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or Disseratation" sheetId="1" r:id="rId4"/>
  </sheets>
  <definedNames>
    <definedName hidden="1" localSheetId="0" name="_xlnm._FilterDatabase">'Data For Disseratation'!$F$1:$F$286</definedName>
  </definedNames>
  <calcPr/>
</workbook>
</file>

<file path=xl/sharedStrings.xml><?xml version="1.0" encoding="utf-8"?>
<sst xmlns="http://schemas.openxmlformats.org/spreadsheetml/2006/main" count="516" uniqueCount="139">
  <si>
    <t>Hospital</t>
  </si>
  <si>
    <t>DOA</t>
  </si>
  <si>
    <t>Nationality</t>
  </si>
  <si>
    <t>Age</t>
  </si>
  <si>
    <t>Gender</t>
  </si>
  <si>
    <t>Diagnosis</t>
  </si>
  <si>
    <t>Co-Morbidities</t>
  </si>
  <si>
    <t>DALY Weightage</t>
  </si>
  <si>
    <t>Age of Incidence</t>
  </si>
  <si>
    <t xml:space="preserve">Incidence Years </t>
  </si>
  <si>
    <t>Expected Years
as per Literature</t>
  </si>
  <si>
    <t>Calculated Age Change</t>
  </si>
  <si>
    <t>Calculated Age Until Remission/Death</t>
  </si>
  <si>
    <t xml:space="preserve">Age Adjusted Standardised Mortality </t>
  </si>
  <si>
    <t>Age Standardised Mortality (Mean)</t>
  </si>
  <si>
    <t>Life Expectancy</t>
  </si>
  <si>
    <t xml:space="preserve">Avg No. of Incidence
</t>
  </si>
  <si>
    <t>YLL ASMR</t>
  </si>
  <si>
    <t>YLL</t>
  </si>
  <si>
    <t>YLD ASMR</t>
  </si>
  <si>
    <t>YLD</t>
  </si>
  <si>
    <t>DALYs
(pre)</t>
  </si>
  <si>
    <t>DALYs
(post)</t>
  </si>
  <si>
    <t>QALYs</t>
  </si>
  <si>
    <t>Feeding Pre Intervention</t>
  </si>
  <si>
    <t>Feeding Post Intervention</t>
  </si>
  <si>
    <t>Swallowing pre Intervention</t>
  </si>
  <si>
    <t>Swallowing Post Intervention</t>
  </si>
  <si>
    <t>Grooming Pre intervention</t>
  </si>
  <si>
    <t>Grooming post intervention</t>
  </si>
  <si>
    <t>Bathing Pre intervention</t>
  </si>
  <si>
    <t>Bathing post intervention</t>
  </si>
  <si>
    <t>Dressing Upper Body pre</t>
  </si>
  <si>
    <t>Dressing Upper Body post</t>
  </si>
  <si>
    <t>Dressing Lower Body pre</t>
  </si>
  <si>
    <t>Dressing Lower Body post</t>
  </si>
  <si>
    <t>Toileting pre</t>
  </si>
  <si>
    <t>Toileting post</t>
  </si>
  <si>
    <t>Bladder Control pre</t>
  </si>
  <si>
    <t>Bladder Control post</t>
  </si>
  <si>
    <t>Bowel Control pre</t>
  </si>
  <si>
    <t>Bowel Control post</t>
  </si>
  <si>
    <t>Bed/Chair/Wheelchair Transfer pre</t>
  </si>
  <si>
    <t>Bed/Chair/Wheelchair  Transfer post</t>
  </si>
  <si>
    <t>Toilet Transfer pre</t>
  </si>
  <si>
    <t>Toilet Transfer post</t>
  </si>
  <si>
    <t>Tub/Shower Transfer pre</t>
  </si>
  <si>
    <t>Tub/Shower Transfer post</t>
  </si>
  <si>
    <t>Car Transfer pre</t>
  </si>
  <si>
    <t>Car Transfer post</t>
  </si>
  <si>
    <t>Walking pre</t>
  </si>
  <si>
    <t>Walking post</t>
  </si>
  <si>
    <t>Climbing Stairs pre</t>
  </si>
  <si>
    <t>Climbing Stairs post</t>
  </si>
  <si>
    <t>Community Access pre</t>
  </si>
  <si>
    <t>Community Access post</t>
  </si>
  <si>
    <t>Comprehension-Audio/Visual pre</t>
  </si>
  <si>
    <t>Comprehension-Audio/Visual post</t>
  </si>
  <si>
    <t>Expression Verbal/NonVerbal pre</t>
  </si>
  <si>
    <t>Expression Verbal/NonVerbal post</t>
  </si>
  <si>
    <t>Reading pre</t>
  </si>
  <si>
    <t>Reading post</t>
  </si>
  <si>
    <t>Writing pre</t>
  </si>
  <si>
    <t>Writing post</t>
  </si>
  <si>
    <t>Speech pre</t>
  </si>
  <si>
    <t>Speech post</t>
  </si>
  <si>
    <t>Social Interaction pre</t>
  </si>
  <si>
    <t>Social Interaction post</t>
  </si>
  <si>
    <t>Emotional Status pre</t>
  </si>
  <si>
    <t>Emotional Status post</t>
  </si>
  <si>
    <t>Adjustment to Limitations pre</t>
  </si>
  <si>
    <t>Adjustment to Limitations post</t>
  </si>
  <si>
    <t>Employability pre</t>
  </si>
  <si>
    <t>Employability post</t>
  </si>
  <si>
    <t>Problem Solving pre</t>
  </si>
  <si>
    <t>Problem Solving post</t>
  </si>
  <si>
    <t>Memory pre</t>
  </si>
  <si>
    <t>Memory post</t>
  </si>
  <si>
    <t>Orientation pre</t>
  </si>
  <si>
    <t>Orientation post</t>
  </si>
  <si>
    <t>Attention pre</t>
  </si>
  <si>
    <t>Attention post</t>
  </si>
  <si>
    <t>Safety Judgement pre</t>
  </si>
  <si>
    <t>Safety Judgement post</t>
  </si>
  <si>
    <t>Score Pre-intervention</t>
  </si>
  <si>
    <t>Score Post-Interevention</t>
  </si>
  <si>
    <t>%Change in Recovery</t>
  </si>
  <si>
    <t>MiLife Medicity</t>
  </si>
  <si>
    <t>KSA</t>
  </si>
  <si>
    <t>Male</t>
  </si>
  <si>
    <t>ISCHEMIC STROKE</t>
  </si>
  <si>
    <t>DM, HTN</t>
  </si>
  <si>
    <t>11-20-2022</t>
  </si>
  <si>
    <t>TRAUMATIC BRAIN INJURY</t>
  </si>
  <si>
    <t>NIL</t>
  </si>
  <si>
    <t>Oman</t>
  </si>
  <si>
    <t>06-21-2022</t>
  </si>
  <si>
    <t>TRAUMATIC SPINAL CORD INJURY</t>
  </si>
  <si>
    <t>09-13-2022</t>
  </si>
  <si>
    <t>11-18-202</t>
  </si>
  <si>
    <t>Qatar</t>
  </si>
  <si>
    <t>DM, Asthma</t>
  </si>
  <si>
    <t>Female</t>
  </si>
  <si>
    <t>DM, HTN, Vertigo</t>
  </si>
  <si>
    <t>DEMENTIA</t>
  </si>
  <si>
    <t>CVA, CAD, DM, HTN, CARDIOMYOPATHY</t>
  </si>
  <si>
    <t>HTN</t>
  </si>
  <si>
    <t>ESRD, HKD, CAD, HTN</t>
  </si>
  <si>
    <t>UAE</t>
  </si>
  <si>
    <t>CAD, DM, HTN,</t>
  </si>
  <si>
    <t>IVDP</t>
  </si>
  <si>
    <t>Kuwait</t>
  </si>
  <si>
    <t>Focuz AyurCentre</t>
  </si>
  <si>
    <t>CEREBRAL PALSY</t>
  </si>
  <si>
    <t xml:space="preserve">ISCHEMIC STROKE </t>
  </si>
  <si>
    <t>DM, HTN,CAD</t>
  </si>
  <si>
    <t>MULTIPLE SCLEROSIS</t>
  </si>
  <si>
    <t>DM, HTN, CAD</t>
  </si>
  <si>
    <t>AyurGreen Hospital</t>
  </si>
  <si>
    <t>Birth Asphyxia, CP</t>
  </si>
  <si>
    <t>Kerala India</t>
  </si>
  <si>
    <t>GLOBAL DEVELOPMENTAL DELAY</t>
  </si>
  <si>
    <t>DM, HTN, Guillain Barre Syndrome</t>
  </si>
  <si>
    <t>GLYOMA</t>
  </si>
  <si>
    <t>Bahrain</t>
  </si>
  <si>
    <t>End Stage Renal Disease</t>
  </si>
  <si>
    <t>DM, HTN, CAD, FISTULA, ILD, PEPTIC ULCER</t>
  </si>
  <si>
    <t>DM, HTN, DIABETIC NEUROPATHY</t>
  </si>
  <si>
    <t>Osteomyelitis, Heterotrophic Ossification, Osteoporosis, HCV</t>
  </si>
  <si>
    <t>HTN, EPILEPSY, GALL STONE, ADRENAL ADENOMA</t>
  </si>
  <si>
    <t>DM</t>
  </si>
  <si>
    <t xml:space="preserve">TRAUMATIC BRAIN INJURY </t>
  </si>
  <si>
    <t>MYALGIC ENCEPHALOMYELITIS</t>
  </si>
  <si>
    <t>DM HTN</t>
  </si>
  <si>
    <t>INFANTILE EPILEPTIC ENCEPHALOPATHY</t>
  </si>
  <si>
    <t>ATAXIA OPTIC NEUROPATHY</t>
  </si>
  <si>
    <t>RHEUMATIC HEART DISEASE</t>
  </si>
  <si>
    <t>OMAN</t>
  </si>
  <si>
    <t xml:space="preserve">DM HTN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</si>
</sst>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2" numFmtId="14" xfId="0" applyAlignment="1" applyBorder="1" applyFont="1" applyNumberFormat="1">
      <alignment horizontal="center" vertical="center"/>
    </xf>
    <xf borderId="3" fillId="0" fontId="2" numFmtId="0" xfId="0" applyBorder="1" applyFont="1"/>
    <xf borderId="3" fillId="0" fontId="3" numFmtId="164" xfId="0" applyBorder="1" applyFont="1" applyNumberFormat="1"/>
    <xf borderId="3" fillId="0" fontId="3" numFmtId="0" xfId="0" applyBorder="1" applyFont="1"/>
    <xf borderId="4" fillId="2" fontId="3" numFmtId="0" xfId="0" applyBorder="1" applyFont="1"/>
    <xf borderId="5" fillId="0" fontId="3" numFmtId="0" xfId="0" applyBorder="1" applyFont="1"/>
    <xf borderId="3" fillId="0" fontId="3" numFmtId="2" xfId="0" applyBorder="1" applyFont="1" applyNumberFormat="1"/>
    <xf borderId="5" fillId="0" fontId="2" numFmtId="0" xfId="0" applyAlignment="1" applyBorder="1" applyFont="1">
      <alignment horizontal="center" vertical="center"/>
    </xf>
    <xf borderId="5" fillId="0" fontId="2" numFmtId="14" xfId="0" applyAlignment="1" applyBorder="1" applyFont="1" applyNumberFormat="1">
      <alignment horizontal="center" vertical="center"/>
    </xf>
    <xf borderId="5" fillId="0" fontId="2" numFmtId="0" xfId="0" applyBorder="1" applyFont="1"/>
    <xf borderId="5" fillId="0" fontId="2" numFmtId="164" xfId="0" applyBorder="1" applyFont="1" applyNumberFormat="1"/>
    <xf borderId="5" fillId="0" fontId="3" numFmtId="164" xfId="0" applyBorder="1" applyFont="1" applyNumberFormat="1"/>
    <xf borderId="6" fillId="3" fontId="3" numFmtId="0" xfId="0" applyAlignment="1" applyBorder="1" applyFill="1" applyFont="1">
      <alignment horizontal="center" vertical="center"/>
    </xf>
    <xf borderId="6" fillId="3" fontId="3" numFmtId="0" xfId="0" applyBorder="1" applyFont="1"/>
    <xf borderId="5" fillId="3" fontId="3" numFmtId="0" xfId="0" applyAlignment="1" applyBorder="1" applyFont="1">
      <alignment horizontal="center" vertical="center"/>
    </xf>
    <xf borderId="5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10.38"/>
    <col customWidth="1" min="3" max="3" width="12.13"/>
    <col customWidth="1" min="4" max="4" width="5.0"/>
    <col customWidth="1" min="5" max="5" width="8.75"/>
    <col customWidth="1" min="6" max="6" width="44.63"/>
    <col customWidth="1" min="7" max="7" width="60.38"/>
    <col customWidth="1" min="8" max="14" width="18.75"/>
    <col customWidth="1" min="15" max="15" width="26.75"/>
    <col customWidth="1" min="16" max="16" width="18.0"/>
    <col customWidth="1" min="17" max="18" width="23.63"/>
    <col customWidth="1" min="19" max="21" width="18.75"/>
    <col customWidth="1" min="22" max="22" width="15.38"/>
    <col customWidth="1" min="23" max="24" width="18.75"/>
    <col customWidth="1" min="25" max="25" width="27.25"/>
    <col customWidth="1" min="26" max="26" width="28.5"/>
    <col customWidth="1" min="27" max="27" width="30.5"/>
    <col customWidth="1" min="28" max="28" width="31.88"/>
    <col customWidth="1" min="29" max="29" width="29.38"/>
    <col customWidth="1" min="30" max="30" width="30.5"/>
    <col customWidth="1" min="31" max="31" width="27.0"/>
    <col customWidth="1" min="32" max="32" width="28.13"/>
    <col customWidth="1" min="33" max="33" width="28.0"/>
    <col customWidth="1" min="34" max="34" width="29.25"/>
    <col customWidth="1" min="35" max="35" width="28.13"/>
    <col customWidth="1" min="36" max="36" width="29.38"/>
    <col customWidth="1" min="37" max="37" width="14.38"/>
    <col customWidth="1" min="38" max="38" width="15.5"/>
    <col customWidth="1" min="39" max="39" width="22.0"/>
    <col customWidth="1" min="40" max="40" width="23.25"/>
    <col customWidth="1" min="41" max="41" width="20.13"/>
    <col customWidth="1" min="42" max="42" width="21.5"/>
    <col customWidth="1" min="43" max="43" width="38.25"/>
    <col customWidth="1" min="44" max="44" width="40.13"/>
    <col customWidth="1" min="45" max="45" width="20.88"/>
    <col customWidth="1" min="46" max="46" width="22.25"/>
    <col customWidth="1" min="47" max="47" width="27.88"/>
    <col customWidth="1" min="48" max="48" width="29.13"/>
    <col customWidth="1" min="49" max="49" width="18.63"/>
    <col customWidth="1" min="50" max="50" width="19.88"/>
    <col customWidth="1" min="51" max="51" width="13.5"/>
    <col customWidth="1" min="52" max="52" width="14.75"/>
    <col customWidth="1" min="53" max="53" width="21.38"/>
    <col customWidth="1" min="54" max="54" width="22.5"/>
    <col customWidth="1" min="55" max="55" width="25.63"/>
    <col customWidth="1" min="56" max="56" width="26.88"/>
    <col customWidth="1" min="57" max="57" width="36.13"/>
    <col customWidth="1" min="58" max="58" width="37.38"/>
    <col customWidth="1" min="59" max="59" width="36.5"/>
    <col customWidth="1" min="60" max="60" width="37.75"/>
    <col customWidth="1" min="61" max="61" width="13.75"/>
    <col customWidth="1" min="62" max="62" width="15.0"/>
    <col customWidth="1" min="63" max="63" width="12.63"/>
    <col customWidth="1" min="64" max="64" width="14.0"/>
    <col customWidth="1" min="65" max="65" width="12.88"/>
    <col customWidth="1" min="66" max="66" width="14.25"/>
    <col customWidth="1" min="67" max="67" width="23.63"/>
    <col customWidth="1" min="68" max="68" width="24.88"/>
    <col customWidth="1" min="69" max="69" width="23.38"/>
    <col customWidth="1" min="70" max="70" width="24.5"/>
    <col customWidth="1" min="71" max="71" width="32.5"/>
    <col customWidth="1" min="72" max="72" width="33.88"/>
    <col customWidth="1" min="73" max="73" width="19.38"/>
    <col customWidth="1" min="74" max="74" width="20.5"/>
    <col customWidth="1" min="75" max="75" width="22.5"/>
    <col customWidth="1" min="76" max="76" width="23.75"/>
    <col customWidth="1" min="77" max="77" width="13.63"/>
    <col customWidth="1" min="78" max="78" width="14.88"/>
    <col customWidth="1" min="79" max="79" width="17.0"/>
    <col customWidth="1" min="80" max="80" width="18.38"/>
    <col customWidth="1" min="81" max="81" width="14.75"/>
    <col customWidth="1" min="82" max="82" width="16.0"/>
    <col customWidth="1" min="83" max="83" width="24.5"/>
    <col customWidth="1" min="84" max="85" width="25.75"/>
    <col customWidth="1" min="86" max="86" width="27.5"/>
    <col customWidth="1" min="87" max="87" width="31.0"/>
  </cols>
  <sheetData>
    <row r="1" ht="51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</row>
    <row r="2" ht="15.75" customHeight="1">
      <c r="A2" s="5" t="s">
        <v>87</v>
      </c>
      <c r="B2" s="6">
        <v>44936.0</v>
      </c>
      <c r="C2" s="7" t="s">
        <v>88</v>
      </c>
      <c r="D2" s="7">
        <v>67.0</v>
      </c>
      <c r="E2" s="7" t="s">
        <v>89</v>
      </c>
      <c r="F2" s="7" t="s">
        <v>90</v>
      </c>
      <c r="G2" s="7" t="s">
        <v>91</v>
      </c>
      <c r="H2" s="8">
        <f>(1-(1-0.049)*(1-0.049)*(1-0.588))</f>
        <v>0.627386788</v>
      </c>
      <c r="I2" s="9">
        <f t="shared" ref="I2:I15" si="2">(D2-J2)</f>
        <v>65</v>
      </c>
      <c r="J2" s="9">
        <v>2.0</v>
      </c>
      <c r="K2" s="9">
        <v>15.19</v>
      </c>
      <c r="L2" s="9">
        <f>ABS((75.93-M2))</f>
        <v>4.26</v>
      </c>
      <c r="M2" s="10">
        <f t="shared" ref="M2:M86" si="3">(I2+K2)</f>
        <v>80.19</v>
      </c>
      <c r="N2" s="10">
        <f t="shared" ref="N2:N86" si="4">ABS(M2-L2)</f>
        <v>75.93</v>
      </c>
      <c r="O2" s="10">
        <v>66.87</v>
      </c>
      <c r="P2" s="9">
        <v>84.0</v>
      </c>
      <c r="Q2" s="11">
        <v>0.91</v>
      </c>
      <c r="R2" s="12">
        <f t="shared" ref="R2:R86" si="5">ABS(Q2*(P2-N2))</f>
        <v>7.3437</v>
      </c>
      <c r="S2" s="12">
        <f t="shared" ref="S2:S86" si="6">(Q2*(P2-M2))</f>
        <v>3.4671</v>
      </c>
      <c r="T2" s="12">
        <f t="shared" ref="T2:T86" si="7">ABS(Q2*H2*(N2-I2))</f>
        <v>6.240177209</v>
      </c>
      <c r="U2" s="12">
        <f t="shared" ref="U2:U86" si="8">(Q2*H2*(M2-I2))</f>
        <v>8.672304832</v>
      </c>
      <c r="V2" s="12">
        <f t="shared" ref="V2:V86" si="9">(S2+U2)</f>
        <v>12.13940483</v>
      </c>
      <c r="W2" s="12">
        <f t="shared" ref="W2:W86" si="10">(V2-X2)</f>
        <v>6.994609451</v>
      </c>
      <c r="X2" s="12">
        <f t="shared" ref="X2:X86" si="11">((CI2/100)*V2)</f>
        <v>5.144795381</v>
      </c>
      <c r="Y2" s="5">
        <v>1.0</v>
      </c>
      <c r="Z2" s="5">
        <v>5.0</v>
      </c>
      <c r="AA2" s="5">
        <v>5.0</v>
      </c>
      <c r="AB2" s="5">
        <v>7.0</v>
      </c>
      <c r="AC2" s="5">
        <v>1.0</v>
      </c>
      <c r="AD2" s="5">
        <v>7.0</v>
      </c>
      <c r="AE2" s="5">
        <v>1.0</v>
      </c>
      <c r="AF2" s="5">
        <v>7.0</v>
      </c>
      <c r="AG2" s="5">
        <v>1.0</v>
      </c>
      <c r="AH2" s="5">
        <v>7.0</v>
      </c>
      <c r="AI2" s="5">
        <v>1.0</v>
      </c>
      <c r="AJ2" s="5">
        <v>7.0</v>
      </c>
      <c r="AK2" s="5">
        <v>1.0</v>
      </c>
      <c r="AL2" s="5">
        <v>7.0</v>
      </c>
      <c r="AM2" s="5">
        <v>4.0</v>
      </c>
      <c r="AN2" s="5">
        <v>7.0</v>
      </c>
      <c r="AO2" s="5">
        <v>3.0</v>
      </c>
      <c r="AP2" s="5">
        <v>6.0</v>
      </c>
      <c r="AQ2" s="5">
        <v>2.0</v>
      </c>
      <c r="AR2" s="5">
        <v>4.0</v>
      </c>
      <c r="AS2" s="5">
        <v>2.0</v>
      </c>
      <c r="AT2" s="5">
        <v>4.0</v>
      </c>
      <c r="AU2" s="5">
        <v>2.0</v>
      </c>
      <c r="AV2" s="5">
        <v>4.0</v>
      </c>
      <c r="AW2" s="5">
        <v>1.0</v>
      </c>
      <c r="AX2" s="5">
        <v>2.0</v>
      </c>
      <c r="AY2" s="5">
        <v>1.0</v>
      </c>
      <c r="AZ2" s="5">
        <v>4.0</v>
      </c>
      <c r="BA2" s="5">
        <v>1.0</v>
      </c>
      <c r="BB2" s="5">
        <v>2.0</v>
      </c>
      <c r="BC2" s="5">
        <v>1.0</v>
      </c>
      <c r="BD2" s="5">
        <v>3.0</v>
      </c>
      <c r="BE2" s="5">
        <v>5.0</v>
      </c>
      <c r="BF2" s="5">
        <v>7.0</v>
      </c>
      <c r="BG2" s="5">
        <v>5.0</v>
      </c>
      <c r="BH2" s="5">
        <v>7.0</v>
      </c>
      <c r="BI2" s="5">
        <v>7.0</v>
      </c>
      <c r="BJ2" s="5">
        <v>7.0</v>
      </c>
      <c r="BK2" s="5">
        <v>3.0</v>
      </c>
      <c r="BL2" s="5">
        <v>5.0</v>
      </c>
      <c r="BM2" s="5">
        <v>4.0</v>
      </c>
      <c r="BN2" s="5">
        <v>6.0</v>
      </c>
      <c r="BO2" s="5">
        <v>3.0</v>
      </c>
      <c r="BP2" s="5">
        <v>6.0</v>
      </c>
      <c r="BQ2" s="5">
        <v>2.0</v>
      </c>
      <c r="BR2" s="5">
        <v>6.0</v>
      </c>
      <c r="BS2" s="5">
        <v>1.0</v>
      </c>
      <c r="BT2" s="5">
        <v>5.0</v>
      </c>
      <c r="BU2" s="5">
        <v>1.0</v>
      </c>
      <c r="BV2" s="5">
        <v>3.0</v>
      </c>
      <c r="BW2" s="5">
        <v>3.0</v>
      </c>
      <c r="BX2" s="5">
        <v>6.0</v>
      </c>
      <c r="BY2" s="5">
        <v>3.0</v>
      </c>
      <c r="BZ2" s="5">
        <v>5.0</v>
      </c>
      <c r="CA2" s="5">
        <v>3.0</v>
      </c>
      <c r="CB2" s="5">
        <v>5.0</v>
      </c>
      <c r="CC2" s="5">
        <v>3.0</v>
      </c>
      <c r="CD2" s="5">
        <v>5.0</v>
      </c>
      <c r="CE2" s="5">
        <v>2.0</v>
      </c>
      <c r="CF2" s="5">
        <v>6.0</v>
      </c>
      <c r="CG2" s="5">
        <f t="shared" ref="CG2:CH2" si="1">(Y2+AA2+AC2+AE2+AG2+AI2+AK2+AM2+AO2+AQ2+AS2+AU2+AW2+AY2+BA2+BC2+BE2+BG2+BI2+BK2+BM2+BO2+BQ2+BS2+BU2+BW2+BY2+CA2+CC2+CE2)</f>
        <v>73</v>
      </c>
      <c r="CH2" s="5">
        <f t="shared" si="1"/>
        <v>162</v>
      </c>
      <c r="CI2" s="12">
        <f t="shared" ref="CI2:CI86" si="13">((CH2/210*100)-(CG2/210*100))</f>
        <v>42.38095238</v>
      </c>
    </row>
    <row r="3" ht="15.75" customHeight="1">
      <c r="A3" s="5" t="s">
        <v>87</v>
      </c>
      <c r="B3" s="5" t="s">
        <v>92</v>
      </c>
      <c r="C3" s="7" t="s">
        <v>88</v>
      </c>
      <c r="D3" s="7">
        <v>23.0</v>
      </c>
      <c r="E3" s="7" t="s">
        <v>89</v>
      </c>
      <c r="F3" s="7" t="s">
        <v>93</v>
      </c>
      <c r="G3" s="7" t="s">
        <v>94</v>
      </c>
      <c r="H3" s="9">
        <f>(1-0.09)</f>
        <v>0.91</v>
      </c>
      <c r="I3" s="9">
        <f t="shared" si="2"/>
        <v>21</v>
      </c>
      <c r="J3" s="9">
        <v>2.0</v>
      </c>
      <c r="K3" s="9">
        <v>45.8</v>
      </c>
      <c r="L3" s="9">
        <f t="shared" ref="L3:L4" si="14">ABS((76.61-M3))</f>
        <v>9.81</v>
      </c>
      <c r="M3" s="10">
        <f t="shared" si="3"/>
        <v>66.8</v>
      </c>
      <c r="N3" s="10">
        <f t="shared" si="4"/>
        <v>56.99</v>
      </c>
      <c r="O3" s="10">
        <v>66.87</v>
      </c>
      <c r="P3" s="9">
        <v>84.0</v>
      </c>
      <c r="Q3" s="9">
        <v>0.939</v>
      </c>
      <c r="R3" s="12">
        <f t="shared" si="5"/>
        <v>25.36239</v>
      </c>
      <c r="S3" s="12">
        <f t="shared" si="6"/>
        <v>16.1508</v>
      </c>
      <c r="T3" s="12">
        <f t="shared" si="7"/>
        <v>30.7530951</v>
      </c>
      <c r="U3" s="12">
        <f t="shared" si="8"/>
        <v>39.135642</v>
      </c>
      <c r="V3" s="12">
        <f t="shared" si="9"/>
        <v>55.286442</v>
      </c>
      <c r="W3" s="12">
        <f t="shared" si="10"/>
        <v>46.072035</v>
      </c>
      <c r="X3" s="12">
        <f t="shared" si="11"/>
        <v>9.214407</v>
      </c>
      <c r="Y3" s="5">
        <v>6.0</v>
      </c>
      <c r="Z3" s="5">
        <v>7.0</v>
      </c>
      <c r="AA3" s="5">
        <v>6.0</v>
      </c>
      <c r="AB3" s="5">
        <v>7.0</v>
      </c>
      <c r="AC3" s="5">
        <v>6.0</v>
      </c>
      <c r="AD3" s="5">
        <v>7.0</v>
      </c>
      <c r="AE3" s="5">
        <v>4.0</v>
      </c>
      <c r="AF3" s="5">
        <v>4.0</v>
      </c>
      <c r="AG3" s="5">
        <v>1.0</v>
      </c>
      <c r="AH3" s="5">
        <v>5.0</v>
      </c>
      <c r="AI3" s="5">
        <v>1.0</v>
      </c>
      <c r="AJ3" s="5">
        <v>5.0</v>
      </c>
      <c r="AK3" s="5">
        <v>1.0</v>
      </c>
      <c r="AL3" s="5">
        <v>2.0</v>
      </c>
      <c r="AM3" s="5">
        <v>1.0</v>
      </c>
      <c r="AN3" s="5">
        <v>3.0</v>
      </c>
      <c r="AO3" s="5">
        <v>1.0</v>
      </c>
      <c r="AP3" s="5">
        <v>3.0</v>
      </c>
      <c r="AQ3" s="5">
        <v>1.0</v>
      </c>
      <c r="AR3" s="5">
        <v>2.0</v>
      </c>
      <c r="AS3" s="5">
        <v>1.0</v>
      </c>
      <c r="AT3" s="5">
        <v>2.0</v>
      </c>
      <c r="AU3" s="5">
        <v>1.0</v>
      </c>
      <c r="AV3" s="5">
        <v>3.0</v>
      </c>
      <c r="AW3" s="5">
        <v>1.0</v>
      </c>
      <c r="AX3" s="5">
        <v>2.0</v>
      </c>
      <c r="AY3" s="5">
        <v>1.0</v>
      </c>
      <c r="AZ3" s="5">
        <v>3.0</v>
      </c>
      <c r="BA3" s="5">
        <v>1.0</v>
      </c>
      <c r="BB3" s="5">
        <v>1.0</v>
      </c>
      <c r="BC3" s="5">
        <v>1.0</v>
      </c>
      <c r="BD3" s="5">
        <v>2.0</v>
      </c>
      <c r="BE3" s="5">
        <v>7.0</v>
      </c>
      <c r="BF3" s="5">
        <v>7.0</v>
      </c>
      <c r="BG3" s="5">
        <v>2.0</v>
      </c>
      <c r="BH3" s="5">
        <v>4.0</v>
      </c>
      <c r="BI3" s="5">
        <v>7.0</v>
      </c>
      <c r="BJ3" s="5">
        <v>7.0</v>
      </c>
      <c r="BK3" s="5">
        <v>2.0</v>
      </c>
      <c r="BL3" s="5">
        <v>3.0</v>
      </c>
      <c r="BM3" s="5">
        <v>3.0</v>
      </c>
      <c r="BN3" s="5">
        <v>6.0</v>
      </c>
      <c r="BO3" s="5">
        <v>3.0</v>
      </c>
      <c r="BP3" s="5">
        <v>6.0</v>
      </c>
      <c r="BQ3" s="5">
        <v>3.0</v>
      </c>
      <c r="BR3" s="5">
        <v>4.0</v>
      </c>
      <c r="BS3" s="5">
        <v>7.0</v>
      </c>
      <c r="BT3" s="5">
        <v>7.0</v>
      </c>
      <c r="BU3" s="5">
        <v>1.0</v>
      </c>
      <c r="BV3" s="5">
        <v>2.0</v>
      </c>
      <c r="BW3" s="5">
        <v>7.0</v>
      </c>
      <c r="BX3" s="5">
        <v>7.0</v>
      </c>
      <c r="BY3" s="5">
        <v>7.0</v>
      </c>
      <c r="BZ3" s="5">
        <v>7.0</v>
      </c>
      <c r="CA3" s="5">
        <v>7.0</v>
      </c>
      <c r="CB3" s="5">
        <v>7.0</v>
      </c>
      <c r="CC3" s="5">
        <v>7.0</v>
      </c>
      <c r="CD3" s="5">
        <v>7.0</v>
      </c>
      <c r="CE3" s="5">
        <v>7.0</v>
      </c>
      <c r="CF3" s="5">
        <v>7.0</v>
      </c>
      <c r="CG3" s="5">
        <f t="shared" ref="CG3:CH3" si="12">(Y3+AA3+AC3+AE3+AG3+AI3+AK3+AM3+AO3+AQ3+AS3+AU3+AW3+AY3+BA3+BC3+BE3+BG3+BI3+BK3+BM3+BO3+BQ3+BS3+BU3+BW3+BY3+CA3+CC3+CE3)</f>
        <v>104</v>
      </c>
      <c r="CH3" s="5">
        <f t="shared" si="12"/>
        <v>139</v>
      </c>
      <c r="CI3" s="12">
        <f t="shared" si="13"/>
        <v>16.66666667</v>
      </c>
    </row>
    <row r="4" ht="15.75" customHeight="1">
      <c r="A4" s="13" t="s">
        <v>87</v>
      </c>
      <c r="B4" s="14">
        <v>44571.0</v>
      </c>
      <c r="C4" s="15" t="s">
        <v>95</v>
      </c>
      <c r="D4" s="15">
        <v>17.0</v>
      </c>
      <c r="E4" s="15" t="s">
        <v>89</v>
      </c>
      <c r="F4" s="15" t="s">
        <v>93</v>
      </c>
      <c r="G4" s="15" t="s">
        <v>94</v>
      </c>
      <c r="H4" s="15">
        <f>(1-0.084)</f>
        <v>0.916</v>
      </c>
      <c r="I4" s="9">
        <f t="shared" si="2"/>
        <v>13</v>
      </c>
      <c r="J4" s="15">
        <v>4.0</v>
      </c>
      <c r="K4" s="15">
        <v>45.8</v>
      </c>
      <c r="L4" s="9">
        <f t="shared" si="14"/>
        <v>17.81</v>
      </c>
      <c r="M4" s="10">
        <f t="shared" si="3"/>
        <v>58.8</v>
      </c>
      <c r="N4" s="10">
        <f t="shared" si="4"/>
        <v>40.99</v>
      </c>
      <c r="O4" s="10">
        <v>66.87</v>
      </c>
      <c r="P4" s="9">
        <v>84.0</v>
      </c>
      <c r="Q4" s="9">
        <v>0.939</v>
      </c>
      <c r="R4" s="12">
        <f t="shared" si="5"/>
        <v>40.38639</v>
      </c>
      <c r="S4" s="12">
        <f t="shared" si="6"/>
        <v>23.6628</v>
      </c>
      <c r="T4" s="12">
        <f t="shared" si="7"/>
        <v>24.07487076</v>
      </c>
      <c r="U4" s="12">
        <f t="shared" si="8"/>
        <v>39.3936792</v>
      </c>
      <c r="V4" s="12">
        <f t="shared" si="9"/>
        <v>63.0564792</v>
      </c>
      <c r="W4" s="12">
        <f t="shared" si="10"/>
        <v>61.85540341</v>
      </c>
      <c r="X4" s="12">
        <f t="shared" si="11"/>
        <v>1.201075794</v>
      </c>
      <c r="Y4" s="13">
        <v>1.0</v>
      </c>
      <c r="Z4" s="13">
        <v>2.0</v>
      </c>
      <c r="AA4" s="13">
        <v>1.0</v>
      </c>
      <c r="AB4" s="13">
        <v>2.0</v>
      </c>
      <c r="AC4" s="13">
        <v>1.0</v>
      </c>
      <c r="AD4" s="13">
        <v>1.0</v>
      </c>
      <c r="AE4" s="13">
        <v>1.0</v>
      </c>
      <c r="AF4" s="13">
        <v>1.0</v>
      </c>
      <c r="AG4" s="13">
        <v>1.0</v>
      </c>
      <c r="AH4" s="13">
        <v>1.0</v>
      </c>
      <c r="AI4" s="13">
        <v>1.0</v>
      </c>
      <c r="AJ4" s="13">
        <v>1.0</v>
      </c>
      <c r="AK4" s="13">
        <v>1.0</v>
      </c>
      <c r="AL4" s="13">
        <v>1.0</v>
      </c>
      <c r="AM4" s="13">
        <v>1.0</v>
      </c>
      <c r="AN4" s="13">
        <v>1.0</v>
      </c>
      <c r="AO4" s="13">
        <v>1.0</v>
      </c>
      <c r="AP4" s="13">
        <v>1.0</v>
      </c>
      <c r="AQ4" s="13">
        <v>1.0</v>
      </c>
      <c r="AR4" s="13">
        <v>1.0</v>
      </c>
      <c r="AS4" s="13">
        <v>1.0</v>
      </c>
      <c r="AT4" s="13">
        <v>1.0</v>
      </c>
      <c r="AU4" s="13">
        <v>1.0</v>
      </c>
      <c r="AV4" s="13">
        <v>1.0</v>
      </c>
      <c r="AW4" s="13">
        <v>1.0</v>
      </c>
      <c r="AX4" s="13">
        <v>1.0</v>
      </c>
      <c r="AY4" s="13">
        <v>1.0</v>
      </c>
      <c r="AZ4" s="13">
        <v>1.0</v>
      </c>
      <c r="BA4" s="13">
        <v>1.0</v>
      </c>
      <c r="BB4" s="13">
        <v>1.0</v>
      </c>
      <c r="BC4" s="13">
        <v>1.0</v>
      </c>
      <c r="BD4" s="13">
        <v>1.0</v>
      </c>
      <c r="BE4" s="13">
        <v>1.0</v>
      </c>
      <c r="BF4" s="13">
        <v>2.0</v>
      </c>
      <c r="BG4" s="13">
        <v>1.0</v>
      </c>
      <c r="BH4" s="13">
        <v>1.0</v>
      </c>
      <c r="BI4" s="13">
        <v>1.0</v>
      </c>
      <c r="BJ4" s="13">
        <v>1.0</v>
      </c>
      <c r="BK4" s="13">
        <v>1.0</v>
      </c>
      <c r="BL4" s="13">
        <v>1.0</v>
      </c>
      <c r="BM4" s="13">
        <v>1.0</v>
      </c>
      <c r="BN4" s="13">
        <v>2.0</v>
      </c>
      <c r="BO4" s="13">
        <v>1.0</v>
      </c>
      <c r="BP4" s="13">
        <v>1.0</v>
      </c>
      <c r="BQ4" s="13">
        <v>2.0</v>
      </c>
      <c r="BR4" s="13">
        <v>1.0</v>
      </c>
      <c r="BS4" s="13">
        <v>1.0</v>
      </c>
      <c r="BT4" s="13">
        <v>1.0</v>
      </c>
      <c r="BU4" s="13">
        <v>1.0</v>
      </c>
      <c r="BV4" s="13">
        <v>1.0</v>
      </c>
      <c r="BW4" s="13">
        <v>1.0</v>
      </c>
      <c r="BX4" s="13">
        <v>1.0</v>
      </c>
      <c r="BY4" s="13">
        <v>1.0</v>
      </c>
      <c r="BZ4" s="13">
        <v>2.0</v>
      </c>
      <c r="CA4" s="13">
        <v>1.0</v>
      </c>
      <c r="CB4" s="13">
        <v>1.0</v>
      </c>
      <c r="CC4" s="13">
        <v>1.0</v>
      </c>
      <c r="CD4" s="13">
        <v>1.0</v>
      </c>
      <c r="CE4" s="13">
        <v>1.0</v>
      </c>
      <c r="CF4" s="13">
        <v>1.0</v>
      </c>
      <c r="CG4" s="5">
        <f t="shared" ref="CG4:CH4" si="15">(Y4+AA4+AC4+AE4+AG4+AI4+AK4+AM4+AO4+AQ4+AS4+AU4+AW4+AY4+BA4+BC4+BE4+BG4+BI4+BK4+BM4+BO4+BQ4+BS4+BU4+BW4+BY4+CA4+CC4+CE4)</f>
        <v>31</v>
      </c>
      <c r="CH4" s="5">
        <f t="shared" si="15"/>
        <v>35</v>
      </c>
      <c r="CI4" s="12">
        <f t="shared" si="13"/>
        <v>1.904761905</v>
      </c>
    </row>
    <row r="5" ht="15.75" customHeight="1">
      <c r="A5" s="13" t="s">
        <v>87</v>
      </c>
      <c r="B5" s="13" t="s">
        <v>96</v>
      </c>
      <c r="C5" s="15" t="s">
        <v>88</v>
      </c>
      <c r="D5" s="15">
        <v>30.0</v>
      </c>
      <c r="E5" s="15" t="s">
        <v>89</v>
      </c>
      <c r="F5" s="15" t="s">
        <v>97</v>
      </c>
      <c r="G5" s="15" t="s">
        <v>94</v>
      </c>
      <c r="H5" s="15">
        <f t="shared" ref="H5:H8" si="17">(1-0.987)</f>
        <v>0.013</v>
      </c>
      <c r="I5" s="9">
        <f t="shared" si="2"/>
        <v>26</v>
      </c>
      <c r="J5" s="15">
        <v>4.0</v>
      </c>
      <c r="K5" s="15">
        <v>31.0</v>
      </c>
      <c r="L5" s="7">
        <f t="shared" ref="L5:L8" si="18">ABS((66.29-M5))</f>
        <v>9.29</v>
      </c>
      <c r="M5" s="10">
        <f t="shared" si="3"/>
        <v>57</v>
      </c>
      <c r="N5" s="10">
        <f t="shared" si="4"/>
        <v>47.71</v>
      </c>
      <c r="O5" s="10">
        <v>66.87</v>
      </c>
      <c r="P5" s="9">
        <v>84.0</v>
      </c>
      <c r="Q5" s="11">
        <v>0.246</v>
      </c>
      <c r="R5" s="12">
        <f t="shared" si="5"/>
        <v>8.92734</v>
      </c>
      <c r="S5" s="12">
        <f t="shared" si="6"/>
        <v>6.642</v>
      </c>
      <c r="T5" s="12">
        <f t="shared" si="7"/>
        <v>0.06942858</v>
      </c>
      <c r="U5" s="12">
        <f t="shared" si="8"/>
        <v>0.099138</v>
      </c>
      <c r="V5" s="12">
        <f t="shared" si="9"/>
        <v>6.741138</v>
      </c>
      <c r="W5" s="12">
        <f t="shared" si="10"/>
        <v>5.553413686</v>
      </c>
      <c r="X5" s="12">
        <f t="shared" si="11"/>
        <v>1.187724314</v>
      </c>
      <c r="Y5" s="13">
        <v>7.0</v>
      </c>
      <c r="Z5" s="13">
        <v>7.0</v>
      </c>
      <c r="AA5" s="13">
        <v>7.0</v>
      </c>
      <c r="AB5" s="13">
        <v>7.0</v>
      </c>
      <c r="AC5" s="13">
        <v>7.0</v>
      </c>
      <c r="AD5" s="13">
        <v>7.0</v>
      </c>
      <c r="AE5" s="13">
        <v>7.0</v>
      </c>
      <c r="AF5" s="13">
        <v>7.0</v>
      </c>
      <c r="AG5" s="13">
        <v>7.0</v>
      </c>
      <c r="AH5" s="13">
        <v>7.0</v>
      </c>
      <c r="AI5" s="13">
        <v>7.0</v>
      </c>
      <c r="AJ5" s="13">
        <v>7.0</v>
      </c>
      <c r="AK5" s="13">
        <v>3.0</v>
      </c>
      <c r="AL5" s="13">
        <v>5.0</v>
      </c>
      <c r="AM5" s="13">
        <v>1.0</v>
      </c>
      <c r="AN5" s="13">
        <v>2.0</v>
      </c>
      <c r="AO5" s="13">
        <v>1.0</v>
      </c>
      <c r="AP5" s="13">
        <v>2.0</v>
      </c>
      <c r="AQ5" s="13">
        <v>1.0</v>
      </c>
      <c r="AR5" s="13">
        <v>7.0</v>
      </c>
      <c r="AS5" s="13">
        <v>1.0</v>
      </c>
      <c r="AT5" s="13">
        <v>7.0</v>
      </c>
      <c r="AU5" s="13">
        <v>1.0</v>
      </c>
      <c r="AV5" s="13">
        <v>7.0</v>
      </c>
      <c r="AW5" s="13">
        <v>1.0</v>
      </c>
      <c r="AX5" s="13">
        <v>7.0</v>
      </c>
      <c r="AY5" s="13">
        <v>1.0</v>
      </c>
      <c r="AZ5" s="13">
        <v>4.0</v>
      </c>
      <c r="BA5" s="13">
        <v>1.0</v>
      </c>
      <c r="BB5" s="13">
        <v>1.0</v>
      </c>
      <c r="BC5" s="13">
        <v>7.0</v>
      </c>
      <c r="BD5" s="13">
        <v>7.0</v>
      </c>
      <c r="BE5" s="13">
        <v>7.0</v>
      </c>
      <c r="BF5" s="13">
        <v>7.0</v>
      </c>
      <c r="BG5" s="13">
        <v>7.0</v>
      </c>
      <c r="BH5" s="13">
        <v>7.0</v>
      </c>
      <c r="BI5" s="13">
        <v>7.0</v>
      </c>
      <c r="BJ5" s="13">
        <v>7.0</v>
      </c>
      <c r="BK5" s="13">
        <v>3.0</v>
      </c>
      <c r="BL5" s="13">
        <v>5.0</v>
      </c>
      <c r="BM5" s="13">
        <v>7.0</v>
      </c>
      <c r="BN5" s="13">
        <v>7.0</v>
      </c>
      <c r="BO5" s="13">
        <v>7.0</v>
      </c>
      <c r="BP5" s="13">
        <v>7.0</v>
      </c>
      <c r="BQ5" s="13">
        <v>7.0</v>
      </c>
      <c r="BR5" s="13">
        <v>7.0</v>
      </c>
      <c r="BS5" s="13">
        <v>4.0</v>
      </c>
      <c r="BT5" s="13">
        <v>7.0</v>
      </c>
      <c r="BU5" s="13">
        <v>1.0</v>
      </c>
      <c r="BV5" s="13">
        <v>2.0</v>
      </c>
      <c r="BW5" s="13">
        <v>7.0</v>
      </c>
      <c r="BX5" s="13">
        <v>7.0</v>
      </c>
      <c r="BY5" s="13">
        <v>7.0</v>
      </c>
      <c r="BZ5" s="13">
        <v>7.0</v>
      </c>
      <c r="CA5" s="13">
        <v>7.0</v>
      </c>
      <c r="CB5" s="13">
        <v>7.0</v>
      </c>
      <c r="CC5" s="13">
        <v>7.0</v>
      </c>
      <c r="CD5" s="13">
        <v>7.0</v>
      </c>
      <c r="CE5" s="13">
        <v>7.0</v>
      </c>
      <c r="CF5" s="13">
        <v>7.0</v>
      </c>
      <c r="CG5" s="5">
        <f t="shared" ref="CG5:CH5" si="16">(Y5+AA5+AC5+AE5+AG5+AI5+AK5+AM5+AO5+AQ5+AS5+AU5+AW5+AY5+BA5+BC5+BE5+BG5+BI5+BK5+BM5+BO5+BQ5+BS5+BU5+BW5+BY5+CA5+CC5+CE5)</f>
        <v>145</v>
      </c>
      <c r="CH5" s="5">
        <f t="shared" si="16"/>
        <v>182</v>
      </c>
      <c r="CI5" s="12">
        <f t="shared" si="13"/>
        <v>17.61904762</v>
      </c>
    </row>
    <row r="6" ht="15.75" customHeight="1">
      <c r="A6" s="13" t="s">
        <v>87</v>
      </c>
      <c r="B6" s="13" t="s">
        <v>98</v>
      </c>
      <c r="C6" s="15" t="s">
        <v>95</v>
      </c>
      <c r="D6" s="15">
        <v>26.0</v>
      </c>
      <c r="E6" s="15" t="s">
        <v>89</v>
      </c>
      <c r="F6" s="15" t="s">
        <v>97</v>
      </c>
      <c r="G6" s="15" t="s">
        <v>94</v>
      </c>
      <c r="H6" s="15">
        <f t="shared" si="17"/>
        <v>0.013</v>
      </c>
      <c r="I6" s="9">
        <f t="shared" si="2"/>
        <v>25</v>
      </c>
      <c r="J6" s="15">
        <v>1.0</v>
      </c>
      <c r="K6" s="15">
        <v>31.0</v>
      </c>
      <c r="L6" s="7">
        <f t="shared" si="18"/>
        <v>10.29</v>
      </c>
      <c r="M6" s="10">
        <f t="shared" si="3"/>
        <v>56</v>
      </c>
      <c r="N6" s="10">
        <f t="shared" si="4"/>
        <v>45.71</v>
      </c>
      <c r="O6" s="10">
        <v>66.87</v>
      </c>
      <c r="P6" s="9">
        <v>84.0</v>
      </c>
      <c r="Q6" s="11">
        <v>0.246</v>
      </c>
      <c r="R6" s="12">
        <f t="shared" si="5"/>
        <v>9.41934</v>
      </c>
      <c r="S6" s="12">
        <f t="shared" si="6"/>
        <v>6.888</v>
      </c>
      <c r="T6" s="12">
        <f t="shared" si="7"/>
        <v>0.06623058</v>
      </c>
      <c r="U6" s="12">
        <f t="shared" si="8"/>
        <v>0.099138</v>
      </c>
      <c r="V6" s="12">
        <f t="shared" si="9"/>
        <v>6.987138</v>
      </c>
      <c r="W6" s="12">
        <f t="shared" si="10"/>
        <v>6.321696286</v>
      </c>
      <c r="X6" s="12">
        <f t="shared" si="11"/>
        <v>0.6654417143</v>
      </c>
      <c r="Y6" s="13">
        <v>7.0</v>
      </c>
      <c r="Z6" s="13">
        <v>7.0</v>
      </c>
      <c r="AA6" s="13">
        <v>7.0</v>
      </c>
      <c r="AB6" s="13">
        <v>7.0</v>
      </c>
      <c r="AC6" s="13">
        <v>7.0</v>
      </c>
      <c r="AD6" s="13">
        <v>7.0</v>
      </c>
      <c r="AE6" s="13">
        <v>7.0</v>
      </c>
      <c r="AF6" s="13">
        <v>7.0</v>
      </c>
      <c r="AG6" s="13">
        <v>1.0</v>
      </c>
      <c r="AH6" s="13">
        <v>7.0</v>
      </c>
      <c r="AI6" s="13">
        <v>1.0</v>
      </c>
      <c r="AJ6" s="13">
        <v>1.0</v>
      </c>
      <c r="AK6" s="13">
        <v>1.0</v>
      </c>
      <c r="AL6" s="13">
        <v>1.0</v>
      </c>
      <c r="AM6" s="13">
        <v>1.0</v>
      </c>
      <c r="AN6" s="13">
        <v>1.0</v>
      </c>
      <c r="AO6" s="13">
        <v>1.0</v>
      </c>
      <c r="AP6" s="13">
        <v>1.0</v>
      </c>
      <c r="AQ6" s="13">
        <v>1.0</v>
      </c>
      <c r="AR6" s="13">
        <v>2.0</v>
      </c>
      <c r="AS6" s="13">
        <v>1.0</v>
      </c>
      <c r="AT6" s="13">
        <v>1.0</v>
      </c>
      <c r="AU6" s="13">
        <v>1.0</v>
      </c>
      <c r="AV6" s="13">
        <v>1.0</v>
      </c>
      <c r="AW6" s="13">
        <v>1.0</v>
      </c>
      <c r="AX6" s="13">
        <v>1.0</v>
      </c>
      <c r="AY6" s="13">
        <v>1.0</v>
      </c>
      <c r="AZ6" s="13">
        <v>2.0</v>
      </c>
      <c r="BA6" s="13">
        <v>1.0</v>
      </c>
      <c r="BB6" s="13">
        <v>1.0</v>
      </c>
      <c r="BC6" s="13">
        <v>1.0</v>
      </c>
      <c r="BD6" s="13">
        <v>4.0</v>
      </c>
      <c r="BE6" s="13">
        <v>7.0</v>
      </c>
      <c r="BF6" s="13">
        <v>7.0</v>
      </c>
      <c r="BG6" s="13">
        <v>7.0</v>
      </c>
      <c r="BH6" s="13">
        <v>7.0</v>
      </c>
      <c r="BI6" s="13">
        <v>7.0</v>
      </c>
      <c r="BJ6" s="13">
        <v>7.0</v>
      </c>
      <c r="BK6" s="13">
        <v>7.0</v>
      </c>
      <c r="BL6" s="13">
        <v>7.0</v>
      </c>
      <c r="BM6" s="13">
        <v>7.0</v>
      </c>
      <c r="BN6" s="13">
        <v>7.0</v>
      </c>
      <c r="BO6" s="13">
        <v>7.0</v>
      </c>
      <c r="BP6" s="13">
        <v>7.0</v>
      </c>
      <c r="BQ6" s="13">
        <v>7.0</v>
      </c>
      <c r="BR6" s="13">
        <v>7.0</v>
      </c>
      <c r="BS6" s="13">
        <v>1.0</v>
      </c>
      <c r="BT6" s="13">
        <v>7.0</v>
      </c>
      <c r="BU6" s="13">
        <v>1.0</v>
      </c>
      <c r="BV6" s="13">
        <v>3.0</v>
      </c>
      <c r="BW6" s="13">
        <v>7.0</v>
      </c>
      <c r="BX6" s="13">
        <v>7.0</v>
      </c>
      <c r="BY6" s="13">
        <v>7.0</v>
      </c>
      <c r="BZ6" s="13">
        <v>7.0</v>
      </c>
      <c r="CA6" s="13">
        <v>7.0</v>
      </c>
      <c r="CB6" s="13">
        <v>7.0</v>
      </c>
      <c r="CC6" s="13">
        <v>7.0</v>
      </c>
      <c r="CD6" s="13">
        <v>7.0</v>
      </c>
      <c r="CE6" s="13">
        <v>6.0</v>
      </c>
      <c r="CF6" s="13">
        <v>7.0</v>
      </c>
      <c r="CG6" s="5">
        <f t="shared" ref="CG6:CH6" si="19">(Y6+AA6+AC6+AE6+AG6+AI6+AK6+AM6+AO6+AQ6+AS6+AU6+AW6+AY6+BA6+BC6+BE6+BG6+BI6+BK6+BM6+BO6+BQ6+BS6+BU6+BW6+BY6+CA6+CC6+CE6)</f>
        <v>125</v>
      </c>
      <c r="CH6" s="5">
        <f t="shared" si="19"/>
        <v>145</v>
      </c>
      <c r="CI6" s="12">
        <f t="shared" si="13"/>
        <v>9.523809524</v>
      </c>
    </row>
    <row r="7" ht="15.75" customHeight="1">
      <c r="A7" s="13" t="s">
        <v>87</v>
      </c>
      <c r="B7" s="14">
        <v>44688.0</v>
      </c>
      <c r="C7" s="15" t="s">
        <v>95</v>
      </c>
      <c r="D7" s="15">
        <v>27.0</v>
      </c>
      <c r="E7" s="15" t="s">
        <v>89</v>
      </c>
      <c r="F7" s="15" t="s">
        <v>97</v>
      </c>
      <c r="G7" s="15" t="s">
        <v>94</v>
      </c>
      <c r="H7" s="15">
        <f t="shared" si="17"/>
        <v>0.013</v>
      </c>
      <c r="I7" s="9">
        <f t="shared" si="2"/>
        <v>24</v>
      </c>
      <c r="J7" s="15">
        <v>3.0</v>
      </c>
      <c r="K7" s="15">
        <v>31.0</v>
      </c>
      <c r="L7" s="7">
        <f t="shared" si="18"/>
        <v>11.29</v>
      </c>
      <c r="M7" s="10">
        <f t="shared" si="3"/>
        <v>55</v>
      </c>
      <c r="N7" s="10">
        <f t="shared" si="4"/>
        <v>43.71</v>
      </c>
      <c r="O7" s="10">
        <v>66.87</v>
      </c>
      <c r="P7" s="9">
        <v>84.0</v>
      </c>
      <c r="Q7" s="11">
        <v>0.246</v>
      </c>
      <c r="R7" s="12">
        <f t="shared" si="5"/>
        <v>9.91134</v>
      </c>
      <c r="S7" s="12">
        <f t="shared" si="6"/>
        <v>7.134</v>
      </c>
      <c r="T7" s="12">
        <f t="shared" si="7"/>
        <v>0.06303258</v>
      </c>
      <c r="U7" s="12">
        <f t="shared" si="8"/>
        <v>0.099138</v>
      </c>
      <c r="V7" s="12">
        <f t="shared" si="9"/>
        <v>7.233138</v>
      </c>
      <c r="W7" s="12">
        <f t="shared" si="10"/>
        <v>5.7865104</v>
      </c>
      <c r="X7" s="12">
        <f t="shared" si="11"/>
        <v>1.4466276</v>
      </c>
      <c r="Y7" s="13">
        <v>7.0</v>
      </c>
      <c r="Z7" s="13">
        <v>7.0</v>
      </c>
      <c r="AA7" s="13">
        <v>7.0</v>
      </c>
      <c r="AB7" s="13">
        <v>7.0</v>
      </c>
      <c r="AC7" s="13">
        <v>7.0</v>
      </c>
      <c r="AD7" s="13">
        <v>7.0</v>
      </c>
      <c r="AE7" s="13">
        <v>4.0</v>
      </c>
      <c r="AF7" s="13">
        <v>6.0</v>
      </c>
      <c r="AG7" s="13">
        <v>5.0</v>
      </c>
      <c r="AH7" s="13">
        <v>7.0</v>
      </c>
      <c r="AI7" s="13">
        <v>5.0</v>
      </c>
      <c r="AJ7" s="13">
        <v>7.0</v>
      </c>
      <c r="AK7" s="13">
        <v>2.0</v>
      </c>
      <c r="AL7" s="13">
        <v>4.0</v>
      </c>
      <c r="AM7" s="13">
        <v>1.0</v>
      </c>
      <c r="AN7" s="13">
        <v>1.0</v>
      </c>
      <c r="AO7" s="13">
        <v>1.0</v>
      </c>
      <c r="AP7" s="13">
        <v>6.0</v>
      </c>
      <c r="AQ7" s="13">
        <v>1.0</v>
      </c>
      <c r="AR7" s="13">
        <v>7.0</v>
      </c>
      <c r="AS7" s="13">
        <v>1.0</v>
      </c>
      <c r="AT7" s="13">
        <v>5.0</v>
      </c>
      <c r="AU7" s="13">
        <v>4.0</v>
      </c>
      <c r="AV7" s="13">
        <v>6.0</v>
      </c>
      <c r="AW7" s="13">
        <v>4.0</v>
      </c>
      <c r="AX7" s="13">
        <v>6.0</v>
      </c>
      <c r="AY7" s="13">
        <v>1.0</v>
      </c>
      <c r="AZ7" s="13">
        <v>5.0</v>
      </c>
      <c r="BA7" s="13">
        <v>1.0</v>
      </c>
      <c r="BB7" s="13">
        <v>1.0</v>
      </c>
      <c r="BC7" s="13">
        <v>7.0</v>
      </c>
      <c r="BD7" s="13">
        <v>7.0</v>
      </c>
      <c r="BE7" s="13">
        <v>7.0</v>
      </c>
      <c r="BF7" s="13">
        <v>7.0</v>
      </c>
      <c r="BG7" s="13">
        <v>7.0</v>
      </c>
      <c r="BH7" s="13">
        <v>7.0</v>
      </c>
      <c r="BI7" s="13">
        <v>7.0</v>
      </c>
      <c r="BJ7" s="13">
        <v>7.0</v>
      </c>
      <c r="BK7" s="13">
        <v>7.0</v>
      </c>
      <c r="BL7" s="13">
        <v>7.0</v>
      </c>
      <c r="BM7" s="13">
        <v>7.0</v>
      </c>
      <c r="BN7" s="13">
        <v>7.0</v>
      </c>
      <c r="BO7" s="13">
        <v>7.0</v>
      </c>
      <c r="BP7" s="13">
        <v>7.0</v>
      </c>
      <c r="BQ7" s="13">
        <v>7.0</v>
      </c>
      <c r="BR7" s="13">
        <v>7.0</v>
      </c>
      <c r="BS7" s="13">
        <v>1.0</v>
      </c>
      <c r="BT7" s="13">
        <v>7.0</v>
      </c>
      <c r="BU7" s="13">
        <v>1.0</v>
      </c>
      <c r="BV7" s="13">
        <v>3.0</v>
      </c>
      <c r="BW7" s="13">
        <v>7.0</v>
      </c>
      <c r="BX7" s="13">
        <v>7.0</v>
      </c>
      <c r="BY7" s="13">
        <v>7.0</v>
      </c>
      <c r="BZ7" s="13">
        <v>7.0</v>
      </c>
      <c r="CA7" s="13">
        <v>7.0</v>
      </c>
      <c r="CB7" s="13">
        <v>7.0</v>
      </c>
      <c r="CC7" s="13">
        <v>7.0</v>
      </c>
      <c r="CD7" s="13">
        <v>7.0</v>
      </c>
      <c r="CE7" s="13">
        <v>4.0</v>
      </c>
      <c r="CF7" s="13">
        <v>7.0</v>
      </c>
      <c r="CG7" s="5">
        <f t="shared" ref="CG7:CH7" si="20">(Y7+AA7+AC7+AE7+AG7+AI7+AK7+AM7+AO7+AQ7+AS7+AU7+AW7+AY7+BA7+BC7+BE7+BG7+BI7+BK7+BM7+BO7+BQ7+BS7+BU7+BW7+BY7+CA7+CC7+CE7)</f>
        <v>141</v>
      </c>
      <c r="CH7" s="5">
        <f t="shared" si="20"/>
        <v>183</v>
      </c>
      <c r="CI7" s="12">
        <f t="shared" si="13"/>
        <v>20</v>
      </c>
    </row>
    <row r="8" ht="15.75" customHeight="1">
      <c r="A8" s="13" t="s">
        <v>87</v>
      </c>
      <c r="B8" s="13" t="s">
        <v>99</v>
      </c>
      <c r="C8" s="15" t="s">
        <v>88</v>
      </c>
      <c r="D8" s="15">
        <v>27.0</v>
      </c>
      <c r="E8" s="15" t="s">
        <v>89</v>
      </c>
      <c r="F8" s="15" t="s">
        <v>97</v>
      </c>
      <c r="G8" s="15" t="s">
        <v>94</v>
      </c>
      <c r="H8" s="15">
        <f t="shared" si="17"/>
        <v>0.013</v>
      </c>
      <c r="I8" s="9">
        <f t="shared" si="2"/>
        <v>22</v>
      </c>
      <c r="J8" s="15">
        <v>5.0</v>
      </c>
      <c r="K8" s="15">
        <v>31.0</v>
      </c>
      <c r="L8" s="7">
        <f t="shared" si="18"/>
        <v>13.29</v>
      </c>
      <c r="M8" s="10">
        <f t="shared" si="3"/>
        <v>53</v>
      </c>
      <c r="N8" s="10">
        <f t="shared" si="4"/>
        <v>39.71</v>
      </c>
      <c r="O8" s="10">
        <v>66.87</v>
      </c>
      <c r="P8" s="9">
        <v>84.0</v>
      </c>
      <c r="Q8" s="11">
        <v>0.246</v>
      </c>
      <c r="R8" s="12">
        <f t="shared" si="5"/>
        <v>10.89534</v>
      </c>
      <c r="S8" s="12">
        <f t="shared" si="6"/>
        <v>7.626</v>
      </c>
      <c r="T8" s="12">
        <f t="shared" si="7"/>
        <v>0.05663658</v>
      </c>
      <c r="U8" s="12">
        <f t="shared" si="8"/>
        <v>0.099138</v>
      </c>
      <c r="V8" s="12">
        <f t="shared" si="9"/>
        <v>7.725138</v>
      </c>
      <c r="W8" s="12">
        <f t="shared" si="10"/>
        <v>4.966160143</v>
      </c>
      <c r="X8" s="12">
        <f t="shared" si="11"/>
        <v>2.758977857</v>
      </c>
      <c r="Y8" s="13">
        <v>1.0</v>
      </c>
      <c r="Z8" s="13">
        <v>4.0</v>
      </c>
      <c r="AA8" s="13">
        <v>3.0</v>
      </c>
      <c r="AB8" s="13">
        <v>7.0</v>
      </c>
      <c r="AC8" s="13">
        <v>3.0</v>
      </c>
      <c r="AD8" s="13">
        <v>7.0</v>
      </c>
      <c r="AE8" s="13">
        <v>2.0</v>
      </c>
      <c r="AF8" s="13">
        <v>5.0</v>
      </c>
      <c r="AG8" s="13">
        <v>6.0</v>
      </c>
      <c r="AH8" s="13">
        <v>7.0</v>
      </c>
      <c r="AI8" s="13">
        <v>1.0</v>
      </c>
      <c r="AJ8" s="13">
        <v>4.0</v>
      </c>
      <c r="AK8" s="13">
        <v>1.0</v>
      </c>
      <c r="AL8" s="13">
        <v>5.0</v>
      </c>
      <c r="AM8" s="13">
        <v>1.0</v>
      </c>
      <c r="AN8" s="13">
        <v>4.0</v>
      </c>
      <c r="AO8" s="13">
        <v>1.0</v>
      </c>
      <c r="AP8" s="13">
        <v>4.0</v>
      </c>
      <c r="AQ8" s="13">
        <v>1.0</v>
      </c>
      <c r="AR8" s="13">
        <v>5.0</v>
      </c>
      <c r="AS8" s="13">
        <v>1.0</v>
      </c>
      <c r="AT8" s="13">
        <v>5.0</v>
      </c>
      <c r="AU8" s="13">
        <v>1.0</v>
      </c>
      <c r="AV8" s="13">
        <v>5.0</v>
      </c>
      <c r="AW8" s="13">
        <v>1.0</v>
      </c>
      <c r="AX8" s="13">
        <v>5.0</v>
      </c>
      <c r="AY8" s="13">
        <v>1.0</v>
      </c>
      <c r="AZ8" s="13">
        <v>4.0</v>
      </c>
      <c r="BA8" s="13">
        <v>1.0</v>
      </c>
      <c r="BB8" s="13">
        <v>4.0</v>
      </c>
      <c r="BC8" s="13">
        <v>1.0</v>
      </c>
      <c r="BD8" s="13">
        <v>4.0</v>
      </c>
      <c r="BE8" s="13">
        <v>5.0</v>
      </c>
      <c r="BF8" s="13">
        <v>7.0</v>
      </c>
      <c r="BG8" s="13">
        <v>6.0</v>
      </c>
      <c r="BH8" s="13">
        <v>7.0</v>
      </c>
      <c r="BI8" s="13">
        <v>7.0</v>
      </c>
      <c r="BJ8" s="13">
        <v>7.0</v>
      </c>
      <c r="BK8" s="13">
        <v>5.0</v>
      </c>
      <c r="BL8" s="13">
        <v>7.0</v>
      </c>
      <c r="BM8" s="13">
        <v>7.0</v>
      </c>
      <c r="BN8" s="13">
        <v>7.0</v>
      </c>
      <c r="BO8" s="13">
        <v>5.0</v>
      </c>
      <c r="BP8" s="13">
        <v>7.0</v>
      </c>
      <c r="BQ8" s="13">
        <v>4.0</v>
      </c>
      <c r="BR8" s="13">
        <v>7.0</v>
      </c>
      <c r="BS8" s="13">
        <v>4.0</v>
      </c>
      <c r="BT8" s="13">
        <v>7.0</v>
      </c>
      <c r="BU8" s="13">
        <v>1.0</v>
      </c>
      <c r="BV8" s="13">
        <v>3.0</v>
      </c>
      <c r="BW8" s="13">
        <v>5.0</v>
      </c>
      <c r="BX8" s="13">
        <v>7.0</v>
      </c>
      <c r="BY8" s="13">
        <v>4.0</v>
      </c>
      <c r="BZ8" s="13">
        <v>7.0</v>
      </c>
      <c r="CA8" s="13">
        <v>7.0</v>
      </c>
      <c r="CB8" s="13">
        <v>7.0</v>
      </c>
      <c r="CC8" s="13">
        <v>7.0</v>
      </c>
      <c r="CD8" s="13">
        <v>7.0</v>
      </c>
      <c r="CE8" s="13">
        <v>5.0</v>
      </c>
      <c r="CF8" s="13">
        <v>7.0</v>
      </c>
      <c r="CG8" s="5">
        <f t="shared" ref="CG8:CH8" si="21">(Y8+AA8+AC8+AE8+AG8+AI8+AK8+AM8+AO8+AQ8+AS8+AU8+AW8+AY8+BA8+BC8+BE8+BG8+BI8+BK8+BM8+BO8+BQ8+BS8+BU8+BW8+BY8+CA8+CC8+CE8)</f>
        <v>98</v>
      </c>
      <c r="CH8" s="5">
        <f t="shared" si="21"/>
        <v>173</v>
      </c>
      <c r="CI8" s="12">
        <f t="shared" si="13"/>
        <v>35.71428571</v>
      </c>
    </row>
    <row r="9" ht="15.75" customHeight="1">
      <c r="A9" s="13" t="s">
        <v>87</v>
      </c>
      <c r="B9" s="14">
        <v>44967.0</v>
      </c>
      <c r="C9" s="15" t="s">
        <v>100</v>
      </c>
      <c r="D9" s="15">
        <v>74.0</v>
      </c>
      <c r="E9" s="15" t="s">
        <v>89</v>
      </c>
      <c r="F9" s="15" t="s">
        <v>90</v>
      </c>
      <c r="G9" s="15" t="s">
        <v>101</v>
      </c>
      <c r="H9" s="16">
        <f>1-((1-0.036)*(1-0.588)*(1-0.049))</f>
        <v>0.622293232</v>
      </c>
      <c r="I9" s="9">
        <f t="shared" si="2"/>
        <v>67</v>
      </c>
      <c r="J9" s="15">
        <v>7.0</v>
      </c>
      <c r="K9" s="9">
        <v>15.19</v>
      </c>
      <c r="L9" s="9">
        <f t="shared" ref="L9:L10" si="23">ABS((75.93-M9))</f>
        <v>6.26</v>
      </c>
      <c r="M9" s="10">
        <f t="shared" si="3"/>
        <v>82.19</v>
      </c>
      <c r="N9" s="10">
        <f t="shared" si="4"/>
        <v>75.93</v>
      </c>
      <c r="O9" s="10">
        <v>66.87</v>
      </c>
      <c r="P9" s="9">
        <v>84.0</v>
      </c>
      <c r="Q9" s="11">
        <v>0.91</v>
      </c>
      <c r="R9" s="12">
        <f t="shared" si="5"/>
        <v>7.3437</v>
      </c>
      <c r="S9" s="12">
        <f t="shared" si="6"/>
        <v>1.6471</v>
      </c>
      <c r="T9" s="12">
        <f t="shared" si="7"/>
        <v>5.056941491</v>
      </c>
      <c r="U9" s="12">
        <f t="shared" si="8"/>
        <v>8.601897117</v>
      </c>
      <c r="V9" s="12">
        <f t="shared" si="9"/>
        <v>10.24899712</v>
      </c>
      <c r="W9" s="12">
        <f t="shared" si="10"/>
        <v>6.393422011</v>
      </c>
      <c r="X9" s="12">
        <f t="shared" si="11"/>
        <v>3.855575106</v>
      </c>
      <c r="Y9" s="13">
        <v>3.0</v>
      </c>
      <c r="Z9" s="13">
        <v>6.0</v>
      </c>
      <c r="AA9" s="13">
        <v>1.0</v>
      </c>
      <c r="AB9" s="13">
        <v>5.0</v>
      </c>
      <c r="AC9" s="13">
        <v>1.0</v>
      </c>
      <c r="AD9" s="13">
        <v>3.0</v>
      </c>
      <c r="AE9" s="13">
        <v>1.0</v>
      </c>
      <c r="AF9" s="13">
        <v>3.0</v>
      </c>
      <c r="AG9" s="13">
        <v>1.0</v>
      </c>
      <c r="AH9" s="13">
        <v>3.0</v>
      </c>
      <c r="AI9" s="13">
        <v>1.0</v>
      </c>
      <c r="AJ9" s="13">
        <v>4.0</v>
      </c>
      <c r="AK9" s="13">
        <v>1.0</v>
      </c>
      <c r="AL9" s="13">
        <v>6.0</v>
      </c>
      <c r="AM9" s="13">
        <v>1.0</v>
      </c>
      <c r="AN9" s="13">
        <v>4.0</v>
      </c>
      <c r="AO9" s="13">
        <v>1.0</v>
      </c>
      <c r="AP9" s="13">
        <v>4.0</v>
      </c>
      <c r="AQ9" s="13">
        <v>1.0</v>
      </c>
      <c r="AR9" s="13">
        <v>3.0</v>
      </c>
      <c r="AS9" s="13">
        <v>1.0</v>
      </c>
      <c r="AT9" s="13">
        <v>3.0</v>
      </c>
      <c r="AU9" s="13">
        <v>1.0</v>
      </c>
      <c r="AV9" s="13">
        <v>3.0</v>
      </c>
      <c r="AW9" s="13">
        <v>1.0</v>
      </c>
      <c r="AX9" s="13">
        <v>3.0</v>
      </c>
      <c r="AY9" s="13">
        <v>1.0</v>
      </c>
      <c r="AZ9" s="13">
        <v>3.0</v>
      </c>
      <c r="BA9" s="13">
        <v>1.0</v>
      </c>
      <c r="BB9" s="13">
        <v>3.0</v>
      </c>
      <c r="BC9" s="13">
        <v>1.0</v>
      </c>
      <c r="BD9" s="13">
        <v>3.0</v>
      </c>
      <c r="BE9" s="13">
        <v>1.0</v>
      </c>
      <c r="BF9" s="13">
        <v>4.0</v>
      </c>
      <c r="BG9" s="13">
        <v>1.0</v>
      </c>
      <c r="BH9" s="13">
        <v>4.0</v>
      </c>
      <c r="BI9" s="13">
        <v>1.0</v>
      </c>
      <c r="BJ9" s="13">
        <v>3.0</v>
      </c>
      <c r="BK9" s="13">
        <v>1.0</v>
      </c>
      <c r="BL9" s="13">
        <v>1.0</v>
      </c>
      <c r="BM9" s="13">
        <v>1.0</v>
      </c>
      <c r="BN9" s="13">
        <v>4.0</v>
      </c>
      <c r="BO9" s="13">
        <v>1.0</v>
      </c>
      <c r="BP9" s="13">
        <v>5.0</v>
      </c>
      <c r="BQ9" s="13">
        <v>1.0</v>
      </c>
      <c r="BR9" s="13">
        <v>5.0</v>
      </c>
      <c r="BS9" s="13">
        <v>1.0</v>
      </c>
      <c r="BT9" s="13">
        <v>5.0</v>
      </c>
      <c r="BU9" s="13">
        <v>1.0</v>
      </c>
      <c r="BV9" s="13">
        <v>1.0</v>
      </c>
      <c r="BW9" s="13">
        <v>1.0</v>
      </c>
      <c r="BX9" s="13">
        <v>3.0</v>
      </c>
      <c r="BY9" s="13">
        <v>1.0</v>
      </c>
      <c r="BZ9" s="13">
        <v>5.0</v>
      </c>
      <c r="CA9" s="13">
        <v>3.0</v>
      </c>
      <c r="CB9" s="13">
        <v>6.0</v>
      </c>
      <c r="CC9" s="13">
        <v>2.0</v>
      </c>
      <c r="CD9" s="13">
        <v>5.0</v>
      </c>
      <c r="CE9" s="13">
        <v>3.0</v>
      </c>
      <c r="CF9" s="13">
        <v>6.0</v>
      </c>
      <c r="CG9" s="5">
        <f t="shared" ref="CG9:CH9" si="22">(Y9+AA9+AC9+AE9+AG9+AI9+AK9+AM9+AO9+AQ9+AS9+AU9+AW9+AY9+BA9+BC9+BE9+BG9+BI9+BK9+BM9+BO9+BQ9+BS9+BU9+BW9+BY9+CA9+CC9+CE9)</f>
        <v>37</v>
      </c>
      <c r="CH9" s="5">
        <f t="shared" si="22"/>
        <v>116</v>
      </c>
      <c r="CI9" s="12">
        <f t="shared" si="13"/>
        <v>37.61904762</v>
      </c>
    </row>
    <row r="10" ht="15.75" customHeight="1">
      <c r="A10" s="13" t="s">
        <v>87</v>
      </c>
      <c r="B10" s="14">
        <v>44907.0</v>
      </c>
      <c r="C10" s="15" t="s">
        <v>95</v>
      </c>
      <c r="D10" s="15">
        <v>66.0</v>
      </c>
      <c r="E10" s="15" t="s">
        <v>102</v>
      </c>
      <c r="F10" s="15" t="s">
        <v>90</v>
      </c>
      <c r="G10" s="15" t="s">
        <v>103</v>
      </c>
      <c r="H10" s="16">
        <f>1-((1-0.113)*(1-0.049)*(1-0.049)*(1-0.588))</f>
        <v>0.669492081</v>
      </c>
      <c r="I10" s="9">
        <f t="shared" si="2"/>
        <v>64</v>
      </c>
      <c r="J10" s="15">
        <v>2.0</v>
      </c>
      <c r="K10" s="9">
        <v>15.19</v>
      </c>
      <c r="L10" s="9">
        <f t="shared" si="23"/>
        <v>3.26</v>
      </c>
      <c r="M10" s="10">
        <f t="shared" si="3"/>
        <v>79.19</v>
      </c>
      <c r="N10" s="10">
        <f t="shared" si="4"/>
        <v>75.93</v>
      </c>
      <c r="O10" s="10">
        <v>66.87</v>
      </c>
      <c r="P10" s="9">
        <v>84.0</v>
      </c>
      <c r="Q10" s="11">
        <v>0.97</v>
      </c>
      <c r="R10" s="12">
        <f t="shared" si="5"/>
        <v>7.8279</v>
      </c>
      <c r="S10" s="12">
        <f t="shared" si="6"/>
        <v>4.6657</v>
      </c>
      <c r="T10" s="12">
        <f t="shared" si="7"/>
        <v>7.74742931</v>
      </c>
      <c r="U10" s="12">
        <f t="shared" si="8"/>
        <v>9.864497168</v>
      </c>
      <c r="V10" s="12">
        <f t="shared" si="9"/>
        <v>14.53019717</v>
      </c>
      <c r="W10" s="12">
        <f t="shared" si="10"/>
        <v>11.69334915</v>
      </c>
      <c r="X10" s="12">
        <f t="shared" si="11"/>
        <v>2.836848019</v>
      </c>
      <c r="Y10" s="13">
        <v>3.0</v>
      </c>
      <c r="Z10" s="13">
        <v>6.0</v>
      </c>
      <c r="AA10" s="13">
        <v>2.0</v>
      </c>
      <c r="AB10" s="13">
        <v>5.0</v>
      </c>
      <c r="AC10" s="13">
        <v>1.0</v>
      </c>
      <c r="AD10" s="13">
        <v>2.0</v>
      </c>
      <c r="AE10" s="13">
        <v>1.0</v>
      </c>
      <c r="AF10" s="13">
        <v>1.0</v>
      </c>
      <c r="AG10" s="13">
        <v>1.0</v>
      </c>
      <c r="AH10" s="13">
        <v>1.0</v>
      </c>
      <c r="AI10" s="13">
        <v>1.0</v>
      </c>
      <c r="AJ10" s="13">
        <v>1.0</v>
      </c>
      <c r="AK10" s="13">
        <v>1.0</v>
      </c>
      <c r="AL10" s="13">
        <v>1.0</v>
      </c>
      <c r="AM10" s="13">
        <v>5.0</v>
      </c>
      <c r="AN10" s="13">
        <v>6.0</v>
      </c>
      <c r="AO10" s="13">
        <v>5.0</v>
      </c>
      <c r="AP10" s="13">
        <v>6.0</v>
      </c>
      <c r="AQ10" s="13">
        <v>1.0</v>
      </c>
      <c r="AR10" s="13">
        <v>2.0</v>
      </c>
      <c r="AS10" s="13">
        <v>1.0</v>
      </c>
      <c r="AT10" s="13">
        <v>3.0</v>
      </c>
      <c r="AU10" s="13">
        <v>1.0</v>
      </c>
      <c r="AV10" s="13">
        <v>3.0</v>
      </c>
      <c r="AW10" s="13">
        <v>1.0</v>
      </c>
      <c r="AX10" s="13">
        <v>1.0</v>
      </c>
      <c r="AY10" s="13">
        <v>1.0</v>
      </c>
      <c r="AZ10" s="13">
        <v>5.0</v>
      </c>
      <c r="BA10" s="13">
        <v>1.0</v>
      </c>
      <c r="BB10" s="13">
        <v>2.0</v>
      </c>
      <c r="BC10" s="13">
        <v>1.0</v>
      </c>
      <c r="BD10" s="13">
        <v>5.0</v>
      </c>
      <c r="BE10" s="13">
        <v>7.0</v>
      </c>
      <c r="BF10" s="13">
        <v>7.0</v>
      </c>
      <c r="BG10" s="13">
        <v>3.0</v>
      </c>
      <c r="BH10" s="13">
        <v>7.0</v>
      </c>
      <c r="BI10" s="13">
        <v>7.0</v>
      </c>
      <c r="BJ10" s="13">
        <v>7.0</v>
      </c>
      <c r="BK10" s="13">
        <v>1.0</v>
      </c>
      <c r="BL10" s="13">
        <v>1.0</v>
      </c>
      <c r="BM10" s="13">
        <v>3.0</v>
      </c>
      <c r="BN10" s="13">
        <v>7.0</v>
      </c>
      <c r="BO10" s="13">
        <v>4.0</v>
      </c>
      <c r="BP10" s="13">
        <v>7.0</v>
      </c>
      <c r="BQ10" s="13">
        <v>3.0</v>
      </c>
      <c r="BR10" s="13">
        <v>6.0</v>
      </c>
      <c r="BS10" s="13">
        <v>1.0</v>
      </c>
      <c r="BT10" s="13">
        <v>3.0</v>
      </c>
      <c r="BU10" s="13">
        <v>1.0</v>
      </c>
      <c r="BV10" s="13">
        <v>1.0</v>
      </c>
      <c r="BW10" s="13">
        <v>7.0</v>
      </c>
      <c r="BX10" s="13">
        <v>7.0</v>
      </c>
      <c r="BY10" s="13">
        <v>7.0</v>
      </c>
      <c r="BZ10" s="13">
        <v>7.0</v>
      </c>
      <c r="CA10" s="13">
        <v>7.0</v>
      </c>
      <c r="CB10" s="13">
        <v>7.0</v>
      </c>
      <c r="CC10" s="13">
        <v>7.0</v>
      </c>
      <c r="CD10" s="13">
        <v>7.0</v>
      </c>
      <c r="CE10" s="13">
        <v>5.0</v>
      </c>
      <c r="CF10" s="13">
        <v>7.0</v>
      </c>
      <c r="CG10" s="5">
        <f t="shared" ref="CG10:CH10" si="24">(Y10+AA10+AC10+AE10+AG10+AI10+AK10+AM10+AO10+AQ10+AS10+AU10+AW10+AY10+BA10+BC10+BE10+BG10+BI10+BK10+BM10+BO10+BQ10+BS10+BU10+BW10+BY10+CA10+CC10+CE10)</f>
        <v>90</v>
      </c>
      <c r="CH10" s="5">
        <f t="shared" si="24"/>
        <v>131</v>
      </c>
      <c r="CI10" s="12">
        <f t="shared" si="13"/>
        <v>19.52380952</v>
      </c>
    </row>
    <row r="11" ht="15.75" customHeight="1">
      <c r="A11" s="13" t="s">
        <v>87</v>
      </c>
      <c r="B11" s="14">
        <v>44946.0</v>
      </c>
      <c r="C11" s="15" t="s">
        <v>95</v>
      </c>
      <c r="D11" s="15">
        <v>65.0</v>
      </c>
      <c r="E11" s="15" t="s">
        <v>89</v>
      </c>
      <c r="F11" s="15" t="s">
        <v>104</v>
      </c>
      <c r="G11" s="15" t="s">
        <v>105</v>
      </c>
      <c r="H11" s="16">
        <f>1-((1-0.069)*(1-0.049)*(1-0.049)*(1-0.588)*(1-0.072)*(1-0.179))</f>
        <v>0.735698843</v>
      </c>
      <c r="I11" s="9">
        <f t="shared" si="2"/>
        <v>62</v>
      </c>
      <c r="J11" s="15">
        <v>3.0</v>
      </c>
      <c r="K11" s="15">
        <v>11.0</v>
      </c>
      <c r="L11" s="7">
        <v>8.68</v>
      </c>
      <c r="M11" s="10">
        <f t="shared" si="3"/>
        <v>73</v>
      </c>
      <c r="N11" s="10">
        <f t="shared" si="4"/>
        <v>64.32</v>
      </c>
      <c r="O11" s="10">
        <v>66.87</v>
      </c>
      <c r="P11" s="9">
        <v>84.0</v>
      </c>
      <c r="Q11" s="11">
        <v>0.28</v>
      </c>
      <c r="R11" s="12">
        <f t="shared" si="5"/>
        <v>5.5104</v>
      </c>
      <c r="S11" s="9">
        <f t="shared" si="6"/>
        <v>3.08</v>
      </c>
      <c r="T11" s="12">
        <f t="shared" si="7"/>
        <v>0.4779099684</v>
      </c>
      <c r="U11" s="12">
        <f t="shared" si="8"/>
        <v>2.265952437</v>
      </c>
      <c r="V11" s="12">
        <f t="shared" si="9"/>
        <v>5.345952437</v>
      </c>
      <c r="W11" s="12">
        <f t="shared" si="10"/>
        <v>3.08028688</v>
      </c>
      <c r="X11" s="12">
        <f t="shared" si="11"/>
        <v>2.265665556</v>
      </c>
      <c r="Y11" s="13">
        <v>3.0</v>
      </c>
      <c r="Z11" s="13">
        <v>6.0</v>
      </c>
      <c r="AA11" s="13">
        <v>3.0</v>
      </c>
      <c r="AB11" s="13">
        <v>6.0</v>
      </c>
      <c r="AC11" s="13">
        <v>3.0</v>
      </c>
      <c r="AD11" s="13">
        <v>6.0</v>
      </c>
      <c r="AE11" s="13">
        <v>4.0</v>
      </c>
      <c r="AF11" s="13">
        <v>4.0</v>
      </c>
      <c r="AG11" s="13">
        <v>1.0</v>
      </c>
      <c r="AH11" s="13">
        <v>4.0</v>
      </c>
      <c r="AI11" s="13">
        <v>1.0</v>
      </c>
      <c r="AJ11" s="13">
        <v>4.0</v>
      </c>
      <c r="AK11" s="13">
        <v>1.0</v>
      </c>
      <c r="AL11" s="13">
        <v>4.0</v>
      </c>
      <c r="AM11" s="13">
        <v>1.0</v>
      </c>
      <c r="AN11" s="13">
        <v>4.0</v>
      </c>
      <c r="AO11" s="13">
        <v>1.0</v>
      </c>
      <c r="AP11" s="13">
        <v>4.0</v>
      </c>
      <c r="AQ11" s="13">
        <v>1.0</v>
      </c>
      <c r="AR11" s="13">
        <v>4.0</v>
      </c>
      <c r="AS11" s="13">
        <v>1.0</v>
      </c>
      <c r="AT11" s="13">
        <v>4.0</v>
      </c>
      <c r="AU11" s="13">
        <v>1.0</v>
      </c>
      <c r="AV11" s="13">
        <v>4.0</v>
      </c>
      <c r="AW11" s="13">
        <v>1.0</v>
      </c>
      <c r="AX11" s="13">
        <v>4.0</v>
      </c>
      <c r="AY11" s="13">
        <v>1.0</v>
      </c>
      <c r="AZ11" s="13">
        <v>3.0</v>
      </c>
      <c r="BA11" s="13">
        <v>1.0</v>
      </c>
      <c r="BB11" s="13">
        <v>3.0</v>
      </c>
      <c r="BC11" s="13">
        <v>1.0</v>
      </c>
      <c r="BD11" s="13">
        <v>5.0</v>
      </c>
      <c r="BE11" s="13">
        <v>1.0</v>
      </c>
      <c r="BF11" s="13">
        <v>5.0</v>
      </c>
      <c r="BG11" s="13">
        <v>1.0</v>
      </c>
      <c r="BH11" s="13">
        <v>5.0</v>
      </c>
      <c r="BI11" s="13">
        <v>3.0</v>
      </c>
      <c r="BJ11" s="13">
        <v>6.0</v>
      </c>
      <c r="BK11" s="13">
        <v>1.0</v>
      </c>
      <c r="BL11" s="13">
        <v>3.0</v>
      </c>
      <c r="BM11" s="13">
        <v>1.0</v>
      </c>
      <c r="BN11" s="13">
        <v>3.0</v>
      </c>
      <c r="BO11" s="13">
        <v>1.0</v>
      </c>
      <c r="BP11" s="13">
        <v>6.0</v>
      </c>
      <c r="BQ11" s="13">
        <v>1.0</v>
      </c>
      <c r="BR11" s="13">
        <v>6.0</v>
      </c>
      <c r="BS11" s="13">
        <v>1.0</v>
      </c>
      <c r="BT11" s="13">
        <v>4.0</v>
      </c>
      <c r="BU11" s="13">
        <v>1.0</v>
      </c>
      <c r="BV11" s="13">
        <v>2.0</v>
      </c>
      <c r="BW11" s="13">
        <v>1.0</v>
      </c>
      <c r="BX11" s="13">
        <v>3.0</v>
      </c>
      <c r="BY11" s="13">
        <v>1.0</v>
      </c>
      <c r="BZ11" s="13">
        <v>3.0</v>
      </c>
      <c r="CA11" s="13">
        <v>1.0</v>
      </c>
      <c r="CB11" s="13">
        <v>5.0</v>
      </c>
      <c r="CC11" s="13">
        <v>1.0</v>
      </c>
      <c r="CD11" s="13">
        <v>5.0</v>
      </c>
      <c r="CE11" s="13">
        <v>1.0</v>
      </c>
      <c r="CF11" s="13">
        <v>5.0</v>
      </c>
      <c r="CG11" s="5">
        <f t="shared" ref="CG11:CH11" si="25">(Y11+AA11+AC11+AE11+AG11+AI11+AK11+AM11+AO11+AQ11+AS11+AU11+AW11+AY11+BA11+BC11+BE11+BG11+BI11+BK11+BM11+BO11+BQ11+BS11+BU11+BW11+BY11+CA11+CC11+CE11)</f>
        <v>41</v>
      </c>
      <c r="CH11" s="5">
        <f t="shared" si="25"/>
        <v>130</v>
      </c>
      <c r="CI11" s="12">
        <f t="shared" si="13"/>
        <v>42.38095238</v>
      </c>
    </row>
    <row r="12" ht="15.75" customHeight="1">
      <c r="A12" s="13" t="s">
        <v>87</v>
      </c>
      <c r="B12" s="14">
        <v>44904.0</v>
      </c>
      <c r="C12" s="15" t="s">
        <v>88</v>
      </c>
      <c r="D12" s="15">
        <v>69.0</v>
      </c>
      <c r="E12" s="15" t="s">
        <v>89</v>
      </c>
      <c r="F12" s="15" t="s">
        <v>90</v>
      </c>
      <c r="G12" s="15" t="s">
        <v>106</v>
      </c>
      <c r="H12" s="16">
        <f>1-((0.588)*(1-0.049))</f>
        <v>0.440812</v>
      </c>
      <c r="I12" s="9">
        <f t="shared" si="2"/>
        <v>65</v>
      </c>
      <c r="J12" s="15">
        <v>4.0</v>
      </c>
      <c r="K12" s="9">
        <v>15.19</v>
      </c>
      <c r="L12" s="9">
        <f>ABS((75.93-M12))</f>
        <v>4.26</v>
      </c>
      <c r="M12" s="10">
        <f t="shared" si="3"/>
        <v>80.19</v>
      </c>
      <c r="N12" s="10">
        <f t="shared" si="4"/>
        <v>75.93</v>
      </c>
      <c r="O12" s="10">
        <v>66.87</v>
      </c>
      <c r="P12" s="9">
        <v>84.0</v>
      </c>
      <c r="Q12" s="11">
        <v>0.91</v>
      </c>
      <c r="R12" s="12">
        <f t="shared" si="5"/>
        <v>7.3437</v>
      </c>
      <c r="S12" s="12">
        <f t="shared" si="6"/>
        <v>3.4671</v>
      </c>
      <c r="T12" s="12">
        <f t="shared" si="7"/>
        <v>4.384448396</v>
      </c>
      <c r="U12" s="12">
        <f t="shared" si="8"/>
        <v>6.093300195</v>
      </c>
      <c r="V12" s="12">
        <f t="shared" si="9"/>
        <v>9.560400195</v>
      </c>
      <c r="W12" s="12">
        <f t="shared" si="10"/>
        <v>5.645188686</v>
      </c>
      <c r="X12" s="12">
        <f t="shared" si="11"/>
        <v>3.915211508</v>
      </c>
      <c r="Y12" s="13">
        <v>2.0</v>
      </c>
      <c r="Z12" s="13">
        <v>4.0</v>
      </c>
      <c r="AA12" s="13">
        <v>2.0</v>
      </c>
      <c r="AB12" s="13">
        <v>6.0</v>
      </c>
      <c r="AC12" s="13">
        <v>1.0</v>
      </c>
      <c r="AD12" s="13">
        <v>3.0</v>
      </c>
      <c r="AE12" s="13">
        <v>1.0</v>
      </c>
      <c r="AF12" s="13">
        <v>3.0</v>
      </c>
      <c r="AG12" s="13">
        <v>1.0</v>
      </c>
      <c r="AH12" s="13">
        <v>3.0</v>
      </c>
      <c r="AI12" s="13">
        <v>1.0</v>
      </c>
      <c r="AJ12" s="13">
        <v>3.0</v>
      </c>
      <c r="AK12" s="13">
        <v>1.0</v>
      </c>
      <c r="AL12" s="13">
        <v>3.0</v>
      </c>
      <c r="AM12" s="13">
        <v>2.0</v>
      </c>
      <c r="AN12" s="13">
        <v>5.0</v>
      </c>
      <c r="AO12" s="13">
        <v>2.0</v>
      </c>
      <c r="AP12" s="13">
        <v>5.0</v>
      </c>
      <c r="AQ12" s="13">
        <v>1.0</v>
      </c>
      <c r="AR12" s="13">
        <v>6.0</v>
      </c>
      <c r="AS12" s="13">
        <v>1.0</v>
      </c>
      <c r="AT12" s="13">
        <v>6.0</v>
      </c>
      <c r="AU12" s="13">
        <v>1.0</v>
      </c>
      <c r="AV12" s="13">
        <v>6.0</v>
      </c>
      <c r="AW12" s="13">
        <v>1.0</v>
      </c>
      <c r="AX12" s="13">
        <v>4.0</v>
      </c>
      <c r="AY12" s="13">
        <v>2.0</v>
      </c>
      <c r="AZ12" s="13">
        <v>6.0</v>
      </c>
      <c r="BA12" s="13">
        <v>2.0</v>
      </c>
      <c r="BB12" s="13">
        <v>5.0</v>
      </c>
      <c r="BC12" s="13">
        <v>3.0</v>
      </c>
      <c r="BD12" s="13">
        <v>6.0</v>
      </c>
      <c r="BE12" s="13">
        <v>4.0</v>
      </c>
      <c r="BF12" s="13">
        <v>6.0</v>
      </c>
      <c r="BG12" s="13">
        <v>2.0</v>
      </c>
      <c r="BH12" s="13">
        <v>6.0</v>
      </c>
      <c r="BI12" s="13">
        <v>4.0</v>
      </c>
      <c r="BJ12" s="13">
        <v>6.0</v>
      </c>
      <c r="BK12" s="13">
        <v>4.0</v>
      </c>
      <c r="BL12" s="13">
        <v>6.0</v>
      </c>
      <c r="BM12" s="13">
        <v>3.0</v>
      </c>
      <c r="BN12" s="13">
        <v>5.0</v>
      </c>
      <c r="BO12" s="13">
        <v>3.0</v>
      </c>
      <c r="BP12" s="13">
        <v>7.0</v>
      </c>
      <c r="BQ12" s="13">
        <v>2.0</v>
      </c>
      <c r="BR12" s="13">
        <v>7.0</v>
      </c>
      <c r="BS12" s="13">
        <v>2.0</v>
      </c>
      <c r="BT12" s="13">
        <v>6.0</v>
      </c>
      <c r="BU12" s="13">
        <v>1.0</v>
      </c>
      <c r="BV12" s="13">
        <v>2.0</v>
      </c>
      <c r="BW12" s="13">
        <v>3.0</v>
      </c>
      <c r="BX12" s="13">
        <v>5.0</v>
      </c>
      <c r="BY12" s="13">
        <v>3.0</v>
      </c>
      <c r="BZ12" s="13">
        <v>5.0</v>
      </c>
      <c r="CA12" s="13">
        <v>3.0</v>
      </c>
      <c r="CB12" s="13">
        <v>5.0</v>
      </c>
      <c r="CC12" s="13">
        <v>3.0</v>
      </c>
      <c r="CD12" s="13">
        <v>5.0</v>
      </c>
      <c r="CE12" s="13">
        <v>3.0</v>
      </c>
      <c r="CF12" s="13">
        <v>5.0</v>
      </c>
      <c r="CG12" s="5">
        <f t="shared" ref="CG12:CH12" si="26">(Y12+AA12+AC12+AE12+AG12+AI12+AK12+AM12+AO12+AQ12+AS12+AU12+AW12+AY12+BA12+BC12+BE12+BG12+BI12+BK12+BM12+BO12+BQ12+BS12+BU12+BW12+BY12+CA12+CC12+CE12)</f>
        <v>64</v>
      </c>
      <c r="CH12" s="5">
        <f t="shared" si="26"/>
        <v>150</v>
      </c>
      <c r="CI12" s="12">
        <f t="shared" si="13"/>
        <v>40.95238095</v>
      </c>
    </row>
    <row r="13" ht="15.75" customHeight="1">
      <c r="A13" s="13" t="s">
        <v>87</v>
      </c>
      <c r="B13" s="14">
        <v>44935.0</v>
      </c>
      <c r="C13" s="15" t="s">
        <v>95</v>
      </c>
      <c r="D13" s="15">
        <v>29.0</v>
      </c>
      <c r="E13" s="15" t="s">
        <v>89</v>
      </c>
      <c r="F13" s="15" t="s">
        <v>93</v>
      </c>
      <c r="G13" s="15" t="s">
        <v>94</v>
      </c>
      <c r="H13" s="15">
        <f>1-0.096</f>
        <v>0.904</v>
      </c>
      <c r="I13" s="9">
        <f t="shared" si="2"/>
        <v>24</v>
      </c>
      <c r="J13" s="15">
        <v>5.0</v>
      </c>
      <c r="K13" s="15">
        <v>45.8</v>
      </c>
      <c r="L13" s="9">
        <f>ABS((76.61-M13))</f>
        <v>6.81</v>
      </c>
      <c r="M13" s="10">
        <f t="shared" si="3"/>
        <v>69.8</v>
      </c>
      <c r="N13" s="10">
        <f t="shared" si="4"/>
        <v>62.99</v>
      </c>
      <c r="O13" s="10">
        <v>66.87</v>
      </c>
      <c r="P13" s="9">
        <v>84.0</v>
      </c>
      <c r="Q13" s="9">
        <v>0.939</v>
      </c>
      <c r="R13" s="12">
        <f t="shared" si="5"/>
        <v>19.72839</v>
      </c>
      <c r="S13" s="12">
        <f t="shared" si="6"/>
        <v>13.3338</v>
      </c>
      <c r="T13" s="12">
        <f t="shared" si="7"/>
        <v>33.09689544</v>
      </c>
      <c r="U13" s="12">
        <f t="shared" si="8"/>
        <v>38.8776048</v>
      </c>
      <c r="V13" s="12">
        <f t="shared" si="9"/>
        <v>52.2114048</v>
      </c>
      <c r="W13" s="12">
        <f t="shared" si="10"/>
        <v>45.74713563</v>
      </c>
      <c r="X13" s="12">
        <f t="shared" si="11"/>
        <v>6.464269166</v>
      </c>
      <c r="Y13" s="13">
        <v>1.0</v>
      </c>
      <c r="Z13" s="13">
        <v>3.0</v>
      </c>
      <c r="AA13" s="13">
        <v>1.0</v>
      </c>
      <c r="AB13" s="13">
        <v>3.0</v>
      </c>
      <c r="AC13" s="13">
        <v>1.0</v>
      </c>
      <c r="AD13" s="13">
        <v>1.0</v>
      </c>
      <c r="AE13" s="13">
        <v>1.0</v>
      </c>
      <c r="AF13" s="13">
        <v>1.0</v>
      </c>
      <c r="AG13" s="13">
        <v>1.0</v>
      </c>
      <c r="AH13" s="13">
        <v>1.0</v>
      </c>
      <c r="AI13" s="13">
        <v>1.0</v>
      </c>
      <c r="AJ13" s="13">
        <v>1.0</v>
      </c>
      <c r="AK13" s="13">
        <v>1.0</v>
      </c>
      <c r="AL13" s="13">
        <v>2.0</v>
      </c>
      <c r="AM13" s="13">
        <v>1.0</v>
      </c>
      <c r="AN13" s="13">
        <v>2.0</v>
      </c>
      <c r="AO13" s="13">
        <v>1.0</v>
      </c>
      <c r="AP13" s="13">
        <v>2.0</v>
      </c>
      <c r="AQ13" s="13">
        <v>1.0</v>
      </c>
      <c r="AR13" s="13">
        <v>2.0</v>
      </c>
      <c r="AS13" s="13">
        <v>1.0</v>
      </c>
      <c r="AT13" s="13">
        <v>2.0</v>
      </c>
      <c r="AU13" s="13">
        <v>1.0</v>
      </c>
      <c r="AV13" s="13">
        <v>2.0</v>
      </c>
      <c r="AW13" s="13">
        <v>1.0</v>
      </c>
      <c r="AX13" s="13">
        <v>2.0</v>
      </c>
      <c r="AY13" s="13">
        <v>1.0</v>
      </c>
      <c r="AZ13" s="13">
        <v>1.0</v>
      </c>
      <c r="BA13" s="13">
        <v>1.0</v>
      </c>
      <c r="BB13" s="13">
        <v>1.0</v>
      </c>
      <c r="BC13" s="13">
        <v>1.0</v>
      </c>
      <c r="BD13" s="13">
        <v>1.0</v>
      </c>
      <c r="BE13" s="13">
        <v>1.0</v>
      </c>
      <c r="BF13" s="13">
        <v>1.0</v>
      </c>
      <c r="BG13" s="13">
        <v>1.0</v>
      </c>
      <c r="BH13" s="13">
        <v>2.0</v>
      </c>
      <c r="BI13" s="13">
        <v>1.0</v>
      </c>
      <c r="BJ13" s="13">
        <v>1.0</v>
      </c>
      <c r="BK13" s="13">
        <v>1.0</v>
      </c>
      <c r="BL13" s="13">
        <v>1.0</v>
      </c>
      <c r="BM13" s="13">
        <v>1.0</v>
      </c>
      <c r="BN13" s="13">
        <v>2.0</v>
      </c>
      <c r="BO13" s="13">
        <v>1.0</v>
      </c>
      <c r="BP13" s="13">
        <v>3.0</v>
      </c>
      <c r="BQ13" s="13">
        <v>1.0</v>
      </c>
      <c r="BR13" s="13">
        <v>3.0</v>
      </c>
      <c r="BS13" s="13">
        <v>1.0</v>
      </c>
      <c r="BT13" s="13">
        <v>2.0</v>
      </c>
      <c r="BU13" s="13">
        <v>1.0</v>
      </c>
      <c r="BV13" s="13">
        <v>1.0</v>
      </c>
      <c r="BW13" s="13">
        <v>1.0</v>
      </c>
      <c r="BX13" s="13">
        <v>2.0</v>
      </c>
      <c r="BY13" s="13">
        <v>1.0</v>
      </c>
      <c r="BZ13" s="13">
        <v>2.0</v>
      </c>
      <c r="CA13" s="13">
        <v>1.0</v>
      </c>
      <c r="CB13" s="13">
        <v>3.0</v>
      </c>
      <c r="CC13" s="13">
        <v>1.0</v>
      </c>
      <c r="CD13" s="13">
        <v>3.0</v>
      </c>
      <c r="CE13" s="13">
        <v>1.0</v>
      </c>
      <c r="CF13" s="13">
        <v>3.0</v>
      </c>
      <c r="CG13" s="5">
        <f t="shared" ref="CG13:CH13" si="27">(Y13+AA13+AC13+AE13+AG13+AI13+AK13+AM13+AO13+AQ13+AS13+AU13+AW13+AY13+BA13+BC13+BE13+BG13+BI13+BK13+BM13+BO13+BQ13+BS13+BU13+BW13+BY13+CA13+CC13+CE13)</f>
        <v>30</v>
      </c>
      <c r="CH13" s="5">
        <f t="shared" si="27"/>
        <v>56</v>
      </c>
      <c r="CI13" s="12">
        <f t="shared" si="13"/>
        <v>12.38095238</v>
      </c>
    </row>
    <row r="14" ht="15.75" customHeight="1">
      <c r="A14" s="13" t="s">
        <v>87</v>
      </c>
      <c r="B14" s="14">
        <v>44938.0</v>
      </c>
      <c r="C14" s="15" t="s">
        <v>88</v>
      </c>
      <c r="D14" s="15">
        <v>51.0</v>
      </c>
      <c r="E14" s="15" t="s">
        <v>89</v>
      </c>
      <c r="F14" s="15" t="s">
        <v>90</v>
      </c>
      <c r="G14" s="15" t="s">
        <v>107</v>
      </c>
      <c r="H14" s="16">
        <f>1-((1-0.588)*(1-0.024)*(1-0.049)*(1-0.179))</f>
        <v>0.6860426116</v>
      </c>
      <c r="I14" s="9">
        <f t="shared" si="2"/>
        <v>48</v>
      </c>
      <c r="J14" s="15">
        <v>3.0</v>
      </c>
      <c r="K14" s="9">
        <v>15.19</v>
      </c>
      <c r="L14" s="9">
        <f>ABS((75.93-M14))</f>
        <v>12.74</v>
      </c>
      <c r="M14" s="10">
        <f t="shared" si="3"/>
        <v>63.19</v>
      </c>
      <c r="N14" s="10">
        <f t="shared" si="4"/>
        <v>50.45</v>
      </c>
      <c r="O14" s="10">
        <v>66.87</v>
      </c>
      <c r="P14" s="9">
        <v>84.0</v>
      </c>
      <c r="Q14" s="11">
        <v>0.91</v>
      </c>
      <c r="R14" s="12">
        <f t="shared" si="5"/>
        <v>30.5305</v>
      </c>
      <c r="S14" s="12">
        <f t="shared" si="6"/>
        <v>18.9371</v>
      </c>
      <c r="T14" s="12">
        <f t="shared" si="7"/>
        <v>1.529532003</v>
      </c>
      <c r="U14" s="12">
        <f t="shared" si="8"/>
        <v>9.483098417</v>
      </c>
      <c r="V14" s="12">
        <f t="shared" si="9"/>
        <v>28.42019842</v>
      </c>
      <c r="W14" s="12">
        <f t="shared" si="10"/>
        <v>19.08213322</v>
      </c>
      <c r="X14" s="12">
        <f t="shared" si="11"/>
        <v>9.338065194</v>
      </c>
      <c r="Y14" s="13">
        <v>3.0</v>
      </c>
      <c r="Z14" s="13">
        <v>6.0</v>
      </c>
      <c r="AA14" s="13">
        <v>2.0</v>
      </c>
      <c r="AB14" s="13">
        <v>6.0</v>
      </c>
      <c r="AC14" s="13">
        <v>1.0</v>
      </c>
      <c r="AD14" s="13">
        <v>4.0</v>
      </c>
      <c r="AE14" s="13">
        <v>1.0</v>
      </c>
      <c r="AF14" s="13">
        <v>4.0</v>
      </c>
      <c r="AG14" s="13">
        <v>2.0</v>
      </c>
      <c r="AH14" s="13">
        <v>4.0</v>
      </c>
      <c r="AI14" s="13">
        <v>2.0</v>
      </c>
      <c r="AJ14" s="13">
        <v>4.0</v>
      </c>
      <c r="AK14" s="13">
        <v>2.0</v>
      </c>
      <c r="AL14" s="13">
        <v>6.0</v>
      </c>
      <c r="AM14" s="13">
        <v>3.0</v>
      </c>
      <c r="AN14" s="13">
        <v>6.0</v>
      </c>
      <c r="AO14" s="13">
        <v>3.0</v>
      </c>
      <c r="AP14" s="13">
        <v>6.0</v>
      </c>
      <c r="AQ14" s="13">
        <v>2.0</v>
      </c>
      <c r="AR14" s="13">
        <v>4.0</v>
      </c>
      <c r="AS14" s="13">
        <v>2.0</v>
      </c>
      <c r="AT14" s="13">
        <v>4.0</v>
      </c>
      <c r="AU14" s="13">
        <v>2.0</v>
      </c>
      <c r="AV14" s="13">
        <v>4.0</v>
      </c>
      <c r="AW14" s="13">
        <v>1.0</v>
      </c>
      <c r="AX14" s="13">
        <v>3.0</v>
      </c>
      <c r="AY14" s="13">
        <v>1.0</v>
      </c>
      <c r="AZ14" s="13">
        <v>3.0</v>
      </c>
      <c r="BA14" s="13">
        <v>1.0</v>
      </c>
      <c r="BB14" s="13">
        <v>2.0</v>
      </c>
      <c r="BC14" s="13">
        <v>1.0</v>
      </c>
      <c r="BD14" s="13">
        <v>3.0</v>
      </c>
      <c r="BE14" s="13">
        <v>1.0</v>
      </c>
      <c r="BF14" s="13">
        <v>3.0</v>
      </c>
      <c r="BG14" s="13">
        <v>1.0</v>
      </c>
      <c r="BH14" s="13">
        <v>3.0</v>
      </c>
      <c r="BI14" s="13">
        <v>3.0</v>
      </c>
      <c r="BJ14" s="13">
        <v>5.0</v>
      </c>
      <c r="BK14" s="13">
        <v>1.0</v>
      </c>
      <c r="BL14" s="13">
        <v>3.0</v>
      </c>
      <c r="BM14" s="13">
        <v>1.0</v>
      </c>
      <c r="BN14" s="13">
        <v>4.0</v>
      </c>
      <c r="BO14" s="13">
        <v>1.0</v>
      </c>
      <c r="BP14" s="13">
        <v>5.0</v>
      </c>
      <c r="BQ14" s="13">
        <v>1.0</v>
      </c>
      <c r="BR14" s="13">
        <v>5.0</v>
      </c>
      <c r="BS14" s="13">
        <v>1.0</v>
      </c>
      <c r="BT14" s="13">
        <v>5.0</v>
      </c>
      <c r="BU14" s="13">
        <v>1.0</v>
      </c>
      <c r="BV14" s="13">
        <v>1.0</v>
      </c>
      <c r="BW14" s="13">
        <v>7.0</v>
      </c>
      <c r="BX14" s="13">
        <v>7.0</v>
      </c>
      <c r="BY14" s="13">
        <v>7.0</v>
      </c>
      <c r="BZ14" s="13">
        <v>7.0</v>
      </c>
      <c r="CA14" s="13">
        <v>5.0</v>
      </c>
      <c r="CB14" s="13">
        <v>7.0</v>
      </c>
      <c r="CC14" s="13">
        <v>5.0</v>
      </c>
      <c r="CD14" s="13">
        <v>7.0</v>
      </c>
      <c r="CE14" s="13">
        <v>5.0</v>
      </c>
      <c r="CF14" s="13">
        <v>7.0</v>
      </c>
      <c r="CG14" s="5">
        <f t="shared" ref="CG14:CH14" si="28">(Y14+AA14+AC14+AE14+AG14+AI14+AK14+AM14+AO14+AQ14+AS14+AU14+AW14+AY14+BA14+BC14+BE14+BG14+BI14+BK14+BM14+BO14+BQ14+BS14+BU14+BW14+BY14+CA14+CC14+CE14)</f>
        <v>69</v>
      </c>
      <c r="CH14" s="5">
        <f t="shared" si="28"/>
        <v>138</v>
      </c>
      <c r="CI14" s="12">
        <f t="shared" si="13"/>
        <v>32.85714286</v>
      </c>
    </row>
    <row r="15" ht="15.75" customHeight="1">
      <c r="A15" s="13" t="s">
        <v>87</v>
      </c>
      <c r="B15" s="14">
        <v>44872.0</v>
      </c>
      <c r="C15" s="15" t="s">
        <v>88</v>
      </c>
      <c r="D15" s="15">
        <v>23.0</v>
      </c>
      <c r="E15" s="15" t="s">
        <v>89</v>
      </c>
      <c r="F15" s="15" t="s">
        <v>93</v>
      </c>
      <c r="G15" s="15" t="s">
        <v>94</v>
      </c>
      <c r="H15" s="15">
        <f>(1-0.09)</f>
        <v>0.91</v>
      </c>
      <c r="I15" s="9">
        <f t="shared" si="2"/>
        <v>21</v>
      </c>
      <c r="J15" s="15">
        <v>2.0</v>
      </c>
      <c r="K15" s="15">
        <v>45.8</v>
      </c>
      <c r="L15" s="9">
        <f>ABS((76.61-M15))</f>
        <v>9.81</v>
      </c>
      <c r="M15" s="10">
        <f t="shared" si="3"/>
        <v>66.8</v>
      </c>
      <c r="N15" s="10">
        <f t="shared" si="4"/>
        <v>56.99</v>
      </c>
      <c r="O15" s="10">
        <v>66.87</v>
      </c>
      <c r="P15" s="9">
        <v>84.0</v>
      </c>
      <c r="Q15" s="9">
        <v>0.939</v>
      </c>
      <c r="R15" s="12">
        <f t="shared" si="5"/>
        <v>25.36239</v>
      </c>
      <c r="S15" s="12">
        <f t="shared" si="6"/>
        <v>16.1508</v>
      </c>
      <c r="T15" s="12">
        <f t="shared" si="7"/>
        <v>30.7530951</v>
      </c>
      <c r="U15" s="12">
        <f t="shared" si="8"/>
        <v>39.135642</v>
      </c>
      <c r="V15" s="12">
        <f t="shared" si="9"/>
        <v>55.286442</v>
      </c>
      <c r="W15" s="12">
        <f t="shared" si="10"/>
        <v>39.49031571</v>
      </c>
      <c r="X15" s="12">
        <f t="shared" si="11"/>
        <v>15.79612629</v>
      </c>
      <c r="Y15" s="13">
        <v>7.0</v>
      </c>
      <c r="Z15" s="13">
        <v>7.0</v>
      </c>
      <c r="AA15" s="13">
        <v>7.0</v>
      </c>
      <c r="AB15" s="13">
        <v>7.0</v>
      </c>
      <c r="AC15" s="13">
        <v>1.0</v>
      </c>
      <c r="AD15" s="13">
        <v>3.0</v>
      </c>
      <c r="AE15" s="13">
        <v>1.0</v>
      </c>
      <c r="AF15" s="13">
        <v>4.0</v>
      </c>
      <c r="AG15" s="13">
        <v>1.0</v>
      </c>
      <c r="AH15" s="13">
        <v>3.0</v>
      </c>
      <c r="AI15" s="13">
        <v>1.0</v>
      </c>
      <c r="AJ15" s="13">
        <v>3.0</v>
      </c>
      <c r="AK15" s="13">
        <v>1.0</v>
      </c>
      <c r="AL15" s="13">
        <v>3.0</v>
      </c>
      <c r="AM15" s="13">
        <v>1.0</v>
      </c>
      <c r="AN15" s="13">
        <v>4.0</v>
      </c>
      <c r="AO15" s="13">
        <v>1.0</v>
      </c>
      <c r="AP15" s="13">
        <v>4.0</v>
      </c>
      <c r="AQ15" s="13">
        <v>1.0</v>
      </c>
      <c r="AR15" s="13">
        <v>3.0</v>
      </c>
      <c r="AS15" s="13">
        <v>1.0</v>
      </c>
      <c r="AT15" s="13">
        <v>3.0</v>
      </c>
      <c r="AU15" s="13">
        <v>1.0</v>
      </c>
      <c r="AV15" s="13">
        <v>3.0</v>
      </c>
      <c r="AW15" s="13">
        <v>1.0</v>
      </c>
      <c r="AX15" s="13">
        <v>2.0</v>
      </c>
      <c r="AY15" s="13">
        <v>1.0</v>
      </c>
      <c r="AZ15" s="13">
        <v>3.0</v>
      </c>
      <c r="BA15" s="13">
        <v>1.0</v>
      </c>
      <c r="BB15" s="13">
        <v>3.0</v>
      </c>
      <c r="BC15" s="13">
        <v>1.0</v>
      </c>
      <c r="BD15" s="13">
        <v>4.0</v>
      </c>
      <c r="BE15" s="13">
        <v>7.0</v>
      </c>
      <c r="BF15" s="13">
        <v>7.0</v>
      </c>
      <c r="BG15" s="13">
        <v>2.0</v>
      </c>
      <c r="BH15" s="13">
        <v>6.0</v>
      </c>
      <c r="BI15" s="13">
        <v>2.0</v>
      </c>
      <c r="BJ15" s="13">
        <v>3.0</v>
      </c>
      <c r="BK15" s="13">
        <v>1.0</v>
      </c>
      <c r="BL15" s="13">
        <v>1.0</v>
      </c>
      <c r="BM15" s="13">
        <v>2.0</v>
      </c>
      <c r="BN15" s="13">
        <v>5.0</v>
      </c>
      <c r="BO15" s="13">
        <v>2.0</v>
      </c>
      <c r="BP15" s="13">
        <v>5.0</v>
      </c>
      <c r="BQ15" s="13">
        <v>2.0</v>
      </c>
      <c r="BR15" s="13">
        <v>5.0</v>
      </c>
      <c r="BS15" s="13">
        <v>2.0</v>
      </c>
      <c r="BT15" s="13">
        <v>6.0</v>
      </c>
      <c r="BU15" s="13">
        <v>1.0</v>
      </c>
      <c r="BV15" s="13">
        <v>1.0</v>
      </c>
      <c r="BW15" s="13">
        <v>3.0</v>
      </c>
      <c r="BX15" s="13">
        <v>5.0</v>
      </c>
      <c r="BY15" s="13">
        <v>3.0</v>
      </c>
      <c r="BZ15" s="13">
        <v>5.0</v>
      </c>
      <c r="CA15" s="13">
        <v>7.0</v>
      </c>
      <c r="CB15" s="13">
        <v>7.0</v>
      </c>
      <c r="CC15" s="13">
        <v>4.0</v>
      </c>
      <c r="CD15" s="13">
        <v>7.0</v>
      </c>
      <c r="CE15" s="13">
        <v>3.0</v>
      </c>
      <c r="CF15" s="13">
        <v>7.0</v>
      </c>
      <c r="CG15" s="5">
        <f t="shared" ref="CG15:CH15" si="29">(Y15+AA15+AC15+AE15+AG15+AI15+AK15+AM15+AO15+AQ15+AS15+AU15+AW15+AY15+BA15+BC15+BE15+BG15+BI15+BK15+BM15+BO15+BQ15+BS15+BU15+BW15+BY15+CA15+CC15+CE15)</f>
        <v>69</v>
      </c>
      <c r="CH15" s="5">
        <f t="shared" si="29"/>
        <v>129</v>
      </c>
      <c r="CI15" s="12">
        <f t="shared" si="13"/>
        <v>28.57142857</v>
      </c>
    </row>
    <row r="16" ht="15.75" customHeight="1">
      <c r="A16" s="13" t="s">
        <v>87</v>
      </c>
      <c r="B16" s="14">
        <v>44888.0</v>
      </c>
      <c r="C16" s="15" t="s">
        <v>108</v>
      </c>
      <c r="D16" s="15">
        <v>66.0</v>
      </c>
      <c r="E16" s="15" t="s">
        <v>89</v>
      </c>
      <c r="F16" s="15" t="s">
        <v>90</v>
      </c>
      <c r="G16" s="15" t="s">
        <v>109</v>
      </c>
      <c r="H16" s="16">
        <f>1-((1-0.588)*(1-0.179)*(1-0.049)*(1-0.049))</f>
        <v>0.6940845529</v>
      </c>
      <c r="I16" s="9">
        <v>60.0</v>
      </c>
      <c r="J16" s="15">
        <v>12.0</v>
      </c>
      <c r="K16" s="9">
        <v>15.19</v>
      </c>
      <c r="L16" s="9">
        <f>ABS((75.93-M16))</f>
        <v>0.74</v>
      </c>
      <c r="M16" s="10">
        <f t="shared" si="3"/>
        <v>75.19</v>
      </c>
      <c r="N16" s="10">
        <f t="shared" si="4"/>
        <v>74.45</v>
      </c>
      <c r="O16" s="10">
        <v>66.87</v>
      </c>
      <c r="P16" s="9">
        <v>84.0</v>
      </c>
      <c r="Q16" s="11">
        <v>0.91</v>
      </c>
      <c r="R16" s="12">
        <f t="shared" si="5"/>
        <v>8.6905</v>
      </c>
      <c r="S16" s="12">
        <f t="shared" si="6"/>
        <v>8.0171</v>
      </c>
      <c r="T16" s="12">
        <f t="shared" si="7"/>
        <v>9.126864829</v>
      </c>
      <c r="U16" s="12">
        <f t="shared" si="8"/>
        <v>9.594261367</v>
      </c>
      <c r="V16" s="12">
        <f t="shared" si="9"/>
        <v>17.61136137</v>
      </c>
      <c r="W16" s="12">
        <f t="shared" si="10"/>
        <v>12.07636208</v>
      </c>
      <c r="X16" s="12">
        <f t="shared" si="11"/>
        <v>5.534999287</v>
      </c>
      <c r="Y16" s="13">
        <v>1.0</v>
      </c>
      <c r="Z16" s="13">
        <v>4.0</v>
      </c>
      <c r="AA16" s="13">
        <v>1.0</v>
      </c>
      <c r="AB16" s="13">
        <v>5.0</v>
      </c>
      <c r="AC16" s="13">
        <v>1.0</v>
      </c>
      <c r="AD16" s="13">
        <v>3.0</v>
      </c>
      <c r="AE16" s="13">
        <v>1.0</v>
      </c>
      <c r="AF16" s="13">
        <v>3.0</v>
      </c>
      <c r="AG16" s="13">
        <v>1.0</v>
      </c>
      <c r="AH16" s="13">
        <v>3.0</v>
      </c>
      <c r="AI16" s="13">
        <v>1.0</v>
      </c>
      <c r="AJ16" s="13">
        <v>3.0</v>
      </c>
      <c r="AK16" s="13">
        <v>1.0</v>
      </c>
      <c r="AL16" s="13">
        <v>3.0</v>
      </c>
      <c r="AM16" s="13">
        <v>4.0</v>
      </c>
      <c r="AN16" s="13">
        <v>7.0</v>
      </c>
      <c r="AO16" s="13">
        <v>4.0</v>
      </c>
      <c r="AP16" s="13">
        <v>7.0</v>
      </c>
      <c r="AQ16" s="13">
        <v>1.0</v>
      </c>
      <c r="AR16" s="13">
        <v>3.0</v>
      </c>
      <c r="AS16" s="13">
        <v>1.0</v>
      </c>
      <c r="AT16" s="13">
        <v>3.0</v>
      </c>
      <c r="AU16" s="13">
        <v>1.0</v>
      </c>
      <c r="AV16" s="13">
        <v>3.0</v>
      </c>
      <c r="AW16" s="13">
        <v>1.0</v>
      </c>
      <c r="AX16" s="13">
        <v>3.0</v>
      </c>
      <c r="AY16" s="13">
        <v>1.0</v>
      </c>
      <c r="AZ16" s="13">
        <v>5.0</v>
      </c>
      <c r="BA16" s="13">
        <v>1.0</v>
      </c>
      <c r="BB16" s="13">
        <v>3.0</v>
      </c>
      <c r="BC16" s="13">
        <v>1.0</v>
      </c>
      <c r="BD16" s="13">
        <v>4.0</v>
      </c>
      <c r="BE16" s="13">
        <v>7.0</v>
      </c>
      <c r="BF16" s="13">
        <v>7.0</v>
      </c>
      <c r="BG16" s="13">
        <v>1.0</v>
      </c>
      <c r="BH16" s="13">
        <v>4.0</v>
      </c>
      <c r="BI16" s="13">
        <v>7.0</v>
      </c>
      <c r="BJ16" s="13">
        <v>7.0</v>
      </c>
      <c r="BK16" s="13">
        <v>3.0</v>
      </c>
      <c r="BL16" s="13">
        <v>5.0</v>
      </c>
      <c r="BM16" s="13">
        <v>2.0</v>
      </c>
      <c r="BN16" s="13">
        <v>6.0</v>
      </c>
      <c r="BO16" s="13">
        <v>2.0</v>
      </c>
      <c r="BP16" s="13">
        <v>5.0</v>
      </c>
      <c r="BQ16" s="13">
        <v>3.0</v>
      </c>
      <c r="BR16" s="13">
        <v>7.0</v>
      </c>
      <c r="BS16" s="13">
        <v>3.0</v>
      </c>
      <c r="BT16" s="13">
        <v>7.0</v>
      </c>
      <c r="BU16" s="13">
        <v>1.0</v>
      </c>
      <c r="BV16" s="13">
        <v>1.0</v>
      </c>
      <c r="BW16" s="13">
        <v>5.0</v>
      </c>
      <c r="BX16" s="13">
        <v>7.0</v>
      </c>
      <c r="BY16" s="13">
        <v>5.0</v>
      </c>
      <c r="BZ16" s="13">
        <v>7.0</v>
      </c>
      <c r="CA16" s="13">
        <v>7.0</v>
      </c>
      <c r="CB16" s="13">
        <v>7.0</v>
      </c>
      <c r="CC16" s="13">
        <v>7.0</v>
      </c>
      <c r="CD16" s="13">
        <v>7.0</v>
      </c>
      <c r="CE16" s="13">
        <v>5.0</v>
      </c>
      <c r="CF16" s="13">
        <v>7.0</v>
      </c>
      <c r="CG16" s="5">
        <f t="shared" ref="CG16:CH16" si="30">(Y16+AA16+AC16+AE16+AG16+AI16+AK16+AM16+AO16+AQ16+AS16+AU16+AW16+AY16+BA16+BC16+BE16+BG16+BI16+BK16+BM16+BO16+BQ16+BS16+BU16+BW16+BY16+CA16+CC16+CE16)</f>
        <v>80</v>
      </c>
      <c r="CH16" s="5">
        <f t="shared" si="30"/>
        <v>146</v>
      </c>
      <c r="CI16" s="12">
        <f t="shared" si="13"/>
        <v>31.42857143</v>
      </c>
    </row>
    <row r="17" ht="15.75" customHeight="1">
      <c r="A17" s="13" t="s">
        <v>87</v>
      </c>
      <c r="B17" s="14">
        <v>44465.0</v>
      </c>
      <c r="C17" s="15" t="s">
        <v>95</v>
      </c>
      <c r="D17" s="15">
        <v>26.0</v>
      </c>
      <c r="E17" s="15" t="s">
        <v>89</v>
      </c>
      <c r="F17" s="15" t="s">
        <v>93</v>
      </c>
      <c r="G17" s="15" t="s">
        <v>94</v>
      </c>
      <c r="H17" s="15">
        <f>1-0.096</f>
        <v>0.904</v>
      </c>
      <c r="I17" s="9">
        <f t="shared" ref="I17:I23" si="32">(D17-J17)</f>
        <v>24</v>
      </c>
      <c r="J17" s="15">
        <v>2.0</v>
      </c>
      <c r="K17" s="15">
        <v>45.8</v>
      </c>
      <c r="L17" s="9">
        <f t="shared" ref="L17:L18" si="33">ABS((76.61-M17))</f>
        <v>6.81</v>
      </c>
      <c r="M17" s="10">
        <f t="shared" si="3"/>
        <v>69.8</v>
      </c>
      <c r="N17" s="10">
        <f t="shared" si="4"/>
        <v>62.99</v>
      </c>
      <c r="O17" s="10">
        <v>66.87</v>
      </c>
      <c r="P17" s="9">
        <v>84.0</v>
      </c>
      <c r="Q17" s="9">
        <v>0.939</v>
      </c>
      <c r="R17" s="12">
        <f t="shared" si="5"/>
        <v>19.72839</v>
      </c>
      <c r="S17" s="12">
        <f t="shared" si="6"/>
        <v>13.3338</v>
      </c>
      <c r="T17" s="12">
        <f t="shared" si="7"/>
        <v>33.09689544</v>
      </c>
      <c r="U17" s="12">
        <f t="shared" si="8"/>
        <v>38.8776048</v>
      </c>
      <c r="V17" s="12">
        <f t="shared" si="9"/>
        <v>52.2114048</v>
      </c>
      <c r="W17" s="12">
        <f t="shared" si="10"/>
        <v>37.29386057</v>
      </c>
      <c r="X17" s="12">
        <f t="shared" si="11"/>
        <v>14.91754423</v>
      </c>
      <c r="Y17" s="13">
        <v>5.0</v>
      </c>
      <c r="Z17" s="13">
        <v>7.0</v>
      </c>
      <c r="AA17" s="13">
        <v>5.0</v>
      </c>
      <c r="AB17" s="13">
        <v>7.0</v>
      </c>
      <c r="AC17" s="13">
        <v>1.0</v>
      </c>
      <c r="AD17" s="13">
        <v>4.0</v>
      </c>
      <c r="AE17" s="13">
        <v>1.0</v>
      </c>
      <c r="AF17" s="13">
        <v>4.0</v>
      </c>
      <c r="AG17" s="13">
        <v>1.0</v>
      </c>
      <c r="AH17" s="13">
        <v>4.0</v>
      </c>
      <c r="AI17" s="13">
        <v>1.0</v>
      </c>
      <c r="AJ17" s="13">
        <v>4.0</v>
      </c>
      <c r="AK17" s="13">
        <v>1.0</v>
      </c>
      <c r="AL17" s="13">
        <v>4.0</v>
      </c>
      <c r="AM17" s="13">
        <v>1.0</v>
      </c>
      <c r="AN17" s="13">
        <v>5.0</v>
      </c>
      <c r="AO17" s="13">
        <v>1.0</v>
      </c>
      <c r="AP17" s="13">
        <v>5.0</v>
      </c>
      <c r="AQ17" s="13">
        <v>1.0</v>
      </c>
      <c r="AR17" s="13">
        <v>3.0</v>
      </c>
      <c r="AS17" s="13">
        <v>1.0</v>
      </c>
      <c r="AT17" s="13">
        <v>3.0</v>
      </c>
      <c r="AU17" s="13">
        <v>1.0</v>
      </c>
      <c r="AV17" s="13">
        <v>3.0</v>
      </c>
      <c r="AW17" s="13">
        <v>1.0</v>
      </c>
      <c r="AX17" s="13">
        <v>2.0</v>
      </c>
      <c r="AY17" s="13">
        <v>1.0</v>
      </c>
      <c r="AZ17" s="13">
        <v>4.0</v>
      </c>
      <c r="BA17" s="13">
        <v>1.0</v>
      </c>
      <c r="BB17" s="13">
        <v>4.0</v>
      </c>
      <c r="BC17" s="13">
        <v>1.0</v>
      </c>
      <c r="BD17" s="13">
        <v>4.0</v>
      </c>
      <c r="BE17" s="13">
        <v>7.0</v>
      </c>
      <c r="BF17" s="13">
        <v>7.0</v>
      </c>
      <c r="BG17" s="13">
        <v>7.0</v>
      </c>
      <c r="BH17" s="13">
        <v>7.0</v>
      </c>
      <c r="BI17" s="13">
        <v>7.0</v>
      </c>
      <c r="BJ17" s="13">
        <v>7.0</v>
      </c>
      <c r="BK17" s="13">
        <v>7.0</v>
      </c>
      <c r="BL17" s="13">
        <v>7.0</v>
      </c>
      <c r="BM17" s="13">
        <v>7.0</v>
      </c>
      <c r="BN17" s="13">
        <v>7.0</v>
      </c>
      <c r="BO17" s="13">
        <v>3.0</v>
      </c>
      <c r="BP17" s="13">
        <v>6.0</v>
      </c>
      <c r="BQ17" s="13">
        <v>2.0</v>
      </c>
      <c r="BR17" s="13">
        <v>6.0</v>
      </c>
      <c r="BS17" s="13">
        <v>3.0</v>
      </c>
      <c r="BT17" s="13">
        <v>7.0</v>
      </c>
      <c r="BU17" s="13">
        <v>1.0</v>
      </c>
      <c r="BV17" s="13">
        <v>2.0</v>
      </c>
      <c r="BW17" s="13">
        <v>5.0</v>
      </c>
      <c r="BX17" s="13">
        <v>7.0</v>
      </c>
      <c r="BY17" s="13">
        <v>7.0</v>
      </c>
      <c r="BZ17" s="13">
        <v>7.0</v>
      </c>
      <c r="CA17" s="13">
        <v>7.0</v>
      </c>
      <c r="CB17" s="13">
        <v>7.0</v>
      </c>
      <c r="CC17" s="13">
        <v>7.0</v>
      </c>
      <c r="CD17" s="13">
        <v>7.0</v>
      </c>
      <c r="CE17" s="13">
        <v>4.0</v>
      </c>
      <c r="CF17" s="13">
        <v>7.0</v>
      </c>
      <c r="CG17" s="5">
        <f t="shared" ref="CG17:CH17" si="31">(Y17+AA17+AC17+AE17+AG17+AI17+AK17+AM17+AO17+AQ17+AS17+AU17+AW17+AY17+BA17+BC17+BE17+BG17+BI17+BK17+BM17+BO17+BQ17+BS17+BU17+BW17+BY17+CA17+CC17+CE17)</f>
        <v>98</v>
      </c>
      <c r="CH17" s="5">
        <f t="shared" si="31"/>
        <v>158</v>
      </c>
      <c r="CI17" s="12">
        <f t="shared" si="13"/>
        <v>28.57142857</v>
      </c>
    </row>
    <row r="18" ht="15.75" customHeight="1">
      <c r="A18" s="13" t="s">
        <v>87</v>
      </c>
      <c r="B18" s="14">
        <v>44919.0</v>
      </c>
      <c r="C18" s="15" t="s">
        <v>95</v>
      </c>
      <c r="D18" s="15">
        <v>27.0</v>
      </c>
      <c r="E18" s="15" t="s">
        <v>89</v>
      </c>
      <c r="F18" s="15" t="s">
        <v>93</v>
      </c>
      <c r="G18" s="15" t="s">
        <v>110</v>
      </c>
      <c r="H18" s="16">
        <f>1-((1-0.096)*(1-0.117))</f>
        <v>0.201768</v>
      </c>
      <c r="I18" s="9">
        <f t="shared" si="32"/>
        <v>26</v>
      </c>
      <c r="J18" s="15">
        <v>1.0</v>
      </c>
      <c r="K18" s="15">
        <v>45.8</v>
      </c>
      <c r="L18" s="9">
        <f t="shared" si="33"/>
        <v>4.81</v>
      </c>
      <c r="M18" s="10">
        <f t="shared" si="3"/>
        <v>71.8</v>
      </c>
      <c r="N18" s="10">
        <f t="shared" si="4"/>
        <v>66.99</v>
      </c>
      <c r="O18" s="10">
        <v>66.87</v>
      </c>
      <c r="P18" s="9">
        <v>84.0</v>
      </c>
      <c r="Q18" s="9">
        <v>0.939</v>
      </c>
      <c r="R18" s="12">
        <f t="shared" si="5"/>
        <v>15.97239</v>
      </c>
      <c r="S18" s="12">
        <f t="shared" si="6"/>
        <v>11.4558</v>
      </c>
      <c r="T18" s="12">
        <f t="shared" si="7"/>
        <v>7.76597163</v>
      </c>
      <c r="U18" s="12">
        <f t="shared" si="8"/>
        <v>8.677274962</v>
      </c>
      <c r="V18" s="12">
        <f t="shared" si="9"/>
        <v>20.13307496</v>
      </c>
      <c r="W18" s="12">
        <f t="shared" si="10"/>
        <v>14.76425497</v>
      </c>
      <c r="X18" s="12">
        <f t="shared" si="11"/>
        <v>5.36881999</v>
      </c>
      <c r="Y18" s="13">
        <v>1.0</v>
      </c>
      <c r="Z18" s="13">
        <v>4.0</v>
      </c>
      <c r="AA18" s="13">
        <v>3.0</v>
      </c>
      <c r="AB18" s="13">
        <v>6.0</v>
      </c>
      <c r="AC18" s="13">
        <v>1.0</v>
      </c>
      <c r="AD18" s="13">
        <v>4.0</v>
      </c>
      <c r="AE18" s="13">
        <v>1.0</v>
      </c>
      <c r="AF18" s="13">
        <v>4.0</v>
      </c>
      <c r="AG18" s="13">
        <v>1.0</v>
      </c>
      <c r="AH18" s="13">
        <v>4.0</v>
      </c>
      <c r="AI18" s="13">
        <v>1.0</v>
      </c>
      <c r="AJ18" s="13">
        <v>4.0</v>
      </c>
      <c r="AK18" s="13">
        <v>1.0</v>
      </c>
      <c r="AL18" s="13">
        <v>4.0</v>
      </c>
      <c r="AM18" s="13">
        <v>1.0</v>
      </c>
      <c r="AN18" s="13">
        <v>3.0</v>
      </c>
      <c r="AO18" s="13">
        <v>1.0</v>
      </c>
      <c r="AP18" s="13">
        <v>3.0</v>
      </c>
      <c r="AQ18" s="13">
        <v>1.0</v>
      </c>
      <c r="AR18" s="13">
        <v>4.0</v>
      </c>
      <c r="AS18" s="13">
        <v>1.0</v>
      </c>
      <c r="AT18" s="13">
        <v>4.0</v>
      </c>
      <c r="AU18" s="13">
        <v>1.0</v>
      </c>
      <c r="AV18" s="13">
        <v>4.0</v>
      </c>
      <c r="AW18" s="13">
        <v>1.0</v>
      </c>
      <c r="AX18" s="13">
        <v>3.0</v>
      </c>
      <c r="AY18" s="13">
        <v>1.0</v>
      </c>
      <c r="AZ18" s="13">
        <v>3.0</v>
      </c>
      <c r="BA18" s="13">
        <v>1.0</v>
      </c>
      <c r="BB18" s="13">
        <v>3.0</v>
      </c>
      <c r="BC18" s="13">
        <v>1.0</v>
      </c>
      <c r="BD18" s="13">
        <v>4.0</v>
      </c>
      <c r="BE18" s="13">
        <v>7.0</v>
      </c>
      <c r="BF18" s="13">
        <v>7.0</v>
      </c>
      <c r="BG18" s="13">
        <v>7.0</v>
      </c>
      <c r="BH18" s="13">
        <v>7.0</v>
      </c>
      <c r="BI18" s="13">
        <v>7.0</v>
      </c>
      <c r="BJ18" s="13">
        <v>7.0</v>
      </c>
      <c r="BK18" s="13">
        <v>7.0</v>
      </c>
      <c r="BL18" s="13">
        <v>7.0</v>
      </c>
      <c r="BM18" s="13">
        <v>7.0</v>
      </c>
      <c r="BN18" s="13">
        <v>7.0</v>
      </c>
      <c r="BO18" s="13">
        <v>3.0</v>
      </c>
      <c r="BP18" s="13">
        <v>6.0</v>
      </c>
      <c r="BQ18" s="13">
        <v>3.0</v>
      </c>
      <c r="BR18" s="13">
        <v>5.0</v>
      </c>
      <c r="BS18" s="13">
        <v>3.0</v>
      </c>
      <c r="BT18" s="13">
        <v>7.0</v>
      </c>
      <c r="BU18" s="13">
        <v>1.0</v>
      </c>
      <c r="BV18" s="13">
        <v>3.0</v>
      </c>
      <c r="BW18" s="13">
        <v>7.0</v>
      </c>
      <c r="BX18" s="13">
        <v>7.0</v>
      </c>
      <c r="BY18" s="13">
        <v>7.0</v>
      </c>
      <c r="BZ18" s="13">
        <v>7.0</v>
      </c>
      <c r="CA18" s="13">
        <v>7.0</v>
      </c>
      <c r="CB18" s="13">
        <v>7.0</v>
      </c>
      <c r="CC18" s="13">
        <v>7.0</v>
      </c>
      <c r="CD18" s="13">
        <v>7.0</v>
      </c>
      <c r="CE18" s="13">
        <v>5.0</v>
      </c>
      <c r="CF18" s="13">
        <v>7.0</v>
      </c>
      <c r="CG18" s="5">
        <f t="shared" ref="CG18:CH18" si="34">(Y18+AA18+AC18+AE18+AG18+AI18+AK18+AM18+AO18+AQ18+AS18+AU18+AW18+AY18+BA18+BC18+BE18+BG18+BI18+BK18+BM18+BO18+BQ18+BS18+BU18+BW18+BY18+CA18+CC18+CE18)</f>
        <v>96</v>
      </c>
      <c r="CH18" s="5">
        <f t="shared" si="34"/>
        <v>152</v>
      </c>
      <c r="CI18" s="12">
        <f t="shared" si="13"/>
        <v>26.66666667</v>
      </c>
    </row>
    <row r="19" ht="15.75" customHeight="1">
      <c r="A19" s="13" t="s">
        <v>87</v>
      </c>
      <c r="B19" s="14">
        <v>44947.0</v>
      </c>
      <c r="C19" s="15" t="s">
        <v>88</v>
      </c>
      <c r="D19" s="15">
        <v>64.0</v>
      </c>
      <c r="E19" s="15" t="s">
        <v>89</v>
      </c>
      <c r="F19" s="15" t="s">
        <v>90</v>
      </c>
      <c r="G19" s="15" t="s">
        <v>91</v>
      </c>
      <c r="H19" s="16">
        <f t="shared" ref="H19:H24" si="36">1-((1-0.588)*(1-0.049)*(1-0.049))</f>
        <v>0.627386788</v>
      </c>
      <c r="I19" s="9">
        <f t="shared" si="32"/>
        <v>61</v>
      </c>
      <c r="J19" s="15">
        <v>3.0</v>
      </c>
      <c r="K19" s="9">
        <v>15.19</v>
      </c>
      <c r="L19" s="9">
        <f t="shared" ref="L19:L24" si="37">ABS((75.93-M19))</f>
        <v>0.26</v>
      </c>
      <c r="M19" s="10">
        <f t="shared" si="3"/>
        <v>76.19</v>
      </c>
      <c r="N19" s="10">
        <f t="shared" si="4"/>
        <v>75.93</v>
      </c>
      <c r="O19" s="10">
        <v>66.87</v>
      </c>
      <c r="P19" s="9">
        <v>84.0</v>
      </c>
      <c r="Q19" s="11">
        <v>0.91</v>
      </c>
      <c r="R19" s="12">
        <f t="shared" si="5"/>
        <v>7.3437</v>
      </c>
      <c r="S19" s="12">
        <f t="shared" si="6"/>
        <v>7.1071</v>
      </c>
      <c r="T19" s="12">
        <f t="shared" si="7"/>
        <v>8.523865118</v>
      </c>
      <c r="U19" s="12">
        <f t="shared" si="8"/>
        <v>8.672304832</v>
      </c>
      <c r="V19" s="12">
        <f t="shared" si="9"/>
        <v>15.77940483</v>
      </c>
      <c r="W19" s="12">
        <f t="shared" si="10"/>
        <v>12.3981038</v>
      </c>
      <c r="X19" s="12">
        <f t="shared" si="11"/>
        <v>3.381301035</v>
      </c>
      <c r="Y19" s="13">
        <v>1.0</v>
      </c>
      <c r="Z19" s="13">
        <v>4.0</v>
      </c>
      <c r="AA19" s="13">
        <v>7.0</v>
      </c>
      <c r="AB19" s="13">
        <v>7.0</v>
      </c>
      <c r="AC19" s="13">
        <v>1.0</v>
      </c>
      <c r="AD19" s="13">
        <v>3.0</v>
      </c>
      <c r="AE19" s="13">
        <v>1.0</v>
      </c>
      <c r="AF19" s="13">
        <v>3.0</v>
      </c>
      <c r="AG19" s="13">
        <v>1.0</v>
      </c>
      <c r="AH19" s="13">
        <v>3.0</v>
      </c>
      <c r="AI19" s="13">
        <v>1.0</v>
      </c>
      <c r="AJ19" s="13">
        <v>3.0</v>
      </c>
      <c r="AK19" s="13">
        <v>1.0</v>
      </c>
      <c r="AL19" s="13">
        <v>3.0</v>
      </c>
      <c r="AM19" s="13">
        <v>7.0</v>
      </c>
      <c r="AN19" s="13">
        <v>7.0</v>
      </c>
      <c r="AO19" s="13">
        <v>7.0</v>
      </c>
      <c r="AP19" s="13">
        <v>7.0</v>
      </c>
      <c r="AQ19" s="13">
        <v>3.0</v>
      </c>
      <c r="AR19" s="13">
        <v>6.0</v>
      </c>
      <c r="AS19" s="13">
        <v>3.0</v>
      </c>
      <c r="AT19" s="13">
        <v>6.0</v>
      </c>
      <c r="AU19" s="13">
        <v>3.0</v>
      </c>
      <c r="AV19" s="13">
        <v>6.0</v>
      </c>
      <c r="AW19" s="13">
        <v>2.0</v>
      </c>
      <c r="AX19" s="13">
        <v>3.0</v>
      </c>
      <c r="AY19" s="13">
        <v>2.0</v>
      </c>
      <c r="AZ19" s="13">
        <v>5.0</v>
      </c>
      <c r="BA19" s="13">
        <v>1.0</v>
      </c>
      <c r="BB19" s="13">
        <v>2.0</v>
      </c>
      <c r="BC19" s="13">
        <v>1.0</v>
      </c>
      <c r="BD19" s="13">
        <v>3.0</v>
      </c>
      <c r="BE19" s="13">
        <v>6.0</v>
      </c>
      <c r="BF19" s="13">
        <v>7.0</v>
      </c>
      <c r="BG19" s="13">
        <v>6.0</v>
      </c>
      <c r="BH19" s="13">
        <v>7.0</v>
      </c>
      <c r="BI19" s="13">
        <v>7.0</v>
      </c>
      <c r="BJ19" s="13">
        <v>7.0</v>
      </c>
      <c r="BK19" s="13">
        <v>3.0</v>
      </c>
      <c r="BL19" s="13">
        <v>5.0</v>
      </c>
      <c r="BM19" s="13">
        <v>7.0</v>
      </c>
      <c r="BN19" s="13">
        <v>7.0</v>
      </c>
      <c r="BO19" s="13">
        <v>3.0</v>
      </c>
      <c r="BP19" s="13">
        <v>7.0</v>
      </c>
      <c r="BQ19" s="13">
        <v>3.0</v>
      </c>
      <c r="BR19" s="13">
        <v>7.0</v>
      </c>
      <c r="BS19" s="13">
        <v>4.0</v>
      </c>
      <c r="BT19" s="13">
        <v>7.0</v>
      </c>
      <c r="BU19" s="13">
        <v>1.0</v>
      </c>
      <c r="BV19" s="13">
        <v>2.0</v>
      </c>
      <c r="BW19" s="13">
        <v>7.0</v>
      </c>
      <c r="BX19" s="13">
        <v>7.0</v>
      </c>
      <c r="BY19" s="13">
        <v>7.0</v>
      </c>
      <c r="BZ19" s="13">
        <v>7.0</v>
      </c>
      <c r="CA19" s="13">
        <v>7.0</v>
      </c>
      <c r="CB19" s="13">
        <v>7.0</v>
      </c>
      <c r="CC19" s="13">
        <v>7.0</v>
      </c>
      <c r="CD19" s="13">
        <v>7.0</v>
      </c>
      <c r="CE19" s="13">
        <v>7.0</v>
      </c>
      <c r="CF19" s="13">
        <v>7.0</v>
      </c>
      <c r="CG19" s="5">
        <f t="shared" ref="CG19:CH19" si="35">(Y19+AA19+AC19+AE19+AG19+AI19+AK19+AM19+AO19+AQ19+AS19+AU19+AW19+AY19+BA19+BC19+BE19+BG19+BI19+BK19+BM19+BO19+BQ19+BS19+BU19+BW19+BY19+CA19+CC19+CE19)</f>
        <v>117</v>
      </c>
      <c r="CH19" s="5">
        <f t="shared" si="35"/>
        <v>162</v>
      </c>
      <c r="CI19" s="12">
        <f t="shared" si="13"/>
        <v>21.42857143</v>
      </c>
    </row>
    <row r="20" ht="15.75" customHeight="1">
      <c r="A20" s="13" t="s">
        <v>87</v>
      </c>
      <c r="B20" s="14">
        <v>44947.0</v>
      </c>
      <c r="C20" s="15" t="s">
        <v>95</v>
      </c>
      <c r="D20" s="15">
        <v>58.0</v>
      </c>
      <c r="E20" s="15" t="s">
        <v>89</v>
      </c>
      <c r="F20" s="15" t="s">
        <v>90</v>
      </c>
      <c r="G20" s="15" t="s">
        <v>91</v>
      </c>
      <c r="H20" s="16">
        <f t="shared" si="36"/>
        <v>0.627386788</v>
      </c>
      <c r="I20" s="9">
        <f t="shared" si="32"/>
        <v>55</v>
      </c>
      <c r="J20" s="15">
        <v>3.0</v>
      </c>
      <c r="K20" s="9">
        <v>15.19</v>
      </c>
      <c r="L20" s="9">
        <f t="shared" si="37"/>
        <v>5.74</v>
      </c>
      <c r="M20" s="10">
        <f t="shared" si="3"/>
        <v>70.19</v>
      </c>
      <c r="N20" s="10">
        <f t="shared" si="4"/>
        <v>64.45</v>
      </c>
      <c r="O20" s="10">
        <v>66.87</v>
      </c>
      <c r="P20" s="9">
        <v>84.0</v>
      </c>
      <c r="Q20" s="11">
        <v>0.91</v>
      </c>
      <c r="R20" s="12">
        <f t="shared" si="5"/>
        <v>17.7905</v>
      </c>
      <c r="S20" s="12">
        <f t="shared" si="6"/>
        <v>12.5671</v>
      </c>
      <c r="T20" s="12">
        <f t="shared" si="7"/>
        <v>5.395212683</v>
      </c>
      <c r="U20" s="12">
        <f t="shared" si="8"/>
        <v>8.672304832</v>
      </c>
      <c r="V20" s="12">
        <f t="shared" si="9"/>
        <v>21.23940483</v>
      </c>
      <c r="W20" s="12">
        <f t="shared" si="10"/>
        <v>10.21514232</v>
      </c>
      <c r="X20" s="12">
        <f t="shared" si="11"/>
        <v>11.02426251</v>
      </c>
      <c r="Y20" s="13">
        <v>1.0</v>
      </c>
      <c r="Z20" s="13">
        <v>5.0</v>
      </c>
      <c r="AA20" s="13">
        <v>1.0</v>
      </c>
      <c r="AB20" s="13">
        <v>6.0</v>
      </c>
      <c r="AC20" s="13">
        <v>1.0</v>
      </c>
      <c r="AD20" s="13">
        <v>3.0</v>
      </c>
      <c r="AE20" s="13">
        <v>1.0</v>
      </c>
      <c r="AF20" s="13">
        <v>3.0</v>
      </c>
      <c r="AG20" s="13">
        <v>1.0</v>
      </c>
      <c r="AH20" s="13">
        <v>3.0</v>
      </c>
      <c r="AI20" s="13">
        <v>1.0</v>
      </c>
      <c r="AJ20" s="13">
        <v>3.0</v>
      </c>
      <c r="AK20" s="13">
        <v>1.0</v>
      </c>
      <c r="AL20" s="13">
        <v>3.0</v>
      </c>
      <c r="AM20" s="13">
        <v>1.0</v>
      </c>
      <c r="AN20" s="13">
        <v>7.0</v>
      </c>
      <c r="AO20" s="13">
        <v>1.0</v>
      </c>
      <c r="AP20" s="13">
        <v>7.0</v>
      </c>
      <c r="AQ20" s="13">
        <v>1.0</v>
      </c>
      <c r="AR20" s="13">
        <v>5.0</v>
      </c>
      <c r="AS20" s="13">
        <v>1.0</v>
      </c>
      <c r="AT20" s="13">
        <v>5.0</v>
      </c>
      <c r="AU20" s="13">
        <v>1.0</v>
      </c>
      <c r="AV20" s="13">
        <v>5.0</v>
      </c>
      <c r="AW20" s="13">
        <v>1.0</v>
      </c>
      <c r="AX20" s="13">
        <v>3.0</v>
      </c>
      <c r="AY20" s="13">
        <v>1.0</v>
      </c>
      <c r="AZ20" s="13">
        <v>5.0</v>
      </c>
      <c r="BA20" s="13">
        <v>1.0</v>
      </c>
      <c r="BB20" s="13">
        <v>5.0</v>
      </c>
      <c r="BC20" s="13">
        <v>1.0</v>
      </c>
      <c r="BD20" s="13">
        <v>7.0</v>
      </c>
      <c r="BE20" s="13">
        <v>1.0</v>
      </c>
      <c r="BF20" s="13">
        <v>5.0</v>
      </c>
      <c r="BG20" s="13">
        <v>1.0</v>
      </c>
      <c r="BH20" s="13">
        <v>5.0</v>
      </c>
      <c r="BI20" s="13">
        <v>1.0</v>
      </c>
      <c r="BJ20" s="13">
        <v>5.0</v>
      </c>
      <c r="BK20" s="13">
        <v>1.0</v>
      </c>
      <c r="BL20" s="13">
        <v>5.0</v>
      </c>
      <c r="BM20" s="13">
        <v>3.0</v>
      </c>
      <c r="BN20" s="13">
        <v>7.0</v>
      </c>
      <c r="BO20" s="13">
        <v>3.0</v>
      </c>
      <c r="BP20" s="13">
        <v>7.0</v>
      </c>
      <c r="BQ20" s="13">
        <v>3.0</v>
      </c>
      <c r="BR20" s="13">
        <v>7.0</v>
      </c>
      <c r="BS20" s="13">
        <v>3.0</v>
      </c>
      <c r="BT20" s="13">
        <v>7.0</v>
      </c>
      <c r="BU20" s="13">
        <v>1.0</v>
      </c>
      <c r="BV20" s="13">
        <v>2.0</v>
      </c>
      <c r="BW20" s="13">
        <v>1.0</v>
      </c>
      <c r="BX20" s="13">
        <v>5.0</v>
      </c>
      <c r="BY20" s="13">
        <v>2.0</v>
      </c>
      <c r="BZ20" s="13">
        <v>6.0</v>
      </c>
      <c r="CA20" s="13">
        <v>3.0</v>
      </c>
      <c r="CB20" s="13">
        <v>6.0</v>
      </c>
      <c r="CC20" s="13">
        <v>3.0</v>
      </c>
      <c r="CD20" s="13">
        <v>6.0</v>
      </c>
      <c r="CE20" s="13">
        <v>4.0</v>
      </c>
      <c r="CF20" s="13">
        <v>7.0</v>
      </c>
      <c r="CG20" s="5">
        <f t="shared" ref="CG20:CH20" si="38">(Y20+AA20+AC20+AE20+AG20+AI20+AK20+AM20+AO20+AQ20+AS20+AU20+AW20+AY20+BA20+BC20+BE20+BG20+BI20+BK20+BM20+BO20+BQ20+BS20+BU20+BW20+BY20+CA20+CC20+CE20)</f>
        <v>46</v>
      </c>
      <c r="CH20" s="5">
        <f t="shared" si="38"/>
        <v>155</v>
      </c>
      <c r="CI20" s="12">
        <f t="shared" si="13"/>
        <v>51.9047619</v>
      </c>
    </row>
    <row r="21" ht="15.75" customHeight="1">
      <c r="A21" s="13" t="s">
        <v>87</v>
      </c>
      <c r="B21" s="14">
        <v>44916.0</v>
      </c>
      <c r="C21" s="15" t="s">
        <v>95</v>
      </c>
      <c r="D21" s="15">
        <v>56.0</v>
      </c>
      <c r="E21" s="15" t="s">
        <v>89</v>
      </c>
      <c r="F21" s="15" t="s">
        <v>90</v>
      </c>
      <c r="G21" s="15" t="s">
        <v>91</v>
      </c>
      <c r="H21" s="16">
        <f t="shared" si="36"/>
        <v>0.627386788</v>
      </c>
      <c r="I21" s="9">
        <f t="shared" si="32"/>
        <v>55</v>
      </c>
      <c r="J21" s="15">
        <v>1.0</v>
      </c>
      <c r="K21" s="9">
        <v>15.19</v>
      </c>
      <c r="L21" s="9">
        <f t="shared" si="37"/>
        <v>5.74</v>
      </c>
      <c r="M21" s="10">
        <f t="shared" si="3"/>
        <v>70.19</v>
      </c>
      <c r="N21" s="10">
        <f t="shared" si="4"/>
        <v>64.45</v>
      </c>
      <c r="O21" s="10">
        <v>66.87</v>
      </c>
      <c r="P21" s="9">
        <v>84.0</v>
      </c>
      <c r="Q21" s="11">
        <v>0.91</v>
      </c>
      <c r="R21" s="12">
        <f t="shared" si="5"/>
        <v>17.7905</v>
      </c>
      <c r="S21" s="12">
        <f t="shared" si="6"/>
        <v>12.5671</v>
      </c>
      <c r="T21" s="12">
        <f t="shared" si="7"/>
        <v>5.395212683</v>
      </c>
      <c r="U21" s="12">
        <f t="shared" si="8"/>
        <v>8.672304832</v>
      </c>
      <c r="V21" s="12">
        <f t="shared" si="9"/>
        <v>21.23940483</v>
      </c>
      <c r="W21" s="12">
        <f t="shared" si="10"/>
        <v>14.96872341</v>
      </c>
      <c r="X21" s="12">
        <f t="shared" si="11"/>
        <v>6.270681427</v>
      </c>
      <c r="Y21" s="13">
        <v>3.0</v>
      </c>
      <c r="Z21" s="13">
        <v>6.0</v>
      </c>
      <c r="AA21" s="13">
        <v>3.0</v>
      </c>
      <c r="AB21" s="13">
        <v>6.0</v>
      </c>
      <c r="AC21" s="13">
        <v>3.0</v>
      </c>
      <c r="AD21" s="13">
        <v>6.0</v>
      </c>
      <c r="AE21" s="13">
        <v>3.0</v>
      </c>
      <c r="AF21" s="13">
        <v>6.0</v>
      </c>
      <c r="AG21" s="13">
        <v>3.0</v>
      </c>
      <c r="AH21" s="13">
        <v>6.0</v>
      </c>
      <c r="AI21" s="13">
        <v>2.0</v>
      </c>
      <c r="AJ21" s="13">
        <v>5.0</v>
      </c>
      <c r="AK21" s="13">
        <v>2.0</v>
      </c>
      <c r="AL21" s="13">
        <v>4.0</v>
      </c>
      <c r="AM21" s="13">
        <v>1.0</v>
      </c>
      <c r="AN21" s="13">
        <v>5.0</v>
      </c>
      <c r="AO21" s="13">
        <v>1.0</v>
      </c>
      <c r="AP21" s="13">
        <v>5.0</v>
      </c>
      <c r="AQ21" s="13">
        <v>1.0</v>
      </c>
      <c r="AR21" s="13">
        <v>3.0</v>
      </c>
      <c r="AS21" s="13">
        <v>1.0</v>
      </c>
      <c r="AT21" s="13">
        <v>3.0</v>
      </c>
      <c r="AU21" s="13">
        <v>1.0</v>
      </c>
      <c r="AV21" s="13">
        <v>3.0</v>
      </c>
      <c r="AW21" s="13">
        <v>1.0</v>
      </c>
      <c r="AX21" s="13">
        <v>2.0</v>
      </c>
      <c r="AY21" s="13">
        <v>1.0</v>
      </c>
      <c r="AZ21" s="13">
        <v>5.0</v>
      </c>
      <c r="BA21" s="13">
        <v>1.0</v>
      </c>
      <c r="BB21" s="13">
        <v>3.0</v>
      </c>
      <c r="BC21" s="13">
        <v>1.0</v>
      </c>
      <c r="BD21" s="13">
        <v>4.0</v>
      </c>
      <c r="BE21" s="13">
        <v>7.0</v>
      </c>
      <c r="BF21" s="13">
        <v>7.0</v>
      </c>
      <c r="BG21" s="13">
        <v>7.0</v>
      </c>
      <c r="BH21" s="13">
        <v>7.0</v>
      </c>
      <c r="BI21" s="13">
        <v>7.0</v>
      </c>
      <c r="BJ21" s="13">
        <v>7.0</v>
      </c>
      <c r="BK21" s="13">
        <v>7.0</v>
      </c>
      <c r="BL21" s="13">
        <v>7.0</v>
      </c>
      <c r="BM21" s="13">
        <v>3.0</v>
      </c>
      <c r="BN21" s="13">
        <v>6.0</v>
      </c>
      <c r="BO21" s="13">
        <v>3.0</v>
      </c>
      <c r="BP21" s="13">
        <v>6.0</v>
      </c>
      <c r="BQ21" s="13">
        <v>4.0</v>
      </c>
      <c r="BR21" s="13">
        <v>7.0</v>
      </c>
      <c r="BS21" s="13">
        <v>2.0</v>
      </c>
      <c r="BT21" s="13">
        <v>7.0</v>
      </c>
      <c r="BU21" s="13">
        <v>1.0</v>
      </c>
      <c r="BV21" s="13">
        <v>2.0</v>
      </c>
      <c r="BW21" s="13">
        <v>3.0</v>
      </c>
      <c r="BX21" s="13">
        <v>4.0</v>
      </c>
      <c r="BY21" s="13">
        <v>7.0</v>
      </c>
      <c r="BZ21" s="13">
        <v>7.0</v>
      </c>
      <c r="CA21" s="13">
        <v>7.0</v>
      </c>
      <c r="CB21" s="13">
        <v>7.0</v>
      </c>
      <c r="CC21" s="13">
        <v>7.0</v>
      </c>
      <c r="CD21" s="13">
        <v>7.0</v>
      </c>
      <c r="CE21" s="13">
        <v>5.0</v>
      </c>
      <c r="CF21" s="13">
        <v>7.0</v>
      </c>
      <c r="CG21" s="5">
        <f t="shared" ref="CG21:CH21" si="39">(Y21+AA21+AC21+AE21+AG21+AI21+AK21+AM21+AO21+AQ21+AS21+AU21+AW21+AY21+BA21+BC21+BE21+BG21+BI21+BK21+BM21+BO21+BQ21+BS21+BU21+BW21+BY21+CA21+CC21+CE21)</f>
        <v>98</v>
      </c>
      <c r="CH21" s="5">
        <f t="shared" si="39"/>
        <v>160</v>
      </c>
      <c r="CI21" s="12">
        <f t="shared" si="13"/>
        <v>29.52380952</v>
      </c>
    </row>
    <row r="22" ht="15.75" customHeight="1">
      <c r="A22" s="13" t="s">
        <v>87</v>
      </c>
      <c r="B22" s="14">
        <v>44892.0</v>
      </c>
      <c r="C22" s="15" t="s">
        <v>111</v>
      </c>
      <c r="D22" s="15">
        <v>58.0</v>
      </c>
      <c r="E22" s="15" t="s">
        <v>89</v>
      </c>
      <c r="F22" s="15" t="s">
        <v>90</v>
      </c>
      <c r="G22" s="15" t="s">
        <v>91</v>
      </c>
      <c r="H22" s="16">
        <f t="shared" si="36"/>
        <v>0.627386788</v>
      </c>
      <c r="I22" s="9">
        <f t="shared" si="32"/>
        <v>55</v>
      </c>
      <c r="J22" s="15">
        <v>3.0</v>
      </c>
      <c r="K22" s="9">
        <v>15.19</v>
      </c>
      <c r="L22" s="9">
        <f t="shared" si="37"/>
        <v>5.74</v>
      </c>
      <c r="M22" s="10">
        <f t="shared" si="3"/>
        <v>70.19</v>
      </c>
      <c r="N22" s="10">
        <f t="shared" si="4"/>
        <v>64.45</v>
      </c>
      <c r="O22" s="10">
        <v>66.87</v>
      </c>
      <c r="P22" s="9">
        <v>84.0</v>
      </c>
      <c r="Q22" s="11">
        <v>0.91</v>
      </c>
      <c r="R22" s="12">
        <f t="shared" si="5"/>
        <v>17.7905</v>
      </c>
      <c r="S22" s="12">
        <f t="shared" si="6"/>
        <v>12.5671</v>
      </c>
      <c r="T22" s="12">
        <f t="shared" si="7"/>
        <v>5.395212683</v>
      </c>
      <c r="U22" s="12">
        <f t="shared" si="8"/>
        <v>8.672304832</v>
      </c>
      <c r="V22" s="12">
        <f t="shared" si="9"/>
        <v>21.23940483</v>
      </c>
      <c r="W22" s="12">
        <f t="shared" si="10"/>
        <v>15.77784359</v>
      </c>
      <c r="X22" s="12">
        <f t="shared" si="11"/>
        <v>5.461561242</v>
      </c>
      <c r="Y22" s="13">
        <v>7.0</v>
      </c>
      <c r="Z22" s="13">
        <v>7.0</v>
      </c>
      <c r="AA22" s="13">
        <v>7.0</v>
      </c>
      <c r="AB22" s="13">
        <v>7.0</v>
      </c>
      <c r="AC22" s="13">
        <v>2.0</v>
      </c>
      <c r="AD22" s="13">
        <v>4.0</v>
      </c>
      <c r="AE22" s="13">
        <v>2.0</v>
      </c>
      <c r="AF22" s="13">
        <v>4.0</v>
      </c>
      <c r="AG22" s="13">
        <v>1.0</v>
      </c>
      <c r="AH22" s="13">
        <v>3.0</v>
      </c>
      <c r="AI22" s="13">
        <v>1.0</v>
      </c>
      <c r="AJ22" s="13">
        <v>3.0</v>
      </c>
      <c r="AK22" s="13">
        <v>7.0</v>
      </c>
      <c r="AL22" s="13">
        <v>7.0</v>
      </c>
      <c r="AM22" s="13">
        <v>1.0</v>
      </c>
      <c r="AN22" s="13">
        <v>5.0</v>
      </c>
      <c r="AO22" s="13">
        <v>1.0</v>
      </c>
      <c r="AP22" s="13">
        <v>5.0</v>
      </c>
      <c r="AQ22" s="13">
        <v>1.0</v>
      </c>
      <c r="AR22" s="13">
        <v>4.0</v>
      </c>
      <c r="AS22" s="13">
        <v>1.0</v>
      </c>
      <c r="AT22" s="13">
        <v>4.0</v>
      </c>
      <c r="AU22" s="13">
        <v>1.0</v>
      </c>
      <c r="AV22" s="13">
        <v>4.0</v>
      </c>
      <c r="AW22" s="13">
        <v>1.0</v>
      </c>
      <c r="AX22" s="13">
        <v>2.0</v>
      </c>
      <c r="AY22" s="13">
        <v>1.0</v>
      </c>
      <c r="AZ22" s="13">
        <v>4.0</v>
      </c>
      <c r="BA22" s="13">
        <v>1.0</v>
      </c>
      <c r="BB22" s="13">
        <v>2.0</v>
      </c>
      <c r="BC22" s="13">
        <v>1.0</v>
      </c>
      <c r="BD22" s="13">
        <v>3.0</v>
      </c>
      <c r="BE22" s="13">
        <v>7.0</v>
      </c>
      <c r="BF22" s="13">
        <v>7.0</v>
      </c>
      <c r="BG22" s="13">
        <v>5.0</v>
      </c>
      <c r="BH22" s="13">
        <v>7.0</v>
      </c>
      <c r="BI22" s="13">
        <v>7.0</v>
      </c>
      <c r="BJ22" s="13">
        <v>7.0</v>
      </c>
      <c r="BK22" s="13">
        <v>4.0</v>
      </c>
      <c r="BL22" s="13">
        <v>6.0</v>
      </c>
      <c r="BM22" s="13">
        <v>2.0</v>
      </c>
      <c r="BN22" s="13">
        <v>6.0</v>
      </c>
      <c r="BO22" s="13">
        <v>3.0</v>
      </c>
      <c r="BP22" s="13">
        <v>6.0</v>
      </c>
      <c r="BQ22" s="13">
        <v>3.0</v>
      </c>
      <c r="BR22" s="13">
        <v>7.0</v>
      </c>
      <c r="BS22" s="13">
        <v>3.0</v>
      </c>
      <c r="BT22" s="13">
        <v>7.0</v>
      </c>
      <c r="BU22" s="13">
        <v>1.0</v>
      </c>
      <c r="BV22" s="13">
        <v>2.0</v>
      </c>
      <c r="BW22" s="13">
        <v>7.0</v>
      </c>
      <c r="BX22" s="13">
        <v>7.0</v>
      </c>
      <c r="BY22" s="13">
        <v>7.0</v>
      </c>
      <c r="BZ22" s="13">
        <v>7.0</v>
      </c>
      <c r="CA22" s="13">
        <v>7.0</v>
      </c>
      <c r="CB22" s="13">
        <v>7.0</v>
      </c>
      <c r="CC22" s="13">
        <v>7.0</v>
      </c>
      <c r="CD22" s="13">
        <v>7.0</v>
      </c>
      <c r="CE22" s="13">
        <v>5.0</v>
      </c>
      <c r="CF22" s="13">
        <v>7.0</v>
      </c>
      <c r="CG22" s="5">
        <f t="shared" ref="CG22:CH22" si="40">(Y22+AA22+AC22+AE22+AG22+AI22+AK22+AM22+AO22+AQ22+AS22+AU22+AW22+AY22+BA22+BC22+BE22+BG22+BI22+BK22+BM22+BO22+BQ22+BS22+BU22+BW22+BY22+CA22+CC22+CE22)</f>
        <v>104</v>
      </c>
      <c r="CH22" s="5">
        <f t="shared" si="40"/>
        <v>158</v>
      </c>
      <c r="CI22" s="12">
        <f t="shared" si="13"/>
        <v>25.71428571</v>
      </c>
    </row>
    <row r="23" ht="15.75" customHeight="1">
      <c r="A23" s="13" t="s">
        <v>87</v>
      </c>
      <c r="B23" s="14">
        <v>44808.0</v>
      </c>
      <c r="C23" s="15" t="s">
        <v>95</v>
      </c>
      <c r="D23" s="15">
        <v>68.0</v>
      </c>
      <c r="E23" s="15" t="s">
        <v>89</v>
      </c>
      <c r="F23" s="15" t="s">
        <v>90</v>
      </c>
      <c r="G23" s="15" t="s">
        <v>91</v>
      </c>
      <c r="H23" s="16">
        <f t="shared" si="36"/>
        <v>0.627386788</v>
      </c>
      <c r="I23" s="9">
        <f t="shared" si="32"/>
        <v>66</v>
      </c>
      <c r="J23" s="15">
        <v>2.0</v>
      </c>
      <c r="K23" s="9">
        <v>15.19</v>
      </c>
      <c r="L23" s="9">
        <f t="shared" si="37"/>
        <v>5.26</v>
      </c>
      <c r="M23" s="10">
        <f t="shared" si="3"/>
        <v>81.19</v>
      </c>
      <c r="N23" s="10">
        <f t="shared" si="4"/>
        <v>75.93</v>
      </c>
      <c r="O23" s="10">
        <v>66.87</v>
      </c>
      <c r="P23" s="9">
        <v>84.0</v>
      </c>
      <c r="Q23" s="11">
        <v>0.91</v>
      </c>
      <c r="R23" s="12">
        <f t="shared" si="5"/>
        <v>7.3437</v>
      </c>
      <c r="S23" s="12">
        <f t="shared" si="6"/>
        <v>2.5571</v>
      </c>
      <c r="T23" s="12">
        <f t="shared" si="7"/>
        <v>5.669255232</v>
      </c>
      <c r="U23" s="12">
        <f t="shared" si="8"/>
        <v>8.672304832</v>
      </c>
      <c r="V23" s="12">
        <f t="shared" si="9"/>
        <v>11.22940483</v>
      </c>
      <c r="W23" s="12">
        <f t="shared" si="10"/>
        <v>8.074476808</v>
      </c>
      <c r="X23" s="12">
        <f t="shared" si="11"/>
        <v>3.154928024</v>
      </c>
      <c r="Y23" s="13">
        <v>7.0</v>
      </c>
      <c r="Z23" s="13">
        <v>7.0</v>
      </c>
      <c r="AA23" s="13">
        <v>7.0</v>
      </c>
      <c r="AB23" s="13">
        <v>7.0</v>
      </c>
      <c r="AC23" s="13">
        <v>4.0</v>
      </c>
      <c r="AD23" s="13">
        <v>7.0</v>
      </c>
      <c r="AE23" s="13">
        <v>4.0</v>
      </c>
      <c r="AF23" s="13">
        <v>7.0</v>
      </c>
      <c r="AG23" s="13">
        <v>3.0</v>
      </c>
      <c r="AH23" s="13">
        <v>6.0</v>
      </c>
      <c r="AI23" s="13">
        <v>3.0</v>
      </c>
      <c r="AJ23" s="13">
        <v>6.0</v>
      </c>
      <c r="AK23" s="13">
        <v>4.0</v>
      </c>
      <c r="AL23" s="13">
        <v>6.0</v>
      </c>
      <c r="AM23" s="13">
        <v>4.0</v>
      </c>
      <c r="AN23" s="13">
        <v>7.0</v>
      </c>
      <c r="AO23" s="13">
        <v>3.0</v>
      </c>
      <c r="AP23" s="13">
        <v>7.0</v>
      </c>
      <c r="AQ23" s="13">
        <v>3.0</v>
      </c>
      <c r="AR23" s="13">
        <v>7.0</v>
      </c>
      <c r="AS23" s="13">
        <v>3.0</v>
      </c>
      <c r="AT23" s="13">
        <v>7.0</v>
      </c>
      <c r="AU23" s="13">
        <v>3.0</v>
      </c>
      <c r="AV23" s="13">
        <v>7.0</v>
      </c>
      <c r="AW23" s="13">
        <v>2.0</v>
      </c>
      <c r="AX23" s="13">
        <v>7.0</v>
      </c>
      <c r="AY23" s="13">
        <v>3.0</v>
      </c>
      <c r="AZ23" s="13">
        <v>7.0</v>
      </c>
      <c r="BA23" s="13">
        <v>3.0</v>
      </c>
      <c r="BB23" s="13">
        <v>7.0</v>
      </c>
      <c r="BC23" s="13">
        <v>4.0</v>
      </c>
      <c r="BD23" s="13">
        <v>7.0</v>
      </c>
      <c r="BE23" s="13">
        <v>7.0</v>
      </c>
      <c r="BF23" s="13">
        <v>7.0</v>
      </c>
      <c r="BG23" s="13">
        <v>7.0</v>
      </c>
      <c r="BH23" s="13">
        <v>7.0</v>
      </c>
      <c r="BI23" s="13">
        <v>7.0</v>
      </c>
      <c r="BJ23" s="13">
        <v>7.0</v>
      </c>
      <c r="BK23" s="13">
        <v>5.0</v>
      </c>
      <c r="BL23" s="13">
        <v>7.0</v>
      </c>
      <c r="BM23" s="13">
        <v>7.0</v>
      </c>
      <c r="BN23" s="13">
        <v>7.0</v>
      </c>
      <c r="BO23" s="13">
        <v>7.0</v>
      </c>
      <c r="BP23" s="13">
        <v>7.0</v>
      </c>
      <c r="BQ23" s="13">
        <v>5.0</v>
      </c>
      <c r="BR23" s="13">
        <v>7.0</v>
      </c>
      <c r="BS23" s="13">
        <v>5.0</v>
      </c>
      <c r="BT23" s="13">
        <v>7.0</v>
      </c>
      <c r="BU23" s="13">
        <v>1.0</v>
      </c>
      <c r="BV23" s="13">
        <v>3.0</v>
      </c>
      <c r="BW23" s="13">
        <v>7.0</v>
      </c>
      <c r="BX23" s="13">
        <v>7.0</v>
      </c>
      <c r="BY23" s="13">
        <v>7.0</v>
      </c>
      <c r="BZ23" s="13">
        <v>7.0</v>
      </c>
      <c r="CA23" s="13">
        <v>7.0</v>
      </c>
      <c r="CB23" s="13">
        <v>7.0</v>
      </c>
      <c r="CC23" s="13">
        <v>7.0</v>
      </c>
      <c r="CD23" s="13">
        <v>7.0</v>
      </c>
      <c r="CE23" s="13">
        <v>5.0</v>
      </c>
      <c r="CF23" s="13">
        <v>7.0</v>
      </c>
      <c r="CG23" s="5">
        <f t="shared" ref="CG23:CH23" si="41">(Y23+AA23+AC23+AE23+AG23+AI23+AK23+AM23+AO23+AQ23+AS23+AU23+AW23+AY23+BA23+BC23+BE23+BG23+BI23+BK23+BM23+BO23+BQ23+BS23+BU23+BW23+BY23+CA23+CC23+CE23)</f>
        <v>144</v>
      </c>
      <c r="CH23" s="5">
        <f t="shared" si="41"/>
        <v>203</v>
      </c>
      <c r="CI23" s="12">
        <f t="shared" si="13"/>
        <v>28.0952381</v>
      </c>
    </row>
    <row r="24" ht="15.75" customHeight="1">
      <c r="A24" s="13" t="s">
        <v>112</v>
      </c>
      <c r="B24" s="14">
        <v>44994.0</v>
      </c>
      <c r="C24" s="15" t="s">
        <v>88</v>
      </c>
      <c r="D24" s="15">
        <v>65.0</v>
      </c>
      <c r="E24" s="15" t="s">
        <v>89</v>
      </c>
      <c r="F24" s="15" t="s">
        <v>90</v>
      </c>
      <c r="G24" s="15" t="s">
        <v>91</v>
      </c>
      <c r="H24" s="16">
        <f t="shared" si="36"/>
        <v>0.627386788</v>
      </c>
      <c r="I24" s="9">
        <v>59.0</v>
      </c>
      <c r="J24" s="15">
        <v>6.0</v>
      </c>
      <c r="K24" s="9">
        <v>15.19</v>
      </c>
      <c r="L24" s="9">
        <f t="shared" si="37"/>
        <v>1.74</v>
      </c>
      <c r="M24" s="10">
        <f t="shared" si="3"/>
        <v>74.19</v>
      </c>
      <c r="N24" s="10">
        <f t="shared" si="4"/>
        <v>72.45</v>
      </c>
      <c r="O24" s="10">
        <v>66.87</v>
      </c>
      <c r="P24" s="9">
        <v>84.0</v>
      </c>
      <c r="Q24" s="11">
        <v>0.91</v>
      </c>
      <c r="R24" s="12">
        <f t="shared" si="5"/>
        <v>10.5105</v>
      </c>
      <c r="S24" s="12">
        <f t="shared" si="6"/>
        <v>8.9271</v>
      </c>
      <c r="T24" s="12">
        <f t="shared" si="7"/>
        <v>7.678900592</v>
      </c>
      <c r="U24" s="12">
        <f t="shared" si="8"/>
        <v>8.672304832</v>
      </c>
      <c r="V24" s="12">
        <f t="shared" si="9"/>
        <v>17.59940483</v>
      </c>
      <c r="W24" s="12">
        <f t="shared" si="10"/>
        <v>17.51559814</v>
      </c>
      <c r="X24" s="12">
        <f t="shared" si="11"/>
        <v>0.08380668968</v>
      </c>
      <c r="Y24" s="13">
        <v>3.0</v>
      </c>
      <c r="Z24" s="13">
        <v>3.0</v>
      </c>
      <c r="AA24" s="13">
        <v>3.0</v>
      </c>
      <c r="AB24" s="13">
        <v>3.0</v>
      </c>
      <c r="AC24" s="13">
        <v>3.0</v>
      </c>
      <c r="AD24" s="13">
        <v>3.0</v>
      </c>
      <c r="AE24" s="13">
        <v>2.0</v>
      </c>
      <c r="AF24" s="13">
        <v>2.0</v>
      </c>
      <c r="AG24" s="13">
        <v>1.0</v>
      </c>
      <c r="AH24" s="13">
        <v>1.0</v>
      </c>
      <c r="AI24" s="13">
        <v>1.0</v>
      </c>
      <c r="AJ24" s="13">
        <v>1.0</v>
      </c>
      <c r="AK24" s="13">
        <v>1.0</v>
      </c>
      <c r="AL24" s="13">
        <v>2.0</v>
      </c>
      <c r="AM24" s="13">
        <v>7.0</v>
      </c>
      <c r="AN24" s="13">
        <v>7.0</v>
      </c>
      <c r="AO24" s="13">
        <v>3.0</v>
      </c>
      <c r="AP24" s="13">
        <v>3.0</v>
      </c>
      <c r="AQ24" s="13">
        <v>2.0</v>
      </c>
      <c r="AR24" s="13">
        <v>2.0</v>
      </c>
      <c r="AS24" s="13">
        <v>2.0</v>
      </c>
      <c r="AT24" s="13">
        <v>2.0</v>
      </c>
      <c r="AU24" s="13">
        <v>2.0</v>
      </c>
      <c r="AV24" s="13">
        <v>2.0</v>
      </c>
      <c r="AW24" s="13">
        <v>2.0</v>
      </c>
      <c r="AX24" s="13">
        <v>2.0</v>
      </c>
      <c r="AY24" s="13">
        <v>4.0</v>
      </c>
      <c r="AZ24" s="13">
        <v>4.0</v>
      </c>
      <c r="BA24" s="13">
        <v>1.0</v>
      </c>
      <c r="BB24" s="13">
        <v>1.0</v>
      </c>
      <c r="BC24" s="13">
        <v>5.0</v>
      </c>
      <c r="BD24" s="13">
        <v>5.0</v>
      </c>
      <c r="BE24" s="13">
        <v>1.0</v>
      </c>
      <c r="BF24" s="13">
        <v>1.0</v>
      </c>
      <c r="BG24" s="13">
        <v>1.0</v>
      </c>
      <c r="BH24" s="13">
        <v>1.0</v>
      </c>
      <c r="BI24" s="13">
        <v>1.0</v>
      </c>
      <c r="BJ24" s="13">
        <v>1.0</v>
      </c>
      <c r="BK24" s="13">
        <v>1.0</v>
      </c>
      <c r="BL24" s="13">
        <v>1.0</v>
      </c>
      <c r="BM24" s="13">
        <v>1.0</v>
      </c>
      <c r="BN24" s="13">
        <v>1.0</v>
      </c>
      <c r="BO24" s="13">
        <v>5.0</v>
      </c>
      <c r="BP24" s="13">
        <v>5.0</v>
      </c>
      <c r="BQ24" s="13">
        <v>5.0</v>
      </c>
      <c r="BR24" s="13">
        <v>5.0</v>
      </c>
      <c r="BS24" s="13">
        <v>4.0</v>
      </c>
      <c r="BT24" s="13">
        <v>4.0</v>
      </c>
      <c r="BU24" s="13">
        <v>1.0</v>
      </c>
      <c r="BV24" s="13">
        <v>1.0</v>
      </c>
      <c r="BW24" s="13">
        <v>3.0</v>
      </c>
      <c r="BX24" s="13">
        <v>3.0</v>
      </c>
      <c r="BY24" s="13">
        <v>3.0</v>
      </c>
      <c r="BZ24" s="13">
        <v>3.0</v>
      </c>
      <c r="CA24" s="13">
        <v>7.0</v>
      </c>
      <c r="CB24" s="13">
        <v>7.0</v>
      </c>
      <c r="CC24" s="13">
        <v>7.0</v>
      </c>
      <c r="CD24" s="13">
        <v>7.0</v>
      </c>
      <c r="CE24" s="13">
        <v>4.0</v>
      </c>
      <c r="CF24" s="13">
        <v>4.0</v>
      </c>
      <c r="CG24" s="5">
        <f t="shared" ref="CG24:CH24" si="42">(Y24+AA24+AC24+AE24+AG24+AI24+AK24+AM24+AO24+AQ24+AS24+AU24+AW24+AY24+BA24+BC24+BE24+BG24+BI24+BK24+BM24+BO24+BQ24+BS24+BU24+BW24+BY24+CA24+CC24+CE24)</f>
        <v>86</v>
      </c>
      <c r="CH24" s="5">
        <f t="shared" si="42"/>
        <v>87</v>
      </c>
      <c r="CI24" s="12">
        <f t="shared" si="13"/>
        <v>0.4761904762</v>
      </c>
    </row>
    <row r="25" ht="15.75" customHeight="1">
      <c r="A25" s="13" t="s">
        <v>112</v>
      </c>
      <c r="B25" s="14">
        <v>44899.0</v>
      </c>
      <c r="C25" s="15" t="s">
        <v>88</v>
      </c>
      <c r="D25" s="15">
        <v>23.0</v>
      </c>
      <c r="E25" s="15" t="s">
        <v>89</v>
      </c>
      <c r="F25" s="15" t="s">
        <v>113</v>
      </c>
      <c r="G25" s="15" t="s">
        <v>94</v>
      </c>
      <c r="H25" s="15">
        <f>1-0.1</f>
        <v>0.9</v>
      </c>
      <c r="I25" s="9">
        <f t="shared" ref="I25:I33" si="44">(D25-J25)</f>
        <v>0</v>
      </c>
      <c r="J25" s="15">
        <v>23.0</v>
      </c>
      <c r="K25" s="15">
        <v>54.0</v>
      </c>
      <c r="L25" s="7">
        <v>27.83</v>
      </c>
      <c r="M25" s="10">
        <f t="shared" si="3"/>
        <v>54</v>
      </c>
      <c r="N25" s="10">
        <f t="shared" si="4"/>
        <v>26.17</v>
      </c>
      <c r="O25" s="10">
        <v>66.87</v>
      </c>
      <c r="P25" s="9">
        <v>84.0</v>
      </c>
      <c r="Q25" s="11">
        <v>0.25</v>
      </c>
      <c r="R25" s="12">
        <f t="shared" si="5"/>
        <v>14.4575</v>
      </c>
      <c r="S25" s="9">
        <f t="shared" si="6"/>
        <v>7.5</v>
      </c>
      <c r="T25" s="12">
        <f t="shared" si="7"/>
        <v>5.88825</v>
      </c>
      <c r="U25" s="12">
        <f t="shared" si="8"/>
        <v>12.15</v>
      </c>
      <c r="V25" s="12">
        <f t="shared" si="9"/>
        <v>19.65</v>
      </c>
      <c r="W25" s="12">
        <f t="shared" si="10"/>
        <v>16.84285714</v>
      </c>
      <c r="X25" s="12">
        <f t="shared" si="11"/>
        <v>2.807142857</v>
      </c>
      <c r="Y25" s="13">
        <v>1.0</v>
      </c>
      <c r="Z25" s="13">
        <v>3.0</v>
      </c>
      <c r="AA25" s="13">
        <v>1.0</v>
      </c>
      <c r="AB25" s="13">
        <v>3.0</v>
      </c>
      <c r="AC25" s="13">
        <v>1.0</v>
      </c>
      <c r="AD25" s="13">
        <v>1.0</v>
      </c>
      <c r="AE25" s="13">
        <v>1.0</v>
      </c>
      <c r="AF25" s="13">
        <v>1.0</v>
      </c>
      <c r="AG25" s="13">
        <v>1.0</v>
      </c>
      <c r="AH25" s="13">
        <v>1.0</v>
      </c>
      <c r="AI25" s="13">
        <v>1.0</v>
      </c>
      <c r="AJ25" s="13">
        <v>1.0</v>
      </c>
      <c r="AK25" s="13">
        <v>1.0</v>
      </c>
      <c r="AL25" s="13">
        <v>2.0</v>
      </c>
      <c r="AM25" s="13">
        <v>1.0</v>
      </c>
      <c r="AN25" s="13">
        <v>3.0</v>
      </c>
      <c r="AO25" s="13">
        <v>1.0</v>
      </c>
      <c r="AP25" s="13">
        <v>3.0</v>
      </c>
      <c r="AQ25" s="13">
        <v>1.0</v>
      </c>
      <c r="AR25" s="13">
        <v>2.0</v>
      </c>
      <c r="AS25" s="13">
        <v>1.0</v>
      </c>
      <c r="AT25" s="13">
        <v>2.0</v>
      </c>
      <c r="AU25" s="13">
        <v>1.0</v>
      </c>
      <c r="AV25" s="13">
        <v>2.0</v>
      </c>
      <c r="AW25" s="13">
        <v>1.0</v>
      </c>
      <c r="AX25" s="13">
        <v>1.0</v>
      </c>
      <c r="AY25" s="13">
        <v>1.0</v>
      </c>
      <c r="AZ25" s="13">
        <v>1.0</v>
      </c>
      <c r="BA25" s="13">
        <v>1.0</v>
      </c>
      <c r="BB25" s="13">
        <v>1.0</v>
      </c>
      <c r="BC25" s="13">
        <v>1.0</v>
      </c>
      <c r="BD25" s="13">
        <v>2.0</v>
      </c>
      <c r="BE25" s="13">
        <v>1.0</v>
      </c>
      <c r="BF25" s="13">
        <v>1.0</v>
      </c>
      <c r="BG25" s="13">
        <v>1.0</v>
      </c>
      <c r="BH25" s="13">
        <v>3.0</v>
      </c>
      <c r="BI25" s="13">
        <v>1.0</v>
      </c>
      <c r="BJ25" s="13">
        <v>1.0</v>
      </c>
      <c r="BK25" s="13">
        <v>1.0</v>
      </c>
      <c r="BL25" s="13">
        <v>1.0</v>
      </c>
      <c r="BM25" s="13">
        <v>1.0</v>
      </c>
      <c r="BN25" s="13">
        <v>3.0</v>
      </c>
      <c r="BO25" s="13">
        <v>1.0</v>
      </c>
      <c r="BP25" s="13">
        <v>3.0</v>
      </c>
      <c r="BQ25" s="13">
        <v>1.0</v>
      </c>
      <c r="BR25" s="13">
        <v>4.0</v>
      </c>
      <c r="BS25" s="13">
        <v>1.0</v>
      </c>
      <c r="BT25" s="13">
        <v>2.0</v>
      </c>
      <c r="BU25" s="13">
        <v>1.0</v>
      </c>
      <c r="BV25" s="13">
        <v>1.0</v>
      </c>
      <c r="BW25" s="13">
        <v>1.0</v>
      </c>
      <c r="BX25" s="13">
        <v>1.0</v>
      </c>
      <c r="BY25" s="13">
        <v>1.0</v>
      </c>
      <c r="BZ25" s="13">
        <v>3.0</v>
      </c>
      <c r="CA25" s="13">
        <v>1.0</v>
      </c>
      <c r="CB25" s="13">
        <v>2.0</v>
      </c>
      <c r="CC25" s="13">
        <v>1.0</v>
      </c>
      <c r="CD25" s="13">
        <v>4.0</v>
      </c>
      <c r="CE25" s="13">
        <v>1.0</v>
      </c>
      <c r="CF25" s="13">
        <v>2.0</v>
      </c>
      <c r="CG25" s="5">
        <f t="shared" ref="CG25:CH25" si="43">(Y25+AA25+AC25+AE25+AG25+AI25+AK25+AM25+AO25+AQ25+AS25+AU25+AW25+AY25+BA25+BC25+BE25+BG25+BI25+BK25+BM25+BO25+BQ25+BS25+BU25+BW25+BY25+CA25+CC25+CE25)</f>
        <v>30</v>
      </c>
      <c r="CH25" s="5">
        <f t="shared" si="43"/>
        <v>60</v>
      </c>
      <c r="CI25" s="12">
        <f t="shared" si="13"/>
        <v>14.28571429</v>
      </c>
    </row>
    <row r="26" ht="15.75" customHeight="1">
      <c r="A26" s="13" t="s">
        <v>112</v>
      </c>
      <c r="B26" s="14">
        <v>44957.0</v>
      </c>
      <c r="C26" s="15" t="s">
        <v>88</v>
      </c>
      <c r="D26" s="15">
        <v>35.0</v>
      </c>
      <c r="E26" s="15" t="s">
        <v>89</v>
      </c>
      <c r="F26" s="15" t="s">
        <v>90</v>
      </c>
      <c r="G26" s="15" t="s">
        <v>94</v>
      </c>
      <c r="H26" s="15">
        <f>1-0.588</f>
        <v>0.412</v>
      </c>
      <c r="I26" s="9">
        <f t="shared" si="44"/>
        <v>33</v>
      </c>
      <c r="J26" s="15">
        <v>2.0</v>
      </c>
      <c r="K26" s="9">
        <v>15.19</v>
      </c>
      <c r="L26" s="9">
        <f t="shared" ref="L26:L27" si="46">ABS((75.93-M26))</f>
        <v>27.74</v>
      </c>
      <c r="M26" s="10">
        <f t="shared" si="3"/>
        <v>48.19</v>
      </c>
      <c r="N26" s="10">
        <f t="shared" si="4"/>
        <v>20.45</v>
      </c>
      <c r="O26" s="10">
        <v>66.87</v>
      </c>
      <c r="P26" s="9">
        <v>84.0</v>
      </c>
      <c r="Q26" s="11">
        <v>0.91</v>
      </c>
      <c r="R26" s="12">
        <f t="shared" si="5"/>
        <v>57.8305</v>
      </c>
      <c r="S26" s="12">
        <f t="shared" si="6"/>
        <v>32.5871</v>
      </c>
      <c r="T26" s="12">
        <f t="shared" si="7"/>
        <v>4.705246</v>
      </c>
      <c r="U26" s="12">
        <f t="shared" si="8"/>
        <v>5.6950348</v>
      </c>
      <c r="V26" s="12">
        <f t="shared" si="9"/>
        <v>38.2821348</v>
      </c>
      <c r="W26" s="12">
        <f t="shared" si="10"/>
        <v>26.4329026</v>
      </c>
      <c r="X26" s="12">
        <f t="shared" si="11"/>
        <v>11.8492322</v>
      </c>
      <c r="Y26" s="13">
        <v>1.0</v>
      </c>
      <c r="Z26" s="13">
        <v>5.0</v>
      </c>
      <c r="AA26" s="13">
        <v>1.0</v>
      </c>
      <c r="AB26" s="13">
        <v>5.0</v>
      </c>
      <c r="AC26" s="13">
        <v>1.0</v>
      </c>
      <c r="AD26" s="13">
        <v>5.0</v>
      </c>
      <c r="AE26" s="13">
        <v>1.0</v>
      </c>
      <c r="AF26" s="13">
        <v>2.0</v>
      </c>
      <c r="AG26" s="13">
        <v>1.0</v>
      </c>
      <c r="AH26" s="13">
        <v>3.0</v>
      </c>
      <c r="AI26" s="13">
        <v>1.0</v>
      </c>
      <c r="AJ26" s="13">
        <v>3.0</v>
      </c>
      <c r="AK26" s="13">
        <v>1.0</v>
      </c>
      <c r="AL26" s="13">
        <v>3.0</v>
      </c>
      <c r="AM26" s="13">
        <v>1.0</v>
      </c>
      <c r="AN26" s="13">
        <v>3.0</v>
      </c>
      <c r="AO26" s="13">
        <v>1.0</v>
      </c>
      <c r="AP26" s="13">
        <v>3.0</v>
      </c>
      <c r="AQ26" s="13">
        <v>3.0</v>
      </c>
      <c r="AR26" s="13">
        <v>6.0</v>
      </c>
      <c r="AS26" s="13">
        <v>3.0</v>
      </c>
      <c r="AT26" s="13">
        <v>6.0</v>
      </c>
      <c r="AU26" s="13">
        <v>3.0</v>
      </c>
      <c r="AV26" s="13">
        <v>6.0</v>
      </c>
      <c r="AW26" s="13">
        <v>1.0</v>
      </c>
      <c r="AX26" s="13">
        <v>3.0</v>
      </c>
      <c r="AY26" s="13">
        <v>3.0</v>
      </c>
      <c r="AZ26" s="13">
        <v>5.0</v>
      </c>
      <c r="BA26" s="13">
        <v>2.0</v>
      </c>
      <c r="BB26" s="13">
        <v>4.0</v>
      </c>
      <c r="BC26" s="13">
        <v>1.0</v>
      </c>
      <c r="BD26" s="13">
        <v>2.0</v>
      </c>
      <c r="BE26" s="13">
        <v>3.0</v>
      </c>
      <c r="BF26" s="13">
        <v>6.0</v>
      </c>
      <c r="BG26" s="13">
        <v>3.0</v>
      </c>
      <c r="BH26" s="13">
        <v>6.0</v>
      </c>
      <c r="BI26" s="13">
        <v>3.0</v>
      </c>
      <c r="BJ26" s="13">
        <v>6.0</v>
      </c>
      <c r="BK26" s="13">
        <v>3.0</v>
      </c>
      <c r="BL26" s="13">
        <v>6.0</v>
      </c>
      <c r="BM26" s="13">
        <v>3.0</v>
      </c>
      <c r="BN26" s="13">
        <v>6.0</v>
      </c>
      <c r="BO26" s="13">
        <v>3.0</v>
      </c>
      <c r="BP26" s="13">
        <v>6.0</v>
      </c>
      <c r="BQ26" s="13">
        <v>3.0</v>
      </c>
      <c r="BR26" s="13">
        <v>6.0</v>
      </c>
      <c r="BS26" s="13">
        <v>2.0</v>
      </c>
      <c r="BT26" s="13">
        <v>6.0</v>
      </c>
      <c r="BU26" s="13">
        <v>1.0</v>
      </c>
      <c r="BV26" s="13">
        <v>1.0</v>
      </c>
      <c r="BW26" s="13">
        <v>7.0</v>
      </c>
      <c r="BX26" s="13">
        <v>7.0</v>
      </c>
      <c r="BY26" s="13">
        <v>7.0</v>
      </c>
      <c r="BZ26" s="13">
        <v>7.0</v>
      </c>
      <c r="CA26" s="13">
        <v>7.0</v>
      </c>
      <c r="CB26" s="13">
        <v>7.0</v>
      </c>
      <c r="CC26" s="13">
        <v>7.0</v>
      </c>
      <c r="CD26" s="13">
        <v>7.0</v>
      </c>
      <c r="CE26" s="13">
        <v>5.0</v>
      </c>
      <c r="CF26" s="13">
        <v>6.0</v>
      </c>
      <c r="CG26" s="5">
        <f t="shared" ref="CG26:CH26" si="45">(Y26+AA26+AC26+AE26+AG26+AI26+AK26+AM26+AO26+AQ26+AS26+AU26+AW26+AY26+BA26+BC26+BE26+BG26+BI26+BK26+BM26+BO26+BQ26+BS26+BU26+BW26+BY26+CA26+CC26+CE26)</f>
        <v>82</v>
      </c>
      <c r="CH26" s="5">
        <f t="shared" si="45"/>
        <v>147</v>
      </c>
      <c r="CI26" s="12">
        <f t="shared" si="13"/>
        <v>30.95238095</v>
      </c>
    </row>
    <row r="27" ht="15.75" customHeight="1">
      <c r="A27" s="13" t="s">
        <v>112</v>
      </c>
      <c r="B27" s="14">
        <v>45156.0</v>
      </c>
      <c r="C27" s="15" t="s">
        <v>88</v>
      </c>
      <c r="D27" s="15">
        <v>60.0</v>
      </c>
      <c r="E27" s="15" t="s">
        <v>89</v>
      </c>
      <c r="F27" s="15" t="s">
        <v>114</v>
      </c>
      <c r="G27" s="15" t="s">
        <v>115</v>
      </c>
      <c r="H27" s="16">
        <f>1-((1-0.588)*(1-0.049)*(1-0.049)*(1-0.08))</f>
        <v>0.657195845</v>
      </c>
      <c r="I27" s="9">
        <f t="shared" si="44"/>
        <v>57</v>
      </c>
      <c r="J27" s="15">
        <v>3.0</v>
      </c>
      <c r="K27" s="9">
        <v>15.19</v>
      </c>
      <c r="L27" s="9">
        <f t="shared" si="46"/>
        <v>3.74</v>
      </c>
      <c r="M27" s="10">
        <f t="shared" si="3"/>
        <v>72.19</v>
      </c>
      <c r="N27" s="10">
        <f t="shared" si="4"/>
        <v>68.45</v>
      </c>
      <c r="O27" s="10">
        <v>66.87</v>
      </c>
      <c r="P27" s="9">
        <v>84.0</v>
      </c>
      <c r="Q27" s="11">
        <v>0.91</v>
      </c>
      <c r="R27" s="12">
        <f t="shared" si="5"/>
        <v>14.1505</v>
      </c>
      <c r="S27" s="12">
        <f t="shared" si="6"/>
        <v>10.7471</v>
      </c>
      <c r="T27" s="12">
        <f t="shared" si="7"/>
        <v>6.847652107</v>
      </c>
      <c r="U27" s="12">
        <f t="shared" si="8"/>
        <v>9.084352445</v>
      </c>
      <c r="V27" s="12">
        <f t="shared" si="9"/>
        <v>19.83145245</v>
      </c>
      <c r="W27" s="12">
        <f t="shared" si="10"/>
        <v>16.14846842</v>
      </c>
      <c r="X27" s="12">
        <f t="shared" si="11"/>
        <v>3.682984026</v>
      </c>
      <c r="Y27" s="13">
        <v>1.0</v>
      </c>
      <c r="Z27" s="13">
        <v>2.0</v>
      </c>
      <c r="AA27" s="13">
        <v>3.0</v>
      </c>
      <c r="AB27" s="13">
        <v>3.0</v>
      </c>
      <c r="AC27" s="13">
        <v>1.0</v>
      </c>
      <c r="AD27" s="13">
        <v>1.0</v>
      </c>
      <c r="AE27" s="13">
        <v>1.0</v>
      </c>
      <c r="AF27" s="13">
        <v>2.0</v>
      </c>
      <c r="AG27" s="13">
        <v>1.0</v>
      </c>
      <c r="AH27" s="13">
        <v>2.0</v>
      </c>
      <c r="AI27" s="13">
        <v>1.0</v>
      </c>
      <c r="AJ27" s="13">
        <v>2.0</v>
      </c>
      <c r="AK27" s="13">
        <v>1.0</v>
      </c>
      <c r="AL27" s="13">
        <v>2.0</v>
      </c>
      <c r="AM27" s="13">
        <v>7.0</v>
      </c>
      <c r="AN27" s="13">
        <v>7.0</v>
      </c>
      <c r="AO27" s="13">
        <v>7.0</v>
      </c>
      <c r="AP27" s="13">
        <v>7.0</v>
      </c>
      <c r="AQ27" s="13">
        <v>1.0</v>
      </c>
      <c r="AR27" s="13">
        <v>3.0</v>
      </c>
      <c r="AS27" s="13">
        <v>1.0</v>
      </c>
      <c r="AT27" s="13">
        <v>3.0</v>
      </c>
      <c r="AU27" s="13">
        <v>1.0</v>
      </c>
      <c r="AV27" s="13">
        <v>3.0</v>
      </c>
      <c r="AW27" s="13">
        <v>1.0</v>
      </c>
      <c r="AX27" s="13">
        <v>2.0</v>
      </c>
      <c r="AY27" s="13">
        <v>1.0</v>
      </c>
      <c r="AZ27" s="13">
        <v>3.0</v>
      </c>
      <c r="BA27" s="13">
        <v>1.0</v>
      </c>
      <c r="BB27" s="13">
        <v>2.0</v>
      </c>
      <c r="BC27" s="13">
        <v>1.0</v>
      </c>
      <c r="BD27" s="13">
        <v>4.0</v>
      </c>
      <c r="BE27" s="13">
        <v>7.0</v>
      </c>
      <c r="BF27" s="13">
        <v>7.0</v>
      </c>
      <c r="BG27" s="13">
        <v>3.0</v>
      </c>
      <c r="BH27" s="13">
        <v>6.0</v>
      </c>
      <c r="BI27" s="13">
        <v>3.0</v>
      </c>
      <c r="BJ27" s="13">
        <v>6.0</v>
      </c>
      <c r="BK27" s="13">
        <v>1.0</v>
      </c>
      <c r="BL27" s="13">
        <v>1.0</v>
      </c>
      <c r="BM27" s="13">
        <v>3.0</v>
      </c>
      <c r="BN27" s="13">
        <v>6.0</v>
      </c>
      <c r="BO27" s="13">
        <v>2.0</v>
      </c>
      <c r="BP27" s="13">
        <v>4.0</v>
      </c>
      <c r="BQ27" s="13">
        <v>3.0</v>
      </c>
      <c r="BR27" s="13">
        <v>6.0</v>
      </c>
      <c r="BS27" s="13">
        <v>3.0</v>
      </c>
      <c r="BT27" s="13">
        <v>6.0</v>
      </c>
      <c r="BU27" s="13">
        <v>1.0</v>
      </c>
      <c r="BV27" s="13">
        <v>1.0</v>
      </c>
      <c r="BW27" s="13">
        <v>1.0</v>
      </c>
      <c r="BX27" s="13">
        <v>3.0</v>
      </c>
      <c r="BY27" s="13">
        <v>7.0</v>
      </c>
      <c r="BZ27" s="13">
        <v>7.0</v>
      </c>
      <c r="CA27" s="13">
        <v>7.0</v>
      </c>
      <c r="CB27" s="13">
        <v>7.0</v>
      </c>
      <c r="CC27" s="13">
        <v>7.0</v>
      </c>
      <c r="CD27" s="13">
        <v>7.0</v>
      </c>
      <c r="CE27" s="13">
        <v>5.0</v>
      </c>
      <c r="CF27" s="13">
        <v>7.0</v>
      </c>
      <c r="CG27" s="5">
        <f t="shared" ref="CG27:CH27" si="47">(Y27+AA27+AC27+AE27+AG27+AI27+AK27+AM27+AO27+AQ27+AS27+AU27+AW27+AY27+BA27+BC27+BE27+BG27+BI27+BK27+BM27+BO27+BQ27+BS27+BU27+BW27+BY27+CA27+CC27+CE27)</f>
        <v>83</v>
      </c>
      <c r="CH27" s="5">
        <f t="shared" si="47"/>
        <v>122</v>
      </c>
      <c r="CI27" s="12">
        <f t="shared" si="13"/>
        <v>18.57142857</v>
      </c>
    </row>
    <row r="28" ht="15.75" customHeight="1">
      <c r="A28" s="13" t="s">
        <v>112</v>
      </c>
      <c r="B28" s="14">
        <v>44948.0</v>
      </c>
      <c r="C28" s="15" t="s">
        <v>95</v>
      </c>
      <c r="D28" s="15">
        <v>44.0</v>
      </c>
      <c r="E28" s="15" t="s">
        <v>89</v>
      </c>
      <c r="F28" s="15" t="s">
        <v>97</v>
      </c>
      <c r="G28" s="15" t="s">
        <v>94</v>
      </c>
      <c r="H28" s="15">
        <f>(1-0.987)</f>
        <v>0.013</v>
      </c>
      <c r="I28" s="9">
        <f t="shared" si="44"/>
        <v>39</v>
      </c>
      <c r="J28" s="15">
        <v>5.0</v>
      </c>
      <c r="K28" s="15">
        <v>31.0</v>
      </c>
      <c r="L28" s="7">
        <f>ABS((66.29-M28))</f>
        <v>3.71</v>
      </c>
      <c r="M28" s="10">
        <f t="shared" si="3"/>
        <v>70</v>
      </c>
      <c r="N28" s="10">
        <f t="shared" si="4"/>
        <v>66.29</v>
      </c>
      <c r="O28" s="10">
        <v>66.87</v>
      </c>
      <c r="P28" s="9">
        <v>84.0</v>
      </c>
      <c r="Q28" s="11">
        <v>0.246</v>
      </c>
      <c r="R28" s="12">
        <f t="shared" si="5"/>
        <v>4.35666</v>
      </c>
      <c r="S28" s="12">
        <f t="shared" si="6"/>
        <v>3.444</v>
      </c>
      <c r="T28" s="12">
        <f t="shared" si="7"/>
        <v>0.08727342</v>
      </c>
      <c r="U28" s="12">
        <f t="shared" si="8"/>
        <v>0.099138</v>
      </c>
      <c r="V28" s="12">
        <f t="shared" si="9"/>
        <v>3.543138</v>
      </c>
      <c r="W28" s="12">
        <f t="shared" si="10"/>
        <v>3.087591686</v>
      </c>
      <c r="X28" s="12">
        <f t="shared" si="11"/>
        <v>0.4555463143</v>
      </c>
      <c r="Y28" s="13">
        <v>7.0</v>
      </c>
      <c r="Z28" s="13">
        <v>7.0</v>
      </c>
      <c r="AA28" s="13">
        <v>7.0</v>
      </c>
      <c r="AB28" s="13">
        <v>7.0</v>
      </c>
      <c r="AC28" s="13">
        <v>7.0</v>
      </c>
      <c r="AD28" s="13">
        <v>7.0</v>
      </c>
      <c r="AE28" s="13">
        <v>7.0</v>
      </c>
      <c r="AF28" s="13">
        <v>7.0</v>
      </c>
      <c r="AG28" s="13">
        <v>7.0</v>
      </c>
      <c r="AH28" s="13">
        <v>7.0</v>
      </c>
      <c r="AI28" s="13">
        <v>1.0</v>
      </c>
      <c r="AJ28" s="13">
        <v>3.0</v>
      </c>
      <c r="AK28" s="13">
        <v>1.0</v>
      </c>
      <c r="AL28" s="13">
        <v>3.0</v>
      </c>
      <c r="AM28" s="13">
        <v>1.0</v>
      </c>
      <c r="AN28" s="13">
        <v>4.0</v>
      </c>
      <c r="AO28" s="13">
        <v>1.0</v>
      </c>
      <c r="AP28" s="13">
        <v>4.0</v>
      </c>
      <c r="AQ28" s="13">
        <v>1.0</v>
      </c>
      <c r="AR28" s="13">
        <v>3.0</v>
      </c>
      <c r="AS28" s="13">
        <v>1.0</v>
      </c>
      <c r="AT28" s="13">
        <v>3.0</v>
      </c>
      <c r="AU28" s="13">
        <v>1.0</v>
      </c>
      <c r="AV28" s="13">
        <v>3.0</v>
      </c>
      <c r="AW28" s="13">
        <v>1.0</v>
      </c>
      <c r="AX28" s="13">
        <v>2.0</v>
      </c>
      <c r="AY28" s="13">
        <v>1.0</v>
      </c>
      <c r="AZ28" s="13">
        <v>2.0</v>
      </c>
      <c r="BA28" s="13">
        <v>1.0</v>
      </c>
      <c r="BB28" s="13">
        <v>2.0</v>
      </c>
      <c r="BC28" s="13">
        <v>1.0</v>
      </c>
      <c r="BD28" s="13">
        <v>2.0</v>
      </c>
      <c r="BE28" s="13">
        <v>7.0</v>
      </c>
      <c r="BF28" s="13">
        <v>7.0</v>
      </c>
      <c r="BG28" s="13">
        <v>7.0</v>
      </c>
      <c r="BH28" s="13">
        <v>7.0</v>
      </c>
      <c r="BI28" s="13">
        <v>7.0</v>
      </c>
      <c r="BJ28" s="13">
        <v>7.0</v>
      </c>
      <c r="BK28" s="13">
        <v>7.0</v>
      </c>
      <c r="BL28" s="13">
        <v>7.0</v>
      </c>
      <c r="BM28" s="13">
        <v>7.0</v>
      </c>
      <c r="BN28" s="13">
        <v>7.0</v>
      </c>
      <c r="BO28" s="13">
        <v>7.0</v>
      </c>
      <c r="BP28" s="13">
        <v>7.0</v>
      </c>
      <c r="BQ28" s="13">
        <v>3.0</v>
      </c>
      <c r="BR28" s="13">
        <v>5.0</v>
      </c>
      <c r="BS28" s="13">
        <v>3.0</v>
      </c>
      <c r="BT28" s="13">
        <v>6.0</v>
      </c>
      <c r="BU28" s="13">
        <v>1.0</v>
      </c>
      <c r="BV28" s="13">
        <v>1.0</v>
      </c>
      <c r="BW28" s="13">
        <v>7.0</v>
      </c>
      <c r="BX28" s="13">
        <v>7.0</v>
      </c>
      <c r="BY28" s="13">
        <v>7.0</v>
      </c>
      <c r="BZ28" s="13">
        <v>7.0</v>
      </c>
      <c r="CA28" s="13">
        <v>7.0</v>
      </c>
      <c r="CB28" s="13">
        <v>7.0</v>
      </c>
      <c r="CC28" s="13">
        <v>7.0</v>
      </c>
      <c r="CD28" s="13">
        <v>7.0</v>
      </c>
      <c r="CE28" s="13">
        <v>3.0</v>
      </c>
      <c r="CF28" s="13">
        <v>5.0</v>
      </c>
      <c r="CG28" s="5">
        <f t="shared" ref="CG28:CH28" si="48">(Y28+AA28+AC28+AE28+AG28+AI28+AK28+AM28+AO28+AQ28+AS28+AU28+AW28+AY28+BA28+BC28+BE28+BG28+BI28+BK28+BM28+BO28+BQ28+BS28+BU28+BW28+BY28+CA28+CC28+CE28)</f>
        <v>126</v>
      </c>
      <c r="CH28" s="5">
        <f t="shared" si="48"/>
        <v>153</v>
      </c>
      <c r="CI28" s="12">
        <f t="shared" si="13"/>
        <v>12.85714286</v>
      </c>
    </row>
    <row r="29" ht="15.75" customHeight="1">
      <c r="A29" s="13" t="s">
        <v>112</v>
      </c>
      <c r="B29" s="14">
        <v>44876.0</v>
      </c>
      <c r="C29" s="15" t="s">
        <v>88</v>
      </c>
      <c r="D29" s="15">
        <v>36.0</v>
      </c>
      <c r="E29" s="15" t="s">
        <v>89</v>
      </c>
      <c r="F29" s="15" t="s">
        <v>116</v>
      </c>
      <c r="G29" s="15" t="s">
        <v>94</v>
      </c>
      <c r="H29" s="15">
        <f>1-0.719</f>
        <v>0.281</v>
      </c>
      <c r="I29" s="9">
        <f t="shared" si="44"/>
        <v>28</v>
      </c>
      <c r="J29" s="15">
        <v>8.0</v>
      </c>
      <c r="K29" s="15">
        <v>45.0</v>
      </c>
      <c r="L29" s="7">
        <f>(79.33-M29)</f>
        <v>6.33</v>
      </c>
      <c r="M29" s="10">
        <f t="shared" si="3"/>
        <v>73</v>
      </c>
      <c r="N29" s="10">
        <f t="shared" si="4"/>
        <v>66.67</v>
      </c>
      <c r="O29" s="10">
        <v>66.87</v>
      </c>
      <c r="P29" s="9">
        <v>84.0</v>
      </c>
      <c r="Q29" s="11">
        <v>0.4</v>
      </c>
      <c r="R29" s="12">
        <f t="shared" si="5"/>
        <v>6.932</v>
      </c>
      <c r="S29" s="9">
        <f t="shared" si="6"/>
        <v>4.4</v>
      </c>
      <c r="T29" s="12">
        <f t="shared" si="7"/>
        <v>4.346508</v>
      </c>
      <c r="U29" s="12">
        <f t="shared" si="8"/>
        <v>5.058</v>
      </c>
      <c r="V29" s="12">
        <f t="shared" si="9"/>
        <v>9.458</v>
      </c>
      <c r="W29" s="12">
        <f t="shared" si="10"/>
        <v>7.206095238</v>
      </c>
      <c r="X29" s="12">
        <f t="shared" si="11"/>
        <v>2.251904762</v>
      </c>
      <c r="Y29" s="13">
        <v>1.0</v>
      </c>
      <c r="Z29" s="13">
        <v>2.0</v>
      </c>
      <c r="AA29" s="13">
        <v>1.0</v>
      </c>
      <c r="AB29" s="13">
        <v>3.0</v>
      </c>
      <c r="AC29" s="13">
        <v>7.0</v>
      </c>
      <c r="AD29" s="13">
        <v>7.0</v>
      </c>
      <c r="AE29" s="13">
        <v>3.0</v>
      </c>
      <c r="AF29" s="13">
        <v>4.0</v>
      </c>
      <c r="AG29" s="13">
        <v>3.0</v>
      </c>
      <c r="AH29" s="13">
        <v>4.0</v>
      </c>
      <c r="AI29" s="13">
        <v>3.0</v>
      </c>
      <c r="AJ29" s="13">
        <v>4.0</v>
      </c>
      <c r="AK29" s="13">
        <v>3.0</v>
      </c>
      <c r="AL29" s="13">
        <v>4.0</v>
      </c>
      <c r="AM29" s="13">
        <v>1.0</v>
      </c>
      <c r="AN29" s="13">
        <v>3.0</v>
      </c>
      <c r="AO29" s="13">
        <v>1.0</v>
      </c>
      <c r="AP29" s="13">
        <v>4.0</v>
      </c>
      <c r="AQ29" s="13">
        <v>3.0</v>
      </c>
      <c r="AR29" s="13">
        <v>6.0</v>
      </c>
      <c r="AS29" s="13">
        <v>3.0</v>
      </c>
      <c r="AT29" s="13">
        <v>6.0</v>
      </c>
      <c r="AU29" s="13">
        <v>3.0</v>
      </c>
      <c r="AV29" s="13">
        <v>6.0</v>
      </c>
      <c r="AW29" s="13">
        <v>1.0</v>
      </c>
      <c r="AX29" s="13">
        <v>2.0</v>
      </c>
      <c r="AY29" s="13">
        <v>3.0</v>
      </c>
      <c r="AZ29" s="13">
        <v>5.0</v>
      </c>
      <c r="BA29" s="13">
        <v>3.0</v>
      </c>
      <c r="BB29" s="13">
        <v>4.0</v>
      </c>
      <c r="BC29" s="13">
        <v>3.0</v>
      </c>
      <c r="BD29" s="13">
        <v>6.0</v>
      </c>
      <c r="BE29" s="13">
        <v>7.0</v>
      </c>
      <c r="BF29" s="13">
        <v>7.0</v>
      </c>
      <c r="BG29" s="13">
        <v>7.0</v>
      </c>
      <c r="BH29" s="13">
        <v>7.0</v>
      </c>
      <c r="BI29" s="13">
        <v>3.0</v>
      </c>
      <c r="BJ29" s="13">
        <v>6.0</v>
      </c>
      <c r="BK29" s="13">
        <v>7.0</v>
      </c>
      <c r="BL29" s="13">
        <v>7.0</v>
      </c>
      <c r="BM29" s="13">
        <v>3.0</v>
      </c>
      <c r="BN29" s="13">
        <v>6.0</v>
      </c>
      <c r="BO29" s="13">
        <v>3.0</v>
      </c>
      <c r="BP29" s="13">
        <v>6.0</v>
      </c>
      <c r="BQ29" s="13">
        <v>3.0</v>
      </c>
      <c r="BR29" s="13">
        <v>6.0</v>
      </c>
      <c r="BS29" s="13">
        <v>3.0</v>
      </c>
      <c r="BT29" s="13">
        <v>6.0</v>
      </c>
      <c r="BU29" s="13">
        <v>1.0</v>
      </c>
      <c r="BV29" s="13">
        <v>3.0</v>
      </c>
      <c r="BW29" s="13">
        <v>7.0</v>
      </c>
      <c r="BX29" s="13">
        <v>7.0</v>
      </c>
      <c r="BY29" s="13">
        <v>7.0</v>
      </c>
      <c r="BZ29" s="13">
        <v>7.0</v>
      </c>
      <c r="CA29" s="13">
        <v>7.0</v>
      </c>
      <c r="CB29" s="13">
        <v>7.0</v>
      </c>
      <c r="CC29" s="13">
        <v>3.0</v>
      </c>
      <c r="CD29" s="13">
        <v>6.0</v>
      </c>
      <c r="CE29" s="13">
        <v>5.0</v>
      </c>
      <c r="CF29" s="13">
        <v>7.0</v>
      </c>
      <c r="CG29" s="5">
        <f t="shared" ref="CG29:CH29" si="49">(Y29+AA29+AC29+AE29+AG29+AI29+AK29+AM29+AO29+AQ29+AS29+AU29+AW29+AY29+BA29+BC29+BE29+BG29+BI29+BK29+BM29+BO29+BQ29+BS29+BU29+BW29+BY29+CA29+CC29+CE29)</f>
        <v>108</v>
      </c>
      <c r="CH29" s="5">
        <f t="shared" si="49"/>
        <v>158</v>
      </c>
      <c r="CI29" s="12">
        <f t="shared" si="13"/>
        <v>23.80952381</v>
      </c>
    </row>
    <row r="30" ht="15.75" customHeight="1">
      <c r="A30" s="13" t="s">
        <v>112</v>
      </c>
      <c r="B30" s="14">
        <v>44962.0</v>
      </c>
      <c r="C30" s="15" t="s">
        <v>88</v>
      </c>
      <c r="D30" s="15">
        <v>17.0</v>
      </c>
      <c r="E30" s="15" t="s">
        <v>89</v>
      </c>
      <c r="F30" s="15" t="s">
        <v>93</v>
      </c>
      <c r="G30" s="15" t="s">
        <v>94</v>
      </c>
      <c r="H30" s="15">
        <f>(1-0.084)</f>
        <v>0.916</v>
      </c>
      <c r="I30" s="9">
        <f t="shared" si="44"/>
        <v>16</v>
      </c>
      <c r="J30" s="15">
        <v>1.0</v>
      </c>
      <c r="K30" s="15">
        <v>45.8</v>
      </c>
      <c r="L30" s="9">
        <f>ABS((76.61-M30))</f>
        <v>14.81</v>
      </c>
      <c r="M30" s="10">
        <f t="shared" si="3"/>
        <v>61.8</v>
      </c>
      <c r="N30" s="10">
        <f t="shared" si="4"/>
        <v>46.99</v>
      </c>
      <c r="O30" s="10">
        <v>66.87</v>
      </c>
      <c r="P30" s="9">
        <v>84.0</v>
      </c>
      <c r="Q30" s="9">
        <v>0.939</v>
      </c>
      <c r="R30" s="12">
        <f t="shared" si="5"/>
        <v>34.75239</v>
      </c>
      <c r="S30" s="12">
        <f t="shared" si="6"/>
        <v>20.8458</v>
      </c>
      <c r="T30" s="12">
        <f t="shared" si="7"/>
        <v>26.65524276</v>
      </c>
      <c r="U30" s="12">
        <f t="shared" si="8"/>
        <v>39.3936792</v>
      </c>
      <c r="V30" s="12">
        <f t="shared" si="9"/>
        <v>60.2394792</v>
      </c>
      <c r="W30" s="12">
        <f t="shared" si="10"/>
        <v>42.16763544</v>
      </c>
      <c r="X30" s="12">
        <f t="shared" si="11"/>
        <v>18.07184376</v>
      </c>
      <c r="Y30" s="13">
        <v>1.0</v>
      </c>
      <c r="Z30" s="13">
        <v>4.0</v>
      </c>
      <c r="AA30" s="13">
        <v>1.0</v>
      </c>
      <c r="AB30" s="13">
        <v>4.0</v>
      </c>
      <c r="AC30" s="13">
        <v>1.0</v>
      </c>
      <c r="AD30" s="13">
        <v>4.0</v>
      </c>
      <c r="AE30" s="13">
        <v>1.0</v>
      </c>
      <c r="AF30" s="13">
        <v>4.0</v>
      </c>
      <c r="AG30" s="13">
        <v>1.0</v>
      </c>
      <c r="AH30" s="13">
        <v>4.0</v>
      </c>
      <c r="AI30" s="13">
        <v>1.0</v>
      </c>
      <c r="AJ30" s="13">
        <v>3.0</v>
      </c>
      <c r="AK30" s="13">
        <v>1.0</v>
      </c>
      <c r="AL30" s="13">
        <v>3.0</v>
      </c>
      <c r="AM30" s="13">
        <v>1.0</v>
      </c>
      <c r="AN30" s="13">
        <v>4.0</v>
      </c>
      <c r="AO30" s="13">
        <v>1.0</v>
      </c>
      <c r="AP30" s="13">
        <v>4.0</v>
      </c>
      <c r="AQ30" s="13">
        <v>1.0</v>
      </c>
      <c r="AR30" s="13">
        <v>4.0</v>
      </c>
      <c r="AS30" s="13">
        <v>1.0</v>
      </c>
      <c r="AT30" s="13">
        <v>4.0</v>
      </c>
      <c r="AU30" s="13">
        <v>1.0</v>
      </c>
      <c r="AV30" s="13">
        <v>3.0</v>
      </c>
      <c r="AW30" s="13">
        <v>1.0</v>
      </c>
      <c r="AX30" s="13">
        <v>2.0</v>
      </c>
      <c r="AY30" s="13">
        <v>1.0</v>
      </c>
      <c r="AZ30" s="13">
        <v>3.0</v>
      </c>
      <c r="BA30" s="13">
        <v>1.0</v>
      </c>
      <c r="BB30" s="13">
        <v>3.0</v>
      </c>
      <c r="BC30" s="13">
        <v>1.0</v>
      </c>
      <c r="BD30" s="13">
        <v>4.0</v>
      </c>
      <c r="BE30" s="13">
        <v>7.0</v>
      </c>
      <c r="BF30" s="13">
        <v>7.0</v>
      </c>
      <c r="BG30" s="13">
        <v>2.0</v>
      </c>
      <c r="BH30" s="13">
        <v>6.0</v>
      </c>
      <c r="BI30" s="13">
        <v>2.0</v>
      </c>
      <c r="BJ30" s="13">
        <v>5.0</v>
      </c>
      <c r="BK30" s="13">
        <v>1.0</v>
      </c>
      <c r="BL30" s="13">
        <v>1.0</v>
      </c>
      <c r="BM30" s="13">
        <v>1.0</v>
      </c>
      <c r="BN30" s="13">
        <v>5.0</v>
      </c>
      <c r="BO30" s="13">
        <v>2.0</v>
      </c>
      <c r="BP30" s="13">
        <v>5.0</v>
      </c>
      <c r="BQ30" s="13">
        <v>2.0</v>
      </c>
      <c r="BR30" s="13">
        <v>5.0</v>
      </c>
      <c r="BS30" s="13">
        <v>2.0</v>
      </c>
      <c r="BT30" s="13">
        <v>4.0</v>
      </c>
      <c r="BU30" s="13">
        <v>1.0</v>
      </c>
      <c r="BV30" s="13">
        <v>2.0</v>
      </c>
      <c r="BW30" s="13">
        <v>7.0</v>
      </c>
      <c r="BX30" s="13">
        <v>7.0</v>
      </c>
      <c r="BY30" s="13">
        <v>7.0</v>
      </c>
      <c r="BZ30" s="13">
        <v>7.0</v>
      </c>
      <c r="CA30" s="13">
        <v>7.0</v>
      </c>
      <c r="CB30" s="13">
        <v>7.0</v>
      </c>
      <c r="CC30" s="13">
        <v>7.0</v>
      </c>
      <c r="CD30" s="13">
        <v>7.0</v>
      </c>
      <c r="CE30" s="13">
        <v>2.0</v>
      </c>
      <c r="CF30" s="13">
        <v>4.0</v>
      </c>
      <c r="CG30" s="5">
        <f t="shared" ref="CG30:CH30" si="50">(Y30+AA30+AC30+AE30+AG30+AI30+AK30+AM30+AO30+AQ30+AS30+AU30+AW30+AY30+BA30+BC30+BE30+BG30+BI30+BK30+BM30+BO30+BQ30+BS30+BU30+BW30+BY30+CA30+CC30+CE30)</f>
        <v>66</v>
      </c>
      <c r="CH30" s="5">
        <f t="shared" si="50"/>
        <v>129</v>
      </c>
      <c r="CI30" s="12">
        <f t="shared" si="13"/>
        <v>30</v>
      </c>
    </row>
    <row r="31" ht="15.75" customHeight="1">
      <c r="A31" s="13" t="s">
        <v>112</v>
      </c>
      <c r="B31" s="14">
        <v>44956.0</v>
      </c>
      <c r="C31" s="15" t="s">
        <v>88</v>
      </c>
      <c r="D31" s="15">
        <v>15.0</v>
      </c>
      <c r="E31" s="15" t="s">
        <v>89</v>
      </c>
      <c r="F31" s="15" t="s">
        <v>113</v>
      </c>
      <c r="G31" s="15" t="s">
        <v>94</v>
      </c>
      <c r="H31" s="15">
        <f>1-0.402</f>
        <v>0.598</v>
      </c>
      <c r="I31" s="9">
        <f t="shared" si="44"/>
        <v>0</v>
      </c>
      <c r="J31" s="15">
        <v>15.0</v>
      </c>
      <c r="K31" s="15">
        <v>54.0</v>
      </c>
      <c r="L31" s="7">
        <v>27.83</v>
      </c>
      <c r="M31" s="10">
        <f t="shared" si="3"/>
        <v>54</v>
      </c>
      <c r="N31" s="10">
        <f t="shared" si="4"/>
        <v>26.17</v>
      </c>
      <c r="O31" s="10">
        <v>66.87</v>
      </c>
      <c r="P31" s="9">
        <v>84.0</v>
      </c>
      <c r="Q31" s="11">
        <v>0.25</v>
      </c>
      <c r="R31" s="12">
        <f t="shared" si="5"/>
        <v>14.4575</v>
      </c>
      <c r="S31" s="9">
        <f t="shared" si="6"/>
        <v>7.5</v>
      </c>
      <c r="T31" s="12">
        <f t="shared" si="7"/>
        <v>3.912415</v>
      </c>
      <c r="U31" s="12">
        <f t="shared" si="8"/>
        <v>8.073</v>
      </c>
      <c r="V31" s="12">
        <f t="shared" si="9"/>
        <v>15.573</v>
      </c>
      <c r="W31" s="12">
        <f t="shared" si="10"/>
        <v>13.4966</v>
      </c>
      <c r="X31" s="12">
        <f t="shared" si="11"/>
        <v>2.0764</v>
      </c>
      <c r="Y31" s="13">
        <v>3.0</v>
      </c>
      <c r="Z31" s="13">
        <v>5.0</v>
      </c>
      <c r="AA31" s="13">
        <v>3.0</v>
      </c>
      <c r="AB31" s="13">
        <v>5.0</v>
      </c>
      <c r="AC31" s="13">
        <v>2.0</v>
      </c>
      <c r="AD31" s="13">
        <v>2.0</v>
      </c>
      <c r="AE31" s="13">
        <v>1.0</v>
      </c>
      <c r="AF31" s="13">
        <v>1.0</v>
      </c>
      <c r="AG31" s="13">
        <v>2.0</v>
      </c>
      <c r="AH31" s="13">
        <v>2.0</v>
      </c>
      <c r="AI31" s="13">
        <v>2.0</v>
      </c>
      <c r="AJ31" s="13">
        <v>2.0</v>
      </c>
      <c r="AK31" s="13">
        <v>2.0</v>
      </c>
      <c r="AL31" s="13">
        <v>2.0</v>
      </c>
      <c r="AM31" s="13">
        <v>1.0</v>
      </c>
      <c r="AN31" s="13">
        <v>2.0</v>
      </c>
      <c r="AO31" s="13">
        <v>1.0</v>
      </c>
      <c r="AP31" s="13">
        <v>2.0</v>
      </c>
      <c r="AQ31" s="13">
        <v>1.0</v>
      </c>
      <c r="AR31" s="13">
        <v>1.0</v>
      </c>
      <c r="AS31" s="13">
        <v>1.0</v>
      </c>
      <c r="AT31" s="13">
        <v>1.0</v>
      </c>
      <c r="AU31" s="13">
        <v>1.0</v>
      </c>
      <c r="AV31" s="13">
        <v>1.0</v>
      </c>
      <c r="AW31" s="13">
        <v>1.0</v>
      </c>
      <c r="AX31" s="13">
        <v>1.0</v>
      </c>
      <c r="AY31" s="13">
        <v>1.0</v>
      </c>
      <c r="AZ31" s="13">
        <v>3.0</v>
      </c>
      <c r="BA31" s="13">
        <v>1.0</v>
      </c>
      <c r="BB31" s="13">
        <v>2.0</v>
      </c>
      <c r="BC31" s="13">
        <v>1.0</v>
      </c>
      <c r="BD31" s="13">
        <v>1.0</v>
      </c>
      <c r="BE31" s="13">
        <v>1.0</v>
      </c>
      <c r="BF31" s="13">
        <v>2.0</v>
      </c>
      <c r="BG31" s="13">
        <v>1.0</v>
      </c>
      <c r="BH31" s="13">
        <v>2.0</v>
      </c>
      <c r="BI31" s="13">
        <v>1.0</v>
      </c>
      <c r="BJ31" s="13">
        <v>1.0</v>
      </c>
      <c r="BK31" s="13">
        <v>1.0</v>
      </c>
      <c r="BL31" s="13">
        <v>1.0</v>
      </c>
      <c r="BM31" s="13">
        <v>1.0</v>
      </c>
      <c r="BN31" s="13">
        <v>3.0</v>
      </c>
      <c r="BO31" s="13">
        <v>2.0</v>
      </c>
      <c r="BP31" s="13">
        <v>4.0</v>
      </c>
      <c r="BQ31" s="13">
        <v>2.0</v>
      </c>
      <c r="BR31" s="13">
        <v>4.0</v>
      </c>
      <c r="BS31" s="13">
        <v>2.0</v>
      </c>
      <c r="BT31" s="13">
        <v>5.0</v>
      </c>
      <c r="BU31" s="13">
        <v>1.0</v>
      </c>
      <c r="BV31" s="13">
        <v>1.0</v>
      </c>
      <c r="BW31" s="13">
        <v>2.0</v>
      </c>
      <c r="BX31" s="13">
        <v>2.0</v>
      </c>
      <c r="BY31" s="13">
        <v>2.0</v>
      </c>
      <c r="BZ31" s="13">
        <v>4.0</v>
      </c>
      <c r="CA31" s="13">
        <v>2.0</v>
      </c>
      <c r="CB31" s="13">
        <v>4.0</v>
      </c>
      <c r="CC31" s="13">
        <v>2.0</v>
      </c>
      <c r="CD31" s="13">
        <v>6.0</v>
      </c>
      <c r="CE31" s="13">
        <v>2.0</v>
      </c>
      <c r="CF31" s="13">
        <v>2.0</v>
      </c>
      <c r="CG31" s="5">
        <f t="shared" ref="CG31:CH31" si="51">(Y31+AA31+AC31+AE31+AG31+AI31+AK31+AM31+AO31+AQ31+AS31+AU31+AW31+AY31+BA31+BC31+BE31+BG31+BI31+BK31+BM31+BO31+BQ31+BS31+BU31+BW31+BY31+CA31+CC31+CE31)</f>
        <v>46</v>
      </c>
      <c r="CH31" s="5">
        <f t="shared" si="51"/>
        <v>74</v>
      </c>
      <c r="CI31" s="12">
        <f t="shared" si="13"/>
        <v>13.33333333</v>
      </c>
    </row>
    <row r="32" ht="15.75" customHeight="1">
      <c r="A32" s="13" t="s">
        <v>112</v>
      </c>
      <c r="B32" s="14">
        <v>44932.0</v>
      </c>
      <c r="C32" s="15" t="s">
        <v>88</v>
      </c>
      <c r="D32" s="15">
        <v>19.0</v>
      </c>
      <c r="E32" s="15" t="s">
        <v>89</v>
      </c>
      <c r="F32" s="15" t="s">
        <v>93</v>
      </c>
      <c r="G32" s="15" t="s">
        <v>94</v>
      </c>
      <c r="H32" s="15">
        <f>(1-0.084)</f>
        <v>0.916</v>
      </c>
      <c r="I32" s="9">
        <f t="shared" si="44"/>
        <v>15</v>
      </c>
      <c r="J32" s="15">
        <v>4.0</v>
      </c>
      <c r="K32" s="15">
        <v>45.8</v>
      </c>
      <c r="L32" s="9">
        <f>ABS((76.61-M32))</f>
        <v>15.81</v>
      </c>
      <c r="M32" s="10">
        <f t="shared" si="3"/>
        <v>60.8</v>
      </c>
      <c r="N32" s="10">
        <f t="shared" si="4"/>
        <v>44.99</v>
      </c>
      <c r="O32" s="10">
        <v>66.87</v>
      </c>
      <c r="P32" s="9">
        <v>84.0</v>
      </c>
      <c r="Q32" s="9">
        <v>0.939</v>
      </c>
      <c r="R32" s="12">
        <f t="shared" si="5"/>
        <v>36.63039</v>
      </c>
      <c r="S32" s="12">
        <f t="shared" si="6"/>
        <v>21.7848</v>
      </c>
      <c r="T32" s="12">
        <f t="shared" si="7"/>
        <v>25.79511876</v>
      </c>
      <c r="U32" s="12">
        <f t="shared" si="8"/>
        <v>39.3936792</v>
      </c>
      <c r="V32" s="12">
        <f t="shared" si="9"/>
        <v>61.1784792</v>
      </c>
      <c r="W32" s="12">
        <f t="shared" si="10"/>
        <v>48.65145727</v>
      </c>
      <c r="X32" s="12">
        <f t="shared" si="11"/>
        <v>12.52702193</v>
      </c>
      <c r="Y32" s="13">
        <v>1.0</v>
      </c>
      <c r="Z32" s="13">
        <v>3.0</v>
      </c>
      <c r="AA32" s="13">
        <v>1.0</v>
      </c>
      <c r="AB32" s="13">
        <v>3.0</v>
      </c>
      <c r="AC32" s="13">
        <v>1.0</v>
      </c>
      <c r="AD32" s="13">
        <v>2.0</v>
      </c>
      <c r="AE32" s="13">
        <v>1.0</v>
      </c>
      <c r="AF32" s="13">
        <v>2.0</v>
      </c>
      <c r="AG32" s="13">
        <v>1.0</v>
      </c>
      <c r="AH32" s="13">
        <v>2.0</v>
      </c>
      <c r="AI32" s="13">
        <v>1.0</v>
      </c>
      <c r="AJ32" s="13">
        <v>2.0</v>
      </c>
      <c r="AK32" s="13">
        <v>1.0</v>
      </c>
      <c r="AL32" s="13">
        <v>2.0</v>
      </c>
      <c r="AM32" s="13">
        <v>1.0</v>
      </c>
      <c r="AN32" s="13">
        <v>3.0</v>
      </c>
      <c r="AO32" s="13">
        <v>1.0</v>
      </c>
      <c r="AP32" s="13">
        <v>3.0</v>
      </c>
      <c r="AQ32" s="13">
        <v>1.0</v>
      </c>
      <c r="AR32" s="13">
        <v>4.0</v>
      </c>
      <c r="AS32" s="13">
        <v>1.0</v>
      </c>
      <c r="AT32" s="13">
        <v>4.0</v>
      </c>
      <c r="AU32" s="13">
        <v>1.0</v>
      </c>
      <c r="AV32" s="13">
        <v>4.0</v>
      </c>
      <c r="AW32" s="13">
        <v>1.0</v>
      </c>
      <c r="AX32" s="13">
        <v>1.0</v>
      </c>
      <c r="AY32" s="13">
        <v>1.0</v>
      </c>
      <c r="AZ32" s="13">
        <v>2.0</v>
      </c>
      <c r="BA32" s="13">
        <v>1.0</v>
      </c>
      <c r="BB32" s="13">
        <v>2.0</v>
      </c>
      <c r="BC32" s="13">
        <v>1.0</v>
      </c>
      <c r="BD32" s="13">
        <v>1.0</v>
      </c>
      <c r="BE32" s="13">
        <v>1.0</v>
      </c>
      <c r="BF32" s="13">
        <v>2.0</v>
      </c>
      <c r="BG32" s="13">
        <v>1.0</v>
      </c>
      <c r="BH32" s="13">
        <v>3.0</v>
      </c>
      <c r="BI32" s="13">
        <v>1.0</v>
      </c>
      <c r="BJ32" s="13">
        <v>1.0</v>
      </c>
      <c r="BK32" s="13">
        <v>1.0</v>
      </c>
      <c r="BL32" s="13">
        <v>1.0</v>
      </c>
      <c r="BM32" s="13">
        <v>1.0</v>
      </c>
      <c r="BN32" s="13">
        <v>3.0</v>
      </c>
      <c r="BO32" s="13">
        <v>1.0</v>
      </c>
      <c r="BP32" s="13">
        <v>3.0</v>
      </c>
      <c r="BQ32" s="13">
        <v>2.0</v>
      </c>
      <c r="BR32" s="13">
        <v>4.0</v>
      </c>
      <c r="BS32" s="13">
        <v>3.0</v>
      </c>
      <c r="BT32" s="13">
        <v>6.0</v>
      </c>
      <c r="BU32" s="13">
        <v>1.0</v>
      </c>
      <c r="BV32" s="13">
        <v>1.0</v>
      </c>
      <c r="BW32" s="13">
        <v>2.0</v>
      </c>
      <c r="BX32" s="13">
        <v>2.0</v>
      </c>
      <c r="BY32" s="13">
        <v>2.0</v>
      </c>
      <c r="BZ32" s="13">
        <v>3.0</v>
      </c>
      <c r="CA32" s="13">
        <v>2.0</v>
      </c>
      <c r="CB32" s="13">
        <v>4.0</v>
      </c>
      <c r="CC32" s="13">
        <v>2.0</v>
      </c>
      <c r="CD32" s="13">
        <v>5.0</v>
      </c>
      <c r="CE32" s="13">
        <v>2.0</v>
      </c>
      <c r="CF32" s="13">
        <v>3.0</v>
      </c>
      <c r="CG32" s="5">
        <f t="shared" ref="CG32:CH32" si="52">(Y32+AA32+AC32+AE32+AG32+AI32+AK32+AM32+AO32+AQ32+AS32+AU32+AW32+AY32+BA32+BC32+BE32+BG32+BI32+BK32+BM32+BO32+BQ32+BS32+BU32+BW32+BY32+CA32+CC32+CE32)</f>
        <v>38</v>
      </c>
      <c r="CH32" s="5">
        <f t="shared" si="52"/>
        <v>81</v>
      </c>
      <c r="CI32" s="12">
        <f t="shared" si="13"/>
        <v>20.47619048</v>
      </c>
    </row>
    <row r="33" ht="15.75" customHeight="1">
      <c r="A33" s="13" t="s">
        <v>112</v>
      </c>
      <c r="B33" s="14">
        <v>44963.0</v>
      </c>
      <c r="C33" s="15" t="s">
        <v>88</v>
      </c>
      <c r="D33" s="15">
        <v>54.0</v>
      </c>
      <c r="E33" s="15" t="s">
        <v>89</v>
      </c>
      <c r="F33" s="15" t="s">
        <v>90</v>
      </c>
      <c r="G33" s="15" t="s">
        <v>117</v>
      </c>
      <c r="H33" s="16">
        <f>1-((1-0.588)*(1-0.049)*(1-0.049)*(1-0.08))</f>
        <v>0.657195845</v>
      </c>
      <c r="I33" s="9">
        <f t="shared" si="44"/>
        <v>52</v>
      </c>
      <c r="J33" s="15">
        <v>2.0</v>
      </c>
      <c r="K33" s="9">
        <v>15.19</v>
      </c>
      <c r="L33" s="9">
        <f t="shared" ref="L33:L34" si="54">ABS((75.93-M33))</f>
        <v>8.74</v>
      </c>
      <c r="M33" s="10">
        <f t="shared" si="3"/>
        <v>67.19</v>
      </c>
      <c r="N33" s="10">
        <f t="shared" si="4"/>
        <v>58.45</v>
      </c>
      <c r="O33" s="10">
        <v>66.87</v>
      </c>
      <c r="P33" s="9">
        <v>84.0</v>
      </c>
      <c r="Q33" s="11">
        <v>0.91</v>
      </c>
      <c r="R33" s="12">
        <f t="shared" si="5"/>
        <v>23.2505</v>
      </c>
      <c r="S33" s="12">
        <f t="shared" si="6"/>
        <v>15.2971</v>
      </c>
      <c r="T33" s="12">
        <f t="shared" si="7"/>
        <v>3.857411012</v>
      </c>
      <c r="U33" s="12">
        <f t="shared" si="8"/>
        <v>9.084352445</v>
      </c>
      <c r="V33" s="12">
        <f t="shared" si="9"/>
        <v>24.38145245</v>
      </c>
      <c r="W33" s="12">
        <f t="shared" si="10"/>
        <v>19.62126411</v>
      </c>
      <c r="X33" s="12">
        <f t="shared" si="11"/>
        <v>4.760188335</v>
      </c>
      <c r="Y33" s="13">
        <v>1.0</v>
      </c>
      <c r="Z33" s="13">
        <v>2.0</v>
      </c>
      <c r="AA33" s="13">
        <v>1.0</v>
      </c>
      <c r="AB33" s="13">
        <v>2.0</v>
      </c>
      <c r="AC33" s="13">
        <v>1.0</v>
      </c>
      <c r="AD33" s="13">
        <v>2.0</v>
      </c>
      <c r="AE33" s="13">
        <v>1.0</v>
      </c>
      <c r="AF33" s="13">
        <v>2.0</v>
      </c>
      <c r="AG33" s="13">
        <v>1.0</v>
      </c>
      <c r="AH33" s="13">
        <v>1.0</v>
      </c>
      <c r="AI33" s="13">
        <v>1.0</v>
      </c>
      <c r="AJ33" s="13">
        <v>1.0</v>
      </c>
      <c r="AK33" s="13">
        <v>1.0</v>
      </c>
      <c r="AL33" s="13">
        <v>2.0</v>
      </c>
      <c r="AM33" s="13">
        <v>1.0</v>
      </c>
      <c r="AN33" s="13">
        <v>3.0</v>
      </c>
      <c r="AO33" s="13">
        <v>1.0</v>
      </c>
      <c r="AP33" s="13">
        <v>3.0</v>
      </c>
      <c r="AQ33" s="13">
        <v>1.0</v>
      </c>
      <c r="AR33" s="13">
        <v>2.0</v>
      </c>
      <c r="AS33" s="13">
        <v>1.0</v>
      </c>
      <c r="AT33" s="13">
        <v>2.0</v>
      </c>
      <c r="AU33" s="13">
        <v>1.0</v>
      </c>
      <c r="AV33" s="13">
        <v>2.0</v>
      </c>
      <c r="AW33" s="13">
        <v>1.0</v>
      </c>
      <c r="AX33" s="13">
        <v>1.0</v>
      </c>
      <c r="AY33" s="13">
        <v>1.0</v>
      </c>
      <c r="AZ33" s="13">
        <v>2.0</v>
      </c>
      <c r="BA33" s="13">
        <v>1.0</v>
      </c>
      <c r="BB33" s="13">
        <v>2.0</v>
      </c>
      <c r="BC33" s="13">
        <v>1.0</v>
      </c>
      <c r="BD33" s="13">
        <v>1.0</v>
      </c>
      <c r="BE33" s="13">
        <v>2.0</v>
      </c>
      <c r="BF33" s="13">
        <v>4.0</v>
      </c>
      <c r="BG33" s="13">
        <v>2.0</v>
      </c>
      <c r="BH33" s="13">
        <v>4.0</v>
      </c>
      <c r="BI33" s="13">
        <v>1.0</v>
      </c>
      <c r="BJ33" s="13">
        <v>2.0</v>
      </c>
      <c r="BK33" s="13">
        <v>1.0</v>
      </c>
      <c r="BL33" s="13">
        <v>1.0</v>
      </c>
      <c r="BM33" s="13">
        <v>2.0</v>
      </c>
      <c r="BN33" s="13">
        <v>4.0</v>
      </c>
      <c r="BO33" s="13">
        <v>2.0</v>
      </c>
      <c r="BP33" s="13">
        <v>5.0</v>
      </c>
      <c r="BQ33" s="13">
        <v>2.0</v>
      </c>
      <c r="BR33" s="13">
        <v>6.0</v>
      </c>
      <c r="BS33" s="13">
        <v>1.0</v>
      </c>
      <c r="BT33" s="13">
        <v>6.0</v>
      </c>
      <c r="BU33" s="13">
        <v>1.0</v>
      </c>
      <c r="BV33" s="13">
        <v>1.0</v>
      </c>
      <c r="BW33" s="13">
        <v>2.0</v>
      </c>
      <c r="BX33" s="13">
        <v>5.0</v>
      </c>
      <c r="BY33" s="13">
        <v>3.0</v>
      </c>
      <c r="BZ33" s="13">
        <v>3.0</v>
      </c>
      <c r="CA33" s="13">
        <v>3.0</v>
      </c>
      <c r="CB33" s="13">
        <v>3.0</v>
      </c>
      <c r="CC33" s="13">
        <v>2.0</v>
      </c>
      <c r="CD33" s="13">
        <v>5.0</v>
      </c>
      <c r="CE33" s="13">
        <v>3.0</v>
      </c>
      <c r="CF33" s="13">
        <v>5.0</v>
      </c>
      <c r="CG33" s="5">
        <f t="shared" ref="CG33:CH33" si="53">(Y33+AA33+AC33+AE33+AG33+AI33+AK33+AM33+AO33+AQ33+AS33+AU33+AW33+AY33+BA33+BC33+BE33+BG33+BI33+BK33+BM33+BO33+BQ33+BS33+BU33+BW33+BY33+CA33+CC33+CE33)</f>
        <v>43</v>
      </c>
      <c r="CH33" s="5">
        <f t="shared" si="53"/>
        <v>84</v>
      </c>
      <c r="CI33" s="12">
        <f t="shared" si="13"/>
        <v>19.52380952</v>
      </c>
    </row>
    <row r="34" ht="15.75" customHeight="1">
      <c r="A34" s="13" t="s">
        <v>118</v>
      </c>
      <c r="B34" s="14">
        <v>44950.0</v>
      </c>
      <c r="C34" s="15" t="s">
        <v>95</v>
      </c>
      <c r="D34" s="15">
        <v>65.0</v>
      </c>
      <c r="E34" s="15" t="s">
        <v>102</v>
      </c>
      <c r="F34" s="15" t="s">
        <v>90</v>
      </c>
      <c r="G34" s="15" t="s">
        <v>106</v>
      </c>
      <c r="H34" s="16">
        <f>1-((1-0.588)*(1-0.049))</f>
        <v>0.608188</v>
      </c>
      <c r="I34" s="9">
        <v>60.0</v>
      </c>
      <c r="J34" s="15">
        <v>5.0</v>
      </c>
      <c r="K34" s="9">
        <v>15.19</v>
      </c>
      <c r="L34" s="9">
        <f t="shared" si="54"/>
        <v>0.74</v>
      </c>
      <c r="M34" s="10">
        <f t="shared" si="3"/>
        <v>75.19</v>
      </c>
      <c r="N34" s="10">
        <f t="shared" si="4"/>
        <v>74.45</v>
      </c>
      <c r="O34" s="10">
        <v>66.87</v>
      </c>
      <c r="P34" s="9">
        <v>84.0</v>
      </c>
      <c r="Q34" s="11">
        <v>0.97</v>
      </c>
      <c r="R34" s="12">
        <f t="shared" si="5"/>
        <v>9.2635</v>
      </c>
      <c r="S34" s="12">
        <f t="shared" si="6"/>
        <v>8.5457</v>
      </c>
      <c r="T34" s="12">
        <f t="shared" si="7"/>
        <v>8.524667102</v>
      </c>
      <c r="U34" s="12">
        <f t="shared" si="8"/>
        <v>8.961224448</v>
      </c>
      <c r="V34" s="12">
        <f t="shared" si="9"/>
        <v>17.50692445</v>
      </c>
      <c r="W34" s="12">
        <f t="shared" si="10"/>
        <v>15.17266786</v>
      </c>
      <c r="X34" s="12">
        <f t="shared" si="11"/>
        <v>2.334256593</v>
      </c>
      <c r="Y34" s="13">
        <v>4.0</v>
      </c>
      <c r="Z34" s="13">
        <v>7.0</v>
      </c>
      <c r="AA34" s="13">
        <v>7.0</v>
      </c>
      <c r="AB34" s="13">
        <v>7.0</v>
      </c>
      <c r="AC34" s="13">
        <v>7.0</v>
      </c>
      <c r="AD34" s="13">
        <v>7.0</v>
      </c>
      <c r="AE34" s="13">
        <v>3.0</v>
      </c>
      <c r="AF34" s="13">
        <v>4.0</v>
      </c>
      <c r="AG34" s="13">
        <v>1.0</v>
      </c>
      <c r="AH34" s="13">
        <v>3.0</v>
      </c>
      <c r="AI34" s="13">
        <v>1.0</v>
      </c>
      <c r="AJ34" s="13">
        <v>3.0</v>
      </c>
      <c r="AK34" s="13">
        <v>1.0</v>
      </c>
      <c r="AL34" s="13">
        <v>3.0</v>
      </c>
      <c r="AM34" s="13">
        <v>7.0</v>
      </c>
      <c r="AN34" s="13">
        <v>7.0</v>
      </c>
      <c r="AO34" s="13">
        <v>7.0</v>
      </c>
      <c r="AP34" s="13">
        <v>7.0</v>
      </c>
      <c r="AQ34" s="13">
        <v>3.0</v>
      </c>
      <c r="AR34" s="13">
        <v>5.0</v>
      </c>
      <c r="AS34" s="13">
        <v>2.0</v>
      </c>
      <c r="AT34" s="13">
        <v>4.0</v>
      </c>
      <c r="AU34" s="13">
        <v>2.0</v>
      </c>
      <c r="AV34" s="13">
        <v>4.0</v>
      </c>
      <c r="AW34" s="13">
        <v>2.0</v>
      </c>
      <c r="AX34" s="13">
        <v>5.0</v>
      </c>
      <c r="AY34" s="13">
        <v>2.0</v>
      </c>
      <c r="AZ34" s="13">
        <v>4.0</v>
      </c>
      <c r="BA34" s="13">
        <v>2.0</v>
      </c>
      <c r="BB34" s="13">
        <v>3.0</v>
      </c>
      <c r="BC34" s="13">
        <v>1.0</v>
      </c>
      <c r="BD34" s="13">
        <v>1.0</v>
      </c>
      <c r="BE34" s="13">
        <v>7.0</v>
      </c>
      <c r="BF34" s="13">
        <v>7.0</v>
      </c>
      <c r="BG34" s="13">
        <v>7.0</v>
      </c>
      <c r="BH34" s="13">
        <v>7.0</v>
      </c>
      <c r="BI34" s="13">
        <v>7.0</v>
      </c>
      <c r="BJ34" s="13">
        <v>7.0</v>
      </c>
      <c r="BK34" s="13">
        <v>7.0</v>
      </c>
      <c r="BL34" s="13">
        <v>7.0</v>
      </c>
      <c r="BM34" s="13">
        <v>5.0</v>
      </c>
      <c r="BN34" s="13">
        <v>7.0</v>
      </c>
      <c r="BO34" s="13">
        <v>7.0</v>
      </c>
      <c r="BP34" s="13">
        <v>7.0</v>
      </c>
      <c r="BQ34" s="13">
        <v>4.0</v>
      </c>
      <c r="BR34" s="13">
        <v>6.0</v>
      </c>
      <c r="BS34" s="13">
        <v>7.0</v>
      </c>
      <c r="BT34" s="13">
        <v>7.0</v>
      </c>
      <c r="BU34" s="13">
        <v>1.0</v>
      </c>
      <c r="BV34" s="13">
        <v>1.0</v>
      </c>
      <c r="BW34" s="13">
        <v>7.0</v>
      </c>
      <c r="BX34" s="13">
        <v>7.0</v>
      </c>
      <c r="BY34" s="13">
        <v>2.0</v>
      </c>
      <c r="BZ34" s="13">
        <v>4.0</v>
      </c>
      <c r="CA34" s="13">
        <v>7.0</v>
      </c>
      <c r="CB34" s="13">
        <v>7.0</v>
      </c>
      <c r="CC34" s="13">
        <v>7.0</v>
      </c>
      <c r="CD34" s="13">
        <v>7.0</v>
      </c>
      <c r="CE34" s="13">
        <v>7.0</v>
      </c>
      <c r="CF34" s="13">
        <v>7.0</v>
      </c>
      <c r="CG34" s="5">
        <f t="shared" ref="CG34:CH34" si="55">(Y34+AA34+AC34+AE34+AG34+AI34+AK34+AM34+AO34+AQ34+AS34+AU34+AW34+AY34+BA34+BC34+BE34+BG34+BI34+BK34+BM34+BO34+BQ34+BS34+BU34+BW34+BY34+CA34+CC34+CE34)</f>
        <v>134</v>
      </c>
      <c r="CH34" s="5">
        <f t="shared" si="55"/>
        <v>162</v>
      </c>
      <c r="CI34" s="12">
        <f t="shared" si="13"/>
        <v>13.33333333</v>
      </c>
    </row>
    <row r="35" ht="15.75" customHeight="1">
      <c r="A35" s="13" t="s">
        <v>118</v>
      </c>
      <c r="B35" s="14">
        <v>44968.0</v>
      </c>
      <c r="C35" s="15" t="s">
        <v>88</v>
      </c>
      <c r="D35" s="15">
        <v>31.0</v>
      </c>
      <c r="E35" s="15" t="s">
        <v>89</v>
      </c>
      <c r="F35" s="15" t="s">
        <v>97</v>
      </c>
      <c r="G35" s="15" t="s">
        <v>119</v>
      </c>
      <c r="H35" s="16">
        <f>1-((1-0.351)*(1-0.402))</f>
        <v>0.611898</v>
      </c>
      <c r="I35" s="9">
        <f t="shared" ref="I35:I46" si="57">(D35-J35)</f>
        <v>27</v>
      </c>
      <c r="J35" s="15">
        <v>4.0</v>
      </c>
      <c r="K35" s="15">
        <v>31.0</v>
      </c>
      <c r="L35" s="7">
        <f>ABS((66.29-M35))</f>
        <v>8.29</v>
      </c>
      <c r="M35" s="10">
        <f t="shared" si="3"/>
        <v>58</v>
      </c>
      <c r="N35" s="10">
        <f t="shared" si="4"/>
        <v>49.71</v>
      </c>
      <c r="O35" s="10">
        <v>66.87</v>
      </c>
      <c r="P35" s="9">
        <v>84.0</v>
      </c>
      <c r="Q35" s="11">
        <v>0.246</v>
      </c>
      <c r="R35" s="12">
        <f t="shared" si="5"/>
        <v>8.43534</v>
      </c>
      <c r="S35" s="12">
        <f t="shared" si="6"/>
        <v>6.396</v>
      </c>
      <c r="T35" s="12">
        <f t="shared" si="7"/>
        <v>3.418466081</v>
      </c>
      <c r="U35" s="12">
        <f t="shared" si="8"/>
        <v>4.666334148</v>
      </c>
      <c r="V35" s="12">
        <f t="shared" si="9"/>
        <v>11.06233415</v>
      </c>
      <c r="W35" s="12">
        <f t="shared" si="10"/>
        <v>10.27216742</v>
      </c>
      <c r="X35" s="12">
        <f t="shared" si="11"/>
        <v>0.7901667249</v>
      </c>
      <c r="Y35" s="13">
        <v>7.0</v>
      </c>
      <c r="Z35" s="13">
        <v>7.0</v>
      </c>
      <c r="AA35" s="13">
        <v>7.0</v>
      </c>
      <c r="AB35" s="13">
        <v>7.0</v>
      </c>
      <c r="AC35" s="13">
        <v>7.0</v>
      </c>
      <c r="AD35" s="13">
        <v>7.0</v>
      </c>
      <c r="AE35" s="13">
        <v>7.0</v>
      </c>
      <c r="AF35" s="13">
        <v>7.0</v>
      </c>
      <c r="AG35" s="13">
        <v>7.0</v>
      </c>
      <c r="AH35" s="13">
        <v>7.0</v>
      </c>
      <c r="AI35" s="13">
        <v>7.0</v>
      </c>
      <c r="AJ35" s="13">
        <v>7.0</v>
      </c>
      <c r="AK35" s="13">
        <v>7.0</v>
      </c>
      <c r="AL35" s="13">
        <v>7.0</v>
      </c>
      <c r="AM35" s="13">
        <v>7.0</v>
      </c>
      <c r="AN35" s="13">
        <v>7.0</v>
      </c>
      <c r="AO35" s="13">
        <v>7.0</v>
      </c>
      <c r="AP35" s="13">
        <v>7.0</v>
      </c>
      <c r="AQ35" s="13">
        <v>2.0</v>
      </c>
      <c r="AR35" s="13">
        <v>4.0</v>
      </c>
      <c r="AS35" s="13">
        <v>2.0</v>
      </c>
      <c r="AT35" s="13">
        <v>4.0</v>
      </c>
      <c r="AU35" s="13">
        <v>2.0</v>
      </c>
      <c r="AV35" s="13">
        <v>4.0</v>
      </c>
      <c r="AW35" s="13">
        <v>2.0</v>
      </c>
      <c r="AX35" s="13">
        <v>4.0</v>
      </c>
      <c r="AY35" s="13">
        <v>3.0</v>
      </c>
      <c r="AZ35" s="13">
        <v>5.0</v>
      </c>
      <c r="BA35" s="13">
        <v>2.0</v>
      </c>
      <c r="BB35" s="13">
        <v>4.0</v>
      </c>
      <c r="BC35" s="13">
        <v>2.0</v>
      </c>
      <c r="BD35" s="13">
        <v>3.0</v>
      </c>
      <c r="BE35" s="13">
        <v>7.0</v>
      </c>
      <c r="BF35" s="13">
        <v>7.0</v>
      </c>
      <c r="BG35" s="13">
        <v>7.0</v>
      </c>
      <c r="BH35" s="13">
        <v>7.0</v>
      </c>
      <c r="BI35" s="13">
        <v>7.0</v>
      </c>
      <c r="BJ35" s="13">
        <v>7.0</v>
      </c>
      <c r="BK35" s="13">
        <v>7.0</v>
      </c>
      <c r="BL35" s="13">
        <v>7.0</v>
      </c>
      <c r="BM35" s="13">
        <v>7.0</v>
      </c>
      <c r="BN35" s="13">
        <v>7.0</v>
      </c>
      <c r="BO35" s="13">
        <v>4.0</v>
      </c>
      <c r="BP35" s="13">
        <v>6.0</v>
      </c>
      <c r="BQ35" s="13">
        <v>7.0</v>
      </c>
      <c r="BR35" s="13">
        <v>7.0</v>
      </c>
      <c r="BS35" s="13">
        <v>7.0</v>
      </c>
      <c r="BT35" s="13">
        <v>7.0</v>
      </c>
      <c r="BU35" s="13">
        <v>3.0</v>
      </c>
      <c r="BV35" s="13">
        <v>3.0</v>
      </c>
      <c r="BW35" s="13">
        <v>7.0</v>
      </c>
      <c r="BX35" s="13">
        <v>7.0</v>
      </c>
      <c r="BY35" s="13">
        <v>7.0</v>
      </c>
      <c r="BZ35" s="13">
        <v>7.0</v>
      </c>
      <c r="CA35" s="13">
        <v>7.0</v>
      </c>
      <c r="CB35" s="13">
        <v>7.0</v>
      </c>
      <c r="CC35" s="13">
        <v>7.0</v>
      </c>
      <c r="CD35" s="13">
        <v>7.0</v>
      </c>
      <c r="CE35" s="13">
        <v>7.0</v>
      </c>
      <c r="CF35" s="13">
        <v>7.0</v>
      </c>
      <c r="CG35" s="5">
        <f t="shared" ref="CG35:CH35" si="56">(Y35+AA35+AC35+AE35+AG35+AI35+AK35+AM35+AO35+AQ35+AS35+AU35+AW35+AY35+BA35+BC35+BE35+BG35+BI35+BK35+BM35+BO35+BQ35+BS35+BU35+BW35+BY35+CA35+CC35+CE35)</f>
        <v>169</v>
      </c>
      <c r="CH35" s="5">
        <f t="shared" si="56"/>
        <v>184</v>
      </c>
      <c r="CI35" s="12">
        <f t="shared" si="13"/>
        <v>7.142857143</v>
      </c>
    </row>
    <row r="36" ht="15.75" customHeight="1">
      <c r="A36" s="13" t="s">
        <v>118</v>
      </c>
      <c r="B36" s="14">
        <v>44940.0</v>
      </c>
      <c r="C36" s="15" t="s">
        <v>120</v>
      </c>
      <c r="D36" s="15">
        <v>13.0</v>
      </c>
      <c r="E36" s="15" t="s">
        <v>89</v>
      </c>
      <c r="F36" s="15" t="s">
        <v>121</v>
      </c>
      <c r="G36" s="15" t="s">
        <v>94</v>
      </c>
      <c r="H36" s="15">
        <f>1-0.043</f>
        <v>0.957</v>
      </c>
      <c r="I36" s="9">
        <f t="shared" si="57"/>
        <v>0</v>
      </c>
      <c r="J36" s="15">
        <v>13.0</v>
      </c>
      <c r="K36" s="15">
        <v>55.0</v>
      </c>
      <c r="L36" s="7">
        <v>25.26</v>
      </c>
      <c r="M36" s="10">
        <f t="shared" si="3"/>
        <v>55</v>
      </c>
      <c r="N36" s="10">
        <f t="shared" si="4"/>
        <v>29.74</v>
      </c>
      <c r="O36" s="10">
        <v>66.87</v>
      </c>
      <c r="P36" s="9">
        <v>84.0</v>
      </c>
      <c r="Q36" s="11">
        <v>1.03</v>
      </c>
      <c r="R36" s="12">
        <f t="shared" si="5"/>
        <v>55.8878</v>
      </c>
      <c r="S36" s="9">
        <f t="shared" si="6"/>
        <v>29.87</v>
      </c>
      <c r="T36" s="12">
        <f t="shared" si="7"/>
        <v>29.3150154</v>
      </c>
      <c r="U36" s="12">
        <f t="shared" si="8"/>
        <v>54.21405</v>
      </c>
      <c r="V36" s="12">
        <f t="shared" si="9"/>
        <v>84.08405</v>
      </c>
      <c r="W36" s="12">
        <f t="shared" si="10"/>
        <v>58.858835</v>
      </c>
      <c r="X36" s="12">
        <f t="shared" si="11"/>
        <v>25.225215</v>
      </c>
      <c r="Y36" s="13">
        <v>2.0</v>
      </c>
      <c r="Z36" s="13">
        <v>7.0</v>
      </c>
      <c r="AA36" s="13">
        <v>7.0</v>
      </c>
      <c r="AB36" s="13">
        <v>7.0</v>
      </c>
      <c r="AC36" s="13">
        <v>2.0</v>
      </c>
      <c r="AD36" s="13">
        <v>7.0</v>
      </c>
      <c r="AE36" s="13">
        <v>2.0</v>
      </c>
      <c r="AF36" s="13">
        <v>7.0</v>
      </c>
      <c r="AG36" s="13">
        <v>2.0</v>
      </c>
      <c r="AH36" s="13">
        <v>7.0</v>
      </c>
      <c r="AI36" s="13">
        <v>2.0</v>
      </c>
      <c r="AJ36" s="13">
        <v>7.0</v>
      </c>
      <c r="AK36" s="13">
        <v>2.0</v>
      </c>
      <c r="AL36" s="13">
        <v>3.0</v>
      </c>
      <c r="AM36" s="13">
        <v>7.0</v>
      </c>
      <c r="AN36" s="13">
        <v>7.0</v>
      </c>
      <c r="AO36" s="13">
        <v>7.0</v>
      </c>
      <c r="AP36" s="13">
        <v>7.0</v>
      </c>
      <c r="AQ36" s="13">
        <v>3.0</v>
      </c>
      <c r="AR36" s="13">
        <v>5.0</v>
      </c>
      <c r="AS36" s="13">
        <v>3.0</v>
      </c>
      <c r="AT36" s="13">
        <v>5.0</v>
      </c>
      <c r="AU36" s="13">
        <v>3.0</v>
      </c>
      <c r="AV36" s="13">
        <v>5.0</v>
      </c>
      <c r="AW36" s="13">
        <v>1.0</v>
      </c>
      <c r="AX36" s="13">
        <v>2.0</v>
      </c>
      <c r="AY36" s="13">
        <v>3.0</v>
      </c>
      <c r="AZ36" s="13">
        <v>5.0</v>
      </c>
      <c r="BA36" s="13">
        <v>3.0</v>
      </c>
      <c r="BB36" s="13">
        <v>3.0</v>
      </c>
      <c r="BC36" s="13">
        <v>1.0</v>
      </c>
      <c r="BD36" s="13">
        <v>2.0</v>
      </c>
      <c r="BE36" s="13">
        <v>2.0</v>
      </c>
      <c r="BF36" s="13">
        <v>5.0</v>
      </c>
      <c r="BG36" s="13">
        <v>2.0</v>
      </c>
      <c r="BH36" s="13">
        <v>5.0</v>
      </c>
      <c r="BI36" s="13">
        <v>1.0</v>
      </c>
      <c r="BJ36" s="13">
        <v>1.0</v>
      </c>
      <c r="BK36" s="13">
        <v>1.0</v>
      </c>
      <c r="BL36" s="13">
        <v>1.0</v>
      </c>
      <c r="BM36" s="13">
        <v>7.0</v>
      </c>
      <c r="BN36" s="13">
        <v>7.0</v>
      </c>
      <c r="BO36" s="13">
        <v>3.0</v>
      </c>
      <c r="BP36" s="13">
        <v>6.0</v>
      </c>
      <c r="BQ36" s="13">
        <v>3.0</v>
      </c>
      <c r="BR36" s="13">
        <v>6.0</v>
      </c>
      <c r="BS36" s="13">
        <v>2.0</v>
      </c>
      <c r="BT36" s="13">
        <v>6.0</v>
      </c>
      <c r="BU36" s="13">
        <v>1.0</v>
      </c>
      <c r="BV36" s="13">
        <v>1.0</v>
      </c>
      <c r="BW36" s="13">
        <v>2.0</v>
      </c>
      <c r="BX36" s="13">
        <v>4.0</v>
      </c>
      <c r="BY36" s="13">
        <v>2.0</v>
      </c>
      <c r="BZ36" s="13">
        <v>4.0</v>
      </c>
      <c r="CA36" s="13">
        <v>2.0</v>
      </c>
      <c r="CB36" s="13">
        <v>4.0</v>
      </c>
      <c r="CC36" s="13">
        <v>2.0</v>
      </c>
      <c r="CD36" s="13">
        <v>6.0</v>
      </c>
      <c r="CE36" s="13">
        <v>2.0</v>
      </c>
      <c r="CF36" s="13">
        <v>3.0</v>
      </c>
      <c r="CG36" s="5">
        <f t="shared" ref="CG36:CH36" si="58">(Y36+AA36+AC36+AE36+AG36+AI36+AK36+AM36+AO36+AQ36+AS36+AU36+AW36+AY36+BA36+BC36+BE36+BG36+BI36+BK36+BM36+BO36+BQ36+BS36+BU36+BW36+BY36+CA36+CC36+CE36)</f>
        <v>82</v>
      </c>
      <c r="CH36" s="5">
        <f t="shared" si="58"/>
        <v>145</v>
      </c>
      <c r="CI36" s="12">
        <f t="shared" si="13"/>
        <v>30</v>
      </c>
    </row>
    <row r="37" ht="15.75" customHeight="1">
      <c r="A37" s="13" t="s">
        <v>118</v>
      </c>
      <c r="B37" s="14">
        <v>44912.0</v>
      </c>
      <c r="C37" s="15" t="s">
        <v>95</v>
      </c>
      <c r="D37" s="15">
        <v>46.0</v>
      </c>
      <c r="E37" s="15" t="s">
        <v>89</v>
      </c>
      <c r="F37" s="15" t="s">
        <v>97</v>
      </c>
      <c r="G37" s="15" t="s">
        <v>94</v>
      </c>
      <c r="H37" s="15">
        <f t="shared" ref="H37:H38" si="60">(1-0.987)</f>
        <v>0.013</v>
      </c>
      <c r="I37" s="9">
        <f t="shared" si="57"/>
        <v>44</v>
      </c>
      <c r="J37" s="15">
        <v>2.0</v>
      </c>
      <c r="K37" s="15">
        <v>31.0</v>
      </c>
      <c r="L37" s="7">
        <f t="shared" ref="L37:L38" si="61">ABS((66.29-M37))</f>
        <v>8.71</v>
      </c>
      <c r="M37" s="10">
        <f t="shared" si="3"/>
        <v>75</v>
      </c>
      <c r="N37" s="10">
        <f t="shared" si="4"/>
        <v>66.29</v>
      </c>
      <c r="O37" s="10">
        <v>66.87</v>
      </c>
      <c r="P37" s="9">
        <v>84.0</v>
      </c>
      <c r="Q37" s="11">
        <v>0.246</v>
      </c>
      <c r="R37" s="12">
        <f t="shared" si="5"/>
        <v>4.35666</v>
      </c>
      <c r="S37" s="9">
        <f t="shared" si="6"/>
        <v>2.214</v>
      </c>
      <c r="T37" s="12">
        <f t="shared" si="7"/>
        <v>0.07128342</v>
      </c>
      <c r="U37" s="12">
        <f t="shared" si="8"/>
        <v>0.099138</v>
      </c>
      <c r="V37" s="12">
        <f t="shared" si="9"/>
        <v>2.313138</v>
      </c>
      <c r="W37" s="12">
        <f t="shared" si="10"/>
        <v>1.872540286</v>
      </c>
      <c r="X37" s="12">
        <f t="shared" si="11"/>
        <v>0.4405977143</v>
      </c>
      <c r="Y37" s="13">
        <v>7.0</v>
      </c>
      <c r="Z37" s="13">
        <v>7.0</v>
      </c>
      <c r="AA37" s="13">
        <v>7.0</v>
      </c>
      <c r="AB37" s="13">
        <v>7.0</v>
      </c>
      <c r="AC37" s="13">
        <v>7.0</v>
      </c>
      <c r="AD37" s="13">
        <v>7.0</v>
      </c>
      <c r="AE37" s="13">
        <v>7.0</v>
      </c>
      <c r="AF37" s="13">
        <v>7.0</v>
      </c>
      <c r="AG37" s="13">
        <v>7.0</v>
      </c>
      <c r="AH37" s="13">
        <v>7.0</v>
      </c>
      <c r="AI37" s="13">
        <v>7.0</v>
      </c>
      <c r="AJ37" s="13">
        <v>7.0</v>
      </c>
      <c r="AK37" s="13">
        <v>2.0</v>
      </c>
      <c r="AL37" s="13">
        <v>6.0</v>
      </c>
      <c r="AM37" s="13">
        <v>1.0</v>
      </c>
      <c r="AN37" s="13">
        <v>3.0</v>
      </c>
      <c r="AO37" s="13">
        <v>1.0</v>
      </c>
      <c r="AP37" s="13">
        <v>3.0</v>
      </c>
      <c r="AQ37" s="13">
        <v>2.0</v>
      </c>
      <c r="AR37" s="13">
        <v>6.0</v>
      </c>
      <c r="AS37" s="13">
        <v>2.0</v>
      </c>
      <c r="AT37" s="13">
        <v>6.0</v>
      </c>
      <c r="AU37" s="13">
        <v>2.0</v>
      </c>
      <c r="AV37" s="13">
        <v>6.0</v>
      </c>
      <c r="AW37" s="13">
        <v>1.0</v>
      </c>
      <c r="AX37" s="13">
        <v>2.0</v>
      </c>
      <c r="AY37" s="13">
        <v>1.0</v>
      </c>
      <c r="AZ37" s="13">
        <v>5.0</v>
      </c>
      <c r="BA37" s="13">
        <v>1.0</v>
      </c>
      <c r="BB37" s="13">
        <v>3.0</v>
      </c>
      <c r="BC37" s="13">
        <v>1.0</v>
      </c>
      <c r="BD37" s="13">
        <v>1.0</v>
      </c>
      <c r="BE37" s="13">
        <v>7.0</v>
      </c>
      <c r="BF37" s="13">
        <v>7.0</v>
      </c>
      <c r="BG37" s="13">
        <v>7.0</v>
      </c>
      <c r="BH37" s="13">
        <v>7.0</v>
      </c>
      <c r="BI37" s="13">
        <v>7.0</v>
      </c>
      <c r="BJ37" s="13">
        <v>7.0</v>
      </c>
      <c r="BK37" s="13">
        <v>7.0</v>
      </c>
      <c r="BL37" s="13">
        <v>7.0</v>
      </c>
      <c r="BM37" s="13">
        <v>7.0</v>
      </c>
      <c r="BN37" s="13">
        <v>7.0</v>
      </c>
      <c r="BO37" s="13">
        <v>4.0</v>
      </c>
      <c r="BP37" s="13">
        <v>7.0</v>
      </c>
      <c r="BQ37" s="13">
        <v>4.0</v>
      </c>
      <c r="BR37" s="13">
        <v>7.0</v>
      </c>
      <c r="BS37" s="13">
        <v>2.0</v>
      </c>
      <c r="BT37" s="13">
        <v>6.0</v>
      </c>
      <c r="BU37" s="13">
        <v>4.0</v>
      </c>
      <c r="BV37" s="13">
        <v>5.0</v>
      </c>
      <c r="BW37" s="13">
        <v>7.0</v>
      </c>
      <c r="BX37" s="13">
        <v>7.0</v>
      </c>
      <c r="BY37" s="13">
        <v>7.0</v>
      </c>
      <c r="BZ37" s="13">
        <v>7.0</v>
      </c>
      <c r="CA37" s="13">
        <v>7.0</v>
      </c>
      <c r="CB37" s="13">
        <v>7.0</v>
      </c>
      <c r="CC37" s="13">
        <v>7.0</v>
      </c>
      <c r="CD37" s="13">
        <v>7.0</v>
      </c>
      <c r="CE37" s="13">
        <v>4.0</v>
      </c>
      <c r="CF37" s="13">
        <v>6.0</v>
      </c>
      <c r="CG37" s="5">
        <f t="shared" ref="CG37:CH37" si="59">(Y37+AA37+AC37+AE37+AG37+AI37+AK37+AM37+AO37+AQ37+AS37+AU37+AW37+AY37+BA37+BC37+BE37+BG37+BI37+BK37+BM37+BO37+BQ37+BS37+BU37+BW37+BY37+CA37+CC37+CE37)</f>
        <v>137</v>
      </c>
      <c r="CH37" s="5">
        <f t="shared" si="59"/>
        <v>177</v>
      </c>
      <c r="CI37" s="12">
        <f t="shared" si="13"/>
        <v>19.04761905</v>
      </c>
    </row>
    <row r="38" ht="15.75" customHeight="1">
      <c r="A38" s="13" t="s">
        <v>118</v>
      </c>
      <c r="B38" s="14">
        <v>44971.0</v>
      </c>
      <c r="C38" s="15" t="s">
        <v>88</v>
      </c>
      <c r="D38" s="15">
        <v>22.0</v>
      </c>
      <c r="E38" s="15" t="s">
        <v>89</v>
      </c>
      <c r="F38" s="15" t="s">
        <v>97</v>
      </c>
      <c r="G38" s="15" t="s">
        <v>94</v>
      </c>
      <c r="H38" s="15">
        <f t="shared" si="60"/>
        <v>0.013</v>
      </c>
      <c r="I38" s="9">
        <f t="shared" si="57"/>
        <v>21</v>
      </c>
      <c r="J38" s="15">
        <v>1.0</v>
      </c>
      <c r="K38" s="15">
        <v>31.0</v>
      </c>
      <c r="L38" s="7">
        <f t="shared" si="61"/>
        <v>14.29</v>
      </c>
      <c r="M38" s="10">
        <f t="shared" si="3"/>
        <v>52</v>
      </c>
      <c r="N38" s="10">
        <f t="shared" si="4"/>
        <v>37.71</v>
      </c>
      <c r="O38" s="10">
        <v>66.87</v>
      </c>
      <c r="P38" s="9">
        <v>84.0</v>
      </c>
      <c r="Q38" s="11">
        <v>0.246</v>
      </c>
      <c r="R38" s="12">
        <f t="shared" si="5"/>
        <v>11.38734</v>
      </c>
      <c r="S38" s="9">
        <f t="shared" si="6"/>
        <v>7.872</v>
      </c>
      <c r="T38" s="12">
        <f t="shared" si="7"/>
        <v>0.05343858</v>
      </c>
      <c r="U38" s="12">
        <f t="shared" si="8"/>
        <v>0.099138</v>
      </c>
      <c r="V38" s="12">
        <f t="shared" si="9"/>
        <v>7.971138</v>
      </c>
      <c r="W38" s="12">
        <f t="shared" si="10"/>
        <v>6.642615</v>
      </c>
      <c r="X38" s="12">
        <f t="shared" si="11"/>
        <v>1.328523</v>
      </c>
      <c r="Y38" s="13">
        <v>7.0</v>
      </c>
      <c r="Z38" s="13">
        <v>7.0</v>
      </c>
      <c r="AA38" s="13">
        <v>7.0</v>
      </c>
      <c r="AB38" s="13">
        <v>7.0</v>
      </c>
      <c r="AC38" s="13">
        <v>7.0</v>
      </c>
      <c r="AD38" s="13">
        <v>7.0</v>
      </c>
      <c r="AE38" s="13">
        <v>7.0</v>
      </c>
      <c r="AF38" s="13">
        <v>7.0</v>
      </c>
      <c r="AG38" s="13">
        <v>7.0</v>
      </c>
      <c r="AH38" s="13">
        <v>7.0</v>
      </c>
      <c r="AI38" s="13">
        <v>7.0</v>
      </c>
      <c r="AJ38" s="13">
        <v>7.0</v>
      </c>
      <c r="AK38" s="13">
        <v>2.0</v>
      </c>
      <c r="AL38" s="13">
        <v>3.0</v>
      </c>
      <c r="AM38" s="13">
        <v>2.0</v>
      </c>
      <c r="AN38" s="13">
        <v>3.0</v>
      </c>
      <c r="AO38" s="13">
        <v>2.0</v>
      </c>
      <c r="AP38" s="13">
        <v>3.0</v>
      </c>
      <c r="AQ38" s="13">
        <v>2.0</v>
      </c>
      <c r="AR38" s="13">
        <v>6.0</v>
      </c>
      <c r="AS38" s="13">
        <v>2.0</v>
      </c>
      <c r="AT38" s="13">
        <v>6.0</v>
      </c>
      <c r="AU38" s="13">
        <v>2.0</v>
      </c>
      <c r="AV38" s="13">
        <v>6.0</v>
      </c>
      <c r="AW38" s="13">
        <v>2.0</v>
      </c>
      <c r="AX38" s="13">
        <v>4.0</v>
      </c>
      <c r="AY38" s="13">
        <v>2.0</v>
      </c>
      <c r="AZ38" s="13">
        <v>7.0</v>
      </c>
      <c r="BA38" s="13">
        <v>2.0</v>
      </c>
      <c r="BB38" s="13">
        <v>3.0</v>
      </c>
      <c r="BC38" s="13">
        <v>3.0</v>
      </c>
      <c r="BD38" s="13">
        <v>5.0</v>
      </c>
      <c r="BE38" s="13">
        <v>7.0</v>
      </c>
      <c r="BF38" s="13">
        <v>7.0</v>
      </c>
      <c r="BG38" s="13">
        <v>7.0</v>
      </c>
      <c r="BH38" s="13">
        <v>7.0</v>
      </c>
      <c r="BI38" s="13">
        <v>7.0</v>
      </c>
      <c r="BJ38" s="13">
        <v>7.0</v>
      </c>
      <c r="BK38" s="13">
        <v>7.0</v>
      </c>
      <c r="BL38" s="13">
        <v>7.0</v>
      </c>
      <c r="BM38" s="13">
        <v>7.0</v>
      </c>
      <c r="BN38" s="13">
        <v>7.0</v>
      </c>
      <c r="BO38" s="13">
        <v>5.0</v>
      </c>
      <c r="BP38" s="13">
        <v>6.0</v>
      </c>
      <c r="BQ38" s="13">
        <v>5.0</v>
      </c>
      <c r="BR38" s="13">
        <v>6.0</v>
      </c>
      <c r="BS38" s="13">
        <v>3.0</v>
      </c>
      <c r="BT38" s="13">
        <v>6.0</v>
      </c>
      <c r="BU38" s="13">
        <v>3.0</v>
      </c>
      <c r="BV38" s="13">
        <v>5.0</v>
      </c>
      <c r="BW38" s="13">
        <v>7.0</v>
      </c>
      <c r="BX38" s="13">
        <v>7.0</v>
      </c>
      <c r="BY38" s="13">
        <v>7.0</v>
      </c>
      <c r="BZ38" s="13">
        <v>7.0</v>
      </c>
      <c r="CA38" s="13">
        <v>7.0</v>
      </c>
      <c r="CB38" s="13">
        <v>7.0</v>
      </c>
      <c r="CC38" s="13">
        <v>7.0</v>
      </c>
      <c r="CD38" s="13">
        <v>7.0</v>
      </c>
      <c r="CE38" s="13">
        <v>3.0</v>
      </c>
      <c r="CF38" s="13">
        <v>6.0</v>
      </c>
      <c r="CG38" s="5">
        <f t="shared" ref="CG38:CH38" si="62">(Y38+AA38+AC38+AE38+AG38+AI38+AK38+AM38+AO38+AQ38+AS38+AU38+AW38+AY38+BA38+BC38+BE38+BG38+BI38+BK38+BM38+BO38+BQ38+BS38+BU38+BW38+BY38+CA38+CC38+CE38)</f>
        <v>145</v>
      </c>
      <c r="CH38" s="5">
        <f t="shared" si="62"/>
        <v>180</v>
      </c>
      <c r="CI38" s="12">
        <f t="shared" si="13"/>
        <v>16.66666667</v>
      </c>
    </row>
    <row r="39" ht="15.75" customHeight="1">
      <c r="A39" s="13" t="s">
        <v>118</v>
      </c>
      <c r="B39" s="14">
        <v>44522.0</v>
      </c>
      <c r="C39" s="15" t="s">
        <v>120</v>
      </c>
      <c r="D39" s="15">
        <v>56.0</v>
      </c>
      <c r="E39" s="15" t="s">
        <v>89</v>
      </c>
      <c r="F39" s="15" t="s">
        <v>90</v>
      </c>
      <c r="G39" s="15" t="s">
        <v>122</v>
      </c>
      <c r="H39" s="16">
        <f>1-((1-0.049)*(1-0.049)*(1-0.588)*(1-0.296))</f>
        <v>0.7376802988</v>
      </c>
      <c r="I39" s="9">
        <f t="shared" si="57"/>
        <v>50</v>
      </c>
      <c r="J39" s="15">
        <v>6.0</v>
      </c>
      <c r="K39" s="9">
        <v>15.19</v>
      </c>
      <c r="L39" s="9">
        <f t="shared" ref="L39:L41" si="64">ABS((75.93-M39))</f>
        <v>10.74</v>
      </c>
      <c r="M39" s="10">
        <f t="shared" si="3"/>
        <v>65.19</v>
      </c>
      <c r="N39" s="10">
        <f t="shared" si="4"/>
        <v>54.45</v>
      </c>
      <c r="O39" s="10">
        <v>66.87</v>
      </c>
      <c r="P39" s="9">
        <v>84.0</v>
      </c>
      <c r="Q39" s="11">
        <v>0.04</v>
      </c>
      <c r="R39" s="12">
        <f t="shared" si="5"/>
        <v>1.182</v>
      </c>
      <c r="S39" s="12">
        <f t="shared" si="6"/>
        <v>0.7524</v>
      </c>
      <c r="T39" s="12">
        <f t="shared" si="7"/>
        <v>0.1313070932</v>
      </c>
      <c r="U39" s="12">
        <f t="shared" si="8"/>
        <v>0.4482145495</v>
      </c>
      <c r="V39" s="12">
        <f t="shared" si="9"/>
        <v>1.20061455</v>
      </c>
      <c r="W39" s="12">
        <f t="shared" si="10"/>
        <v>1.023380973</v>
      </c>
      <c r="X39" s="12">
        <f t="shared" si="11"/>
        <v>0.1772335764</v>
      </c>
      <c r="Y39" s="13">
        <v>1.0</v>
      </c>
      <c r="Z39" s="13">
        <v>2.0</v>
      </c>
      <c r="AA39" s="13">
        <v>1.0</v>
      </c>
      <c r="AB39" s="13">
        <v>2.0</v>
      </c>
      <c r="AC39" s="13">
        <v>1.0</v>
      </c>
      <c r="AD39" s="13">
        <v>2.0</v>
      </c>
      <c r="AE39" s="13">
        <v>1.0</v>
      </c>
      <c r="AF39" s="13">
        <v>2.0</v>
      </c>
      <c r="AG39" s="13">
        <v>1.0</v>
      </c>
      <c r="AH39" s="13">
        <v>2.0</v>
      </c>
      <c r="AI39" s="13">
        <v>1.0</v>
      </c>
      <c r="AJ39" s="13">
        <v>2.0</v>
      </c>
      <c r="AK39" s="13">
        <v>1.0</v>
      </c>
      <c r="AL39" s="13">
        <v>1.0</v>
      </c>
      <c r="AM39" s="13">
        <v>5.0</v>
      </c>
      <c r="AN39" s="13">
        <v>6.0</v>
      </c>
      <c r="AO39" s="13">
        <v>5.0</v>
      </c>
      <c r="AP39" s="13">
        <v>6.0</v>
      </c>
      <c r="AQ39" s="13">
        <v>1.0</v>
      </c>
      <c r="AR39" s="13">
        <v>3.0</v>
      </c>
      <c r="AS39" s="13">
        <v>1.0</v>
      </c>
      <c r="AT39" s="13">
        <v>3.0</v>
      </c>
      <c r="AU39" s="13">
        <v>1.0</v>
      </c>
      <c r="AV39" s="13">
        <v>3.0</v>
      </c>
      <c r="AW39" s="13">
        <v>1.0</v>
      </c>
      <c r="AX39" s="13">
        <v>1.0</v>
      </c>
      <c r="AY39" s="13">
        <v>1.0</v>
      </c>
      <c r="AZ39" s="13">
        <v>1.0</v>
      </c>
      <c r="BA39" s="13">
        <v>1.0</v>
      </c>
      <c r="BB39" s="13">
        <v>1.0</v>
      </c>
      <c r="BC39" s="13">
        <v>1.0</v>
      </c>
      <c r="BD39" s="13">
        <v>1.0</v>
      </c>
      <c r="BE39" s="13">
        <v>1.0</v>
      </c>
      <c r="BF39" s="13">
        <v>2.0</v>
      </c>
      <c r="BG39" s="13">
        <v>1.0</v>
      </c>
      <c r="BH39" s="13">
        <v>2.0</v>
      </c>
      <c r="BI39" s="13">
        <v>1.0</v>
      </c>
      <c r="BJ39" s="13">
        <v>2.0</v>
      </c>
      <c r="BK39" s="13">
        <v>1.0</v>
      </c>
      <c r="BL39" s="13">
        <v>1.0</v>
      </c>
      <c r="BM39" s="13">
        <v>1.0</v>
      </c>
      <c r="BN39" s="13">
        <v>2.0</v>
      </c>
      <c r="BO39" s="13">
        <v>3.0</v>
      </c>
      <c r="BP39" s="13">
        <v>5.0</v>
      </c>
      <c r="BQ39" s="13">
        <v>3.0</v>
      </c>
      <c r="BR39" s="13">
        <v>5.0</v>
      </c>
      <c r="BS39" s="13">
        <v>3.0</v>
      </c>
      <c r="BT39" s="13">
        <v>6.0</v>
      </c>
      <c r="BU39" s="13">
        <v>1.0</v>
      </c>
      <c r="BV39" s="13">
        <v>1.0</v>
      </c>
      <c r="BW39" s="13">
        <v>2.0</v>
      </c>
      <c r="BX39" s="13">
        <v>3.0</v>
      </c>
      <c r="BY39" s="13">
        <v>2.0</v>
      </c>
      <c r="BZ39" s="13">
        <v>3.0</v>
      </c>
      <c r="CA39" s="13">
        <v>2.0</v>
      </c>
      <c r="CB39" s="13">
        <v>3.0</v>
      </c>
      <c r="CC39" s="13">
        <v>2.0</v>
      </c>
      <c r="CD39" s="13">
        <v>3.0</v>
      </c>
      <c r="CE39" s="13">
        <v>4.0</v>
      </c>
      <c r="CF39" s="13">
        <v>6.0</v>
      </c>
      <c r="CG39" s="5">
        <f t="shared" ref="CG39:CH39" si="63">(Y39+AA39+AC39+AE39+AG39+AI39+AK39+AM39+AO39+AQ39+AS39+AU39+AW39+AY39+BA39+BC39+BE39+BG39+BI39+BK39+BM39+BO39+BQ39+BS39+BU39+BW39+BY39+CA39+CC39+CE39)</f>
        <v>51</v>
      </c>
      <c r="CH39" s="5">
        <f t="shared" si="63"/>
        <v>82</v>
      </c>
      <c r="CI39" s="12">
        <f t="shared" si="13"/>
        <v>14.76190476</v>
      </c>
    </row>
    <row r="40" ht="15.75" customHeight="1">
      <c r="A40" s="13" t="s">
        <v>118</v>
      </c>
      <c r="B40" s="14">
        <v>44949.0</v>
      </c>
      <c r="C40" s="15" t="s">
        <v>120</v>
      </c>
      <c r="D40" s="15">
        <v>68.0</v>
      </c>
      <c r="E40" s="15" t="s">
        <v>89</v>
      </c>
      <c r="F40" s="15" t="s">
        <v>90</v>
      </c>
      <c r="G40" s="15" t="s">
        <v>91</v>
      </c>
      <c r="H40" s="16">
        <f>1-((1-0.588)*(1-0.049)*(1-0.049))</f>
        <v>0.627386788</v>
      </c>
      <c r="I40" s="9">
        <f t="shared" si="57"/>
        <v>64</v>
      </c>
      <c r="J40" s="15">
        <v>4.0</v>
      </c>
      <c r="K40" s="9">
        <v>15.19</v>
      </c>
      <c r="L40" s="9">
        <f t="shared" si="64"/>
        <v>3.26</v>
      </c>
      <c r="M40" s="10">
        <f t="shared" si="3"/>
        <v>79.19</v>
      </c>
      <c r="N40" s="10">
        <f t="shared" si="4"/>
        <v>75.93</v>
      </c>
      <c r="O40" s="10">
        <v>66.87</v>
      </c>
      <c r="P40" s="9">
        <v>84.0</v>
      </c>
      <c r="Q40" s="11">
        <v>0.91</v>
      </c>
      <c r="R40" s="12">
        <f t="shared" si="5"/>
        <v>7.3437</v>
      </c>
      <c r="S40" s="12">
        <f t="shared" si="6"/>
        <v>4.3771</v>
      </c>
      <c r="T40" s="12">
        <f t="shared" si="7"/>
        <v>6.811099187</v>
      </c>
      <c r="U40" s="12">
        <f t="shared" si="8"/>
        <v>8.672304832</v>
      </c>
      <c r="V40" s="12">
        <f t="shared" si="9"/>
        <v>13.04940483</v>
      </c>
      <c r="W40" s="12">
        <f t="shared" si="10"/>
        <v>10.37738384</v>
      </c>
      <c r="X40" s="12">
        <f t="shared" si="11"/>
        <v>2.672020989</v>
      </c>
      <c r="Y40" s="13">
        <v>2.0</v>
      </c>
      <c r="Z40" s="13">
        <v>3.0</v>
      </c>
      <c r="AA40" s="13">
        <v>5.0</v>
      </c>
      <c r="AB40" s="13">
        <v>7.0</v>
      </c>
      <c r="AC40" s="13">
        <v>2.0</v>
      </c>
      <c r="AD40" s="13">
        <v>3.0</v>
      </c>
      <c r="AE40" s="13">
        <v>1.0</v>
      </c>
      <c r="AF40" s="13">
        <v>2.0</v>
      </c>
      <c r="AG40" s="13">
        <v>4.0</v>
      </c>
      <c r="AH40" s="13">
        <v>6.0</v>
      </c>
      <c r="AI40" s="13">
        <v>4.0</v>
      </c>
      <c r="AJ40" s="13">
        <v>6.0</v>
      </c>
      <c r="AK40" s="13">
        <v>1.0</v>
      </c>
      <c r="AL40" s="13">
        <v>2.0</v>
      </c>
      <c r="AM40" s="13">
        <v>1.0</v>
      </c>
      <c r="AN40" s="13">
        <v>2.0</v>
      </c>
      <c r="AO40" s="13">
        <v>2.0</v>
      </c>
      <c r="AP40" s="13">
        <v>3.0</v>
      </c>
      <c r="AQ40" s="13">
        <v>2.0</v>
      </c>
      <c r="AR40" s="13">
        <v>3.0</v>
      </c>
      <c r="AS40" s="13">
        <v>2.0</v>
      </c>
      <c r="AT40" s="13">
        <v>3.0</v>
      </c>
      <c r="AU40" s="13">
        <v>2.0</v>
      </c>
      <c r="AV40" s="13">
        <v>3.0</v>
      </c>
      <c r="AW40" s="13">
        <v>1.0</v>
      </c>
      <c r="AX40" s="13">
        <v>1.0</v>
      </c>
      <c r="AY40" s="13">
        <v>3.0</v>
      </c>
      <c r="AZ40" s="13">
        <v>5.0</v>
      </c>
      <c r="BA40" s="13">
        <v>1.0</v>
      </c>
      <c r="BB40" s="13">
        <v>2.0</v>
      </c>
      <c r="BC40" s="13">
        <v>1.0</v>
      </c>
      <c r="BD40" s="13">
        <v>1.0</v>
      </c>
      <c r="BE40" s="13">
        <v>4.0</v>
      </c>
      <c r="BF40" s="13">
        <v>6.0</v>
      </c>
      <c r="BG40" s="13">
        <v>4.0</v>
      </c>
      <c r="BH40" s="13">
        <v>6.0</v>
      </c>
      <c r="BI40" s="13">
        <v>4.0</v>
      </c>
      <c r="BJ40" s="13">
        <v>6.0</v>
      </c>
      <c r="BK40" s="13">
        <v>4.0</v>
      </c>
      <c r="BL40" s="13">
        <v>7.0</v>
      </c>
      <c r="BM40" s="13">
        <v>5.0</v>
      </c>
      <c r="BN40" s="13">
        <v>7.0</v>
      </c>
      <c r="BO40" s="13">
        <v>7.0</v>
      </c>
      <c r="BP40" s="13">
        <v>7.0</v>
      </c>
      <c r="BQ40" s="13">
        <v>3.0</v>
      </c>
      <c r="BR40" s="13">
        <v>6.0</v>
      </c>
      <c r="BS40" s="13">
        <v>2.0</v>
      </c>
      <c r="BT40" s="13">
        <v>4.0</v>
      </c>
      <c r="BU40" s="13">
        <v>1.0</v>
      </c>
      <c r="BV40" s="13">
        <v>2.0</v>
      </c>
      <c r="BW40" s="13">
        <v>3.0</v>
      </c>
      <c r="BX40" s="13">
        <v>5.0</v>
      </c>
      <c r="BY40" s="13">
        <v>3.0</v>
      </c>
      <c r="BZ40" s="13">
        <v>5.0</v>
      </c>
      <c r="CA40" s="13">
        <v>7.0</v>
      </c>
      <c r="CB40" s="13">
        <v>7.0</v>
      </c>
      <c r="CC40" s="13">
        <v>2.0</v>
      </c>
      <c r="CD40" s="13">
        <v>4.0</v>
      </c>
      <c r="CE40" s="13">
        <v>2.0</v>
      </c>
      <c r="CF40" s="13">
        <v>4.0</v>
      </c>
      <c r="CG40" s="5">
        <f t="shared" ref="CG40:CH40" si="65">(Y40+AA40+AC40+AE40+AG40+AI40+AK40+AM40+AO40+AQ40+AS40+AU40+AW40+AY40+BA40+BC40+BE40+BG40+BI40+BK40+BM40+BO40+BQ40+BS40+BU40+BW40+BY40+CA40+CC40+CE40)</f>
        <v>85</v>
      </c>
      <c r="CH40" s="5">
        <f t="shared" si="65"/>
        <v>128</v>
      </c>
      <c r="CI40" s="12">
        <f t="shared" si="13"/>
        <v>20.47619048</v>
      </c>
    </row>
    <row r="41" ht="15.75" customHeight="1">
      <c r="A41" s="13" t="s">
        <v>118</v>
      </c>
      <c r="B41" s="14">
        <v>44972.0</v>
      </c>
      <c r="C41" s="15" t="s">
        <v>120</v>
      </c>
      <c r="D41" s="15">
        <v>56.0</v>
      </c>
      <c r="E41" s="15" t="s">
        <v>89</v>
      </c>
      <c r="F41" s="15" t="s">
        <v>90</v>
      </c>
      <c r="G41" s="15" t="s">
        <v>106</v>
      </c>
      <c r="H41" s="16">
        <v>0.608188</v>
      </c>
      <c r="I41" s="9">
        <f t="shared" si="57"/>
        <v>50</v>
      </c>
      <c r="J41" s="15">
        <v>6.0</v>
      </c>
      <c r="K41" s="9">
        <v>15.19</v>
      </c>
      <c r="L41" s="9">
        <f t="shared" si="64"/>
        <v>10.74</v>
      </c>
      <c r="M41" s="10">
        <f t="shared" si="3"/>
        <v>65.19</v>
      </c>
      <c r="N41" s="10">
        <f t="shared" si="4"/>
        <v>54.45</v>
      </c>
      <c r="O41" s="10">
        <v>66.87</v>
      </c>
      <c r="P41" s="9">
        <v>84.0</v>
      </c>
      <c r="Q41" s="11">
        <v>0.91</v>
      </c>
      <c r="R41" s="12">
        <f t="shared" si="5"/>
        <v>26.8905</v>
      </c>
      <c r="S41" s="12">
        <f t="shared" si="6"/>
        <v>17.1171</v>
      </c>
      <c r="T41" s="12">
        <f t="shared" si="7"/>
        <v>2.462857306</v>
      </c>
      <c r="U41" s="12">
        <f t="shared" si="8"/>
        <v>8.406921905</v>
      </c>
      <c r="V41" s="12">
        <f t="shared" si="9"/>
        <v>25.52402191</v>
      </c>
      <c r="W41" s="12">
        <f t="shared" si="10"/>
        <v>18.71761606</v>
      </c>
      <c r="X41" s="12">
        <f t="shared" si="11"/>
        <v>6.806405841</v>
      </c>
      <c r="Y41" s="13">
        <v>7.0</v>
      </c>
      <c r="Z41" s="13">
        <v>7.0</v>
      </c>
      <c r="AA41" s="13">
        <v>7.0</v>
      </c>
      <c r="AB41" s="13">
        <v>7.0</v>
      </c>
      <c r="AC41" s="13">
        <v>3.0</v>
      </c>
      <c r="AD41" s="13">
        <v>4.0</v>
      </c>
      <c r="AE41" s="13">
        <v>3.0</v>
      </c>
      <c r="AF41" s="13">
        <v>4.0</v>
      </c>
      <c r="AG41" s="13">
        <v>3.0</v>
      </c>
      <c r="AH41" s="13">
        <v>4.0</v>
      </c>
      <c r="AI41" s="13">
        <v>3.0</v>
      </c>
      <c r="AJ41" s="13">
        <v>4.0</v>
      </c>
      <c r="AK41" s="13">
        <v>2.0</v>
      </c>
      <c r="AL41" s="13">
        <v>6.0</v>
      </c>
      <c r="AM41" s="13">
        <v>7.0</v>
      </c>
      <c r="AN41" s="13">
        <v>7.0</v>
      </c>
      <c r="AO41" s="13">
        <v>7.0</v>
      </c>
      <c r="AP41" s="13">
        <v>7.0</v>
      </c>
      <c r="AQ41" s="13">
        <v>2.0</v>
      </c>
      <c r="AR41" s="13">
        <v>7.0</v>
      </c>
      <c r="AS41" s="13">
        <v>2.0</v>
      </c>
      <c r="AT41" s="13">
        <v>7.0</v>
      </c>
      <c r="AU41" s="13">
        <v>2.0</v>
      </c>
      <c r="AV41" s="13">
        <v>7.0</v>
      </c>
      <c r="AW41" s="13">
        <v>3.0</v>
      </c>
      <c r="AX41" s="13">
        <v>6.0</v>
      </c>
      <c r="AY41" s="13">
        <v>3.0</v>
      </c>
      <c r="AZ41" s="13">
        <v>6.0</v>
      </c>
      <c r="BA41" s="13">
        <v>3.0</v>
      </c>
      <c r="BB41" s="13">
        <v>6.0</v>
      </c>
      <c r="BC41" s="13">
        <v>1.0</v>
      </c>
      <c r="BD41" s="13">
        <v>3.0</v>
      </c>
      <c r="BE41" s="13">
        <v>7.0</v>
      </c>
      <c r="BF41" s="13">
        <v>7.0</v>
      </c>
      <c r="BG41" s="13">
        <v>3.0</v>
      </c>
      <c r="BH41" s="13">
        <v>6.0</v>
      </c>
      <c r="BI41" s="13">
        <v>7.0</v>
      </c>
      <c r="BJ41" s="13">
        <v>7.0</v>
      </c>
      <c r="BK41" s="13">
        <v>7.0</v>
      </c>
      <c r="BL41" s="13">
        <v>7.0</v>
      </c>
      <c r="BM41" s="13">
        <v>7.0</v>
      </c>
      <c r="BN41" s="13">
        <v>7.0</v>
      </c>
      <c r="BO41" s="13">
        <v>2.0</v>
      </c>
      <c r="BP41" s="13">
        <v>6.0</v>
      </c>
      <c r="BQ41" s="13">
        <v>2.0</v>
      </c>
      <c r="BR41" s="13">
        <v>6.0</v>
      </c>
      <c r="BS41" s="13">
        <v>4.0</v>
      </c>
      <c r="BT41" s="13">
        <v>7.0</v>
      </c>
      <c r="BU41" s="13">
        <v>1.0</v>
      </c>
      <c r="BV41" s="13">
        <v>4.0</v>
      </c>
      <c r="BW41" s="13">
        <v>7.0</v>
      </c>
      <c r="BX41" s="13">
        <v>7.0</v>
      </c>
      <c r="BY41" s="13">
        <v>7.0</v>
      </c>
      <c r="BZ41" s="13">
        <v>7.0</v>
      </c>
      <c r="CA41" s="13">
        <v>7.0</v>
      </c>
      <c r="CB41" s="13">
        <v>7.0</v>
      </c>
      <c r="CC41" s="13">
        <v>4.0</v>
      </c>
      <c r="CD41" s="13">
        <v>7.0</v>
      </c>
      <c r="CE41" s="13">
        <v>5.0</v>
      </c>
      <c r="CF41" s="13">
        <v>7.0</v>
      </c>
      <c r="CG41" s="5">
        <f t="shared" ref="CG41:CH41" si="66">(Y41+AA41+AC41+AE41+AG41+AI41+AK41+AM41+AO41+AQ41+AS41+AU41+AW41+AY41+BA41+BC41+BE41+BG41+BI41+BK41+BM41+BO41+BQ41+BS41+BU41+BW41+BY41+CA41+CC41+CE41)</f>
        <v>128</v>
      </c>
      <c r="CH41" s="5">
        <f t="shared" si="66"/>
        <v>184</v>
      </c>
      <c r="CI41" s="12">
        <f t="shared" si="13"/>
        <v>26.66666667</v>
      </c>
    </row>
    <row r="42" ht="15.75" customHeight="1">
      <c r="A42" s="13" t="s">
        <v>118</v>
      </c>
      <c r="B42" s="14">
        <v>44971.0</v>
      </c>
      <c r="C42" s="15" t="s">
        <v>88</v>
      </c>
      <c r="D42" s="15">
        <v>21.0</v>
      </c>
      <c r="E42" s="15" t="s">
        <v>89</v>
      </c>
      <c r="F42" s="15" t="s">
        <v>97</v>
      </c>
      <c r="G42" s="15" t="s">
        <v>94</v>
      </c>
      <c r="H42" s="15">
        <f>(1-0.987)</f>
        <v>0.013</v>
      </c>
      <c r="I42" s="9">
        <f t="shared" si="57"/>
        <v>16</v>
      </c>
      <c r="J42" s="15">
        <v>5.0</v>
      </c>
      <c r="K42" s="15">
        <v>31.0</v>
      </c>
      <c r="L42" s="7">
        <f>ABS((66.29-M42))</f>
        <v>19.29</v>
      </c>
      <c r="M42" s="10">
        <f t="shared" si="3"/>
        <v>47</v>
      </c>
      <c r="N42" s="10">
        <f t="shared" si="4"/>
        <v>27.71</v>
      </c>
      <c r="O42" s="10">
        <v>66.87</v>
      </c>
      <c r="P42" s="9">
        <v>84.0</v>
      </c>
      <c r="Q42" s="11">
        <v>0.246</v>
      </c>
      <c r="R42" s="12">
        <f t="shared" si="5"/>
        <v>13.84734</v>
      </c>
      <c r="S42" s="9">
        <f t="shared" si="6"/>
        <v>9.102</v>
      </c>
      <c r="T42" s="12">
        <f t="shared" si="7"/>
        <v>0.03744858</v>
      </c>
      <c r="U42" s="12">
        <f t="shared" si="8"/>
        <v>0.099138</v>
      </c>
      <c r="V42" s="12">
        <f t="shared" si="9"/>
        <v>9.201138</v>
      </c>
      <c r="W42" s="12">
        <f t="shared" si="10"/>
        <v>8.105764429</v>
      </c>
      <c r="X42" s="12">
        <f t="shared" si="11"/>
        <v>1.095373571</v>
      </c>
      <c r="Y42" s="13">
        <v>7.0</v>
      </c>
      <c r="Z42" s="13">
        <v>7.0</v>
      </c>
      <c r="AA42" s="13">
        <v>7.0</v>
      </c>
      <c r="AB42" s="13">
        <v>7.0</v>
      </c>
      <c r="AC42" s="13">
        <v>7.0</v>
      </c>
      <c r="AD42" s="13">
        <v>7.0</v>
      </c>
      <c r="AE42" s="13">
        <v>7.0</v>
      </c>
      <c r="AF42" s="13">
        <v>7.0</v>
      </c>
      <c r="AG42" s="13">
        <v>7.0</v>
      </c>
      <c r="AH42" s="13">
        <v>7.0</v>
      </c>
      <c r="AI42" s="13">
        <v>7.0</v>
      </c>
      <c r="AJ42" s="13">
        <v>7.0</v>
      </c>
      <c r="AK42" s="13">
        <v>7.0</v>
      </c>
      <c r="AL42" s="13">
        <v>7.0</v>
      </c>
      <c r="AM42" s="13">
        <v>2.0</v>
      </c>
      <c r="AN42" s="13">
        <v>4.0</v>
      </c>
      <c r="AO42" s="13">
        <v>2.0</v>
      </c>
      <c r="AP42" s="13">
        <v>4.0</v>
      </c>
      <c r="AQ42" s="13">
        <v>5.0</v>
      </c>
      <c r="AR42" s="13">
        <v>7.0</v>
      </c>
      <c r="AS42" s="13">
        <v>5.0</v>
      </c>
      <c r="AT42" s="13">
        <v>7.0</v>
      </c>
      <c r="AU42" s="13">
        <v>5.0</v>
      </c>
      <c r="AV42" s="13">
        <v>7.0</v>
      </c>
      <c r="AW42" s="13">
        <v>5.0</v>
      </c>
      <c r="AX42" s="13">
        <v>7.0</v>
      </c>
      <c r="AY42" s="13">
        <v>4.0</v>
      </c>
      <c r="AZ42" s="13">
        <v>6.0</v>
      </c>
      <c r="BA42" s="13">
        <v>2.0</v>
      </c>
      <c r="BB42" s="13">
        <v>3.0</v>
      </c>
      <c r="BC42" s="13">
        <v>2.0</v>
      </c>
      <c r="BD42" s="13">
        <v>6.0</v>
      </c>
      <c r="BE42" s="13">
        <v>7.0</v>
      </c>
      <c r="BF42" s="13">
        <v>7.0</v>
      </c>
      <c r="BG42" s="13">
        <v>7.0</v>
      </c>
      <c r="BH42" s="13">
        <v>7.0</v>
      </c>
      <c r="BI42" s="13">
        <v>7.0</v>
      </c>
      <c r="BJ42" s="13">
        <v>7.0</v>
      </c>
      <c r="BK42" s="13">
        <v>7.0</v>
      </c>
      <c r="BL42" s="13">
        <v>7.0</v>
      </c>
      <c r="BM42" s="13">
        <v>7.0</v>
      </c>
      <c r="BN42" s="13">
        <v>7.0</v>
      </c>
      <c r="BO42" s="13">
        <v>7.0</v>
      </c>
      <c r="BP42" s="13">
        <v>7.0</v>
      </c>
      <c r="BQ42" s="13">
        <v>5.0</v>
      </c>
      <c r="BR42" s="13">
        <v>7.0</v>
      </c>
      <c r="BS42" s="13">
        <v>5.0</v>
      </c>
      <c r="BT42" s="13">
        <v>7.0</v>
      </c>
      <c r="BU42" s="13">
        <v>4.0</v>
      </c>
      <c r="BV42" s="13">
        <v>6.0</v>
      </c>
      <c r="BW42" s="13">
        <v>7.0</v>
      </c>
      <c r="BX42" s="13">
        <v>7.0</v>
      </c>
      <c r="BY42" s="13">
        <v>7.0</v>
      </c>
      <c r="BZ42" s="13">
        <v>7.0</v>
      </c>
      <c r="CA42" s="13">
        <v>7.0</v>
      </c>
      <c r="CB42" s="13">
        <v>7.0</v>
      </c>
      <c r="CC42" s="13">
        <v>7.0</v>
      </c>
      <c r="CD42" s="13">
        <v>7.0</v>
      </c>
      <c r="CE42" s="13">
        <v>7.0</v>
      </c>
      <c r="CF42" s="13">
        <v>7.0</v>
      </c>
      <c r="CG42" s="5">
        <f t="shared" ref="CG42:CH42" si="67">(Y42+AA42+AC42+AE42+AG42+AI42+AK42+AM42+AO42+AQ42+AS42+AU42+AW42+AY42+BA42+BC42+BE42+BG42+BI42+BK42+BM42+BO42+BQ42+BS42+BU42+BW42+BY42+CA42+CC42+CE42)</f>
        <v>172</v>
      </c>
      <c r="CH42" s="5">
        <f t="shared" si="67"/>
        <v>197</v>
      </c>
      <c r="CI42" s="12">
        <f t="shared" si="13"/>
        <v>11.9047619</v>
      </c>
    </row>
    <row r="43" ht="15.75" customHeight="1">
      <c r="A43" s="13" t="s">
        <v>118</v>
      </c>
      <c r="B43" s="14">
        <v>44958.0</v>
      </c>
      <c r="C43" s="15" t="s">
        <v>120</v>
      </c>
      <c r="D43" s="15">
        <v>5.0</v>
      </c>
      <c r="E43" s="15" t="s">
        <v>102</v>
      </c>
      <c r="F43" s="15" t="s">
        <v>113</v>
      </c>
      <c r="G43" s="15" t="s">
        <v>90</v>
      </c>
      <c r="H43" s="16">
        <f>1-((1-0.402)*(1-0.316)*(1-0.588))</f>
        <v>0.831478816</v>
      </c>
      <c r="I43" s="9">
        <f t="shared" si="57"/>
        <v>0</v>
      </c>
      <c r="J43" s="15">
        <v>5.0</v>
      </c>
      <c r="K43" s="15">
        <v>54.0</v>
      </c>
      <c r="L43" s="7">
        <v>27.83</v>
      </c>
      <c r="M43" s="10">
        <f t="shared" si="3"/>
        <v>54</v>
      </c>
      <c r="N43" s="10">
        <f t="shared" si="4"/>
        <v>26.17</v>
      </c>
      <c r="O43" s="10">
        <v>66.87</v>
      </c>
      <c r="P43" s="9">
        <v>84.0</v>
      </c>
      <c r="Q43" s="11">
        <v>0.25</v>
      </c>
      <c r="R43" s="12">
        <f t="shared" si="5"/>
        <v>14.4575</v>
      </c>
      <c r="S43" s="9">
        <f t="shared" si="6"/>
        <v>7.5</v>
      </c>
      <c r="T43" s="12">
        <f t="shared" si="7"/>
        <v>5.439950154</v>
      </c>
      <c r="U43" s="12">
        <f t="shared" si="8"/>
        <v>11.22496402</v>
      </c>
      <c r="V43" s="12">
        <f t="shared" si="9"/>
        <v>18.72496402</v>
      </c>
      <c r="W43" s="12">
        <f t="shared" si="10"/>
        <v>15.1583042</v>
      </c>
      <c r="X43" s="12">
        <f t="shared" si="11"/>
        <v>3.566659813</v>
      </c>
      <c r="Y43" s="13">
        <v>4.0</v>
      </c>
      <c r="Z43" s="13">
        <v>6.0</v>
      </c>
      <c r="AA43" s="13">
        <v>7.0</v>
      </c>
      <c r="AB43" s="13">
        <v>7.0</v>
      </c>
      <c r="AC43" s="13">
        <v>1.0</v>
      </c>
      <c r="AD43" s="13">
        <v>4.0</v>
      </c>
      <c r="AE43" s="13">
        <v>1.0</v>
      </c>
      <c r="AF43" s="13">
        <v>3.0</v>
      </c>
      <c r="AG43" s="13">
        <v>1.0</v>
      </c>
      <c r="AH43" s="13">
        <v>3.0</v>
      </c>
      <c r="AI43" s="13">
        <v>1.0</v>
      </c>
      <c r="AJ43" s="13">
        <v>3.0</v>
      </c>
      <c r="AK43" s="13">
        <v>1.0</v>
      </c>
      <c r="AL43" s="13">
        <v>3.0</v>
      </c>
      <c r="AM43" s="13">
        <v>7.0</v>
      </c>
      <c r="AN43" s="13">
        <v>7.0</v>
      </c>
      <c r="AO43" s="13">
        <v>7.0</v>
      </c>
      <c r="AP43" s="13">
        <v>7.0</v>
      </c>
      <c r="AQ43" s="13">
        <v>7.0</v>
      </c>
      <c r="AR43" s="13">
        <v>7.0</v>
      </c>
      <c r="AS43" s="13">
        <v>7.0</v>
      </c>
      <c r="AT43" s="13">
        <v>7.0</v>
      </c>
      <c r="AU43" s="13">
        <v>1.0</v>
      </c>
      <c r="AV43" s="13">
        <v>3.0</v>
      </c>
      <c r="AW43" s="13">
        <v>7.0</v>
      </c>
      <c r="AX43" s="13">
        <v>7.0</v>
      </c>
      <c r="AY43" s="13">
        <v>4.0</v>
      </c>
      <c r="AZ43" s="13">
        <v>6.0</v>
      </c>
      <c r="BA43" s="13">
        <v>4.0</v>
      </c>
      <c r="BB43" s="13">
        <v>6.0</v>
      </c>
      <c r="BC43" s="13">
        <v>1.0</v>
      </c>
      <c r="BD43" s="13">
        <v>1.0</v>
      </c>
      <c r="BE43" s="13">
        <v>5.0</v>
      </c>
      <c r="BF43" s="13">
        <v>5.0</v>
      </c>
      <c r="BG43" s="13">
        <v>5.0</v>
      </c>
      <c r="BH43" s="13">
        <v>6.0</v>
      </c>
      <c r="BI43" s="13">
        <v>5.0</v>
      </c>
      <c r="BJ43" s="13">
        <v>6.0</v>
      </c>
      <c r="BK43" s="13">
        <v>5.0</v>
      </c>
      <c r="BL43" s="13">
        <v>6.0</v>
      </c>
      <c r="BM43" s="13">
        <v>5.0</v>
      </c>
      <c r="BN43" s="13">
        <v>7.0</v>
      </c>
      <c r="BO43" s="13">
        <v>7.0</v>
      </c>
      <c r="BP43" s="13">
        <v>7.0</v>
      </c>
      <c r="BQ43" s="13">
        <v>3.0</v>
      </c>
      <c r="BR43" s="13">
        <v>6.0</v>
      </c>
      <c r="BS43" s="13">
        <v>1.0</v>
      </c>
      <c r="BT43" s="13">
        <v>4.0</v>
      </c>
      <c r="BU43" s="13">
        <v>1.0</v>
      </c>
      <c r="BV43" s="13">
        <v>1.0</v>
      </c>
      <c r="BW43" s="13">
        <v>2.0</v>
      </c>
      <c r="BX43" s="13">
        <v>4.0</v>
      </c>
      <c r="BY43" s="13">
        <v>4.0</v>
      </c>
      <c r="BZ43" s="13">
        <v>6.0</v>
      </c>
      <c r="CA43" s="13">
        <v>3.0</v>
      </c>
      <c r="CB43" s="13">
        <v>6.0</v>
      </c>
      <c r="CC43" s="13">
        <v>2.0</v>
      </c>
      <c r="CD43" s="13">
        <v>4.0</v>
      </c>
      <c r="CE43" s="13">
        <v>5.0</v>
      </c>
      <c r="CF43" s="13">
        <v>6.0</v>
      </c>
      <c r="CG43" s="5">
        <f t="shared" ref="CG43:CH43" si="68">(Y43+AA43+AC43+AE43+AG43+AI43+AK43+AM43+AO43+AQ43+AS43+AU43+AW43+AY43+BA43+BC43+BE43+BG43+BI43+BK43+BM43+BO43+BQ43+BS43+BU43+BW43+BY43+CA43+CC43+CE43)</f>
        <v>114</v>
      </c>
      <c r="CH43" s="5">
        <f t="shared" si="68"/>
        <v>154</v>
      </c>
      <c r="CI43" s="12">
        <f t="shared" si="13"/>
        <v>19.04761905</v>
      </c>
    </row>
    <row r="44" ht="15.75" customHeight="1">
      <c r="A44" s="13" t="s">
        <v>118</v>
      </c>
      <c r="B44" s="14">
        <v>44977.0</v>
      </c>
      <c r="C44" s="15" t="s">
        <v>120</v>
      </c>
      <c r="D44" s="15">
        <v>57.0</v>
      </c>
      <c r="E44" s="15" t="s">
        <v>102</v>
      </c>
      <c r="F44" s="15" t="s">
        <v>90</v>
      </c>
      <c r="G44" s="15" t="s">
        <v>123</v>
      </c>
      <c r="H44" s="16">
        <f>1-((1-0.588)*(1-0.451))</f>
        <v>0.773812</v>
      </c>
      <c r="I44" s="9">
        <f t="shared" si="57"/>
        <v>55</v>
      </c>
      <c r="J44" s="15">
        <v>2.0</v>
      </c>
      <c r="K44" s="9">
        <v>15.19</v>
      </c>
      <c r="L44" s="9">
        <f>ABS((75.93-M44))</f>
        <v>5.74</v>
      </c>
      <c r="M44" s="10">
        <f t="shared" si="3"/>
        <v>70.19</v>
      </c>
      <c r="N44" s="10">
        <f t="shared" si="4"/>
        <v>64.45</v>
      </c>
      <c r="O44" s="10">
        <v>66.87</v>
      </c>
      <c r="P44" s="9">
        <v>84.0</v>
      </c>
      <c r="Q44" s="11">
        <v>0.97</v>
      </c>
      <c r="R44" s="12">
        <f t="shared" si="5"/>
        <v>18.9635</v>
      </c>
      <c r="S44" s="12">
        <f t="shared" si="6"/>
        <v>13.3957</v>
      </c>
      <c r="T44" s="12">
        <f t="shared" si="7"/>
        <v>7.093147698</v>
      </c>
      <c r="U44" s="12">
        <f t="shared" si="8"/>
        <v>11.40157815</v>
      </c>
      <c r="V44" s="12">
        <f t="shared" si="9"/>
        <v>24.79727815</v>
      </c>
      <c r="W44" s="12">
        <f t="shared" si="10"/>
        <v>21.96330351</v>
      </c>
      <c r="X44" s="12">
        <f t="shared" si="11"/>
        <v>2.833974646</v>
      </c>
      <c r="Y44" s="13">
        <v>1.0</v>
      </c>
      <c r="Z44" s="13">
        <v>2.0</v>
      </c>
      <c r="AA44" s="13">
        <v>1.0</v>
      </c>
      <c r="AB44" s="13">
        <v>2.0</v>
      </c>
      <c r="AC44" s="13">
        <v>1.0</v>
      </c>
      <c r="AD44" s="13">
        <v>2.0</v>
      </c>
      <c r="AE44" s="13">
        <v>1.0</v>
      </c>
      <c r="AF44" s="13">
        <v>1.0</v>
      </c>
      <c r="AG44" s="13">
        <v>2.0</v>
      </c>
      <c r="AH44" s="13">
        <v>1.0</v>
      </c>
      <c r="AI44" s="13">
        <v>2.0</v>
      </c>
      <c r="AJ44" s="13">
        <v>1.0</v>
      </c>
      <c r="AK44" s="13">
        <v>1.0</v>
      </c>
      <c r="AL44" s="13">
        <v>1.0</v>
      </c>
      <c r="AM44" s="13">
        <v>1.0</v>
      </c>
      <c r="AN44" s="13">
        <v>3.0</v>
      </c>
      <c r="AO44" s="13">
        <v>1.0</v>
      </c>
      <c r="AP44" s="13">
        <v>3.0</v>
      </c>
      <c r="AQ44" s="13">
        <v>1.0</v>
      </c>
      <c r="AR44" s="13">
        <v>3.0</v>
      </c>
      <c r="AS44" s="13">
        <v>1.0</v>
      </c>
      <c r="AT44" s="13">
        <v>1.0</v>
      </c>
      <c r="AU44" s="13">
        <v>1.0</v>
      </c>
      <c r="AV44" s="13">
        <v>1.0</v>
      </c>
      <c r="AW44" s="13">
        <v>1.0</v>
      </c>
      <c r="AX44" s="13">
        <v>1.0</v>
      </c>
      <c r="AY44" s="13">
        <v>1.0</v>
      </c>
      <c r="AZ44" s="13">
        <v>1.0</v>
      </c>
      <c r="BA44" s="13">
        <v>1.0</v>
      </c>
      <c r="BB44" s="13">
        <v>1.0</v>
      </c>
      <c r="BC44" s="13">
        <v>1.0</v>
      </c>
      <c r="BD44" s="13">
        <v>1.0</v>
      </c>
      <c r="BE44" s="13">
        <v>1.0</v>
      </c>
      <c r="BF44" s="13">
        <v>3.0</v>
      </c>
      <c r="BG44" s="13">
        <v>1.0</v>
      </c>
      <c r="BH44" s="13">
        <v>2.0</v>
      </c>
      <c r="BI44" s="13">
        <v>1.0</v>
      </c>
      <c r="BJ44" s="13">
        <v>1.0</v>
      </c>
      <c r="BK44" s="13">
        <v>1.0</v>
      </c>
      <c r="BL44" s="13">
        <v>1.0</v>
      </c>
      <c r="BM44" s="13">
        <v>2.0</v>
      </c>
      <c r="BN44" s="13">
        <v>4.0</v>
      </c>
      <c r="BO44" s="13">
        <v>2.0</v>
      </c>
      <c r="BP44" s="13">
        <v>3.0</v>
      </c>
      <c r="BQ44" s="13">
        <v>3.0</v>
      </c>
      <c r="BR44" s="13">
        <v>3.0</v>
      </c>
      <c r="BS44" s="13">
        <v>2.0</v>
      </c>
      <c r="BT44" s="13">
        <v>3.0</v>
      </c>
      <c r="BU44" s="13">
        <v>1.0</v>
      </c>
      <c r="BV44" s="13">
        <v>1.0</v>
      </c>
      <c r="BW44" s="13">
        <v>1.0</v>
      </c>
      <c r="BX44" s="13">
        <v>2.0</v>
      </c>
      <c r="BY44" s="13">
        <v>2.0</v>
      </c>
      <c r="BZ44" s="13">
        <v>4.0</v>
      </c>
      <c r="CA44" s="13">
        <v>2.0</v>
      </c>
      <c r="CB44" s="13">
        <v>4.0</v>
      </c>
      <c r="CC44" s="13">
        <v>2.0</v>
      </c>
      <c r="CD44" s="13">
        <v>6.0</v>
      </c>
      <c r="CE44" s="13">
        <v>2.0</v>
      </c>
      <c r="CF44" s="13">
        <v>3.0</v>
      </c>
      <c r="CG44" s="5">
        <f t="shared" ref="CG44:CH44" si="69">(Y44+AA44+AC44+AE44+AG44+AI44+AK44+AM44+AO44+AQ44+AS44+AU44+AW44+AY44+BA44+BC44+BE44+BG44+BI44+BK44+BM44+BO44+BQ44+BS44+BU44+BW44+BY44+CA44+CC44+CE44)</f>
        <v>41</v>
      </c>
      <c r="CH44" s="5">
        <f t="shared" si="69"/>
        <v>65</v>
      </c>
      <c r="CI44" s="12">
        <f t="shared" si="13"/>
        <v>11.42857143</v>
      </c>
    </row>
    <row r="45" ht="15.75" customHeight="1">
      <c r="A45" s="13" t="s">
        <v>118</v>
      </c>
      <c r="B45" s="14">
        <v>44968.0</v>
      </c>
      <c r="C45" s="15" t="s">
        <v>95</v>
      </c>
      <c r="D45" s="15">
        <v>29.0</v>
      </c>
      <c r="E45" s="15" t="s">
        <v>89</v>
      </c>
      <c r="F45" s="15" t="s">
        <v>97</v>
      </c>
      <c r="G45" s="15" t="s">
        <v>94</v>
      </c>
      <c r="H45" s="15">
        <f t="shared" ref="H45:H46" si="71">(1-0.987)</f>
        <v>0.013</v>
      </c>
      <c r="I45" s="9">
        <f t="shared" si="57"/>
        <v>27</v>
      </c>
      <c r="J45" s="15">
        <v>2.0</v>
      </c>
      <c r="K45" s="15">
        <v>31.0</v>
      </c>
      <c r="L45" s="7">
        <f t="shared" ref="L45:L48" si="72">ABS((66.29-M45))</f>
        <v>8.29</v>
      </c>
      <c r="M45" s="10">
        <f t="shared" si="3"/>
        <v>58</v>
      </c>
      <c r="N45" s="10">
        <f t="shared" si="4"/>
        <v>49.71</v>
      </c>
      <c r="O45" s="10">
        <v>66.87</v>
      </c>
      <c r="P45" s="9">
        <v>84.0</v>
      </c>
      <c r="Q45" s="11">
        <v>0.246</v>
      </c>
      <c r="R45" s="12">
        <f t="shared" si="5"/>
        <v>8.43534</v>
      </c>
      <c r="S45" s="12">
        <f t="shared" si="6"/>
        <v>6.396</v>
      </c>
      <c r="T45" s="12">
        <f t="shared" si="7"/>
        <v>0.07262658</v>
      </c>
      <c r="U45" s="12">
        <f t="shared" si="8"/>
        <v>0.099138</v>
      </c>
      <c r="V45" s="12">
        <f t="shared" si="9"/>
        <v>6.495138</v>
      </c>
      <c r="W45" s="12">
        <f t="shared" si="10"/>
        <v>5.721907286</v>
      </c>
      <c r="X45" s="12">
        <f t="shared" si="11"/>
        <v>0.7732307143</v>
      </c>
      <c r="Y45" s="13">
        <v>7.0</v>
      </c>
      <c r="Z45" s="13">
        <v>7.0</v>
      </c>
      <c r="AA45" s="13">
        <v>7.0</v>
      </c>
      <c r="AB45" s="13">
        <v>7.0</v>
      </c>
      <c r="AC45" s="13">
        <v>7.0</v>
      </c>
      <c r="AD45" s="13">
        <v>7.0</v>
      </c>
      <c r="AE45" s="13">
        <v>7.0</v>
      </c>
      <c r="AF45" s="13">
        <v>7.0</v>
      </c>
      <c r="AG45" s="13">
        <v>7.0</v>
      </c>
      <c r="AH45" s="13">
        <v>7.0</v>
      </c>
      <c r="AI45" s="13">
        <v>4.0</v>
      </c>
      <c r="AJ45" s="13">
        <v>6.0</v>
      </c>
      <c r="AK45" s="13">
        <v>6.0</v>
      </c>
      <c r="AL45" s="13">
        <v>7.0</v>
      </c>
      <c r="AM45" s="13">
        <v>1.0</v>
      </c>
      <c r="AN45" s="13">
        <v>3.0</v>
      </c>
      <c r="AO45" s="13">
        <v>4.0</v>
      </c>
      <c r="AP45" s="13">
        <v>7.0</v>
      </c>
      <c r="AQ45" s="13">
        <v>2.0</v>
      </c>
      <c r="AR45" s="13">
        <v>4.0</v>
      </c>
      <c r="AS45" s="13">
        <v>3.0</v>
      </c>
      <c r="AT45" s="13">
        <v>4.0</v>
      </c>
      <c r="AU45" s="13">
        <v>3.0</v>
      </c>
      <c r="AV45" s="13">
        <v>4.0</v>
      </c>
      <c r="AW45" s="13">
        <v>1.0</v>
      </c>
      <c r="AX45" s="13">
        <v>1.0</v>
      </c>
      <c r="AY45" s="13">
        <v>1.0</v>
      </c>
      <c r="AZ45" s="13">
        <v>2.0</v>
      </c>
      <c r="BA45" s="13">
        <v>1.0</v>
      </c>
      <c r="BB45" s="13">
        <v>1.0</v>
      </c>
      <c r="BC45" s="13">
        <v>1.0</v>
      </c>
      <c r="BD45" s="13">
        <v>1.0</v>
      </c>
      <c r="BE45" s="13">
        <v>7.0</v>
      </c>
      <c r="BF45" s="13">
        <v>7.0</v>
      </c>
      <c r="BG45" s="13">
        <v>7.0</v>
      </c>
      <c r="BH45" s="13">
        <v>7.0</v>
      </c>
      <c r="BI45" s="13">
        <v>7.0</v>
      </c>
      <c r="BJ45" s="13">
        <v>7.0</v>
      </c>
      <c r="BK45" s="13">
        <v>7.0</v>
      </c>
      <c r="BL45" s="13">
        <v>7.0</v>
      </c>
      <c r="BM45" s="13">
        <v>7.0</v>
      </c>
      <c r="BN45" s="13">
        <v>7.0</v>
      </c>
      <c r="BO45" s="13">
        <v>7.0</v>
      </c>
      <c r="BP45" s="13">
        <v>7.0</v>
      </c>
      <c r="BQ45" s="13">
        <v>3.0</v>
      </c>
      <c r="BR45" s="13">
        <v>6.0</v>
      </c>
      <c r="BS45" s="13">
        <v>4.0</v>
      </c>
      <c r="BT45" s="13">
        <v>7.0</v>
      </c>
      <c r="BU45" s="13">
        <v>2.0</v>
      </c>
      <c r="BV45" s="13">
        <v>5.0</v>
      </c>
      <c r="BW45" s="13">
        <v>7.0</v>
      </c>
      <c r="BX45" s="13">
        <v>7.0</v>
      </c>
      <c r="BY45" s="13">
        <v>7.0</v>
      </c>
      <c r="BZ45" s="13">
        <v>7.0</v>
      </c>
      <c r="CA45" s="13">
        <v>7.0</v>
      </c>
      <c r="CB45" s="13">
        <v>7.0</v>
      </c>
      <c r="CC45" s="13">
        <v>7.0</v>
      </c>
      <c r="CD45" s="13">
        <v>7.0</v>
      </c>
      <c r="CE45" s="13">
        <v>4.0</v>
      </c>
      <c r="CF45" s="13">
        <v>7.0</v>
      </c>
      <c r="CG45" s="5">
        <f t="shared" ref="CG45:CH45" si="70">(Y45+AA45+AC45+AE45+AG45+AI45+AK45+AM45+AO45+AQ45+AS45+AU45+AW45+AY45+BA45+BC45+BE45+BG45+BI45+BK45+BM45+BO45+BQ45+BS45+BU45+BW45+BY45+CA45+CC45+CE45)</f>
        <v>145</v>
      </c>
      <c r="CH45" s="5">
        <f t="shared" si="70"/>
        <v>170</v>
      </c>
      <c r="CI45" s="12">
        <f t="shared" si="13"/>
        <v>11.9047619</v>
      </c>
    </row>
    <row r="46" ht="15.75" customHeight="1">
      <c r="A46" s="13" t="s">
        <v>118</v>
      </c>
      <c r="B46" s="14">
        <v>44964.0</v>
      </c>
      <c r="C46" s="15" t="s">
        <v>95</v>
      </c>
      <c r="D46" s="15">
        <v>25.0</v>
      </c>
      <c r="E46" s="15" t="s">
        <v>89</v>
      </c>
      <c r="F46" s="15" t="s">
        <v>97</v>
      </c>
      <c r="G46" s="15" t="s">
        <v>94</v>
      </c>
      <c r="H46" s="15">
        <f t="shared" si="71"/>
        <v>0.013</v>
      </c>
      <c r="I46" s="9">
        <f t="shared" si="57"/>
        <v>20</v>
      </c>
      <c r="J46" s="15">
        <v>5.0</v>
      </c>
      <c r="K46" s="15">
        <v>31.0</v>
      </c>
      <c r="L46" s="7">
        <f t="shared" si="72"/>
        <v>15.29</v>
      </c>
      <c r="M46" s="10">
        <f t="shared" si="3"/>
        <v>51</v>
      </c>
      <c r="N46" s="10">
        <f t="shared" si="4"/>
        <v>35.71</v>
      </c>
      <c r="O46" s="10">
        <v>66.87</v>
      </c>
      <c r="P46" s="9">
        <v>84.0</v>
      </c>
      <c r="Q46" s="11">
        <v>0.246</v>
      </c>
      <c r="R46" s="12">
        <f t="shared" si="5"/>
        <v>11.87934</v>
      </c>
      <c r="S46" s="12">
        <f t="shared" si="6"/>
        <v>8.118</v>
      </c>
      <c r="T46" s="12">
        <f t="shared" si="7"/>
        <v>0.05024058</v>
      </c>
      <c r="U46" s="12">
        <f t="shared" si="8"/>
        <v>0.099138</v>
      </c>
      <c r="V46" s="12">
        <f t="shared" si="9"/>
        <v>8.217138</v>
      </c>
      <c r="W46" s="12">
        <f t="shared" si="10"/>
        <v>6.495451943</v>
      </c>
      <c r="X46" s="12">
        <f t="shared" si="11"/>
        <v>1.721686057</v>
      </c>
      <c r="Y46" s="13">
        <v>7.0</v>
      </c>
      <c r="Z46" s="13">
        <v>7.0</v>
      </c>
      <c r="AA46" s="13">
        <v>7.0</v>
      </c>
      <c r="AB46" s="13">
        <v>7.0</v>
      </c>
      <c r="AC46" s="13">
        <v>7.0</v>
      </c>
      <c r="AD46" s="13">
        <v>7.0</v>
      </c>
      <c r="AE46" s="13">
        <v>7.0</v>
      </c>
      <c r="AF46" s="13">
        <v>7.0</v>
      </c>
      <c r="AG46" s="13">
        <v>7.0</v>
      </c>
      <c r="AH46" s="13">
        <v>7.0</v>
      </c>
      <c r="AI46" s="13">
        <v>7.0</v>
      </c>
      <c r="AJ46" s="13">
        <v>7.0</v>
      </c>
      <c r="AK46" s="13">
        <v>2.0</v>
      </c>
      <c r="AL46" s="13">
        <v>6.0</v>
      </c>
      <c r="AM46" s="13">
        <v>2.0</v>
      </c>
      <c r="AN46" s="13">
        <v>4.0</v>
      </c>
      <c r="AO46" s="13">
        <v>3.0</v>
      </c>
      <c r="AP46" s="13">
        <v>6.0</v>
      </c>
      <c r="AQ46" s="13">
        <v>3.0</v>
      </c>
      <c r="AR46" s="13">
        <v>7.0</v>
      </c>
      <c r="AS46" s="13">
        <v>2.0</v>
      </c>
      <c r="AT46" s="13">
        <v>7.0</v>
      </c>
      <c r="AU46" s="13">
        <v>2.0</v>
      </c>
      <c r="AV46" s="13">
        <v>7.0</v>
      </c>
      <c r="AW46" s="13">
        <v>2.0</v>
      </c>
      <c r="AX46" s="13">
        <v>6.0</v>
      </c>
      <c r="AY46" s="13">
        <v>2.0</v>
      </c>
      <c r="AZ46" s="13">
        <v>5.0</v>
      </c>
      <c r="BA46" s="13">
        <v>1.0</v>
      </c>
      <c r="BB46" s="13">
        <v>1.0</v>
      </c>
      <c r="BC46" s="13">
        <v>1.0</v>
      </c>
      <c r="BD46" s="13">
        <v>1.0</v>
      </c>
      <c r="BE46" s="13">
        <v>7.0</v>
      </c>
      <c r="BF46" s="13">
        <v>7.0</v>
      </c>
      <c r="BG46" s="13">
        <v>7.0</v>
      </c>
      <c r="BH46" s="13">
        <v>7.0</v>
      </c>
      <c r="BI46" s="13">
        <v>7.0</v>
      </c>
      <c r="BJ46" s="13">
        <v>7.0</v>
      </c>
      <c r="BK46" s="13">
        <v>7.0</v>
      </c>
      <c r="BL46" s="13">
        <v>7.0</v>
      </c>
      <c r="BM46" s="13">
        <v>7.0</v>
      </c>
      <c r="BN46" s="13">
        <v>7.0</v>
      </c>
      <c r="BO46" s="13">
        <v>7.0</v>
      </c>
      <c r="BP46" s="13">
        <v>7.0</v>
      </c>
      <c r="BQ46" s="13">
        <v>2.0</v>
      </c>
      <c r="BR46" s="13">
        <v>7.0</v>
      </c>
      <c r="BS46" s="13">
        <v>2.0</v>
      </c>
      <c r="BT46" s="13">
        <v>6.0</v>
      </c>
      <c r="BU46" s="13">
        <v>1.0</v>
      </c>
      <c r="BV46" s="13">
        <v>2.0</v>
      </c>
      <c r="BW46" s="13">
        <v>7.0</v>
      </c>
      <c r="BX46" s="13">
        <v>7.0</v>
      </c>
      <c r="BY46" s="13">
        <v>7.0</v>
      </c>
      <c r="BZ46" s="13">
        <v>7.0</v>
      </c>
      <c r="CA46" s="13">
        <v>7.0</v>
      </c>
      <c r="CB46" s="13">
        <v>7.0</v>
      </c>
      <c r="CC46" s="13">
        <v>7.0</v>
      </c>
      <c r="CD46" s="13">
        <v>7.0</v>
      </c>
      <c r="CE46" s="13">
        <v>2.0</v>
      </c>
      <c r="CF46" s="13">
        <v>6.0</v>
      </c>
      <c r="CG46" s="5">
        <f t="shared" ref="CG46:CH46" si="73">(Y46+AA46+AC46+AE46+AG46+AI46+AK46+AM46+AO46+AQ46+AS46+AU46+AW46+AY46+BA46+BC46+BE46+BG46+BI46+BK46+BM46+BO46+BQ46+BS46+BU46+BW46+BY46+CA46+CC46+CE46)</f>
        <v>139</v>
      </c>
      <c r="CH46" s="5">
        <f t="shared" si="73"/>
        <v>183</v>
      </c>
      <c r="CI46" s="12">
        <f t="shared" si="13"/>
        <v>20.95238095</v>
      </c>
    </row>
    <row r="47" ht="15.75" customHeight="1">
      <c r="A47" s="13" t="s">
        <v>118</v>
      </c>
      <c r="B47" s="14">
        <v>44960.0</v>
      </c>
      <c r="C47" s="15" t="s">
        <v>124</v>
      </c>
      <c r="D47" s="15">
        <v>60.0</v>
      </c>
      <c r="E47" s="15" t="s">
        <v>89</v>
      </c>
      <c r="F47" s="15" t="s">
        <v>97</v>
      </c>
      <c r="G47" s="15" t="s">
        <v>91</v>
      </c>
      <c r="H47" s="16">
        <f>1-((1-0.987)*(1-0.049)*(1-0.049))</f>
        <v>0.988242787</v>
      </c>
      <c r="I47" s="9">
        <v>42.0</v>
      </c>
      <c r="J47" s="15">
        <v>5.0</v>
      </c>
      <c r="K47" s="15">
        <v>31.0</v>
      </c>
      <c r="L47" s="7">
        <f t="shared" si="72"/>
        <v>6.71</v>
      </c>
      <c r="M47" s="10">
        <f t="shared" si="3"/>
        <v>73</v>
      </c>
      <c r="N47" s="10">
        <f t="shared" si="4"/>
        <v>66.29</v>
      </c>
      <c r="O47" s="10">
        <v>66.87</v>
      </c>
      <c r="P47" s="9">
        <v>84.0</v>
      </c>
      <c r="Q47" s="11">
        <v>0.246</v>
      </c>
      <c r="R47" s="12">
        <f t="shared" si="5"/>
        <v>4.35666</v>
      </c>
      <c r="S47" s="12">
        <f t="shared" si="6"/>
        <v>2.706</v>
      </c>
      <c r="T47" s="12">
        <f t="shared" si="7"/>
        <v>5.905086655</v>
      </c>
      <c r="U47" s="12">
        <f t="shared" si="8"/>
        <v>7.536339494</v>
      </c>
      <c r="V47" s="12">
        <f t="shared" si="9"/>
        <v>10.24233949</v>
      </c>
      <c r="W47" s="12">
        <f t="shared" si="10"/>
        <v>8.584055957</v>
      </c>
      <c r="X47" s="12">
        <f t="shared" si="11"/>
        <v>1.658283537</v>
      </c>
      <c r="Y47" s="13">
        <v>7.0</v>
      </c>
      <c r="Z47" s="13">
        <v>7.0</v>
      </c>
      <c r="AA47" s="13">
        <v>7.0</v>
      </c>
      <c r="AB47" s="13">
        <v>7.0</v>
      </c>
      <c r="AC47" s="13">
        <v>7.0</v>
      </c>
      <c r="AD47" s="13">
        <v>7.0</v>
      </c>
      <c r="AE47" s="13">
        <v>3.0</v>
      </c>
      <c r="AF47" s="13">
        <v>6.0</v>
      </c>
      <c r="AG47" s="13">
        <v>7.0</v>
      </c>
      <c r="AH47" s="13">
        <v>7.0</v>
      </c>
      <c r="AI47" s="13">
        <v>7.0</v>
      </c>
      <c r="AJ47" s="13">
        <v>7.0</v>
      </c>
      <c r="AK47" s="13">
        <v>3.0</v>
      </c>
      <c r="AL47" s="13">
        <v>5.0</v>
      </c>
      <c r="AM47" s="13">
        <v>7.0</v>
      </c>
      <c r="AN47" s="13">
        <v>7.0</v>
      </c>
      <c r="AO47" s="13">
        <v>7.0</v>
      </c>
      <c r="AP47" s="13">
        <v>7.0</v>
      </c>
      <c r="AQ47" s="13">
        <v>2.0</v>
      </c>
      <c r="AR47" s="13">
        <v>6.0</v>
      </c>
      <c r="AS47" s="13">
        <v>2.0</v>
      </c>
      <c r="AT47" s="13">
        <v>6.0</v>
      </c>
      <c r="AU47" s="13">
        <v>2.0</v>
      </c>
      <c r="AV47" s="13">
        <v>6.0</v>
      </c>
      <c r="AW47" s="13">
        <v>2.0</v>
      </c>
      <c r="AX47" s="13">
        <v>6.0</v>
      </c>
      <c r="AY47" s="13">
        <v>2.0</v>
      </c>
      <c r="AZ47" s="13">
        <v>5.0</v>
      </c>
      <c r="BA47" s="13">
        <v>1.0</v>
      </c>
      <c r="BB47" s="13">
        <v>2.0</v>
      </c>
      <c r="BC47" s="13">
        <v>1.0</v>
      </c>
      <c r="BD47" s="13">
        <v>1.0</v>
      </c>
      <c r="BE47" s="13">
        <v>7.0</v>
      </c>
      <c r="BF47" s="13">
        <v>7.0</v>
      </c>
      <c r="BG47" s="13">
        <v>7.0</v>
      </c>
      <c r="BH47" s="13">
        <v>7.0</v>
      </c>
      <c r="BI47" s="13">
        <v>7.0</v>
      </c>
      <c r="BJ47" s="13">
        <v>7.0</v>
      </c>
      <c r="BK47" s="13">
        <v>7.0</v>
      </c>
      <c r="BL47" s="13">
        <v>7.0</v>
      </c>
      <c r="BM47" s="13">
        <v>7.0</v>
      </c>
      <c r="BN47" s="13">
        <v>7.0</v>
      </c>
      <c r="BO47" s="13">
        <v>7.0</v>
      </c>
      <c r="BP47" s="13">
        <v>7.0</v>
      </c>
      <c r="BQ47" s="13">
        <v>7.0</v>
      </c>
      <c r="BR47" s="13">
        <v>7.0</v>
      </c>
      <c r="BS47" s="13">
        <v>2.0</v>
      </c>
      <c r="BT47" s="13">
        <v>6.0</v>
      </c>
      <c r="BU47" s="13">
        <v>1.0</v>
      </c>
      <c r="BV47" s="13">
        <v>2.0</v>
      </c>
      <c r="BW47" s="13">
        <v>7.0</v>
      </c>
      <c r="BX47" s="13">
        <v>7.0</v>
      </c>
      <c r="BY47" s="13">
        <v>7.0</v>
      </c>
      <c r="BZ47" s="13">
        <v>7.0</v>
      </c>
      <c r="CA47" s="13">
        <v>7.0</v>
      </c>
      <c r="CB47" s="13">
        <v>7.0</v>
      </c>
      <c r="CC47" s="13">
        <v>7.0</v>
      </c>
      <c r="CD47" s="13">
        <v>7.0</v>
      </c>
      <c r="CE47" s="13">
        <v>3.0</v>
      </c>
      <c r="CF47" s="13">
        <v>7.0</v>
      </c>
      <c r="CG47" s="5">
        <f t="shared" ref="CG47:CH47" si="74">(Y47+AA47+AC47+AE47+AG47+AI47+AK47+AM47+AO47+AQ47+AS47+AU47+AW47+AY47+BA47+BC47+BE47+BG47+BI47+BK47+BM47+BO47+BQ47+BS47+BU47+BW47+BY47+CA47+CC47+CE47)</f>
        <v>150</v>
      </c>
      <c r="CH47" s="5">
        <f t="shared" si="74"/>
        <v>184</v>
      </c>
      <c r="CI47" s="12">
        <f t="shared" si="13"/>
        <v>16.19047619</v>
      </c>
    </row>
    <row r="48" ht="15.75" customHeight="1">
      <c r="A48" s="13" t="s">
        <v>118</v>
      </c>
      <c r="B48" s="14">
        <v>44969.0</v>
      </c>
      <c r="C48" s="15" t="s">
        <v>88</v>
      </c>
      <c r="D48" s="15">
        <v>45.0</v>
      </c>
      <c r="E48" s="15" t="s">
        <v>89</v>
      </c>
      <c r="F48" s="15" t="s">
        <v>97</v>
      </c>
      <c r="G48" s="15" t="s">
        <v>94</v>
      </c>
      <c r="H48" s="15">
        <f>(1-0.987)</f>
        <v>0.013</v>
      </c>
      <c r="I48" s="9">
        <f t="shared" ref="I48:I62" si="76">(D48-J48)</f>
        <v>40</v>
      </c>
      <c r="J48" s="15">
        <v>5.0</v>
      </c>
      <c r="K48" s="15">
        <v>31.0</v>
      </c>
      <c r="L48" s="7">
        <f t="shared" si="72"/>
        <v>4.71</v>
      </c>
      <c r="M48" s="10">
        <f t="shared" si="3"/>
        <v>71</v>
      </c>
      <c r="N48" s="10">
        <f t="shared" si="4"/>
        <v>66.29</v>
      </c>
      <c r="O48" s="10">
        <v>66.87</v>
      </c>
      <c r="P48" s="9">
        <v>84.0</v>
      </c>
      <c r="Q48" s="11">
        <v>0.246</v>
      </c>
      <c r="R48" s="12">
        <f t="shared" si="5"/>
        <v>4.35666</v>
      </c>
      <c r="S48" s="12">
        <f t="shared" si="6"/>
        <v>3.198</v>
      </c>
      <c r="T48" s="12">
        <f t="shared" si="7"/>
        <v>0.08407542</v>
      </c>
      <c r="U48" s="12">
        <f t="shared" si="8"/>
        <v>0.099138</v>
      </c>
      <c r="V48" s="12">
        <f t="shared" si="9"/>
        <v>3.297138</v>
      </c>
      <c r="W48" s="12">
        <f t="shared" si="10"/>
        <v>2.888920914</v>
      </c>
      <c r="X48" s="12">
        <f t="shared" si="11"/>
        <v>0.4082170857</v>
      </c>
      <c r="Y48" s="13">
        <v>7.0</v>
      </c>
      <c r="Z48" s="13">
        <v>7.0</v>
      </c>
      <c r="AA48" s="13">
        <v>7.0</v>
      </c>
      <c r="AB48" s="13">
        <v>7.0</v>
      </c>
      <c r="AC48" s="13">
        <v>7.0</v>
      </c>
      <c r="AD48" s="13">
        <v>7.0</v>
      </c>
      <c r="AE48" s="13">
        <v>7.0</v>
      </c>
      <c r="AF48" s="13">
        <v>7.0</v>
      </c>
      <c r="AG48" s="13">
        <v>7.0</v>
      </c>
      <c r="AH48" s="13">
        <v>7.0</v>
      </c>
      <c r="AI48" s="13">
        <v>7.0</v>
      </c>
      <c r="AJ48" s="13">
        <v>7.0</v>
      </c>
      <c r="AK48" s="13">
        <v>7.0</v>
      </c>
      <c r="AL48" s="13">
        <v>7.0</v>
      </c>
      <c r="AM48" s="13">
        <v>7.0</v>
      </c>
      <c r="AN48" s="13">
        <v>7.0</v>
      </c>
      <c r="AO48" s="13">
        <v>7.0</v>
      </c>
      <c r="AP48" s="13">
        <v>7.0</v>
      </c>
      <c r="AQ48" s="13">
        <v>4.0</v>
      </c>
      <c r="AR48" s="13">
        <v>7.0</v>
      </c>
      <c r="AS48" s="13">
        <v>4.0</v>
      </c>
      <c r="AT48" s="13">
        <v>7.0</v>
      </c>
      <c r="AU48" s="13">
        <v>4.0</v>
      </c>
      <c r="AV48" s="13">
        <v>7.0</v>
      </c>
      <c r="AW48" s="13">
        <v>4.0</v>
      </c>
      <c r="AX48" s="13">
        <v>7.0</v>
      </c>
      <c r="AY48" s="13">
        <v>1.0</v>
      </c>
      <c r="AZ48" s="13">
        <v>2.0</v>
      </c>
      <c r="BA48" s="13">
        <v>1.0</v>
      </c>
      <c r="BB48" s="13">
        <v>1.0</v>
      </c>
      <c r="BC48" s="13">
        <v>1.0</v>
      </c>
      <c r="BD48" s="13">
        <v>1.0</v>
      </c>
      <c r="BE48" s="13">
        <v>7.0</v>
      </c>
      <c r="BF48" s="13">
        <v>7.0</v>
      </c>
      <c r="BG48" s="13">
        <v>7.0</v>
      </c>
      <c r="BH48" s="13">
        <v>7.0</v>
      </c>
      <c r="BI48" s="13">
        <v>7.0</v>
      </c>
      <c r="BJ48" s="13">
        <v>7.0</v>
      </c>
      <c r="BK48" s="13">
        <v>7.0</v>
      </c>
      <c r="BL48" s="13">
        <v>7.0</v>
      </c>
      <c r="BM48" s="13">
        <v>7.0</v>
      </c>
      <c r="BN48" s="13">
        <v>7.0</v>
      </c>
      <c r="BO48" s="13">
        <v>7.0</v>
      </c>
      <c r="BP48" s="13">
        <v>7.0</v>
      </c>
      <c r="BQ48" s="13">
        <v>4.0</v>
      </c>
      <c r="BR48" s="13">
        <v>7.0</v>
      </c>
      <c r="BS48" s="13">
        <v>3.0</v>
      </c>
      <c r="BT48" s="13">
        <v>7.0</v>
      </c>
      <c r="BU48" s="13">
        <v>2.0</v>
      </c>
      <c r="BV48" s="13">
        <v>6.0</v>
      </c>
      <c r="BW48" s="13">
        <v>7.0</v>
      </c>
      <c r="BX48" s="13">
        <v>7.0</v>
      </c>
      <c r="BY48" s="13">
        <v>7.0</v>
      </c>
      <c r="BZ48" s="13">
        <v>7.0</v>
      </c>
      <c r="CA48" s="13">
        <v>7.0</v>
      </c>
      <c r="CB48" s="13">
        <v>7.0</v>
      </c>
      <c r="CC48" s="13">
        <v>7.0</v>
      </c>
      <c r="CD48" s="13">
        <v>7.0</v>
      </c>
      <c r="CE48" s="13">
        <v>5.0</v>
      </c>
      <c r="CF48" s="13">
        <v>7.0</v>
      </c>
      <c r="CG48" s="5">
        <f t="shared" ref="CG48:CH48" si="75">(Y48+AA48+AC48+AE48+AG48+AI48+AK48+AM48+AO48+AQ48+AS48+AU48+AW48+AY48+BA48+BC48+BE48+BG48+BI48+BK48+BM48+BO48+BQ48+BS48+BU48+BW48+BY48+CA48+CC48+CE48)</f>
        <v>166</v>
      </c>
      <c r="CH48" s="5">
        <f t="shared" si="75"/>
        <v>192</v>
      </c>
      <c r="CI48" s="12">
        <f t="shared" si="13"/>
        <v>12.38095238</v>
      </c>
    </row>
    <row r="49" ht="15.75" customHeight="1">
      <c r="A49" s="13" t="s">
        <v>118</v>
      </c>
      <c r="B49" s="14">
        <v>44955.0</v>
      </c>
      <c r="C49" s="15" t="s">
        <v>120</v>
      </c>
      <c r="D49" s="15">
        <v>45.0</v>
      </c>
      <c r="E49" s="15" t="s">
        <v>89</v>
      </c>
      <c r="F49" s="15" t="s">
        <v>93</v>
      </c>
      <c r="G49" s="15" t="s">
        <v>106</v>
      </c>
      <c r="H49" s="15">
        <f>(1-0.127)</f>
        <v>0.873</v>
      </c>
      <c r="I49" s="9">
        <f t="shared" si="76"/>
        <v>40</v>
      </c>
      <c r="J49" s="15">
        <v>5.0</v>
      </c>
      <c r="K49" s="15">
        <v>30.6</v>
      </c>
      <c r="L49" s="9">
        <f>ABS((76.61-M49))</f>
        <v>6.01</v>
      </c>
      <c r="M49" s="10">
        <f t="shared" si="3"/>
        <v>70.6</v>
      </c>
      <c r="N49" s="10">
        <f t="shared" si="4"/>
        <v>64.59</v>
      </c>
      <c r="O49" s="10">
        <v>66.87</v>
      </c>
      <c r="P49" s="9">
        <v>84.0</v>
      </c>
      <c r="Q49" s="9">
        <v>0.939</v>
      </c>
      <c r="R49" s="12">
        <f t="shared" si="5"/>
        <v>18.22599</v>
      </c>
      <c r="S49" s="12">
        <f t="shared" si="6"/>
        <v>12.5826</v>
      </c>
      <c r="T49" s="12">
        <f t="shared" si="7"/>
        <v>20.15757873</v>
      </c>
      <c r="U49" s="12">
        <f t="shared" si="8"/>
        <v>25.0842582</v>
      </c>
      <c r="V49" s="12">
        <f t="shared" si="9"/>
        <v>37.6668582</v>
      </c>
      <c r="W49" s="12">
        <f t="shared" si="10"/>
        <v>30.85095053</v>
      </c>
      <c r="X49" s="12">
        <f t="shared" si="11"/>
        <v>6.815907674</v>
      </c>
      <c r="Y49" s="13">
        <v>1.0</v>
      </c>
      <c r="Z49" s="13">
        <v>2.0</v>
      </c>
      <c r="AA49" s="13">
        <v>7.0</v>
      </c>
      <c r="AB49" s="13">
        <v>7.0</v>
      </c>
      <c r="AC49" s="13">
        <v>1.0</v>
      </c>
      <c r="AD49" s="13">
        <v>2.0</v>
      </c>
      <c r="AE49" s="13">
        <v>1.0</v>
      </c>
      <c r="AF49" s="13">
        <v>2.0</v>
      </c>
      <c r="AG49" s="13">
        <v>1.0</v>
      </c>
      <c r="AH49" s="13">
        <v>3.0</v>
      </c>
      <c r="AI49" s="13">
        <v>1.0</v>
      </c>
      <c r="AJ49" s="13">
        <v>3.0</v>
      </c>
      <c r="AK49" s="13">
        <v>1.0</v>
      </c>
      <c r="AL49" s="13">
        <v>3.0</v>
      </c>
      <c r="AM49" s="13">
        <v>4.0</v>
      </c>
      <c r="AN49" s="13">
        <v>6.0</v>
      </c>
      <c r="AO49" s="13">
        <v>4.0</v>
      </c>
      <c r="AP49" s="13">
        <v>6.0</v>
      </c>
      <c r="AQ49" s="13">
        <v>1.0</v>
      </c>
      <c r="AR49" s="13">
        <v>3.0</v>
      </c>
      <c r="AS49" s="13">
        <v>1.0</v>
      </c>
      <c r="AT49" s="13">
        <v>3.0</v>
      </c>
      <c r="AU49" s="13">
        <v>1.0</v>
      </c>
      <c r="AV49" s="13">
        <v>3.0</v>
      </c>
      <c r="AW49" s="13">
        <v>1.0</v>
      </c>
      <c r="AX49" s="13">
        <v>3.0</v>
      </c>
      <c r="AY49" s="13">
        <v>1.0</v>
      </c>
      <c r="AZ49" s="13">
        <v>2.0</v>
      </c>
      <c r="BA49" s="13">
        <v>1.0</v>
      </c>
      <c r="BB49" s="13">
        <v>1.0</v>
      </c>
      <c r="BC49" s="13">
        <v>1.0</v>
      </c>
      <c r="BD49" s="13">
        <v>1.0</v>
      </c>
      <c r="BE49" s="13">
        <v>2.0</v>
      </c>
      <c r="BF49" s="13">
        <v>3.0</v>
      </c>
      <c r="BG49" s="13">
        <v>2.0</v>
      </c>
      <c r="BH49" s="13">
        <v>2.0</v>
      </c>
      <c r="BI49" s="13">
        <v>1.0</v>
      </c>
      <c r="BJ49" s="13">
        <v>1.0</v>
      </c>
      <c r="BK49" s="13">
        <v>1.0</v>
      </c>
      <c r="BL49" s="13">
        <v>1.0</v>
      </c>
      <c r="BM49" s="13">
        <v>3.0</v>
      </c>
      <c r="BN49" s="13">
        <v>5.0</v>
      </c>
      <c r="BO49" s="13">
        <v>3.0</v>
      </c>
      <c r="BP49" s="13">
        <v>6.0</v>
      </c>
      <c r="BQ49" s="13">
        <v>1.0</v>
      </c>
      <c r="BR49" s="13">
        <v>4.0</v>
      </c>
      <c r="BS49" s="13">
        <v>1.0</v>
      </c>
      <c r="BT49" s="13">
        <v>4.0</v>
      </c>
      <c r="BU49" s="13">
        <v>1.0</v>
      </c>
      <c r="BV49" s="13">
        <v>1.0</v>
      </c>
      <c r="BW49" s="13">
        <v>2.0</v>
      </c>
      <c r="BX49" s="13">
        <v>3.0</v>
      </c>
      <c r="BY49" s="13">
        <v>2.0</v>
      </c>
      <c r="BZ49" s="13">
        <v>3.0</v>
      </c>
      <c r="CA49" s="13">
        <v>1.0</v>
      </c>
      <c r="CB49" s="13">
        <v>2.0</v>
      </c>
      <c r="CC49" s="13">
        <v>1.0</v>
      </c>
      <c r="CD49" s="13">
        <v>2.0</v>
      </c>
      <c r="CE49" s="13">
        <v>1.0</v>
      </c>
      <c r="CF49" s="13">
        <v>1.0</v>
      </c>
      <c r="CG49" s="5">
        <f t="shared" ref="CG49:CH49" si="77">(Y49+AA49+AC49+AE49+AG49+AI49+AK49+AM49+AO49+AQ49+AS49+AU49+AW49+AY49+BA49+BC49+BE49+BG49+BI49+BK49+BM49+BO49+BQ49+BS49+BU49+BW49+BY49+CA49+CC49+CE49)</f>
        <v>50</v>
      </c>
      <c r="CH49" s="5">
        <f t="shared" si="77"/>
        <v>88</v>
      </c>
      <c r="CI49" s="12">
        <f t="shared" si="13"/>
        <v>18.0952381</v>
      </c>
    </row>
    <row r="50" ht="15.75" customHeight="1">
      <c r="A50" s="13" t="s">
        <v>118</v>
      </c>
      <c r="B50" s="14">
        <v>44880.0</v>
      </c>
      <c r="C50" s="15" t="s">
        <v>88</v>
      </c>
      <c r="D50" s="15">
        <v>40.0</v>
      </c>
      <c r="E50" s="15" t="s">
        <v>89</v>
      </c>
      <c r="F50" s="15" t="s">
        <v>97</v>
      </c>
      <c r="G50" s="15" t="s">
        <v>94</v>
      </c>
      <c r="H50" s="15">
        <f t="shared" ref="H50:H51" si="79">(1-0.987)</f>
        <v>0.013</v>
      </c>
      <c r="I50" s="9">
        <f t="shared" si="76"/>
        <v>35</v>
      </c>
      <c r="J50" s="15">
        <v>5.0</v>
      </c>
      <c r="K50" s="15">
        <v>31.0</v>
      </c>
      <c r="L50" s="7">
        <f t="shared" ref="L50:L52" si="80">ABS((66.29-M50))</f>
        <v>0.29</v>
      </c>
      <c r="M50" s="10">
        <f t="shared" si="3"/>
        <v>66</v>
      </c>
      <c r="N50" s="10">
        <f t="shared" si="4"/>
        <v>65.71</v>
      </c>
      <c r="O50" s="10">
        <v>66.87</v>
      </c>
      <c r="P50" s="9">
        <v>84.0</v>
      </c>
      <c r="Q50" s="11">
        <v>0.246</v>
      </c>
      <c r="R50" s="12">
        <f t="shared" si="5"/>
        <v>4.49934</v>
      </c>
      <c r="S50" s="12">
        <f t="shared" si="6"/>
        <v>4.428</v>
      </c>
      <c r="T50" s="12">
        <f t="shared" si="7"/>
        <v>0.09821058</v>
      </c>
      <c r="U50" s="12">
        <f t="shared" si="8"/>
        <v>0.099138</v>
      </c>
      <c r="V50" s="12">
        <f t="shared" si="9"/>
        <v>4.527138</v>
      </c>
      <c r="W50" s="12">
        <f t="shared" si="10"/>
        <v>4.1390976</v>
      </c>
      <c r="X50" s="12">
        <f t="shared" si="11"/>
        <v>0.3880404</v>
      </c>
      <c r="Y50" s="13">
        <v>1.0</v>
      </c>
      <c r="Z50" s="13">
        <v>2.0</v>
      </c>
      <c r="AA50" s="13">
        <v>7.0</v>
      </c>
      <c r="AB50" s="13">
        <v>7.0</v>
      </c>
      <c r="AC50" s="13">
        <v>1.0</v>
      </c>
      <c r="AD50" s="13">
        <v>2.0</v>
      </c>
      <c r="AE50" s="13">
        <v>2.0</v>
      </c>
      <c r="AF50" s="13">
        <v>1.0</v>
      </c>
      <c r="AG50" s="13">
        <v>2.0</v>
      </c>
      <c r="AH50" s="13">
        <v>1.0</v>
      </c>
      <c r="AI50" s="13">
        <v>2.0</v>
      </c>
      <c r="AJ50" s="13">
        <v>1.0</v>
      </c>
      <c r="AK50" s="13">
        <v>1.0</v>
      </c>
      <c r="AL50" s="13">
        <v>1.0</v>
      </c>
      <c r="AM50" s="13">
        <v>2.0</v>
      </c>
      <c r="AN50" s="13">
        <v>2.0</v>
      </c>
      <c r="AO50" s="13">
        <v>2.0</v>
      </c>
      <c r="AP50" s="13">
        <v>4.0</v>
      </c>
      <c r="AQ50" s="13">
        <v>1.0</v>
      </c>
      <c r="AR50" s="13">
        <v>3.0</v>
      </c>
      <c r="AS50" s="13">
        <v>1.0</v>
      </c>
      <c r="AT50" s="13">
        <v>3.0</v>
      </c>
      <c r="AU50" s="13">
        <v>1.0</v>
      </c>
      <c r="AV50" s="13">
        <v>3.0</v>
      </c>
      <c r="AW50" s="13">
        <v>1.0</v>
      </c>
      <c r="AX50" s="13">
        <v>1.0</v>
      </c>
      <c r="AY50" s="13">
        <v>2.0</v>
      </c>
      <c r="AZ50" s="13">
        <v>5.0</v>
      </c>
      <c r="BA50" s="13">
        <v>1.0</v>
      </c>
      <c r="BB50" s="13">
        <v>1.0</v>
      </c>
      <c r="BC50" s="13">
        <v>1.0</v>
      </c>
      <c r="BD50" s="13">
        <v>1.0</v>
      </c>
      <c r="BE50" s="13">
        <v>7.0</v>
      </c>
      <c r="BF50" s="13">
        <v>7.0</v>
      </c>
      <c r="BG50" s="13">
        <v>7.0</v>
      </c>
      <c r="BH50" s="13">
        <v>7.0</v>
      </c>
      <c r="BI50" s="13">
        <v>7.0</v>
      </c>
      <c r="BJ50" s="13">
        <v>7.0</v>
      </c>
      <c r="BK50" s="13">
        <v>1.0</v>
      </c>
      <c r="BL50" s="13">
        <v>2.0</v>
      </c>
      <c r="BM50" s="13">
        <v>7.0</v>
      </c>
      <c r="BN50" s="13">
        <v>7.0</v>
      </c>
      <c r="BO50" s="13">
        <v>7.0</v>
      </c>
      <c r="BP50" s="13">
        <v>7.0</v>
      </c>
      <c r="BQ50" s="13">
        <v>2.0</v>
      </c>
      <c r="BR50" s="13">
        <v>5.0</v>
      </c>
      <c r="BS50" s="13">
        <v>2.0</v>
      </c>
      <c r="BT50" s="13">
        <v>6.0</v>
      </c>
      <c r="BU50" s="13">
        <v>1.0</v>
      </c>
      <c r="BV50" s="13">
        <v>1.0</v>
      </c>
      <c r="BW50" s="13">
        <v>7.0</v>
      </c>
      <c r="BX50" s="13">
        <v>7.0</v>
      </c>
      <c r="BY50" s="13">
        <v>7.0</v>
      </c>
      <c r="BZ50" s="13">
        <v>7.0</v>
      </c>
      <c r="CA50" s="13">
        <v>7.0</v>
      </c>
      <c r="CB50" s="13">
        <v>7.0</v>
      </c>
      <c r="CC50" s="13">
        <v>7.0</v>
      </c>
      <c r="CD50" s="13">
        <v>7.0</v>
      </c>
      <c r="CE50" s="13">
        <v>7.0</v>
      </c>
      <c r="CF50" s="13">
        <v>7.0</v>
      </c>
      <c r="CG50" s="5">
        <f t="shared" ref="CG50:CH50" si="78">(Y50+AA50+AC50+AE50+AG50+AI50+AK50+AM50+AO50+AQ50+AS50+AU50+AW50+AY50+BA50+BC50+BE50+BG50+BI50+BK50+BM50+BO50+BQ50+BS50+BU50+BW50+BY50+CA50+CC50+CE50)</f>
        <v>104</v>
      </c>
      <c r="CH50" s="5">
        <f t="shared" si="78"/>
        <v>122</v>
      </c>
      <c r="CI50" s="12">
        <f t="shared" si="13"/>
        <v>8.571428571</v>
      </c>
    </row>
    <row r="51" ht="15.75" customHeight="1">
      <c r="A51" s="13" t="s">
        <v>118</v>
      </c>
      <c r="B51" s="14">
        <v>44738.0</v>
      </c>
      <c r="C51" s="15" t="s">
        <v>88</v>
      </c>
      <c r="D51" s="15">
        <v>50.0</v>
      </c>
      <c r="E51" s="15" t="s">
        <v>89</v>
      </c>
      <c r="F51" s="15" t="s">
        <v>97</v>
      </c>
      <c r="G51" s="15" t="s">
        <v>94</v>
      </c>
      <c r="H51" s="15">
        <f t="shared" si="79"/>
        <v>0.013</v>
      </c>
      <c r="I51" s="9">
        <f t="shared" si="76"/>
        <v>48</v>
      </c>
      <c r="J51" s="15">
        <v>2.0</v>
      </c>
      <c r="K51" s="15">
        <v>31.0</v>
      </c>
      <c r="L51" s="7">
        <f t="shared" si="80"/>
        <v>12.71</v>
      </c>
      <c r="M51" s="10">
        <f t="shared" si="3"/>
        <v>79</v>
      </c>
      <c r="N51" s="10">
        <f t="shared" si="4"/>
        <v>66.29</v>
      </c>
      <c r="O51" s="10">
        <v>66.87</v>
      </c>
      <c r="P51" s="9">
        <v>84.0</v>
      </c>
      <c r="Q51" s="11">
        <v>0.246</v>
      </c>
      <c r="R51" s="12">
        <f t="shared" si="5"/>
        <v>4.35666</v>
      </c>
      <c r="S51" s="9">
        <f t="shared" si="6"/>
        <v>1.23</v>
      </c>
      <c r="T51" s="12">
        <f t="shared" si="7"/>
        <v>0.05849142</v>
      </c>
      <c r="U51" s="12">
        <f t="shared" si="8"/>
        <v>0.099138</v>
      </c>
      <c r="V51" s="12">
        <f t="shared" si="9"/>
        <v>1.329138</v>
      </c>
      <c r="W51" s="12">
        <f t="shared" si="10"/>
        <v>1.189894971</v>
      </c>
      <c r="X51" s="12">
        <f t="shared" si="11"/>
        <v>0.1392430286</v>
      </c>
      <c r="Y51" s="13">
        <v>7.0</v>
      </c>
      <c r="Z51" s="13">
        <v>7.0</v>
      </c>
      <c r="AA51" s="13">
        <v>7.0</v>
      </c>
      <c r="AB51" s="13">
        <v>7.0</v>
      </c>
      <c r="AC51" s="13">
        <v>7.0</v>
      </c>
      <c r="AD51" s="13">
        <v>7.0</v>
      </c>
      <c r="AE51" s="13">
        <v>7.0</v>
      </c>
      <c r="AF51" s="13">
        <v>7.0</v>
      </c>
      <c r="AG51" s="13">
        <v>7.0</v>
      </c>
      <c r="AH51" s="13">
        <v>7.0</v>
      </c>
      <c r="AI51" s="13">
        <v>7.0</v>
      </c>
      <c r="AJ51" s="13">
        <v>7.0</v>
      </c>
      <c r="AK51" s="13">
        <v>7.0</v>
      </c>
      <c r="AL51" s="13">
        <v>7.0</v>
      </c>
      <c r="AM51" s="13">
        <v>1.0</v>
      </c>
      <c r="AN51" s="13">
        <v>3.0</v>
      </c>
      <c r="AO51" s="13">
        <v>1.0</v>
      </c>
      <c r="AP51" s="13">
        <v>3.0</v>
      </c>
      <c r="AQ51" s="13">
        <v>3.0</v>
      </c>
      <c r="AR51" s="13">
        <v>6.0</v>
      </c>
      <c r="AS51" s="13">
        <v>3.0</v>
      </c>
      <c r="AT51" s="13">
        <v>6.0</v>
      </c>
      <c r="AU51" s="13">
        <v>3.0</v>
      </c>
      <c r="AV51" s="13">
        <v>6.0</v>
      </c>
      <c r="AW51" s="13">
        <v>2.0</v>
      </c>
      <c r="AX51" s="13">
        <v>3.0</v>
      </c>
      <c r="AY51" s="13">
        <v>1.0</v>
      </c>
      <c r="AZ51" s="13">
        <v>3.0</v>
      </c>
      <c r="BA51" s="13">
        <v>1.0</v>
      </c>
      <c r="BB51" s="13">
        <v>1.0</v>
      </c>
      <c r="BC51" s="13">
        <v>1.0</v>
      </c>
      <c r="BD51" s="13">
        <v>2.0</v>
      </c>
      <c r="BE51" s="13">
        <v>7.0</v>
      </c>
      <c r="BF51" s="13">
        <v>7.0</v>
      </c>
      <c r="BG51" s="13">
        <v>7.0</v>
      </c>
      <c r="BH51" s="13">
        <v>7.0</v>
      </c>
      <c r="BI51" s="13">
        <v>7.0</v>
      </c>
      <c r="BJ51" s="13">
        <v>7.0</v>
      </c>
      <c r="BK51" s="13">
        <v>7.0</v>
      </c>
      <c r="BL51" s="13">
        <v>7.0</v>
      </c>
      <c r="BM51" s="13">
        <v>7.0</v>
      </c>
      <c r="BN51" s="13">
        <v>7.0</v>
      </c>
      <c r="BO51" s="13">
        <v>7.0</v>
      </c>
      <c r="BP51" s="13">
        <v>7.0</v>
      </c>
      <c r="BQ51" s="13">
        <v>3.0</v>
      </c>
      <c r="BR51" s="13">
        <v>6.0</v>
      </c>
      <c r="BS51" s="13">
        <v>7.0</v>
      </c>
      <c r="BT51" s="13">
        <v>7.0</v>
      </c>
      <c r="BU51" s="13">
        <v>3.0</v>
      </c>
      <c r="BV51" s="13">
        <v>3.0</v>
      </c>
      <c r="BW51" s="13">
        <v>7.0</v>
      </c>
      <c r="BX51" s="13">
        <v>7.0</v>
      </c>
      <c r="BY51" s="13">
        <v>7.0</v>
      </c>
      <c r="BZ51" s="13">
        <v>7.0</v>
      </c>
      <c r="CA51" s="13">
        <v>7.0</v>
      </c>
      <c r="CB51" s="13">
        <v>7.0</v>
      </c>
      <c r="CC51" s="13">
        <v>7.0</v>
      </c>
      <c r="CD51" s="13">
        <v>7.0</v>
      </c>
      <c r="CE51" s="13">
        <v>4.0</v>
      </c>
      <c r="CF51" s="13">
        <v>6.0</v>
      </c>
      <c r="CG51" s="5">
        <f t="shared" ref="CG51:CH51" si="81">(Y51+AA51+AC51+AE51+AG51+AI51+AK51+AM51+AO51+AQ51+AS51+AU51+AW51+AY51+BA51+BC51+BE51+BG51+BI51+BK51+BM51+BO51+BQ51+BS51+BU51+BW51+BY51+CA51+CC51+CE51)</f>
        <v>152</v>
      </c>
      <c r="CH51" s="5">
        <f t="shared" si="81"/>
        <v>174</v>
      </c>
      <c r="CI51" s="12">
        <f t="shared" si="13"/>
        <v>10.47619048</v>
      </c>
    </row>
    <row r="52" ht="15.75" customHeight="1">
      <c r="A52" s="13" t="s">
        <v>118</v>
      </c>
      <c r="B52" s="14">
        <v>45057.0</v>
      </c>
      <c r="C52" s="15" t="s">
        <v>95</v>
      </c>
      <c r="D52" s="15">
        <v>27.0</v>
      </c>
      <c r="E52" s="15" t="s">
        <v>89</v>
      </c>
      <c r="F52" s="15" t="s">
        <v>97</v>
      </c>
      <c r="G52" s="15" t="s">
        <v>125</v>
      </c>
      <c r="H52" s="16">
        <f>1-((1-0.024)*(1-0.987))</f>
        <v>0.987312</v>
      </c>
      <c r="I52" s="9">
        <f t="shared" si="76"/>
        <v>26</v>
      </c>
      <c r="J52" s="15">
        <v>1.0</v>
      </c>
      <c r="K52" s="15">
        <v>31.0</v>
      </c>
      <c r="L52" s="7">
        <f t="shared" si="80"/>
        <v>9.29</v>
      </c>
      <c r="M52" s="10">
        <f t="shared" si="3"/>
        <v>57</v>
      </c>
      <c r="N52" s="10">
        <f t="shared" si="4"/>
        <v>47.71</v>
      </c>
      <c r="O52" s="10">
        <v>66.87</v>
      </c>
      <c r="P52" s="9">
        <v>84.0</v>
      </c>
      <c r="Q52" s="11">
        <v>0.246</v>
      </c>
      <c r="R52" s="12">
        <f t="shared" si="5"/>
        <v>8.92734</v>
      </c>
      <c r="S52" s="12">
        <f t="shared" si="6"/>
        <v>6.642</v>
      </c>
      <c r="T52" s="12">
        <f t="shared" si="7"/>
        <v>5.272897706</v>
      </c>
      <c r="U52" s="12">
        <f t="shared" si="8"/>
        <v>7.529241312</v>
      </c>
      <c r="V52" s="12">
        <f t="shared" si="9"/>
        <v>14.17124131</v>
      </c>
      <c r="W52" s="12">
        <f t="shared" si="10"/>
        <v>11.74188566</v>
      </c>
      <c r="X52" s="12">
        <f t="shared" si="11"/>
        <v>2.429355653</v>
      </c>
      <c r="Y52" s="13">
        <v>7.0</v>
      </c>
      <c r="Z52" s="13">
        <v>7.0</v>
      </c>
      <c r="AA52" s="13">
        <v>7.0</v>
      </c>
      <c r="AB52" s="13">
        <v>7.0</v>
      </c>
      <c r="AC52" s="13">
        <v>7.0</v>
      </c>
      <c r="AD52" s="13">
        <v>7.0</v>
      </c>
      <c r="AE52" s="13">
        <v>7.0</v>
      </c>
      <c r="AF52" s="13">
        <v>7.0</v>
      </c>
      <c r="AG52" s="13">
        <v>7.0</v>
      </c>
      <c r="AH52" s="13">
        <v>7.0</v>
      </c>
      <c r="AI52" s="13">
        <v>7.0</v>
      </c>
      <c r="AJ52" s="13">
        <v>7.0</v>
      </c>
      <c r="AK52" s="13">
        <v>7.0</v>
      </c>
      <c r="AL52" s="13">
        <v>7.0</v>
      </c>
      <c r="AM52" s="13">
        <v>3.0</v>
      </c>
      <c r="AN52" s="13">
        <v>6.0</v>
      </c>
      <c r="AO52" s="13">
        <v>5.0</v>
      </c>
      <c r="AP52" s="13">
        <v>6.0</v>
      </c>
      <c r="AQ52" s="13">
        <v>4.0</v>
      </c>
      <c r="AR52" s="13">
        <v>7.0</v>
      </c>
      <c r="AS52" s="13">
        <v>4.0</v>
      </c>
      <c r="AT52" s="13">
        <v>7.0</v>
      </c>
      <c r="AU52" s="13">
        <v>4.0</v>
      </c>
      <c r="AV52" s="13">
        <v>7.0</v>
      </c>
      <c r="AW52" s="13">
        <v>3.0</v>
      </c>
      <c r="AX52" s="13">
        <v>5.0</v>
      </c>
      <c r="AY52" s="13">
        <v>1.0</v>
      </c>
      <c r="AZ52" s="13">
        <v>4.0</v>
      </c>
      <c r="BA52" s="13">
        <v>1.0</v>
      </c>
      <c r="BB52" s="13">
        <v>2.0</v>
      </c>
      <c r="BC52" s="13">
        <v>1.0</v>
      </c>
      <c r="BD52" s="13">
        <v>1.0</v>
      </c>
      <c r="BE52" s="13">
        <v>7.0</v>
      </c>
      <c r="BF52" s="13">
        <v>7.0</v>
      </c>
      <c r="BG52" s="13">
        <v>7.0</v>
      </c>
      <c r="BH52" s="13">
        <v>7.0</v>
      </c>
      <c r="BI52" s="13">
        <v>7.0</v>
      </c>
      <c r="BJ52" s="13">
        <v>7.0</v>
      </c>
      <c r="BK52" s="13">
        <v>7.0</v>
      </c>
      <c r="BL52" s="13">
        <v>7.0</v>
      </c>
      <c r="BM52" s="13">
        <v>7.0</v>
      </c>
      <c r="BN52" s="13">
        <v>7.0</v>
      </c>
      <c r="BO52" s="13">
        <v>3.0</v>
      </c>
      <c r="BP52" s="13">
        <v>6.0</v>
      </c>
      <c r="BQ52" s="13">
        <v>3.0</v>
      </c>
      <c r="BR52" s="13">
        <v>6.0</v>
      </c>
      <c r="BS52" s="13">
        <v>2.0</v>
      </c>
      <c r="BT52" s="13">
        <v>7.0</v>
      </c>
      <c r="BU52" s="13">
        <v>1.0</v>
      </c>
      <c r="BV52" s="13">
        <v>3.0</v>
      </c>
      <c r="BW52" s="13">
        <v>7.0</v>
      </c>
      <c r="BX52" s="13">
        <v>7.0</v>
      </c>
      <c r="BY52" s="13">
        <v>7.0</v>
      </c>
      <c r="BZ52" s="13">
        <v>7.0</v>
      </c>
      <c r="CA52" s="13">
        <v>7.0</v>
      </c>
      <c r="CB52" s="13">
        <v>7.0</v>
      </c>
      <c r="CC52" s="13">
        <v>7.0</v>
      </c>
      <c r="CD52" s="13">
        <v>7.0</v>
      </c>
      <c r="CE52" s="13">
        <v>2.0</v>
      </c>
      <c r="CF52" s="13">
        <v>6.0</v>
      </c>
      <c r="CG52" s="5">
        <f t="shared" ref="CG52:CH52" si="82">(Y52+AA52+AC52+AE52+AG52+AI52+AK52+AM52+AO52+AQ52+AS52+AU52+AW52+AY52+BA52+BC52+BE52+BG52+BI52+BK52+BM52+BO52+BQ52+BS52+BU52+BW52+BY52+CA52+CC52+CE52)</f>
        <v>149</v>
      </c>
      <c r="CH52" s="5">
        <f t="shared" si="82"/>
        <v>185</v>
      </c>
      <c r="CI52" s="12">
        <f t="shared" si="13"/>
        <v>17.14285714</v>
      </c>
    </row>
    <row r="53" ht="15.75" customHeight="1">
      <c r="A53" s="13" t="s">
        <v>118</v>
      </c>
      <c r="B53" s="14">
        <v>44655.0</v>
      </c>
      <c r="C53" s="15" t="s">
        <v>88</v>
      </c>
      <c r="D53" s="15">
        <v>63.0</v>
      </c>
      <c r="E53" s="15" t="s">
        <v>89</v>
      </c>
      <c r="F53" s="15" t="s">
        <v>90</v>
      </c>
      <c r="G53" s="15" t="s">
        <v>126</v>
      </c>
      <c r="H53" s="16">
        <f>1-((1-0.588)*(1-0.049)*(1-0.049)*(1-0.08)*(1-0.501)*(1-0.045)*(1-0.231))</f>
        <v>0.8743749249</v>
      </c>
      <c r="I53" s="9">
        <f t="shared" si="76"/>
        <v>59</v>
      </c>
      <c r="J53" s="15">
        <v>4.0</v>
      </c>
      <c r="K53" s="9">
        <v>15.19</v>
      </c>
      <c r="L53" s="9">
        <f t="shared" ref="L53:L54" si="84">ABS((75.93-M53))</f>
        <v>1.74</v>
      </c>
      <c r="M53" s="10">
        <f t="shared" si="3"/>
        <v>74.19</v>
      </c>
      <c r="N53" s="10">
        <f t="shared" si="4"/>
        <v>72.45</v>
      </c>
      <c r="O53" s="10">
        <v>66.87</v>
      </c>
      <c r="P53" s="9">
        <v>84.0</v>
      </c>
      <c r="Q53" s="11">
        <v>0.91</v>
      </c>
      <c r="R53" s="12">
        <f t="shared" si="5"/>
        <v>10.5105</v>
      </c>
      <c r="S53" s="12">
        <f t="shared" si="6"/>
        <v>8.9271</v>
      </c>
      <c r="T53" s="12">
        <f t="shared" si="7"/>
        <v>10.70191189</v>
      </c>
      <c r="U53" s="12">
        <f t="shared" si="8"/>
        <v>12.08639715</v>
      </c>
      <c r="V53" s="12">
        <f t="shared" si="9"/>
        <v>21.01349715</v>
      </c>
      <c r="W53" s="12">
        <f t="shared" si="10"/>
        <v>19.11227598</v>
      </c>
      <c r="X53" s="12">
        <f t="shared" si="11"/>
        <v>1.901221171</v>
      </c>
      <c r="Y53" s="13">
        <v>2.0</v>
      </c>
      <c r="Z53" s="13">
        <v>1.0</v>
      </c>
      <c r="AA53" s="13">
        <v>2.0</v>
      </c>
      <c r="AB53" s="13">
        <v>1.0</v>
      </c>
      <c r="AC53" s="13">
        <v>3.0</v>
      </c>
      <c r="AD53" s="13">
        <v>1.0</v>
      </c>
      <c r="AE53" s="13">
        <v>1.0</v>
      </c>
      <c r="AF53" s="13">
        <v>1.0</v>
      </c>
      <c r="AG53" s="13">
        <v>1.0</v>
      </c>
      <c r="AH53" s="13">
        <v>1.0</v>
      </c>
      <c r="AI53" s="13">
        <v>1.0</v>
      </c>
      <c r="AJ53" s="13">
        <v>1.0</v>
      </c>
      <c r="AK53" s="13">
        <v>1.0</v>
      </c>
      <c r="AL53" s="13">
        <v>1.0</v>
      </c>
      <c r="AM53" s="13">
        <v>1.0</v>
      </c>
      <c r="AN53" s="13">
        <v>3.0</v>
      </c>
      <c r="AO53" s="13">
        <v>1.0</v>
      </c>
      <c r="AP53" s="13">
        <v>3.0</v>
      </c>
      <c r="AQ53" s="13">
        <v>1.0</v>
      </c>
      <c r="AR53" s="13">
        <v>3.0</v>
      </c>
      <c r="AS53" s="13">
        <v>1.0</v>
      </c>
      <c r="AT53" s="13">
        <v>2.0</v>
      </c>
      <c r="AU53" s="13">
        <v>1.0</v>
      </c>
      <c r="AV53" s="13">
        <v>1.0</v>
      </c>
      <c r="AW53" s="13">
        <v>1.0</v>
      </c>
      <c r="AX53" s="13">
        <v>1.0</v>
      </c>
      <c r="AY53" s="13">
        <v>1.0</v>
      </c>
      <c r="AZ53" s="13">
        <v>2.0</v>
      </c>
      <c r="BA53" s="13">
        <v>1.0</v>
      </c>
      <c r="BB53" s="13">
        <v>2.0</v>
      </c>
      <c r="BC53" s="13">
        <v>1.0</v>
      </c>
      <c r="BD53" s="13">
        <v>1.0</v>
      </c>
      <c r="BE53" s="13">
        <v>1.0</v>
      </c>
      <c r="BF53" s="13">
        <v>3.0</v>
      </c>
      <c r="BG53" s="13">
        <v>1.0</v>
      </c>
      <c r="BH53" s="13">
        <v>2.0</v>
      </c>
      <c r="BI53" s="13">
        <v>1.0</v>
      </c>
      <c r="BJ53" s="13">
        <v>1.0</v>
      </c>
      <c r="BK53" s="13">
        <v>1.0</v>
      </c>
      <c r="BL53" s="13">
        <v>1.0</v>
      </c>
      <c r="BM53" s="13">
        <v>1.0</v>
      </c>
      <c r="BN53" s="13">
        <v>1.0</v>
      </c>
      <c r="BO53" s="13">
        <v>1.0</v>
      </c>
      <c r="BP53" s="13">
        <v>3.0</v>
      </c>
      <c r="BQ53" s="13">
        <v>1.0</v>
      </c>
      <c r="BR53" s="13">
        <v>4.0</v>
      </c>
      <c r="BS53" s="13">
        <v>1.0</v>
      </c>
      <c r="BT53" s="13">
        <v>2.0</v>
      </c>
      <c r="BU53" s="13">
        <v>1.0</v>
      </c>
      <c r="BV53" s="13">
        <v>1.0</v>
      </c>
      <c r="BW53" s="13">
        <v>1.0</v>
      </c>
      <c r="BX53" s="13">
        <v>1.0</v>
      </c>
      <c r="BY53" s="13">
        <v>1.0</v>
      </c>
      <c r="BZ53" s="13">
        <v>1.0</v>
      </c>
      <c r="CA53" s="13">
        <v>1.0</v>
      </c>
      <c r="CB53" s="13">
        <v>2.0</v>
      </c>
      <c r="CC53" s="13">
        <v>1.0</v>
      </c>
      <c r="CD53" s="13">
        <v>3.0</v>
      </c>
      <c r="CE53" s="13">
        <v>1.0</v>
      </c>
      <c r="CF53" s="13">
        <v>3.0</v>
      </c>
      <c r="CG53" s="5">
        <f t="shared" ref="CG53:CH53" si="83">(Y53+AA53+AC53+AE53+AG53+AI53+AK53+AM53+AO53+AQ53+AS53+AU53+AW53+AY53+BA53+BC53+BE53+BG53+BI53+BK53+BM53+BO53+BQ53+BS53+BU53+BW53+BY53+CA53+CC53+CE53)</f>
        <v>34</v>
      </c>
      <c r="CH53" s="5">
        <f t="shared" si="83"/>
        <v>53</v>
      </c>
      <c r="CI53" s="12">
        <f t="shared" si="13"/>
        <v>9.047619048</v>
      </c>
    </row>
    <row r="54" ht="15.75" customHeight="1">
      <c r="A54" s="13" t="s">
        <v>118</v>
      </c>
      <c r="B54" s="14">
        <v>44626.0</v>
      </c>
      <c r="C54" s="15" t="s">
        <v>95</v>
      </c>
      <c r="D54" s="15">
        <v>68.0</v>
      </c>
      <c r="E54" s="15" t="s">
        <v>89</v>
      </c>
      <c r="F54" s="15" t="s">
        <v>90</v>
      </c>
      <c r="G54" s="15" t="s">
        <v>127</v>
      </c>
      <c r="H54" s="16">
        <f>1-((1-0.588)*(1-0.049)*(1-0.049)*(1-0.133))</f>
        <v>0.6769443452</v>
      </c>
      <c r="I54" s="9">
        <f t="shared" si="76"/>
        <v>67</v>
      </c>
      <c r="J54" s="15">
        <v>1.0</v>
      </c>
      <c r="K54" s="9">
        <v>15.19</v>
      </c>
      <c r="L54" s="9">
        <f t="shared" si="84"/>
        <v>6.26</v>
      </c>
      <c r="M54" s="10">
        <f t="shared" si="3"/>
        <v>82.19</v>
      </c>
      <c r="N54" s="10">
        <f t="shared" si="4"/>
        <v>75.93</v>
      </c>
      <c r="O54" s="10">
        <v>66.87</v>
      </c>
      <c r="P54" s="9">
        <v>84.0</v>
      </c>
      <c r="Q54" s="11">
        <v>0.91</v>
      </c>
      <c r="R54" s="12">
        <f t="shared" si="5"/>
        <v>7.3437</v>
      </c>
      <c r="S54" s="12">
        <f t="shared" si="6"/>
        <v>1.6471</v>
      </c>
      <c r="T54" s="12">
        <f t="shared" si="7"/>
        <v>5.501052832</v>
      </c>
      <c r="U54" s="12">
        <f t="shared" si="8"/>
        <v>9.357333989</v>
      </c>
      <c r="V54" s="12">
        <f t="shared" si="9"/>
        <v>11.00443399</v>
      </c>
      <c r="W54" s="12">
        <f t="shared" si="10"/>
        <v>8.174722392</v>
      </c>
      <c r="X54" s="12">
        <f t="shared" si="11"/>
        <v>2.829711597</v>
      </c>
      <c r="Y54" s="13">
        <v>2.0</v>
      </c>
      <c r="Z54" s="13">
        <v>4.0</v>
      </c>
      <c r="AA54" s="13">
        <v>3.0</v>
      </c>
      <c r="AB54" s="13">
        <v>5.0</v>
      </c>
      <c r="AC54" s="13">
        <v>1.0</v>
      </c>
      <c r="AD54" s="13">
        <v>3.0</v>
      </c>
      <c r="AE54" s="13">
        <v>1.0</v>
      </c>
      <c r="AF54" s="13">
        <v>2.0</v>
      </c>
      <c r="AG54" s="13">
        <v>1.0</v>
      </c>
      <c r="AH54" s="13">
        <v>2.0</v>
      </c>
      <c r="AI54" s="13">
        <v>1.0</v>
      </c>
      <c r="AJ54" s="13">
        <v>2.0</v>
      </c>
      <c r="AK54" s="13">
        <v>1.0</v>
      </c>
      <c r="AL54" s="13">
        <v>1.0</v>
      </c>
      <c r="AM54" s="13">
        <v>2.0</v>
      </c>
      <c r="AN54" s="13">
        <v>4.0</v>
      </c>
      <c r="AO54" s="13">
        <v>2.0</v>
      </c>
      <c r="AP54" s="13">
        <v>4.0</v>
      </c>
      <c r="AQ54" s="13">
        <v>1.0</v>
      </c>
      <c r="AR54" s="13">
        <v>4.0</v>
      </c>
      <c r="AS54" s="13">
        <v>1.0</v>
      </c>
      <c r="AT54" s="13">
        <v>4.0</v>
      </c>
      <c r="AU54" s="13">
        <v>1.0</v>
      </c>
      <c r="AV54" s="13">
        <v>4.0</v>
      </c>
      <c r="AW54" s="13">
        <v>1.0</v>
      </c>
      <c r="AX54" s="13">
        <v>2.0</v>
      </c>
      <c r="AY54" s="13">
        <v>1.0</v>
      </c>
      <c r="AZ54" s="13">
        <v>4.0</v>
      </c>
      <c r="BA54" s="13">
        <v>1.0</v>
      </c>
      <c r="BB54" s="13">
        <v>3.0</v>
      </c>
      <c r="BC54" s="13">
        <v>1.0</v>
      </c>
      <c r="BD54" s="13">
        <v>1.0</v>
      </c>
      <c r="BE54" s="13">
        <v>1.0</v>
      </c>
      <c r="BF54" s="13">
        <v>5.0</v>
      </c>
      <c r="BG54" s="13">
        <v>1.0</v>
      </c>
      <c r="BH54" s="13">
        <v>5.0</v>
      </c>
      <c r="BI54" s="13">
        <v>1.0</v>
      </c>
      <c r="BJ54" s="13">
        <v>3.0</v>
      </c>
      <c r="BK54" s="13">
        <v>1.0</v>
      </c>
      <c r="BL54" s="13">
        <v>3.0</v>
      </c>
      <c r="BM54" s="13">
        <v>7.0</v>
      </c>
      <c r="BN54" s="13">
        <v>7.0</v>
      </c>
      <c r="BO54" s="13">
        <v>3.0</v>
      </c>
      <c r="BP54" s="13">
        <v>5.0</v>
      </c>
      <c r="BQ54" s="13">
        <v>2.0</v>
      </c>
      <c r="BR54" s="13">
        <v>5.0</v>
      </c>
      <c r="BS54" s="13">
        <v>2.0</v>
      </c>
      <c r="BT54" s="13">
        <v>5.0</v>
      </c>
      <c r="BU54" s="13">
        <v>1.0</v>
      </c>
      <c r="BV54" s="13">
        <v>2.0</v>
      </c>
      <c r="BW54" s="13">
        <v>2.0</v>
      </c>
      <c r="BX54" s="13">
        <v>4.0</v>
      </c>
      <c r="BY54" s="13">
        <v>7.0</v>
      </c>
      <c r="BZ54" s="13">
        <v>7.0</v>
      </c>
      <c r="CA54" s="13">
        <v>7.0</v>
      </c>
      <c r="CB54" s="13">
        <v>7.0</v>
      </c>
      <c r="CC54" s="13">
        <v>7.0</v>
      </c>
      <c r="CD54" s="13">
        <v>7.0</v>
      </c>
      <c r="CE54" s="13">
        <v>3.0</v>
      </c>
      <c r="CF54" s="13">
        <v>6.0</v>
      </c>
      <c r="CG54" s="5">
        <f t="shared" ref="CG54:CH54" si="85">(Y54+AA54+AC54+AE54+AG54+AI54+AK54+AM54+AO54+AQ54+AS54+AU54+AW54+AY54+BA54+BC54+BE54+BG54+BI54+BK54+BM54+BO54+BQ54+BS54+BU54+BW54+BY54+CA54+CC54+CE54)</f>
        <v>66</v>
      </c>
      <c r="CH54" s="5">
        <f t="shared" si="85"/>
        <v>120</v>
      </c>
      <c r="CI54" s="12">
        <f t="shared" si="13"/>
        <v>25.71428571</v>
      </c>
    </row>
    <row r="55" ht="15.75" customHeight="1">
      <c r="A55" s="13" t="s">
        <v>118</v>
      </c>
      <c r="B55" s="14">
        <v>44697.0</v>
      </c>
      <c r="C55" s="15" t="s">
        <v>111</v>
      </c>
      <c r="D55" s="15">
        <v>50.0</v>
      </c>
      <c r="E55" s="15" t="s">
        <v>89</v>
      </c>
      <c r="F55" s="15" t="s">
        <v>97</v>
      </c>
      <c r="G55" s="15" t="s">
        <v>128</v>
      </c>
      <c r="H55" s="16">
        <f>1-((1-0.987)*(1-0.165))</f>
        <v>0.989145</v>
      </c>
      <c r="I55" s="9">
        <f t="shared" si="76"/>
        <v>48</v>
      </c>
      <c r="J55" s="15">
        <v>2.0</v>
      </c>
      <c r="K55" s="15">
        <v>31.0</v>
      </c>
      <c r="L55" s="7">
        <f>ABS((66.29-M55))</f>
        <v>12.71</v>
      </c>
      <c r="M55" s="10">
        <f t="shared" si="3"/>
        <v>79</v>
      </c>
      <c r="N55" s="10">
        <f t="shared" si="4"/>
        <v>66.29</v>
      </c>
      <c r="O55" s="10">
        <v>66.87</v>
      </c>
      <c r="P55" s="9">
        <v>84.0</v>
      </c>
      <c r="Q55" s="11">
        <v>0.246</v>
      </c>
      <c r="R55" s="12">
        <f t="shared" si="5"/>
        <v>4.35666</v>
      </c>
      <c r="S55" s="9">
        <f t="shared" si="6"/>
        <v>1.23</v>
      </c>
      <c r="T55" s="12">
        <f t="shared" si="7"/>
        <v>4.450499664</v>
      </c>
      <c r="U55" s="12">
        <f t="shared" si="8"/>
        <v>7.54321977</v>
      </c>
      <c r="V55" s="12">
        <f t="shared" si="9"/>
        <v>8.77321977</v>
      </c>
      <c r="W55" s="12">
        <f t="shared" si="10"/>
        <v>8.230115689</v>
      </c>
      <c r="X55" s="12">
        <f t="shared" si="11"/>
        <v>0.543104081</v>
      </c>
      <c r="Y55" s="13">
        <v>1.0</v>
      </c>
      <c r="Z55" s="13">
        <v>2.0</v>
      </c>
      <c r="AA55" s="13">
        <v>1.0</v>
      </c>
      <c r="AB55" s="13">
        <v>2.0</v>
      </c>
      <c r="AC55" s="13">
        <v>1.0</v>
      </c>
      <c r="AD55" s="13">
        <v>2.0</v>
      </c>
      <c r="AE55" s="13">
        <v>1.0</v>
      </c>
      <c r="AF55" s="13">
        <v>2.0</v>
      </c>
      <c r="AG55" s="13">
        <v>1.0</v>
      </c>
      <c r="AH55" s="13">
        <v>1.0</v>
      </c>
      <c r="AI55" s="13">
        <v>1.0</v>
      </c>
      <c r="AJ55" s="13">
        <v>1.0</v>
      </c>
      <c r="AK55" s="13">
        <v>1.0</v>
      </c>
      <c r="AL55" s="13">
        <v>2.0</v>
      </c>
      <c r="AM55" s="13">
        <v>1.0</v>
      </c>
      <c r="AN55" s="13">
        <v>1.0</v>
      </c>
      <c r="AO55" s="13">
        <v>1.0</v>
      </c>
      <c r="AP55" s="13">
        <v>1.0</v>
      </c>
      <c r="AQ55" s="13">
        <v>1.0</v>
      </c>
      <c r="AR55" s="13">
        <v>2.0</v>
      </c>
      <c r="AS55" s="13">
        <v>1.0</v>
      </c>
      <c r="AT55" s="13">
        <v>1.0</v>
      </c>
      <c r="AU55" s="13">
        <v>1.0</v>
      </c>
      <c r="AV55" s="13">
        <v>1.0</v>
      </c>
      <c r="AW55" s="13">
        <v>1.0</v>
      </c>
      <c r="AX55" s="13">
        <v>1.0</v>
      </c>
      <c r="AY55" s="13">
        <v>1.0</v>
      </c>
      <c r="AZ55" s="13">
        <v>1.0</v>
      </c>
      <c r="BA55" s="13">
        <v>1.0</v>
      </c>
      <c r="BB55" s="13">
        <v>1.0</v>
      </c>
      <c r="BC55" s="13">
        <v>1.0</v>
      </c>
      <c r="BD55" s="13">
        <v>1.0</v>
      </c>
      <c r="BE55" s="13">
        <v>7.0</v>
      </c>
      <c r="BF55" s="13">
        <v>7.0</v>
      </c>
      <c r="BG55" s="13">
        <v>7.0</v>
      </c>
      <c r="BH55" s="13">
        <v>7.0</v>
      </c>
      <c r="BI55" s="13">
        <v>7.0</v>
      </c>
      <c r="BJ55" s="13">
        <v>7.0</v>
      </c>
      <c r="BK55" s="13">
        <v>7.0</v>
      </c>
      <c r="BL55" s="13">
        <v>7.0</v>
      </c>
      <c r="BM55" s="13">
        <v>7.0</v>
      </c>
      <c r="BN55" s="13">
        <v>7.0</v>
      </c>
      <c r="BO55" s="13">
        <v>7.0</v>
      </c>
      <c r="BP55" s="13">
        <v>7.0</v>
      </c>
      <c r="BQ55" s="13">
        <v>7.0</v>
      </c>
      <c r="BR55" s="13">
        <v>7.0</v>
      </c>
      <c r="BS55" s="13">
        <v>3.0</v>
      </c>
      <c r="BT55" s="13">
        <v>7.0</v>
      </c>
      <c r="BU55" s="13">
        <v>1.0</v>
      </c>
      <c r="BV55" s="13">
        <v>2.0</v>
      </c>
      <c r="BW55" s="13">
        <v>7.0</v>
      </c>
      <c r="BX55" s="13">
        <v>7.0</v>
      </c>
      <c r="BY55" s="13">
        <v>7.0</v>
      </c>
      <c r="BZ55" s="13">
        <v>7.0</v>
      </c>
      <c r="CA55" s="13">
        <v>7.0</v>
      </c>
      <c r="CB55" s="13">
        <v>7.0</v>
      </c>
      <c r="CC55" s="13">
        <v>7.0</v>
      </c>
      <c r="CD55" s="13">
        <v>7.0</v>
      </c>
      <c r="CE55" s="13">
        <v>2.0</v>
      </c>
      <c r="CF55" s="13">
        <v>4.0</v>
      </c>
      <c r="CG55" s="5">
        <f t="shared" ref="CG55:CH55" si="86">(Y55+AA55+AC55+AE55+AG55+AI55+AK55+AM55+AO55+AQ55+AS55+AU55+AW55+AY55+BA55+BC55+BE55+BG55+BI55+BK55+BM55+BO55+BQ55+BS55+BU55+BW55+BY55+CA55+CC55+CE55)</f>
        <v>99</v>
      </c>
      <c r="CH55" s="5">
        <f t="shared" si="86"/>
        <v>112</v>
      </c>
      <c r="CI55" s="12">
        <f t="shared" si="13"/>
        <v>6.19047619</v>
      </c>
    </row>
    <row r="56" ht="15.75" customHeight="1">
      <c r="A56" s="13" t="s">
        <v>118</v>
      </c>
      <c r="B56" s="14">
        <v>44795.0</v>
      </c>
      <c r="C56" s="15" t="s">
        <v>88</v>
      </c>
      <c r="D56" s="15">
        <v>65.0</v>
      </c>
      <c r="E56" s="15" t="s">
        <v>89</v>
      </c>
      <c r="F56" s="15" t="s">
        <v>90</v>
      </c>
      <c r="G56" s="15" t="s">
        <v>129</v>
      </c>
      <c r="H56" s="16">
        <f>1-((1-0.588)*(1-0.049)*(1-0.049)*(1-0.114)*(1-0.552))</f>
        <v>0.852099383</v>
      </c>
      <c r="I56" s="9">
        <f t="shared" si="76"/>
        <v>63</v>
      </c>
      <c r="J56" s="15">
        <v>2.0</v>
      </c>
      <c r="K56" s="9">
        <v>15.19</v>
      </c>
      <c r="L56" s="9">
        <f>ABS((75.93-M56))</f>
        <v>2.26</v>
      </c>
      <c r="M56" s="10">
        <f t="shared" si="3"/>
        <v>78.19</v>
      </c>
      <c r="N56" s="10">
        <f t="shared" si="4"/>
        <v>75.93</v>
      </c>
      <c r="O56" s="10">
        <v>66.87</v>
      </c>
      <c r="P56" s="9">
        <v>84.0</v>
      </c>
      <c r="Q56" s="11">
        <v>0.91</v>
      </c>
      <c r="R56" s="12">
        <f t="shared" si="5"/>
        <v>7.3437</v>
      </c>
      <c r="S56" s="12">
        <f t="shared" si="6"/>
        <v>5.2871</v>
      </c>
      <c r="T56" s="12">
        <f t="shared" si="7"/>
        <v>10.02605697</v>
      </c>
      <c r="U56" s="12">
        <f t="shared" si="8"/>
        <v>11.77848456</v>
      </c>
      <c r="V56" s="12">
        <f t="shared" si="9"/>
        <v>17.06558456</v>
      </c>
      <c r="W56" s="12">
        <f t="shared" si="10"/>
        <v>15.03396735</v>
      </c>
      <c r="X56" s="12">
        <f t="shared" si="11"/>
        <v>2.03161721</v>
      </c>
      <c r="Y56" s="13">
        <v>1.0</v>
      </c>
      <c r="Z56" s="13">
        <v>3.0</v>
      </c>
      <c r="AA56" s="13">
        <v>1.0</v>
      </c>
      <c r="AB56" s="13">
        <v>4.0</v>
      </c>
      <c r="AC56" s="13">
        <v>1.0</v>
      </c>
      <c r="AD56" s="13">
        <v>3.0</v>
      </c>
      <c r="AE56" s="13">
        <v>1.0</v>
      </c>
      <c r="AF56" s="13">
        <v>1.0</v>
      </c>
      <c r="AG56" s="13">
        <v>1.0</v>
      </c>
      <c r="AH56" s="13">
        <v>1.0</v>
      </c>
      <c r="AI56" s="13">
        <v>1.0</v>
      </c>
      <c r="AJ56" s="13">
        <v>1.0</v>
      </c>
      <c r="AK56" s="13">
        <v>1.0</v>
      </c>
      <c r="AL56" s="13">
        <v>1.0</v>
      </c>
      <c r="AM56" s="13">
        <v>1.0</v>
      </c>
      <c r="AN56" s="13">
        <v>1.0</v>
      </c>
      <c r="AO56" s="13">
        <v>1.0</v>
      </c>
      <c r="AP56" s="13">
        <v>1.0</v>
      </c>
      <c r="AQ56" s="13">
        <v>1.0</v>
      </c>
      <c r="AR56" s="13">
        <v>3.0</v>
      </c>
      <c r="AS56" s="13">
        <v>1.0</v>
      </c>
      <c r="AT56" s="13">
        <v>1.0</v>
      </c>
      <c r="AU56" s="13">
        <v>1.0</v>
      </c>
      <c r="AV56" s="13">
        <v>1.0</v>
      </c>
      <c r="AW56" s="13">
        <v>1.0</v>
      </c>
      <c r="AX56" s="13">
        <v>1.0</v>
      </c>
      <c r="AY56" s="13">
        <v>1.0</v>
      </c>
      <c r="AZ56" s="13">
        <v>2.0</v>
      </c>
      <c r="BA56" s="13">
        <v>1.0</v>
      </c>
      <c r="BB56" s="13">
        <v>1.0</v>
      </c>
      <c r="BC56" s="13">
        <v>1.0</v>
      </c>
      <c r="BD56" s="13">
        <v>1.0</v>
      </c>
      <c r="BE56" s="13">
        <v>1.0</v>
      </c>
      <c r="BF56" s="13">
        <v>2.0</v>
      </c>
      <c r="BG56" s="13">
        <v>1.0</v>
      </c>
      <c r="BH56" s="13">
        <v>3.0</v>
      </c>
      <c r="BI56" s="13">
        <v>2.0</v>
      </c>
      <c r="BJ56" s="13">
        <v>4.0</v>
      </c>
      <c r="BK56" s="13">
        <v>1.0</v>
      </c>
      <c r="BL56" s="13">
        <v>1.0</v>
      </c>
      <c r="BM56" s="13">
        <v>1.0</v>
      </c>
      <c r="BN56" s="13">
        <v>2.0</v>
      </c>
      <c r="BO56" s="13">
        <v>1.0</v>
      </c>
      <c r="BP56" s="13">
        <v>2.0</v>
      </c>
      <c r="BQ56" s="13">
        <v>2.0</v>
      </c>
      <c r="BR56" s="13">
        <v>3.0</v>
      </c>
      <c r="BS56" s="13">
        <v>2.0</v>
      </c>
      <c r="BT56" s="13">
        <v>4.0</v>
      </c>
      <c r="BU56" s="13">
        <v>1.0</v>
      </c>
      <c r="BV56" s="13">
        <v>1.0</v>
      </c>
      <c r="BW56" s="13">
        <v>2.0</v>
      </c>
      <c r="BX56" s="13">
        <v>3.0</v>
      </c>
      <c r="BY56" s="13">
        <v>1.0</v>
      </c>
      <c r="BZ56" s="13">
        <v>2.0</v>
      </c>
      <c r="CA56" s="13">
        <v>1.0</v>
      </c>
      <c r="CB56" s="13">
        <v>2.0</v>
      </c>
      <c r="CC56" s="13">
        <v>1.0</v>
      </c>
      <c r="CD56" s="13">
        <v>2.0</v>
      </c>
      <c r="CE56" s="13">
        <v>2.0</v>
      </c>
      <c r="CF56" s="13">
        <v>3.0</v>
      </c>
      <c r="CG56" s="5">
        <f t="shared" ref="CG56:CH56" si="87">(Y56+AA56+AC56+AE56+AG56+AI56+AK56+AM56+AO56+AQ56+AS56+AU56+AW56+AY56+BA56+BC56+BE56+BG56+BI56+BK56+BM56+BO56+BQ56+BS56+BU56+BW56+BY56+CA56+CC56+CE56)</f>
        <v>35</v>
      </c>
      <c r="CH56" s="5">
        <f t="shared" si="87"/>
        <v>60</v>
      </c>
      <c r="CI56" s="12">
        <f t="shared" si="13"/>
        <v>11.9047619</v>
      </c>
    </row>
    <row r="57" ht="15.75" customHeight="1">
      <c r="A57" s="13" t="s">
        <v>118</v>
      </c>
      <c r="B57" s="14">
        <v>44647.0</v>
      </c>
      <c r="C57" s="15" t="s">
        <v>120</v>
      </c>
      <c r="D57" s="15">
        <v>49.0</v>
      </c>
      <c r="E57" s="15" t="s">
        <v>89</v>
      </c>
      <c r="F57" s="15" t="s">
        <v>93</v>
      </c>
      <c r="G57" s="15" t="s">
        <v>130</v>
      </c>
      <c r="H57" s="15">
        <f>(1-0.127)</f>
        <v>0.873</v>
      </c>
      <c r="I57" s="9">
        <f t="shared" si="76"/>
        <v>47</v>
      </c>
      <c r="J57" s="15">
        <v>2.0</v>
      </c>
      <c r="K57" s="15">
        <v>30.6</v>
      </c>
      <c r="L57" s="9">
        <f>ABS((76.61-M57))</f>
        <v>0.99</v>
      </c>
      <c r="M57" s="10">
        <f t="shared" si="3"/>
        <v>77.6</v>
      </c>
      <c r="N57" s="10">
        <f t="shared" si="4"/>
        <v>76.61</v>
      </c>
      <c r="O57" s="10">
        <v>66.87</v>
      </c>
      <c r="P57" s="9">
        <v>84.0</v>
      </c>
      <c r="Q57" s="9">
        <v>0.939</v>
      </c>
      <c r="R57" s="12">
        <f t="shared" si="5"/>
        <v>6.93921</v>
      </c>
      <c r="S57" s="12">
        <f t="shared" si="6"/>
        <v>6.0096</v>
      </c>
      <c r="T57" s="12">
        <f t="shared" si="7"/>
        <v>24.27270867</v>
      </c>
      <c r="U57" s="12">
        <f t="shared" si="8"/>
        <v>25.0842582</v>
      </c>
      <c r="V57" s="12">
        <f t="shared" si="9"/>
        <v>31.0938582</v>
      </c>
      <c r="W57" s="12">
        <f t="shared" si="10"/>
        <v>22.80216268</v>
      </c>
      <c r="X57" s="12">
        <f t="shared" si="11"/>
        <v>8.29169552</v>
      </c>
      <c r="Y57" s="13">
        <v>5.0</v>
      </c>
      <c r="Z57" s="13">
        <v>6.0</v>
      </c>
      <c r="AA57" s="13">
        <v>4.0</v>
      </c>
      <c r="AB57" s="13">
        <v>6.0</v>
      </c>
      <c r="AC57" s="13">
        <v>4.0</v>
      </c>
      <c r="AD57" s="13">
        <v>5.0</v>
      </c>
      <c r="AE57" s="13">
        <v>2.0</v>
      </c>
      <c r="AF57" s="13">
        <v>4.0</v>
      </c>
      <c r="AG57" s="13">
        <v>2.0</v>
      </c>
      <c r="AH57" s="13">
        <v>4.0</v>
      </c>
      <c r="AI57" s="13">
        <v>2.0</v>
      </c>
      <c r="AJ57" s="13">
        <v>4.0</v>
      </c>
      <c r="AK57" s="13">
        <v>2.0</v>
      </c>
      <c r="AL57" s="13">
        <v>3.0</v>
      </c>
      <c r="AM57" s="13">
        <v>5.0</v>
      </c>
      <c r="AN57" s="13">
        <v>7.0</v>
      </c>
      <c r="AO57" s="13">
        <v>5.0</v>
      </c>
      <c r="AP57" s="13">
        <v>7.0</v>
      </c>
      <c r="AQ57" s="13">
        <v>4.0</v>
      </c>
      <c r="AR57" s="13">
        <v>6.0</v>
      </c>
      <c r="AS57" s="13">
        <v>4.0</v>
      </c>
      <c r="AT57" s="13">
        <v>6.0</v>
      </c>
      <c r="AU57" s="13">
        <v>4.0</v>
      </c>
      <c r="AV57" s="13">
        <v>6.0</v>
      </c>
      <c r="AW57" s="13">
        <v>2.0</v>
      </c>
      <c r="AX57" s="13">
        <v>4.0</v>
      </c>
      <c r="AY57" s="13">
        <v>4.0</v>
      </c>
      <c r="AZ57" s="13">
        <v>6.0</v>
      </c>
      <c r="BA57" s="13">
        <v>2.0</v>
      </c>
      <c r="BB57" s="13">
        <v>5.0</v>
      </c>
      <c r="BC57" s="13">
        <v>1.0</v>
      </c>
      <c r="BD57" s="13">
        <v>3.0</v>
      </c>
      <c r="BE57" s="13">
        <v>6.0</v>
      </c>
      <c r="BF57" s="13">
        <v>7.0</v>
      </c>
      <c r="BG57" s="13">
        <v>6.0</v>
      </c>
      <c r="BH57" s="13">
        <v>7.0</v>
      </c>
      <c r="BI57" s="13">
        <v>6.0</v>
      </c>
      <c r="BJ57" s="13">
        <v>7.0</v>
      </c>
      <c r="BK57" s="13">
        <v>3.0</v>
      </c>
      <c r="BL57" s="13">
        <v>6.0</v>
      </c>
      <c r="BM57" s="13">
        <v>6.0</v>
      </c>
      <c r="BN57" s="13">
        <v>7.0</v>
      </c>
      <c r="BO57" s="13">
        <v>7.0</v>
      </c>
      <c r="BP57" s="13">
        <v>7.0</v>
      </c>
      <c r="BQ57" s="13">
        <v>4.0</v>
      </c>
      <c r="BR57" s="13">
        <v>7.0</v>
      </c>
      <c r="BS57" s="13">
        <v>3.0</v>
      </c>
      <c r="BT57" s="13">
        <v>7.0</v>
      </c>
      <c r="BU57" s="13">
        <v>1.0</v>
      </c>
      <c r="BV57" s="13">
        <v>3.0</v>
      </c>
      <c r="BW57" s="13">
        <v>6.0</v>
      </c>
      <c r="BX57" s="13">
        <v>7.0</v>
      </c>
      <c r="BY57" s="13">
        <v>6.0</v>
      </c>
      <c r="BZ57" s="13">
        <v>7.0</v>
      </c>
      <c r="CA57" s="13">
        <v>4.0</v>
      </c>
      <c r="CB57" s="13">
        <v>6.0</v>
      </c>
      <c r="CC57" s="13">
        <v>5.0</v>
      </c>
      <c r="CD57" s="13">
        <v>7.0</v>
      </c>
      <c r="CE57" s="13">
        <v>3.0</v>
      </c>
      <c r="CF57" s="13">
        <v>7.0</v>
      </c>
      <c r="CG57" s="5">
        <f t="shared" ref="CG57:CH57" si="88">(Y57+AA57+AC57+AE57+AG57+AI57+AK57+AM57+AO57+AQ57+AS57+AU57+AW57+AY57+BA57+BC57+BE57+BG57+BI57+BK57+BM57+BO57+BQ57+BS57+BU57+BW57+BY57+CA57+CC57+CE57)</f>
        <v>118</v>
      </c>
      <c r="CH57" s="5">
        <f t="shared" si="88"/>
        <v>174</v>
      </c>
      <c r="CI57" s="12">
        <f t="shared" si="13"/>
        <v>26.66666667</v>
      </c>
    </row>
    <row r="58" ht="15.75" customHeight="1">
      <c r="A58" s="13" t="s">
        <v>118</v>
      </c>
      <c r="B58" s="14">
        <v>45024.0</v>
      </c>
      <c r="C58" s="15" t="s">
        <v>120</v>
      </c>
      <c r="D58" s="15">
        <v>44.0</v>
      </c>
      <c r="E58" s="15" t="s">
        <v>89</v>
      </c>
      <c r="F58" s="15" t="s">
        <v>97</v>
      </c>
      <c r="G58" s="15" t="s">
        <v>106</v>
      </c>
      <c r="H58" s="16">
        <f>1-((1-0.987)*(1-0.047))</f>
        <v>0.987611</v>
      </c>
      <c r="I58" s="9">
        <f t="shared" si="76"/>
        <v>42</v>
      </c>
      <c r="J58" s="15">
        <v>2.0</v>
      </c>
      <c r="K58" s="15">
        <v>31.0</v>
      </c>
      <c r="L58" s="7">
        <f>ABS((66.29-M58))</f>
        <v>6.71</v>
      </c>
      <c r="M58" s="10">
        <f t="shared" si="3"/>
        <v>73</v>
      </c>
      <c r="N58" s="10">
        <f t="shared" si="4"/>
        <v>66.29</v>
      </c>
      <c r="O58" s="10">
        <v>66.87</v>
      </c>
      <c r="P58" s="9">
        <v>84.0</v>
      </c>
      <c r="Q58" s="11">
        <v>0.246</v>
      </c>
      <c r="R58" s="12">
        <f t="shared" si="5"/>
        <v>4.35666</v>
      </c>
      <c r="S58" s="12">
        <f t="shared" si="6"/>
        <v>2.706</v>
      </c>
      <c r="T58" s="12">
        <f t="shared" si="7"/>
        <v>5.901311513</v>
      </c>
      <c r="U58" s="12">
        <f t="shared" si="8"/>
        <v>7.531521486</v>
      </c>
      <c r="V58" s="12">
        <f t="shared" si="9"/>
        <v>10.23752149</v>
      </c>
      <c r="W58" s="12">
        <f t="shared" si="10"/>
        <v>7.80001637</v>
      </c>
      <c r="X58" s="12">
        <f t="shared" si="11"/>
        <v>2.437505116</v>
      </c>
      <c r="Y58" s="13">
        <v>4.0</v>
      </c>
      <c r="Z58" s="13">
        <v>6.0</v>
      </c>
      <c r="AA58" s="13">
        <v>4.0</v>
      </c>
      <c r="AB58" s="13">
        <v>6.0</v>
      </c>
      <c r="AC58" s="13">
        <v>4.0</v>
      </c>
      <c r="AD58" s="13">
        <v>6.0</v>
      </c>
      <c r="AE58" s="13">
        <v>4.0</v>
      </c>
      <c r="AF58" s="13">
        <v>7.0</v>
      </c>
      <c r="AG58" s="13">
        <v>4.0</v>
      </c>
      <c r="AH58" s="13">
        <v>7.0</v>
      </c>
      <c r="AI58" s="13">
        <v>4.0</v>
      </c>
      <c r="AJ58" s="13">
        <v>7.0</v>
      </c>
      <c r="AK58" s="13">
        <v>4.0</v>
      </c>
      <c r="AL58" s="13">
        <v>5.0</v>
      </c>
      <c r="AM58" s="13">
        <v>4.0</v>
      </c>
      <c r="AN58" s="13">
        <v>7.0</v>
      </c>
      <c r="AO58" s="13">
        <v>4.0</v>
      </c>
      <c r="AP58" s="13">
        <v>7.0</v>
      </c>
      <c r="AQ58" s="13">
        <v>5.0</v>
      </c>
      <c r="AR58" s="13">
        <v>7.0</v>
      </c>
      <c r="AS58" s="13">
        <v>5.0</v>
      </c>
      <c r="AT58" s="13">
        <v>7.0</v>
      </c>
      <c r="AU58" s="13">
        <v>5.0</v>
      </c>
      <c r="AV58" s="13">
        <v>7.0</v>
      </c>
      <c r="AW58" s="13">
        <v>1.0</v>
      </c>
      <c r="AX58" s="13">
        <v>3.0</v>
      </c>
      <c r="AY58" s="13">
        <v>3.0</v>
      </c>
      <c r="AZ58" s="13">
        <v>6.0</v>
      </c>
      <c r="BA58" s="13">
        <v>4.0</v>
      </c>
      <c r="BB58" s="13">
        <v>6.0</v>
      </c>
      <c r="BC58" s="13">
        <v>1.0</v>
      </c>
      <c r="BD58" s="13">
        <v>3.0</v>
      </c>
      <c r="BE58" s="13">
        <v>7.0</v>
      </c>
      <c r="BF58" s="13">
        <v>7.0</v>
      </c>
      <c r="BG58" s="13">
        <v>7.0</v>
      </c>
      <c r="BH58" s="13">
        <v>7.0</v>
      </c>
      <c r="BI58" s="13">
        <v>7.0</v>
      </c>
      <c r="BJ58" s="13">
        <v>7.0</v>
      </c>
      <c r="BK58" s="13">
        <v>7.0</v>
      </c>
      <c r="BL58" s="13">
        <v>7.0</v>
      </c>
      <c r="BM58" s="13">
        <v>7.0</v>
      </c>
      <c r="BN58" s="13">
        <v>7.0</v>
      </c>
      <c r="BO58" s="13">
        <v>5.0</v>
      </c>
      <c r="BP58" s="13">
        <v>7.0</v>
      </c>
      <c r="BQ58" s="13">
        <v>3.0</v>
      </c>
      <c r="BR58" s="13">
        <v>7.0</v>
      </c>
      <c r="BS58" s="13">
        <v>3.0</v>
      </c>
      <c r="BT58" s="13">
        <v>7.0</v>
      </c>
      <c r="BU58" s="13">
        <v>1.0</v>
      </c>
      <c r="BV58" s="13">
        <v>4.0</v>
      </c>
      <c r="BW58" s="13">
        <v>7.0</v>
      </c>
      <c r="BX58" s="13">
        <v>7.0</v>
      </c>
      <c r="BY58" s="13">
        <v>7.0</v>
      </c>
      <c r="BZ58" s="13">
        <v>7.0</v>
      </c>
      <c r="CA58" s="13">
        <v>7.0</v>
      </c>
      <c r="CB58" s="13">
        <v>7.0</v>
      </c>
      <c r="CC58" s="13">
        <v>7.0</v>
      </c>
      <c r="CD58" s="13">
        <v>7.0</v>
      </c>
      <c r="CE58" s="13">
        <v>7.0</v>
      </c>
      <c r="CF58" s="13">
        <v>7.0</v>
      </c>
      <c r="CG58" s="5">
        <f t="shared" ref="CG58:CH58" si="89">(Y58+AA58+AC58+AE58+AG58+AI58+AK58+AM58+AO58+AQ58+AS58+AU58+AW58+AY58+BA58+BC58+BE58+BG58+BI58+BK58+BM58+BO58+BQ58+BS58+BU58+BW58+BY58+CA58+CC58+CE58)</f>
        <v>142</v>
      </c>
      <c r="CH58" s="5">
        <f t="shared" si="89"/>
        <v>192</v>
      </c>
      <c r="CI58" s="12">
        <f t="shared" si="13"/>
        <v>23.80952381</v>
      </c>
    </row>
    <row r="59" ht="15.75" customHeight="1">
      <c r="A59" s="13" t="s">
        <v>118</v>
      </c>
      <c r="B59" s="14">
        <v>44625.0</v>
      </c>
      <c r="C59" s="15" t="s">
        <v>95</v>
      </c>
      <c r="D59" s="15">
        <v>68.0</v>
      </c>
      <c r="E59" s="15" t="s">
        <v>89</v>
      </c>
      <c r="F59" s="15" t="s">
        <v>90</v>
      </c>
      <c r="G59" s="15" t="s">
        <v>91</v>
      </c>
      <c r="H59" s="16">
        <f t="shared" ref="H59:H61" si="91">1-((1-0.588)*(1-0.049)*(1-0.049))</f>
        <v>0.627386788</v>
      </c>
      <c r="I59" s="9">
        <f t="shared" si="76"/>
        <v>65</v>
      </c>
      <c r="J59" s="15">
        <v>3.0</v>
      </c>
      <c r="K59" s="9">
        <v>15.19</v>
      </c>
      <c r="L59" s="9">
        <f t="shared" ref="L59:L61" si="92">ABS((75.93-M59))</f>
        <v>4.26</v>
      </c>
      <c r="M59" s="10">
        <f t="shared" si="3"/>
        <v>80.19</v>
      </c>
      <c r="N59" s="10">
        <f t="shared" si="4"/>
        <v>75.93</v>
      </c>
      <c r="O59" s="10">
        <v>66.87</v>
      </c>
      <c r="P59" s="9">
        <v>84.0</v>
      </c>
      <c r="Q59" s="11">
        <v>0.91</v>
      </c>
      <c r="R59" s="12">
        <f t="shared" si="5"/>
        <v>7.3437</v>
      </c>
      <c r="S59" s="12">
        <f t="shared" si="6"/>
        <v>3.4671</v>
      </c>
      <c r="T59" s="12">
        <f t="shared" si="7"/>
        <v>6.240177209</v>
      </c>
      <c r="U59" s="12">
        <f t="shared" si="8"/>
        <v>8.672304832</v>
      </c>
      <c r="V59" s="12">
        <f t="shared" si="9"/>
        <v>12.13940483</v>
      </c>
      <c r="W59" s="12">
        <f t="shared" si="10"/>
        <v>10.00055731</v>
      </c>
      <c r="X59" s="12">
        <f t="shared" si="11"/>
        <v>2.138847518</v>
      </c>
      <c r="Y59" s="13">
        <v>4.0</v>
      </c>
      <c r="Z59" s="13">
        <v>6.0</v>
      </c>
      <c r="AA59" s="13">
        <v>4.0</v>
      </c>
      <c r="AB59" s="13">
        <v>5.0</v>
      </c>
      <c r="AC59" s="13">
        <v>2.0</v>
      </c>
      <c r="AD59" s="13">
        <v>3.0</v>
      </c>
      <c r="AE59" s="13">
        <v>2.0</v>
      </c>
      <c r="AF59" s="13">
        <v>3.0</v>
      </c>
      <c r="AG59" s="13">
        <v>3.0</v>
      </c>
      <c r="AH59" s="13">
        <v>4.0</v>
      </c>
      <c r="AI59" s="13">
        <v>2.0</v>
      </c>
      <c r="AJ59" s="13">
        <v>3.0</v>
      </c>
      <c r="AK59" s="13">
        <v>2.0</v>
      </c>
      <c r="AL59" s="13">
        <v>2.0</v>
      </c>
      <c r="AM59" s="13">
        <v>3.0</v>
      </c>
      <c r="AN59" s="13">
        <v>5.0</v>
      </c>
      <c r="AO59" s="13">
        <v>3.0</v>
      </c>
      <c r="AP59" s="13">
        <v>5.0</v>
      </c>
      <c r="AQ59" s="13">
        <v>3.0</v>
      </c>
      <c r="AR59" s="13">
        <v>4.0</v>
      </c>
      <c r="AS59" s="13">
        <v>3.0</v>
      </c>
      <c r="AT59" s="13">
        <v>4.0</v>
      </c>
      <c r="AU59" s="13">
        <v>3.0</v>
      </c>
      <c r="AV59" s="13">
        <v>4.0</v>
      </c>
      <c r="AW59" s="13">
        <v>3.0</v>
      </c>
      <c r="AX59" s="13">
        <v>4.0</v>
      </c>
      <c r="AY59" s="13">
        <v>2.0</v>
      </c>
      <c r="AZ59" s="13">
        <v>3.0</v>
      </c>
      <c r="BA59" s="13">
        <v>2.0</v>
      </c>
      <c r="BB59" s="13">
        <v>2.0</v>
      </c>
      <c r="BC59" s="13">
        <v>1.0</v>
      </c>
      <c r="BD59" s="13">
        <v>1.0</v>
      </c>
      <c r="BE59" s="13">
        <v>7.0</v>
      </c>
      <c r="BF59" s="13">
        <v>7.0</v>
      </c>
      <c r="BG59" s="13">
        <v>7.0</v>
      </c>
      <c r="BH59" s="13">
        <v>7.0</v>
      </c>
      <c r="BI59" s="13">
        <v>7.0</v>
      </c>
      <c r="BJ59" s="13">
        <v>7.0</v>
      </c>
      <c r="BK59" s="13">
        <v>7.0</v>
      </c>
      <c r="BL59" s="13">
        <v>7.0</v>
      </c>
      <c r="BM59" s="13">
        <v>7.0</v>
      </c>
      <c r="BN59" s="13">
        <v>7.0</v>
      </c>
      <c r="BO59" s="13">
        <v>5.0</v>
      </c>
      <c r="BP59" s="13">
        <v>7.0</v>
      </c>
      <c r="BQ59" s="13">
        <v>4.0</v>
      </c>
      <c r="BR59" s="13">
        <v>7.0</v>
      </c>
      <c r="BS59" s="13">
        <v>3.0</v>
      </c>
      <c r="BT59" s="13">
        <v>7.0</v>
      </c>
      <c r="BU59" s="13">
        <v>1.0</v>
      </c>
      <c r="BV59" s="13">
        <v>2.0</v>
      </c>
      <c r="BW59" s="13">
        <v>5.0</v>
      </c>
      <c r="BX59" s="13">
        <v>7.0</v>
      </c>
      <c r="BY59" s="13">
        <v>5.0</v>
      </c>
      <c r="BZ59" s="13">
        <v>7.0</v>
      </c>
      <c r="CA59" s="13">
        <v>5.0</v>
      </c>
      <c r="CB59" s="13">
        <v>7.0</v>
      </c>
      <c r="CC59" s="13">
        <v>5.0</v>
      </c>
      <c r="CD59" s="13">
        <v>7.0</v>
      </c>
      <c r="CE59" s="13">
        <v>3.0</v>
      </c>
      <c r="CF59" s="13">
        <v>6.0</v>
      </c>
      <c r="CG59" s="5">
        <f t="shared" ref="CG59:CH59" si="90">(Y59+AA59+AC59+AE59+AG59+AI59+AK59+AM59+AO59+AQ59+AS59+AU59+AW59+AY59+BA59+BC59+BE59+BG59+BI59+BK59+BM59+BO59+BQ59+BS59+BU59+BW59+BY59+CA59+CC59+CE59)</f>
        <v>113</v>
      </c>
      <c r="CH59" s="5">
        <f t="shared" si="90"/>
        <v>150</v>
      </c>
      <c r="CI59" s="12">
        <f t="shared" si="13"/>
        <v>17.61904762</v>
      </c>
    </row>
    <row r="60" ht="15.75" customHeight="1">
      <c r="A60" s="13" t="s">
        <v>118</v>
      </c>
      <c r="B60" s="14">
        <v>44951.0</v>
      </c>
      <c r="C60" s="15" t="s">
        <v>95</v>
      </c>
      <c r="D60" s="15">
        <v>72.0</v>
      </c>
      <c r="E60" s="15" t="s">
        <v>89</v>
      </c>
      <c r="F60" s="15" t="s">
        <v>90</v>
      </c>
      <c r="G60" s="15" t="s">
        <v>91</v>
      </c>
      <c r="H60" s="16">
        <f t="shared" si="91"/>
        <v>0.627386788</v>
      </c>
      <c r="I60" s="9">
        <f t="shared" si="76"/>
        <v>68</v>
      </c>
      <c r="J60" s="15">
        <v>4.0</v>
      </c>
      <c r="K60" s="9">
        <v>15.19</v>
      </c>
      <c r="L60" s="9">
        <f t="shared" si="92"/>
        <v>7.26</v>
      </c>
      <c r="M60" s="10">
        <f t="shared" si="3"/>
        <v>83.19</v>
      </c>
      <c r="N60" s="10">
        <f t="shared" si="4"/>
        <v>75.93</v>
      </c>
      <c r="O60" s="10">
        <v>66.87</v>
      </c>
      <c r="P60" s="9">
        <v>84.0</v>
      </c>
      <c r="Q60" s="11">
        <v>0.91</v>
      </c>
      <c r="R60" s="12">
        <f t="shared" si="5"/>
        <v>7.3437</v>
      </c>
      <c r="S60" s="12">
        <f t="shared" si="6"/>
        <v>0.7371</v>
      </c>
      <c r="T60" s="12">
        <f t="shared" si="7"/>
        <v>4.527411278</v>
      </c>
      <c r="U60" s="12">
        <f t="shared" si="8"/>
        <v>8.672304832</v>
      </c>
      <c r="V60" s="12">
        <f t="shared" si="9"/>
        <v>9.409404832</v>
      </c>
      <c r="W60" s="12">
        <f t="shared" si="10"/>
        <v>7.213877038</v>
      </c>
      <c r="X60" s="12">
        <f t="shared" si="11"/>
        <v>2.195527794</v>
      </c>
      <c r="Y60" s="13">
        <v>3.0</v>
      </c>
      <c r="Z60" s="13">
        <v>6.0</v>
      </c>
      <c r="AA60" s="13">
        <v>3.0</v>
      </c>
      <c r="AB60" s="13">
        <v>6.0</v>
      </c>
      <c r="AC60" s="13">
        <v>2.0</v>
      </c>
      <c r="AD60" s="13">
        <v>3.0</v>
      </c>
      <c r="AE60" s="13">
        <v>2.0</v>
      </c>
      <c r="AF60" s="13">
        <v>4.0</v>
      </c>
      <c r="AG60" s="13">
        <v>1.0</v>
      </c>
      <c r="AH60" s="13">
        <v>3.0</v>
      </c>
      <c r="AI60" s="13">
        <v>1.0</v>
      </c>
      <c r="AJ60" s="13">
        <v>2.0</v>
      </c>
      <c r="AK60" s="13">
        <v>1.0</v>
      </c>
      <c r="AL60" s="13">
        <v>1.0</v>
      </c>
      <c r="AM60" s="13">
        <v>7.0</v>
      </c>
      <c r="AN60" s="13">
        <v>7.0</v>
      </c>
      <c r="AO60" s="13">
        <v>7.0</v>
      </c>
      <c r="AP60" s="13">
        <v>7.0</v>
      </c>
      <c r="AQ60" s="13">
        <v>2.0</v>
      </c>
      <c r="AR60" s="13">
        <v>4.0</v>
      </c>
      <c r="AS60" s="13">
        <v>2.0</v>
      </c>
      <c r="AT60" s="13">
        <v>4.0</v>
      </c>
      <c r="AU60" s="13">
        <v>2.0</v>
      </c>
      <c r="AV60" s="13">
        <v>4.0</v>
      </c>
      <c r="AW60" s="13">
        <v>2.0</v>
      </c>
      <c r="AX60" s="13">
        <v>2.0</v>
      </c>
      <c r="AY60" s="13">
        <v>3.0</v>
      </c>
      <c r="AZ60" s="13">
        <v>5.0</v>
      </c>
      <c r="BA60" s="13">
        <v>3.0</v>
      </c>
      <c r="BB60" s="13">
        <v>5.0</v>
      </c>
      <c r="BC60" s="13">
        <v>1.0</v>
      </c>
      <c r="BD60" s="13">
        <v>2.0</v>
      </c>
      <c r="BE60" s="13">
        <v>3.0</v>
      </c>
      <c r="BF60" s="13">
        <v>5.0</v>
      </c>
      <c r="BG60" s="13">
        <v>4.0</v>
      </c>
      <c r="BH60" s="13">
        <v>5.0</v>
      </c>
      <c r="BI60" s="13">
        <v>3.0</v>
      </c>
      <c r="BJ60" s="13">
        <v>5.0</v>
      </c>
      <c r="BK60" s="13">
        <v>1.0</v>
      </c>
      <c r="BL60" s="13">
        <v>2.0</v>
      </c>
      <c r="BM60" s="13">
        <v>3.0</v>
      </c>
      <c r="BN60" s="13">
        <v>5.0</v>
      </c>
      <c r="BO60" s="13">
        <v>4.0</v>
      </c>
      <c r="BP60" s="13">
        <v>6.0</v>
      </c>
      <c r="BQ60" s="13">
        <v>3.0</v>
      </c>
      <c r="BR60" s="13">
        <v>6.0</v>
      </c>
      <c r="BS60" s="13">
        <v>2.0</v>
      </c>
      <c r="BT60" s="13">
        <v>6.0</v>
      </c>
      <c r="BU60" s="13">
        <v>1.0</v>
      </c>
      <c r="BV60" s="13">
        <v>1.0</v>
      </c>
      <c r="BW60" s="13">
        <v>4.0</v>
      </c>
      <c r="BX60" s="13">
        <v>6.0</v>
      </c>
      <c r="BY60" s="13">
        <v>4.0</v>
      </c>
      <c r="BZ60" s="13">
        <v>4.0</v>
      </c>
      <c r="CA60" s="13">
        <v>4.0</v>
      </c>
      <c r="CB60" s="13">
        <v>6.0</v>
      </c>
      <c r="CC60" s="13">
        <v>3.0</v>
      </c>
      <c r="CD60" s="13">
        <v>5.0</v>
      </c>
      <c r="CE60" s="13">
        <v>3.0</v>
      </c>
      <c r="CF60" s="13">
        <v>6.0</v>
      </c>
      <c r="CG60" s="5">
        <f t="shared" ref="CG60:CH60" si="93">(Y60+AA60+AC60+AE60+AG60+AI60+AK60+AM60+AO60+AQ60+AS60+AU60+AW60+AY60+BA60+BC60+BE60+BG60+BI60+BK60+BM60+BO60+BQ60+BS60+BU60+BW60+BY60+CA60+CC60+CE60)</f>
        <v>84</v>
      </c>
      <c r="CH60" s="5">
        <f t="shared" si="93"/>
        <v>133</v>
      </c>
      <c r="CI60" s="12">
        <f t="shared" si="13"/>
        <v>23.33333333</v>
      </c>
    </row>
    <row r="61" ht="15.75" customHeight="1">
      <c r="A61" s="13" t="s">
        <v>118</v>
      </c>
      <c r="B61" s="14">
        <v>44826.0</v>
      </c>
      <c r="C61" s="15" t="s">
        <v>88</v>
      </c>
      <c r="D61" s="15">
        <v>66.0</v>
      </c>
      <c r="E61" s="15" t="s">
        <v>102</v>
      </c>
      <c r="F61" s="15" t="s">
        <v>90</v>
      </c>
      <c r="G61" s="15" t="s">
        <v>91</v>
      </c>
      <c r="H61" s="16">
        <f t="shared" si="91"/>
        <v>0.627386788</v>
      </c>
      <c r="I61" s="9">
        <f t="shared" si="76"/>
        <v>64</v>
      </c>
      <c r="J61" s="15">
        <v>2.0</v>
      </c>
      <c r="K61" s="9">
        <v>15.19</v>
      </c>
      <c r="L61" s="9">
        <f t="shared" si="92"/>
        <v>3.26</v>
      </c>
      <c r="M61" s="10">
        <f t="shared" si="3"/>
        <v>79.19</v>
      </c>
      <c r="N61" s="10">
        <f t="shared" si="4"/>
        <v>75.93</v>
      </c>
      <c r="O61" s="10">
        <v>66.87</v>
      </c>
      <c r="P61" s="9">
        <v>84.0</v>
      </c>
      <c r="Q61" s="11">
        <v>0.97</v>
      </c>
      <c r="R61" s="12">
        <f t="shared" si="5"/>
        <v>7.8279</v>
      </c>
      <c r="S61" s="12">
        <f t="shared" si="6"/>
        <v>4.6657</v>
      </c>
      <c r="T61" s="12">
        <f t="shared" si="7"/>
        <v>7.260182649</v>
      </c>
      <c r="U61" s="12">
        <f t="shared" si="8"/>
        <v>9.24410515</v>
      </c>
      <c r="V61" s="12">
        <f t="shared" si="9"/>
        <v>13.90980515</v>
      </c>
      <c r="W61" s="12">
        <f t="shared" si="10"/>
        <v>12.71753614</v>
      </c>
      <c r="X61" s="12">
        <f t="shared" si="11"/>
        <v>1.192269013</v>
      </c>
      <c r="Y61" s="13">
        <v>4.0</v>
      </c>
      <c r="Z61" s="13">
        <v>5.0</v>
      </c>
      <c r="AA61" s="13">
        <v>4.0</v>
      </c>
      <c r="AB61" s="13">
        <v>5.0</v>
      </c>
      <c r="AC61" s="13">
        <v>4.0</v>
      </c>
      <c r="AD61" s="13">
        <v>5.0</v>
      </c>
      <c r="AE61" s="13">
        <v>3.0</v>
      </c>
      <c r="AF61" s="13">
        <v>3.0</v>
      </c>
      <c r="AG61" s="13">
        <v>3.0</v>
      </c>
      <c r="AH61" s="13">
        <v>3.0</v>
      </c>
      <c r="AI61" s="13">
        <v>2.0</v>
      </c>
      <c r="AJ61" s="13">
        <v>2.0</v>
      </c>
      <c r="AK61" s="13">
        <v>3.0</v>
      </c>
      <c r="AL61" s="13">
        <v>3.0</v>
      </c>
      <c r="AM61" s="13">
        <v>4.0</v>
      </c>
      <c r="AN61" s="13">
        <v>5.0</v>
      </c>
      <c r="AO61" s="13">
        <v>4.0</v>
      </c>
      <c r="AP61" s="13">
        <v>5.0</v>
      </c>
      <c r="AQ61" s="13">
        <v>4.0</v>
      </c>
      <c r="AR61" s="13">
        <v>4.0</v>
      </c>
      <c r="AS61" s="13">
        <v>4.0</v>
      </c>
      <c r="AT61" s="13">
        <v>4.0</v>
      </c>
      <c r="AU61" s="13">
        <v>4.0</v>
      </c>
      <c r="AV61" s="13">
        <v>4.0</v>
      </c>
      <c r="AW61" s="13">
        <v>1.0</v>
      </c>
      <c r="AX61" s="13">
        <v>1.0</v>
      </c>
      <c r="AY61" s="13">
        <v>3.0</v>
      </c>
      <c r="AZ61" s="13">
        <v>4.0</v>
      </c>
      <c r="BA61" s="13">
        <v>2.0</v>
      </c>
      <c r="BB61" s="13">
        <v>4.0</v>
      </c>
      <c r="BC61" s="13">
        <v>1.0</v>
      </c>
      <c r="BD61" s="13">
        <v>2.0</v>
      </c>
      <c r="BE61" s="13">
        <v>7.0</v>
      </c>
      <c r="BF61" s="13">
        <v>7.0</v>
      </c>
      <c r="BG61" s="13">
        <v>7.0</v>
      </c>
      <c r="BH61" s="13">
        <v>7.0</v>
      </c>
      <c r="BI61" s="13">
        <v>7.0</v>
      </c>
      <c r="BJ61" s="13">
        <v>7.0</v>
      </c>
      <c r="BK61" s="13">
        <v>5.0</v>
      </c>
      <c r="BL61" s="13">
        <v>6.0</v>
      </c>
      <c r="BM61" s="13">
        <v>7.0</v>
      </c>
      <c r="BN61" s="13">
        <v>7.0</v>
      </c>
      <c r="BO61" s="13">
        <v>7.0</v>
      </c>
      <c r="BP61" s="13">
        <v>7.0</v>
      </c>
      <c r="BQ61" s="13">
        <v>4.0</v>
      </c>
      <c r="BR61" s="13">
        <v>6.0</v>
      </c>
      <c r="BS61" s="13">
        <v>3.0</v>
      </c>
      <c r="BT61" s="13">
        <v>6.0</v>
      </c>
      <c r="BU61" s="13">
        <v>1.0</v>
      </c>
      <c r="BV61" s="13">
        <v>1.0</v>
      </c>
      <c r="BW61" s="13">
        <v>7.0</v>
      </c>
      <c r="BX61" s="13">
        <v>7.0</v>
      </c>
      <c r="BY61" s="13">
        <v>7.0</v>
      </c>
      <c r="BZ61" s="13">
        <v>7.0</v>
      </c>
      <c r="CA61" s="13">
        <v>7.0</v>
      </c>
      <c r="CB61" s="13">
        <v>7.0</v>
      </c>
      <c r="CC61" s="13">
        <v>7.0</v>
      </c>
      <c r="CD61" s="13">
        <v>7.0</v>
      </c>
      <c r="CE61" s="13">
        <v>3.0</v>
      </c>
      <c r="CF61" s="13">
        <v>6.0</v>
      </c>
      <c r="CG61" s="5">
        <f t="shared" ref="CG61:CH61" si="94">(Y61+AA61+AC61+AE61+AG61+AI61+AK61+AM61+AO61+AQ61+AS61+AU61+AW61+AY61+BA61+BC61+BE61+BG61+BI61+BK61+BM61+BO61+BQ61+BS61+BU61+BW61+BY61+CA61+CC61+CE61)</f>
        <v>129</v>
      </c>
      <c r="CH61" s="5">
        <f t="shared" si="94"/>
        <v>147</v>
      </c>
      <c r="CI61" s="12">
        <f t="shared" si="13"/>
        <v>8.571428571</v>
      </c>
    </row>
    <row r="62" ht="15.75" customHeight="1">
      <c r="A62" s="13" t="s">
        <v>118</v>
      </c>
      <c r="B62" s="14">
        <v>44678.0</v>
      </c>
      <c r="C62" s="15" t="s">
        <v>88</v>
      </c>
      <c r="D62" s="15">
        <v>22.0</v>
      </c>
      <c r="E62" s="15" t="s">
        <v>89</v>
      </c>
      <c r="F62" s="15" t="s">
        <v>131</v>
      </c>
      <c r="G62" s="15" t="s">
        <v>94</v>
      </c>
      <c r="H62" s="16">
        <f>(1-0.09)</f>
        <v>0.91</v>
      </c>
      <c r="I62" s="9">
        <f t="shared" si="76"/>
        <v>21</v>
      </c>
      <c r="J62" s="15">
        <v>1.0</v>
      </c>
      <c r="K62" s="15">
        <v>45.8</v>
      </c>
      <c r="L62" s="9">
        <f>ABS((76.61-M62))</f>
        <v>9.81</v>
      </c>
      <c r="M62" s="10">
        <f t="shared" si="3"/>
        <v>66.8</v>
      </c>
      <c r="N62" s="10">
        <f t="shared" si="4"/>
        <v>56.99</v>
      </c>
      <c r="O62" s="10">
        <v>66.87</v>
      </c>
      <c r="P62" s="9">
        <v>84.0</v>
      </c>
      <c r="Q62" s="9">
        <v>0.939</v>
      </c>
      <c r="R62" s="12">
        <f t="shared" si="5"/>
        <v>25.36239</v>
      </c>
      <c r="S62" s="12">
        <f t="shared" si="6"/>
        <v>16.1508</v>
      </c>
      <c r="T62" s="12">
        <f t="shared" si="7"/>
        <v>30.7530951</v>
      </c>
      <c r="U62" s="12">
        <f t="shared" si="8"/>
        <v>39.135642</v>
      </c>
      <c r="V62" s="12">
        <f t="shared" si="9"/>
        <v>55.286442</v>
      </c>
      <c r="W62" s="12">
        <f t="shared" si="10"/>
        <v>44.49242237</v>
      </c>
      <c r="X62" s="12">
        <f t="shared" si="11"/>
        <v>10.79401963</v>
      </c>
      <c r="Y62" s="13">
        <v>5.0</v>
      </c>
      <c r="Z62" s="13">
        <v>7.0</v>
      </c>
      <c r="AA62" s="13">
        <v>5.0</v>
      </c>
      <c r="AB62" s="13">
        <v>7.0</v>
      </c>
      <c r="AC62" s="13">
        <v>5.0</v>
      </c>
      <c r="AD62" s="13">
        <v>7.0</v>
      </c>
      <c r="AE62" s="13">
        <v>5.0</v>
      </c>
      <c r="AF62" s="13">
        <v>7.0</v>
      </c>
      <c r="AG62" s="13">
        <v>5.0</v>
      </c>
      <c r="AH62" s="13">
        <v>7.0</v>
      </c>
      <c r="AI62" s="13">
        <v>5.0</v>
      </c>
      <c r="AJ62" s="13">
        <v>7.0</v>
      </c>
      <c r="AK62" s="13">
        <v>5.0</v>
      </c>
      <c r="AL62" s="13">
        <v>7.0</v>
      </c>
      <c r="AM62" s="13">
        <v>5.0</v>
      </c>
      <c r="AN62" s="13">
        <v>7.0</v>
      </c>
      <c r="AO62" s="13">
        <v>5.0</v>
      </c>
      <c r="AP62" s="13">
        <v>7.0</v>
      </c>
      <c r="AQ62" s="13">
        <v>6.0</v>
      </c>
      <c r="AR62" s="13">
        <v>6.0</v>
      </c>
      <c r="AS62" s="13">
        <v>6.0</v>
      </c>
      <c r="AT62" s="13">
        <v>6.0</v>
      </c>
      <c r="AU62" s="13">
        <v>6.0</v>
      </c>
      <c r="AV62" s="13">
        <v>6.0</v>
      </c>
      <c r="AW62" s="13">
        <v>3.0</v>
      </c>
      <c r="AX62" s="13">
        <v>6.0</v>
      </c>
      <c r="AY62" s="13">
        <v>3.0</v>
      </c>
      <c r="AZ62" s="13">
        <v>6.0</v>
      </c>
      <c r="BA62" s="13">
        <v>3.0</v>
      </c>
      <c r="BB62" s="13">
        <v>6.0</v>
      </c>
      <c r="BC62" s="13">
        <v>1.0</v>
      </c>
      <c r="BD62" s="13">
        <v>2.0</v>
      </c>
      <c r="BE62" s="13">
        <v>6.0</v>
      </c>
      <c r="BF62" s="13">
        <v>6.0</v>
      </c>
      <c r="BG62" s="13">
        <v>5.0</v>
      </c>
      <c r="BH62" s="13">
        <v>5.0</v>
      </c>
      <c r="BI62" s="13">
        <v>7.0</v>
      </c>
      <c r="BJ62" s="13">
        <v>7.0</v>
      </c>
      <c r="BK62" s="13">
        <v>2.0</v>
      </c>
      <c r="BL62" s="13">
        <v>4.0</v>
      </c>
      <c r="BM62" s="13">
        <v>7.0</v>
      </c>
      <c r="BN62" s="13">
        <v>7.0</v>
      </c>
      <c r="BO62" s="13">
        <v>5.0</v>
      </c>
      <c r="BP62" s="13">
        <v>5.0</v>
      </c>
      <c r="BQ62" s="13">
        <v>3.0</v>
      </c>
      <c r="BR62" s="13">
        <v>6.0</v>
      </c>
      <c r="BS62" s="13">
        <v>4.0</v>
      </c>
      <c r="BT62" s="13">
        <v>7.0</v>
      </c>
      <c r="BU62" s="13">
        <v>1.0</v>
      </c>
      <c r="BV62" s="13">
        <v>2.0</v>
      </c>
      <c r="BW62" s="13">
        <v>5.0</v>
      </c>
      <c r="BX62" s="13">
        <v>5.0</v>
      </c>
      <c r="BY62" s="13">
        <v>6.0</v>
      </c>
      <c r="BZ62" s="13">
        <v>6.0</v>
      </c>
      <c r="CA62" s="13">
        <v>5.0</v>
      </c>
      <c r="CB62" s="13">
        <v>7.0</v>
      </c>
      <c r="CC62" s="13">
        <v>7.0</v>
      </c>
      <c r="CD62" s="13">
        <v>7.0</v>
      </c>
      <c r="CE62" s="13">
        <v>4.0</v>
      </c>
      <c r="CF62" s="13">
        <v>6.0</v>
      </c>
      <c r="CG62" s="5">
        <f t="shared" ref="CG62:CH62" si="95">(Y62+AA62+AC62+AE62+AG62+AI62+AK62+AM62+AO62+AQ62+AS62+AU62+AW62+AY62+BA62+BC62+BE62+BG62+BI62+BK62+BM62+BO62+BQ62+BS62+BU62+BW62+BY62+CA62+CC62+CE62)</f>
        <v>140</v>
      </c>
      <c r="CH62" s="5">
        <f t="shared" si="95"/>
        <v>181</v>
      </c>
      <c r="CI62" s="12">
        <f t="shared" si="13"/>
        <v>19.52380952</v>
      </c>
    </row>
    <row r="63" ht="15.75" customHeight="1">
      <c r="A63" s="13" t="s">
        <v>118</v>
      </c>
      <c r="B63" s="14">
        <v>44696.0</v>
      </c>
      <c r="C63" s="15" t="s">
        <v>111</v>
      </c>
      <c r="D63" s="15">
        <v>44.0</v>
      </c>
      <c r="E63" s="15" t="s">
        <v>89</v>
      </c>
      <c r="F63" s="15" t="s">
        <v>132</v>
      </c>
      <c r="G63" s="15" t="s">
        <v>133</v>
      </c>
      <c r="H63" s="16">
        <f>1-((1-0.542)*(1-0.719)*(1-0.049)*(1-0.049))</f>
        <v>0.8836054001</v>
      </c>
      <c r="I63" s="9">
        <v>41.0</v>
      </c>
      <c r="J63" s="15">
        <v>3.0</v>
      </c>
      <c r="K63" s="15">
        <v>14.9</v>
      </c>
      <c r="L63" s="7">
        <f>(78.84-M63)</f>
        <v>22.94</v>
      </c>
      <c r="M63" s="10">
        <f t="shared" si="3"/>
        <v>55.9</v>
      </c>
      <c r="N63" s="10">
        <f t="shared" si="4"/>
        <v>32.96</v>
      </c>
      <c r="O63" s="10">
        <v>66.87</v>
      </c>
      <c r="P63" s="9">
        <v>84.0</v>
      </c>
      <c r="Q63" s="11">
        <v>1.93</v>
      </c>
      <c r="R63" s="12">
        <f t="shared" si="5"/>
        <v>98.5072</v>
      </c>
      <c r="S63" s="12">
        <f t="shared" si="6"/>
        <v>54.233</v>
      </c>
      <c r="T63" s="12">
        <f t="shared" si="7"/>
        <v>13.71108171</v>
      </c>
      <c r="U63" s="12">
        <f t="shared" si="8"/>
        <v>25.40984049</v>
      </c>
      <c r="V63" s="12">
        <f t="shared" si="9"/>
        <v>79.64284049</v>
      </c>
      <c r="W63" s="12">
        <f t="shared" si="10"/>
        <v>60.3010078</v>
      </c>
      <c r="X63" s="12">
        <f t="shared" si="11"/>
        <v>19.34183269</v>
      </c>
      <c r="Y63" s="13">
        <v>4.0</v>
      </c>
      <c r="Z63" s="13">
        <v>7.0</v>
      </c>
      <c r="AA63" s="13">
        <v>4.0</v>
      </c>
      <c r="AB63" s="13">
        <v>7.0</v>
      </c>
      <c r="AC63" s="13">
        <v>4.0</v>
      </c>
      <c r="AD63" s="13">
        <v>7.0</v>
      </c>
      <c r="AE63" s="13">
        <v>4.0</v>
      </c>
      <c r="AF63" s="13">
        <v>7.0</v>
      </c>
      <c r="AG63" s="13">
        <v>4.0</v>
      </c>
      <c r="AH63" s="13">
        <v>7.0</v>
      </c>
      <c r="AI63" s="13">
        <v>4.0</v>
      </c>
      <c r="AJ63" s="13">
        <v>7.0</v>
      </c>
      <c r="AK63" s="13">
        <v>4.0</v>
      </c>
      <c r="AL63" s="13">
        <v>7.0</v>
      </c>
      <c r="AM63" s="13">
        <v>5.0</v>
      </c>
      <c r="AN63" s="13">
        <v>6.0</v>
      </c>
      <c r="AO63" s="13">
        <v>5.0</v>
      </c>
      <c r="AP63" s="13">
        <v>6.0</v>
      </c>
      <c r="AQ63" s="13">
        <v>5.0</v>
      </c>
      <c r="AR63" s="13">
        <v>7.0</v>
      </c>
      <c r="AS63" s="13">
        <v>5.0</v>
      </c>
      <c r="AT63" s="13">
        <v>7.0</v>
      </c>
      <c r="AU63" s="13">
        <v>5.0</v>
      </c>
      <c r="AV63" s="13">
        <v>7.0</v>
      </c>
      <c r="AW63" s="13">
        <v>5.0</v>
      </c>
      <c r="AX63" s="13">
        <v>7.0</v>
      </c>
      <c r="AY63" s="13">
        <v>4.0</v>
      </c>
      <c r="AZ63" s="13">
        <v>6.0</v>
      </c>
      <c r="BA63" s="13">
        <v>2.0</v>
      </c>
      <c r="BB63" s="13">
        <v>5.0</v>
      </c>
      <c r="BC63" s="13">
        <v>1.0</v>
      </c>
      <c r="BD63" s="13">
        <v>4.0</v>
      </c>
      <c r="BE63" s="13">
        <v>7.0</v>
      </c>
      <c r="BF63" s="13">
        <v>7.0</v>
      </c>
      <c r="BG63" s="13">
        <v>7.0</v>
      </c>
      <c r="BH63" s="13">
        <v>7.0</v>
      </c>
      <c r="BI63" s="13">
        <v>7.0</v>
      </c>
      <c r="BJ63" s="13">
        <v>7.0</v>
      </c>
      <c r="BK63" s="13">
        <v>6.0</v>
      </c>
      <c r="BL63" s="13">
        <v>7.0</v>
      </c>
      <c r="BM63" s="13">
        <v>7.0</v>
      </c>
      <c r="BN63" s="13">
        <v>7.0</v>
      </c>
      <c r="BO63" s="13">
        <v>7.0</v>
      </c>
      <c r="BP63" s="13">
        <v>7.0</v>
      </c>
      <c r="BQ63" s="13">
        <v>4.0</v>
      </c>
      <c r="BR63" s="13">
        <v>7.0</v>
      </c>
      <c r="BS63" s="13">
        <v>4.0</v>
      </c>
      <c r="BT63" s="13">
        <v>7.0</v>
      </c>
      <c r="BU63" s="13">
        <v>1.0</v>
      </c>
      <c r="BV63" s="13">
        <v>3.0</v>
      </c>
      <c r="BW63" s="13">
        <v>7.0</v>
      </c>
      <c r="BX63" s="13">
        <v>7.0</v>
      </c>
      <c r="BY63" s="13">
        <v>7.0</v>
      </c>
      <c r="BZ63" s="13">
        <v>7.0</v>
      </c>
      <c r="CA63" s="13">
        <v>7.0</v>
      </c>
      <c r="CB63" s="13">
        <v>7.0</v>
      </c>
      <c r="CC63" s="13">
        <v>7.0</v>
      </c>
      <c r="CD63" s="13">
        <v>7.0</v>
      </c>
      <c r="CE63" s="13">
        <v>4.0</v>
      </c>
      <c r="CF63" s="13">
        <v>7.0</v>
      </c>
      <c r="CG63" s="5">
        <f t="shared" ref="CG63:CH63" si="96">(Y63+AA63+AC63+AE63+AG63+AI63+AK63+AM63+AO63+AQ63+AS63+AU63+AW63+AY63+BA63+BC63+BE63+BG63+BI63+BK63+BM63+BO63+BQ63+BS63+BU63+BW63+BY63+CA63+CC63+CE63)</f>
        <v>147</v>
      </c>
      <c r="CH63" s="5">
        <f t="shared" si="96"/>
        <v>198</v>
      </c>
      <c r="CI63" s="12">
        <f t="shared" si="13"/>
        <v>24.28571429</v>
      </c>
    </row>
    <row r="64" ht="15.75" customHeight="1">
      <c r="A64" s="13" t="s">
        <v>118</v>
      </c>
      <c r="B64" s="14">
        <v>44891.0</v>
      </c>
      <c r="C64" s="15" t="s">
        <v>88</v>
      </c>
      <c r="D64" s="15">
        <v>26.0</v>
      </c>
      <c r="E64" s="15" t="s">
        <v>89</v>
      </c>
      <c r="F64" s="15" t="s">
        <v>93</v>
      </c>
      <c r="G64" s="15" t="s">
        <v>94</v>
      </c>
      <c r="H64" s="16">
        <f>1-0.096</f>
        <v>0.904</v>
      </c>
      <c r="I64" s="9">
        <f t="shared" ref="I64:I86" si="98">(D64-J64)</f>
        <v>21</v>
      </c>
      <c r="J64" s="15">
        <v>5.0</v>
      </c>
      <c r="K64" s="15">
        <v>45.8</v>
      </c>
      <c r="L64" s="9">
        <f>ABS((76.61-M64))</f>
        <v>9.81</v>
      </c>
      <c r="M64" s="10">
        <f t="shared" si="3"/>
        <v>66.8</v>
      </c>
      <c r="N64" s="10">
        <f t="shared" si="4"/>
        <v>56.99</v>
      </c>
      <c r="O64" s="10">
        <v>66.87</v>
      </c>
      <c r="P64" s="9">
        <v>84.0</v>
      </c>
      <c r="Q64" s="9">
        <v>0.939</v>
      </c>
      <c r="R64" s="12">
        <f t="shared" si="5"/>
        <v>25.36239</v>
      </c>
      <c r="S64" s="12">
        <f t="shared" si="6"/>
        <v>16.1508</v>
      </c>
      <c r="T64" s="12">
        <f t="shared" si="7"/>
        <v>30.55032744</v>
      </c>
      <c r="U64" s="12">
        <f t="shared" si="8"/>
        <v>38.8776048</v>
      </c>
      <c r="V64" s="12">
        <f t="shared" si="9"/>
        <v>55.0284048</v>
      </c>
      <c r="W64" s="12">
        <f t="shared" si="10"/>
        <v>41.66436363</v>
      </c>
      <c r="X64" s="12">
        <f t="shared" si="11"/>
        <v>13.36404117</v>
      </c>
      <c r="Y64" s="13">
        <v>3.0</v>
      </c>
      <c r="Z64" s="13">
        <v>6.0</v>
      </c>
      <c r="AA64" s="13">
        <v>3.0</v>
      </c>
      <c r="AB64" s="13">
        <v>6.0</v>
      </c>
      <c r="AC64" s="13">
        <v>2.0</v>
      </c>
      <c r="AD64" s="13">
        <v>5.0</v>
      </c>
      <c r="AE64" s="13">
        <v>2.0</v>
      </c>
      <c r="AF64" s="13">
        <v>5.0</v>
      </c>
      <c r="AG64" s="13">
        <v>2.0</v>
      </c>
      <c r="AH64" s="13">
        <v>5.0</v>
      </c>
      <c r="AI64" s="13">
        <v>2.0</v>
      </c>
      <c r="AJ64" s="13">
        <v>5.0</v>
      </c>
      <c r="AK64" s="13">
        <v>1.0</v>
      </c>
      <c r="AL64" s="13">
        <v>4.0</v>
      </c>
      <c r="AM64" s="13">
        <v>4.0</v>
      </c>
      <c r="AN64" s="13">
        <v>5.0</v>
      </c>
      <c r="AO64" s="13">
        <v>4.0</v>
      </c>
      <c r="AP64" s="13">
        <v>5.0</v>
      </c>
      <c r="AQ64" s="13">
        <v>4.0</v>
      </c>
      <c r="AR64" s="13">
        <v>6.0</v>
      </c>
      <c r="AS64" s="13">
        <v>4.0</v>
      </c>
      <c r="AT64" s="13">
        <v>6.0</v>
      </c>
      <c r="AU64" s="13">
        <v>4.0</v>
      </c>
      <c r="AV64" s="13">
        <v>6.0</v>
      </c>
      <c r="AW64" s="13">
        <v>1.0</v>
      </c>
      <c r="AX64" s="13">
        <v>3.0</v>
      </c>
      <c r="AY64" s="13">
        <v>3.0</v>
      </c>
      <c r="AZ64" s="13">
        <v>5.0</v>
      </c>
      <c r="BA64" s="13">
        <v>1.0</v>
      </c>
      <c r="BB64" s="13">
        <v>2.0</v>
      </c>
      <c r="BC64" s="13">
        <v>1.0</v>
      </c>
      <c r="BD64" s="13">
        <v>3.0</v>
      </c>
      <c r="BE64" s="13">
        <v>4.0</v>
      </c>
      <c r="BF64" s="13">
        <v>6.0</v>
      </c>
      <c r="BG64" s="13">
        <v>4.0</v>
      </c>
      <c r="BH64" s="13">
        <v>6.0</v>
      </c>
      <c r="BI64" s="13">
        <v>7.0</v>
      </c>
      <c r="BJ64" s="13">
        <v>7.0</v>
      </c>
      <c r="BK64" s="13">
        <v>7.0</v>
      </c>
      <c r="BL64" s="13">
        <v>7.0</v>
      </c>
      <c r="BM64" s="13">
        <v>7.0</v>
      </c>
      <c r="BN64" s="13">
        <v>7.0</v>
      </c>
      <c r="BO64" s="13">
        <v>7.0</v>
      </c>
      <c r="BP64" s="13">
        <v>7.0</v>
      </c>
      <c r="BQ64" s="13">
        <v>5.0</v>
      </c>
      <c r="BR64" s="13">
        <v>7.0</v>
      </c>
      <c r="BS64" s="13">
        <v>3.0</v>
      </c>
      <c r="BT64" s="13">
        <v>7.0</v>
      </c>
      <c r="BU64" s="13">
        <v>1.0</v>
      </c>
      <c r="BV64" s="13">
        <v>3.0</v>
      </c>
      <c r="BW64" s="13">
        <v>7.0</v>
      </c>
      <c r="BX64" s="13">
        <v>7.0</v>
      </c>
      <c r="BY64" s="13">
        <v>7.0</v>
      </c>
      <c r="BZ64" s="13">
        <v>7.0</v>
      </c>
      <c r="CA64" s="13">
        <v>7.0</v>
      </c>
      <c r="CB64" s="13">
        <v>7.0</v>
      </c>
      <c r="CC64" s="13">
        <v>7.0</v>
      </c>
      <c r="CD64" s="13">
        <v>7.0</v>
      </c>
      <c r="CE64" s="13">
        <v>4.0</v>
      </c>
      <c r="CF64" s="13">
        <v>7.0</v>
      </c>
      <c r="CG64" s="5">
        <f t="shared" ref="CG64:CH64" si="97">(Y64+AA64+AC64+AE64+AG64+AI64+AK64+AM64+AO64+AQ64+AS64+AU64+AW64+AY64+BA64+BC64+BE64+BG64+BI64+BK64+BM64+BO64+BQ64+BS64+BU64+BW64+BY64+CA64+CC64+CE64)</f>
        <v>118</v>
      </c>
      <c r="CH64" s="5">
        <f t="shared" si="97"/>
        <v>169</v>
      </c>
      <c r="CI64" s="12">
        <f t="shared" si="13"/>
        <v>24.28571429</v>
      </c>
    </row>
    <row r="65" ht="15.75" customHeight="1">
      <c r="A65" s="13" t="s">
        <v>118</v>
      </c>
      <c r="B65" s="14">
        <v>44754.0</v>
      </c>
      <c r="C65" s="15" t="s">
        <v>88</v>
      </c>
      <c r="D65" s="15">
        <v>22.0</v>
      </c>
      <c r="E65" s="15" t="s">
        <v>89</v>
      </c>
      <c r="F65" s="15" t="s">
        <v>97</v>
      </c>
      <c r="G65" s="15" t="s">
        <v>94</v>
      </c>
      <c r="H65" s="16">
        <f>(1-0.987)</f>
        <v>0.013</v>
      </c>
      <c r="I65" s="9">
        <f t="shared" si="98"/>
        <v>21</v>
      </c>
      <c r="J65" s="15">
        <v>1.0</v>
      </c>
      <c r="K65" s="15">
        <v>31.0</v>
      </c>
      <c r="L65" s="7">
        <f>ABS((66.29-M65))</f>
        <v>14.29</v>
      </c>
      <c r="M65" s="10">
        <f t="shared" si="3"/>
        <v>52</v>
      </c>
      <c r="N65" s="10">
        <f t="shared" si="4"/>
        <v>37.71</v>
      </c>
      <c r="O65" s="10">
        <v>66.87</v>
      </c>
      <c r="P65" s="9">
        <v>84.0</v>
      </c>
      <c r="Q65" s="11">
        <v>0.246</v>
      </c>
      <c r="R65" s="12">
        <f t="shared" si="5"/>
        <v>11.38734</v>
      </c>
      <c r="S65" s="12">
        <f t="shared" si="6"/>
        <v>7.872</v>
      </c>
      <c r="T65" s="12">
        <f t="shared" si="7"/>
        <v>0.05343858</v>
      </c>
      <c r="U65" s="12">
        <f t="shared" si="8"/>
        <v>0.099138</v>
      </c>
      <c r="V65" s="12">
        <f t="shared" si="9"/>
        <v>7.971138</v>
      </c>
      <c r="W65" s="12">
        <f t="shared" si="10"/>
        <v>7.022193</v>
      </c>
      <c r="X65" s="12">
        <f t="shared" si="11"/>
        <v>0.948945</v>
      </c>
      <c r="Y65" s="13">
        <v>5.0</v>
      </c>
      <c r="Z65" s="13">
        <v>7.0</v>
      </c>
      <c r="AA65" s="13">
        <v>6.0</v>
      </c>
      <c r="AB65" s="13">
        <v>6.0</v>
      </c>
      <c r="AC65" s="13">
        <v>4.0</v>
      </c>
      <c r="AD65" s="13">
        <v>6.0</v>
      </c>
      <c r="AE65" s="13">
        <v>4.0</v>
      </c>
      <c r="AF65" s="13">
        <v>6.0</v>
      </c>
      <c r="AG65" s="13">
        <v>4.0</v>
      </c>
      <c r="AH65" s="13">
        <v>6.0</v>
      </c>
      <c r="AI65" s="13">
        <v>4.0</v>
      </c>
      <c r="AJ65" s="13">
        <v>6.0</v>
      </c>
      <c r="AK65" s="13">
        <v>4.0</v>
      </c>
      <c r="AL65" s="13">
        <v>5.0</v>
      </c>
      <c r="AM65" s="13">
        <v>5.0</v>
      </c>
      <c r="AN65" s="13">
        <v>6.0</v>
      </c>
      <c r="AO65" s="13">
        <v>5.0</v>
      </c>
      <c r="AP65" s="13">
        <v>6.0</v>
      </c>
      <c r="AQ65" s="13">
        <v>3.0</v>
      </c>
      <c r="AR65" s="13">
        <v>4.0</v>
      </c>
      <c r="AS65" s="13">
        <v>3.0</v>
      </c>
      <c r="AT65" s="13">
        <v>4.0</v>
      </c>
      <c r="AU65" s="13">
        <v>3.0</v>
      </c>
      <c r="AV65" s="13">
        <v>4.0</v>
      </c>
      <c r="AW65" s="13">
        <v>1.0</v>
      </c>
      <c r="AX65" s="13">
        <v>1.0</v>
      </c>
      <c r="AY65" s="13">
        <v>3.0</v>
      </c>
      <c r="AZ65" s="13">
        <v>4.0</v>
      </c>
      <c r="BA65" s="13">
        <v>3.0</v>
      </c>
      <c r="BB65" s="13">
        <v>4.0</v>
      </c>
      <c r="BC65" s="13">
        <v>1.0</v>
      </c>
      <c r="BD65" s="13">
        <v>1.0</v>
      </c>
      <c r="BE65" s="13">
        <v>7.0</v>
      </c>
      <c r="BF65" s="13">
        <v>7.0</v>
      </c>
      <c r="BG65" s="13">
        <v>7.0</v>
      </c>
      <c r="BH65" s="13">
        <v>7.0</v>
      </c>
      <c r="BI65" s="13">
        <v>7.0</v>
      </c>
      <c r="BJ65" s="13">
        <v>7.0</v>
      </c>
      <c r="BK65" s="13">
        <v>7.0</v>
      </c>
      <c r="BL65" s="13">
        <v>7.0</v>
      </c>
      <c r="BM65" s="13">
        <v>7.0</v>
      </c>
      <c r="BN65" s="13">
        <v>7.0</v>
      </c>
      <c r="BO65" s="13">
        <v>7.0</v>
      </c>
      <c r="BP65" s="13">
        <v>7.0</v>
      </c>
      <c r="BQ65" s="13">
        <v>4.0</v>
      </c>
      <c r="BR65" s="13">
        <v>6.0</v>
      </c>
      <c r="BS65" s="13">
        <v>4.0</v>
      </c>
      <c r="BT65" s="13">
        <v>7.0</v>
      </c>
      <c r="BU65" s="13">
        <v>1.0</v>
      </c>
      <c r="BV65" s="13">
        <v>2.0</v>
      </c>
      <c r="BW65" s="13">
        <v>7.0</v>
      </c>
      <c r="BX65" s="13">
        <v>7.0</v>
      </c>
      <c r="BY65" s="13">
        <v>7.0</v>
      </c>
      <c r="BZ65" s="13">
        <v>7.0</v>
      </c>
      <c r="CA65" s="13">
        <v>7.0</v>
      </c>
      <c r="CB65" s="13">
        <v>7.0</v>
      </c>
      <c r="CC65" s="13">
        <v>7.0</v>
      </c>
      <c r="CD65" s="13">
        <v>7.0</v>
      </c>
      <c r="CE65" s="13">
        <v>5.0</v>
      </c>
      <c r="CF65" s="13">
        <v>6.0</v>
      </c>
      <c r="CG65" s="5">
        <f t="shared" ref="CG65:CH65" si="99">(Y65+AA65+AC65+AE65+AG65+AI65+AK65+AM65+AO65+AQ65+AS65+AU65+AW65+AY65+BA65+BC65+BE65+BG65+BI65+BK65+BM65+BO65+BQ65+BS65+BU65+BW65+BY65+CA65+CC65+CE65)</f>
        <v>142</v>
      </c>
      <c r="CH65" s="5">
        <f t="shared" si="99"/>
        <v>167</v>
      </c>
      <c r="CI65" s="12">
        <f t="shared" si="13"/>
        <v>11.9047619</v>
      </c>
    </row>
    <row r="66" ht="15.75" customHeight="1">
      <c r="A66" s="13" t="s">
        <v>118</v>
      </c>
      <c r="B66" s="14">
        <v>44727.0</v>
      </c>
      <c r="C66" s="15" t="s">
        <v>120</v>
      </c>
      <c r="D66" s="15">
        <v>16.0</v>
      </c>
      <c r="E66" s="15" t="s">
        <v>89</v>
      </c>
      <c r="F66" s="15" t="s">
        <v>134</v>
      </c>
      <c r="G66" s="15" t="s">
        <v>94</v>
      </c>
      <c r="H66" s="16">
        <f t="shared" ref="H66:H67" si="101">1-0.402</f>
        <v>0.598</v>
      </c>
      <c r="I66" s="9">
        <f t="shared" si="98"/>
        <v>0</v>
      </c>
      <c r="J66" s="15">
        <v>16.0</v>
      </c>
      <c r="K66" s="15">
        <v>53.0</v>
      </c>
      <c r="L66" s="7">
        <v>29.36</v>
      </c>
      <c r="M66" s="10">
        <f t="shared" si="3"/>
        <v>53</v>
      </c>
      <c r="N66" s="10">
        <f t="shared" si="4"/>
        <v>23.64</v>
      </c>
      <c r="O66" s="10">
        <v>66.87</v>
      </c>
      <c r="P66" s="9">
        <v>84.0</v>
      </c>
      <c r="Q66" s="11">
        <v>0.44</v>
      </c>
      <c r="R66" s="12">
        <f t="shared" si="5"/>
        <v>26.5584</v>
      </c>
      <c r="S66" s="9">
        <f t="shared" si="6"/>
        <v>13.64</v>
      </c>
      <c r="T66" s="12">
        <f t="shared" si="7"/>
        <v>6.2201568</v>
      </c>
      <c r="U66" s="12">
        <f t="shared" si="8"/>
        <v>13.94536</v>
      </c>
      <c r="V66" s="12">
        <f t="shared" si="9"/>
        <v>27.58536</v>
      </c>
      <c r="W66" s="12">
        <f t="shared" si="10"/>
        <v>22.46236457</v>
      </c>
      <c r="X66" s="12">
        <f t="shared" si="11"/>
        <v>5.122995429</v>
      </c>
      <c r="Y66" s="13">
        <v>5.0</v>
      </c>
      <c r="Z66" s="13">
        <v>6.0</v>
      </c>
      <c r="AA66" s="13">
        <v>5.0</v>
      </c>
      <c r="AB66" s="13">
        <v>6.0</v>
      </c>
      <c r="AC66" s="13">
        <v>3.0</v>
      </c>
      <c r="AD66" s="13">
        <v>5.0</v>
      </c>
      <c r="AE66" s="13">
        <v>3.0</v>
      </c>
      <c r="AF66" s="13">
        <v>5.0</v>
      </c>
      <c r="AG66" s="13">
        <v>4.0</v>
      </c>
      <c r="AH66" s="13">
        <v>6.0</v>
      </c>
      <c r="AI66" s="13">
        <v>4.0</v>
      </c>
      <c r="AJ66" s="13">
        <v>6.0</v>
      </c>
      <c r="AK66" s="13">
        <v>4.0</v>
      </c>
      <c r="AL66" s="13">
        <v>6.0</v>
      </c>
      <c r="AM66" s="13">
        <v>7.0</v>
      </c>
      <c r="AN66" s="13">
        <v>7.0</v>
      </c>
      <c r="AO66" s="13">
        <v>7.0</v>
      </c>
      <c r="AP66" s="13">
        <v>7.0</v>
      </c>
      <c r="AQ66" s="13">
        <v>5.0</v>
      </c>
      <c r="AR66" s="13">
        <v>7.0</v>
      </c>
      <c r="AS66" s="13">
        <v>5.0</v>
      </c>
      <c r="AT66" s="13">
        <v>7.0</v>
      </c>
      <c r="AU66" s="13">
        <v>5.0</v>
      </c>
      <c r="AV66" s="13">
        <v>7.0</v>
      </c>
      <c r="AW66" s="13">
        <v>3.0</v>
      </c>
      <c r="AX66" s="13">
        <v>6.0</v>
      </c>
      <c r="AY66" s="13">
        <v>5.0</v>
      </c>
      <c r="AZ66" s="13">
        <v>6.0</v>
      </c>
      <c r="BA66" s="13">
        <v>4.0</v>
      </c>
      <c r="BB66" s="13">
        <v>5.0</v>
      </c>
      <c r="BC66" s="13">
        <v>1.0</v>
      </c>
      <c r="BD66" s="13">
        <v>2.0</v>
      </c>
      <c r="BE66" s="13">
        <v>6.0</v>
      </c>
      <c r="BF66" s="13">
        <v>7.0</v>
      </c>
      <c r="BG66" s="13">
        <v>6.0</v>
      </c>
      <c r="BH66" s="13">
        <v>7.0</v>
      </c>
      <c r="BI66" s="13">
        <v>6.0</v>
      </c>
      <c r="BJ66" s="13">
        <v>7.0</v>
      </c>
      <c r="BK66" s="13">
        <v>6.0</v>
      </c>
      <c r="BL66" s="13">
        <v>7.0</v>
      </c>
      <c r="BM66" s="13">
        <v>3.0</v>
      </c>
      <c r="BN66" s="13">
        <v>5.0</v>
      </c>
      <c r="BO66" s="13">
        <v>6.0</v>
      </c>
      <c r="BP66" s="13">
        <v>7.0</v>
      </c>
      <c r="BQ66" s="13">
        <v>5.0</v>
      </c>
      <c r="BR66" s="13">
        <v>7.0</v>
      </c>
      <c r="BS66" s="13">
        <v>5.0</v>
      </c>
      <c r="BT66" s="13">
        <v>7.0</v>
      </c>
      <c r="BU66" s="13">
        <v>1.0</v>
      </c>
      <c r="BV66" s="13">
        <v>2.0</v>
      </c>
      <c r="BW66" s="13">
        <v>6.0</v>
      </c>
      <c r="BX66" s="13">
        <v>7.0</v>
      </c>
      <c r="BY66" s="13">
        <v>5.0</v>
      </c>
      <c r="BZ66" s="13">
        <v>6.0</v>
      </c>
      <c r="CA66" s="13">
        <v>7.0</v>
      </c>
      <c r="CB66" s="13">
        <v>7.0</v>
      </c>
      <c r="CC66" s="13">
        <v>7.0</v>
      </c>
      <c r="CD66" s="13">
        <v>7.0</v>
      </c>
      <c r="CE66" s="13">
        <v>6.0</v>
      </c>
      <c r="CF66" s="13">
        <v>7.0</v>
      </c>
      <c r="CG66" s="5">
        <f t="shared" ref="CG66:CH66" si="100">(Y66+AA66+AC66+AE66+AG66+AI66+AK66+AM66+AO66+AQ66+AS66+AU66+AW66+AY66+BA66+BC66+BE66+BG66+BI66+BK66+BM66+BO66+BQ66+BS66+BU66+BW66+BY66+CA66+CC66+CE66)</f>
        <v>145</v>
      </c>
      <c r="CH66" s="5">
        <f t="shared" si="100"/>
        <v>184</v>
      </c>
      <c r="CI66" s="12">
        <f t="shared" si="13"/>
        <v>18.57142857</v>
      </c>
    </row>
    <row r="67" ht="15.75" customHeight="1">
      <c r="A67" s="13" t="s">
        <v>118</v>
      </c>
      <c r="B67" s="14">
        <v>44718.0</v>
      </c>
      <c r="C67" s="15" t="s">
        <v>95</v>
      </c>
      <c r="D67" s="15">
        <v>15.0</v>
      </c>
      <c r="E67" s="15" t="s">
        <v>102</v>
      </c>
      <c r="F67" s="15" t="s">
        <v>134</v>
      </c>
      <c r="G67" s="15" t="s">
        <v>94</v>
      </c>
      <c r="H67" s="16">
        <f t="shared" si="101"/>
        <v>0.598</v>
      </c>
      <c r="I67" s="9">
        <f t="shared" si="98"/>
        <v>0</v>
      </c>
      <c r="J67" s="15">
        <v>15.0</v>
      </c>
      <c r="K67" s="15">
        <v>53.0</v>
      </c>
      <c r="L67" s="7">
        <v>29.36</v>
      </c>
      <c r="M67" s="10">
        <f t="shared" si="3"/>
        <v>53</v>
      </c>
      <c r="N67" s="10">
        <f t="shared" si="4"/>
        <v>23.64</v>
      </c>
      <c r="O67" s="10">
        <v>66.87</v>
      </c>
      <c r="P67" s="9">
        <v>84.0</v>
      </c>
      <c r="Q67" s="11">
        <v>0.44</v>
      </c>
      <c r="R67" s="12">
        <f t="shared" si="5"/>
        <v>26.5584</v>
      </c>
      <c r="S67" s="9">
        <f t="shared" si="6"/>
        <v>13.64</v>
      </c>
      <c r="T67" s="12">
        <f t="shared" si="7"/>
        <v>6.2201568</v>
      </c>
      <c r="U67" s="12">
        <f t="shared" si="8"/>
        <v>13.94536</v>
      </c>
      <c r="V67" s="12">
        <f t="shared" si="9"/>
        <v>27.58536</v>
      </c>
      <c r="W67" s="12">
        <f t="shared" si="10"/>
        <v>22.9878</v>
      </c>
      <c r="X67" s="12">
        <f t="shared" si="11"/>
        <v>4.59756</v>
      </c>
      <c r="Y67" s="13">
        <v>4.0</v>
      </c>
      <c r="Z67" s="13">
        <v>5.0</v>
      </c>
      <c r="AA67" s="13">
        <v>6.0</v>
      </c>
      <c r="AB67" s="13">
        <v>7.0</v>
      </c>
      <c r="AC67" s="13">
        <v>4.0</v>
      </c>
      <c r="AD67" s="13">
        <v>5.0</v>
      </c>
      <c r="AE67" s="13">
        <v>4.0</v>
      </c>
      <c r="AF67" s="13">
        <v>5.0</v>
      </c>
      <c r="AG67" s="13">
        <v>4.0</v>
      </c>
      <c r="AH67" s="13">
        <v>5.0</v>
      </c>
      <c r="AI67" s="13">
        <v>3.0</v>
      </c>
      <c r="AJ67" s="13">
        <v>4.0</v>
      </c>
      <c r="AK67" s="13">
        <v>3.0</v>
      </c>
      <c r="AL67" s="13">
        <v>5.0</v>
      </c>
      <c r="AM67" s="13">
        <v>5.0</v>
      </c>
      <c r="AN67" s="13">
        <v>6.0</v>
      </c>
      <c r="AO67" s="13">
        <v>5.0</v>
      </c>
      <c r="AP67" s="13">
        <v>6.0</v>
      </c>
      <c r="AQ67" s="13">
        <v>4.0</v>
      </c>
      <c r="AR67" s="13">
        <v>6.0</v>
      </c>
      <c r="AS67" s="13">
        <v>4.0</v>
      </c>
      <c r="AT67" s="13">
        <v>6.0</v>
      </c>
      <c r="AU67" s="13">
        <v>4.0</v>
      </c>
      <c r="AV67" s="13">
        <v>6.0</v>
      </c>
      <c r="AW67" s="13">
        <v>1.0</v>
      </c>
      <c r="AX67" s="13">
        <v>2.0</v>
      </c>
      <c r="AY67" s="13">
        <v>3.0</v>
      </c>
      <c r="AZ67" s="13">
        <v>5.0</v>
      </c>
      <c r="BA67" s="13">
        <v>3.0</v>
      </c>
      <c r="BB67" s="13">
        <v>4.0</v>
      </c>
      <c r="BC67" s="13">
        <v>1.0</v>
      </c>
      <c r="BD67" s="13">
        <v>1.0</v>
      </c>
      <c r="BE67" s="13">
        <v>5.0</v>
      </c>
      <c r="BF67" s="13">
        <v>6.0</v>
      </c>
      <c r="BG67" s="13">
        <v>5.0</v>
      </c>
      <c r="BH67" s="13">
        <v>6.0</v>
      </c>
      <c r="BI67" s="13">
        <v>7.0</v>
      </c>
      <c r="BJ67" s="13">
        <v>7.0</v>
      </c>
      <c r="BK67" s="13">
        <v>5.0</v>
      </c>
      <c r="BL67" s="13">
        <v>6.0</v>
      </c>
      <c r="BM67" s="13">
        <v>6.0</v>
      </c>
      <c r="BN67" s="13">
        <v>7.0</v>
      </c>
      <c r="BO67" s="13">
        <v>5.0</v>
      </c>
      <c r="BP67" s="13">
        <v>6.0</v>
      </c>
      <c r="BQ67" s="13">
        <v>4.0</v>
      </c>
      <c r="BR67" s="13">
        <v>6.0</v>
      </c>
      <c r="BS67" s="13">
        <v>4.0</v>
      </c>
      <c r="BT67" s="13">
        <v>6.0</v>
      </c>
      <c r="BU67" s="13">
        <v>1.0</v>
      </c>
      <c r="BV67" s="13">
        <v>1.0</v>
      </c>
      <c r="BW67" s="13">
        <v>5.0</v>
      </c>
      <c r="BX67" s="13">
        <v>6.0</v>
      </c>
      <c r="BY67" s="13">
        <v>5.0</v>
      </c>
      <c r="BZ67" s="13">
        <v>6.0</v>
      </c>
      <c r="CA67" s="13">
        <v>5.0</v>
      </c>
      <c r="CB67" s="13">
        <v>6.0</v>
      </c>
      <c r="CC67" s="13">
        <v>5.0</v>
      </c>
      <c r="CD67" s="13">
        <v>6.0</v>
      </c>
      <c r="CE67" s="13">
        <v>3.0</v>
      </c>
      <c r="CF67" s="13">
        <v>5.0</v>
      </c>
      <c r="CG67" s="5">
        <f t="shared" ref="CG67:CH67" si="102">(Y67+AA67+AC67+AE67+AG67+AI67+AK67+AM67+AO67+AQ67+AS67+AU67+AW67+AY67+BA67+BC67+BE67+BG67+BI67+BK67+BM67+BO67+BQ67+BS67+BU67+BW67+BY67+CA67+CC67+CE67)</f>
        <v>123</v>
      </c>
      <c r="CH67" s="5">
        <f t="shared" si="102"/>
        <v>158</v>
      </c>
      <c r="CI67" s="12">
        <f t="shared" si="13"/>
        <v>16.66666667</v>
      </c>
    </row>
    <row r="68" ht="15.75" customHeight="1">
      <c r="A68" s="13" t="s">
        <v>87</v>
      </c>
      <c r="B68" s="14">
        <v>44993.0</v>
      </c>
      <c r="C68" s="15" t="s">
        <v>88</v>
      </c>
      <c r="D68" s="15">
        <v>53.0</v>
      </c>
      <c r="E68" s="15" t="s">
        <v>89</v>
      </c>
      <c r="F68" s="15" t="s">
        <v>90</v>
      </c>
      <c r="G68" s="15" t="s">
        <v>94</v>
      </c>
      <c r="H68" s="16">
        <f>1-((1-0.588)*(1-0.049))</f>
        <v>0.608188</v>
      </c>
      <c r="I68" s="9">
        <f t="shared" si="98"/>
        <v>52</v>
      </c>
      <c r="J68" s="15">
        <v>1.0</v>
      </c>
      <c r="K68" s="9">
        <v>15.19</v>
      </c>
      <c r="L68" s="9">
        <f>ABS((75.93-M68))</f>
        <v>8.74</v>
      </c>
      <c r="M68" s="10">
        <f t="shared" si="3"/>
        <v>67.19</v>
      </c>
      <c r="N68" s="10">
        <f t="shared" si="4"/>
        <v>58.45</v>
      </c>
      <c r="O68" s="10">
        <v>66.87</v>
      </c>
      <c r="P68" s="9">
        <v>84.0</v>
      </c>
      <c r="Q68" s="11">
        <v>0.91</v>
      </c>
      <c r="R68" s="12">
        <f t="shared" si="5"/>
        <v>23.2505</v>
      </c>
      <c r="S68" s="12">
        <f t="shared" si="6"/>
        <v>15.2971</v>
      </c>
      <c r="T68" s="12">
        <f t="shared" si="7"/>
        <v>3.569759466</v>
      </c>
      <c r="U68" s="12">
        <f t="shared" si="8"/>
        <v>8.406921905</v>
      </c>
      <c r="V68" s="12">
        <f t="shared" si="9"/>
        <v>23.70402191</v>
      </c>
      <c r="W68" s="12">
        <f t="shared" si="10"/>
        <v>23.70402191</v>
      </c>
      <c r="X68" s="12">
        <f t="shared" si="11"/>
        <v>0</v>
      </c>
      <c r="Y68" s="13">
        <v>3.0</v>
      </c>
      <c r="Z68" s="13">
        <v>3.0</v>
      </c>
      <c r="AA68" s="13">
        <v>6.0</v>
      </c>
      <c r="AB68" s="13">
        <v>6.0</v>
      </c>
      <c r="AC68" s="13">
        <v>3.0</v>
      </c>
      <c r="AD68" s="13">
        <v>3.0</v>
      </c>
      <c r="AE68" s="13">
        <v>3.0</v>
      </c>
      <c r="AF68" s="13">
        <v>3.0</v>
      </c>
      <c r="AG68" s="13">
        <v>3.0</v>
      </c>
      <c r="AH68" s="13">
        <v>3.0</v>
      </c>
      <c r="AI68" s="13">
        <v>3.0</v>
      </c>
      <c r="AJ68" s="13">
        <v>3.0</v>
      </c>
      <c r="AK68" s="13">
        <v>3.0</v>
      </c>
      <c r="AL68" s="13">
        <v>3.0</v>
      </c>
      <c r="AM68" s="13">
        <v>1.0</v>
      </c>
      <c r="AN68" s="13">
        <v>1.0</v>
      </c>
      <c r="AO68" s="13">
        <v>1.0</v>
      </c>
      <c r="AP68" s="13">
        <v>1.0</v>
      </c>
      <c r="AQ68" s="13">
        <v>5.0</v>
      </c>
      <c r="AR68" s="13">
        <v>5.0</v>
      </c>
      <c r="AS68" s="13">
        <v>1.0</v>
      </c>
      <c r="AT68" s="13">
        <v>1.0</v>
      </c>
      <c r="AU68" s="13">
        <v>1.0</v>
      </c>
      <c r="AV68" s="13">
        <v>1.0</v>
      </c>
      <c r="AW68" s="13">
        <v>1.0</v>
      </c>
      <c r="AX68" s="13">
        <v>1.0</v>
      </c>
      <c r="AY68" s="13">
        <v>2.0</v>
      </c>
      <c r="AZ68" s="13">
        <v>2.0</v>
      </c>
      <c r="BA68" s="13">
        <v>1.0</v>
      </c>
      <c r="BB68" s="13">
        <v>1.0</v>
      </c>
      <c r="BC68" s="13">
        <v>1.0</v>
      </c>
      <c r="BD68" s="13">
        <v>1.0</v>
      </c>
      <c r="BE68" s="13">
        <v>3.0</v>
      </c>
      <c r="BF68" s="13">
        <v>3.0</v>
      </c>
      <c r="BG68" s="13">
        <v>2.0</v>
      </c>
      <c r="BH68" s="13">
        <v>2.0</v>
      </c>
      <c r="BI68" s="13">
        <v>2.0</v>
      </c>
      <c r="BJ68" s="13">
        <v>2.0</v>
      </c>
      <c r="BK68" s="13">
        <v>1.0</v>
      </c>
      <c r="BL68" s="13">
        <v>1.0</v>
      </c>
      <c r="BM68" s="13">
        <v>6.0</v>
      </c>
      <c r="BN68" s="13">
        <v>6.0</v>
      </c>
      <c r="BO68" s="13">
        <v>2.0</v>
      </c>
      <c r="BP68" s="13">
        <v>2.0</v>
      </c>
      <c r="BQ68" s="13">
        <v>1.0</v>
      </c>
      <c r="BR68" s="13">
        <v>1.0</v>
      </c>
      <c r="BS68" s="13">
        <v>3.0</v>
      </c>
      <c r="BT68" s="13">
        <v>3.0</v>
      </c>
      <c r="BU68" s="13">
        <v>1.0</v>
      </c>
      <c r="BV68" s="13">
        <v>1.0</v>
      </c>
      <c r="BW68" s="13">
        <v>1.0</v>
      </c>
      <c r="BX68" s="13">
        <v>1.0</v>
      </c>
      <c r="BY68" s="13">
        <v>3.0</v>
      </c>
      <c r="BZ68" s="13">
        <v>3.0</v>
      </c>
      <c r="CA68" s="13">
        <v>5.0</v>
      </c>
      <c r="CB68" s="13">
        <v>5.0</v>
      </c>
      <c r="CC68" s="13">
        <v>4.0</v>
      </c>
      <c r="CD68" s="13">
        <v>4.0</v>
      </c>
      <c r="CE68" s="13">
        <v>3.0</v>
      </c>
      <c r="CF68" s="13">
        <v>3.0</v>
      </c>
      <c r="CG68" s="5">
        <f t="shared" ref="CG68:CH68" si="103">(Y68+AA68+AC68+AE68+AG68+AI68+AK68+AM68+AO68+AQ68+AS68+AU68+AW68+AY68+BA68+BC68+BE68+BG68+BI68+BK68+BM68+BO68+BQ68+BS68+BU68+BW68+BY68+CA68+CC68+CE68)</f>
        <v>75</v>
      </c>
      <c r="CH68" s="5">
        <f t="shared" si="103"/>
        <v>75</v>
      </c>
      <c r="CI68" s="12">
        <f t="shared" si="13"/>
        <v>0</v>
      </c>
    </row>
    <row r="69" ht="15.75" customHeight="1">
      <c r="A69" s="13" t="s">
        <v>87</v>
      </c>
      <c r="B69" s="14">
        <v>44980.0</v>
      </c>
      <c r="C69" s="15" t="s">
        <v>95</v>
      </c>
      <c r="D69" s="15">
        <v>17.0</v>
      </c>
      <c r="E69" s="15" t="s">
        <v>89</v>
      </c>
      <c r="F69" s="15" t="s">
        <v>93</v>
      </c>
      <c r="G69" s="15" t="s">
        <v>94</v>
      </c>
      <c r="H69" s="17">
        <f>(1-0.084)</f>
        <v>0.916</v>
      </c>
      <c r="I69" s="9">
        <f t="shared" si="98"/>
        <v>16</v>
      </c>
      <c r="J69" s="15">
        <v>1.0</v>
      </c>
      <c r="K69" s="15">
        <v>45.8</v>
      </c>
      <c r="L69" s="9">
        <f>ABS((76.61-M69))</f>
        <v>14.81</v>
      </c>
      <c r="M69" s="10">
        <f t="shared" si="3"/>
        <v>61.8</v>
      </c>
      <c r="N69" s="10">
        <f t="shared" si="4"/>
        <v>46.99</v>
      </c>
      <c r="O69" s="10">
        <v>66.87</v>
      </c>
      <c r="P69" s="9">
        <v>84.0</v>
      </c>
      <c r="Q69" s="9">
        <v>0.939</v>
      </c>
      <c r="R69" s="12">
        <f t="shared" si="5"/>
        <v>34.75239</v>
      </c>
      <c r="S69" s="12">
        <f t="shared" si="6"/>
        <v>20.8458</v>
      </c>
      <c r="T69" s="12">
        <f t="shared" si="7"/>
        <v>26.65524276</v>
      </c>
      <c r="U69" s="12">
        <f t="shared" si="8"/>
        <v>39.3936792</v>
      </c>
      <c r="V69" s="12">
        <f t="shared" si="9"/>
        <v>60.2394792</v>
      </c>
      <c r="W69" s="12">
        <f t="shared" si="10"/>
        <v>59.09206055</v>
      </c>
      <c r="X69" s="12">
        <f t="shared" si="11"/>
        <v>1.147418651</v>
      </c>
      <c r="Y69" s="13">
        <v>1.0</v>
      </c>
      <c r="Z69" s="13">
        <v>1.0</v>
      </c>
      <c r="AA69" s="13">
        <v>2.0</v>
      </c>
      <c r="AB69" s="13">
        <v>2.0</v>
      </c>
      <c r="AC69" s="13">
        <v>1.0</v>
      </c>
      <c r="AD69" s="13">
        <v>1.0</v>
      </c>
      <c r="AE69" s="13">
        <v>1.0</v>
      </c>
      <c r="AF69" s="13">
        <v>1.0</v>
      </c>
      <c r="AG69" s="13">
        <v>1.0</v>
      </c>
      <c r="AH69" s="13">
        <v>1.0</v>
      </c>
      <c r="AI69" s="13">
        <v>1.0</v>
      </c>
      <c r="AJ69" s="13">
        <v>1.0</v>
      </c>
      <c r="AK69" s="13">
        <v>1.0</v>
      </c>
      <c r="AL69" s="13">
        <v>1.0</v>
      </c>
      <c r="AM69" s="13">
        <v>1.0</v>
      </c>
      <c r="AN69" s="13">
        <v>1.0</v>
      </c>
      <c r="AO69" s="13">
        <v>1.0</v>
      </c>
      <c r="AP69" s="13">
        <v>1.0</v>
      </c>
      <c r="AQ69" s="13">
        <v>1.0</v>
      </c>
      <c r="AR69" s="13">
        <v>1.0</v>
      </c>
      <c r="AS69" s="13">
        <v>1.0</v>
      </c>
      <c r="AT69" s="13">
        <v>1.0</v>
      </c>
      <c r="AU69" s="13">
        <v>1.0</v>
      </c>
      <c r="AV69" s="13">
        <v>1.0</v>
      </c>
      <c r="AW69" s="13">
        <v>1.0</v>
      </c>
      <c r="AX69" s="13">
        <v>1.0</v>
      </c>
      <c r="AY69" s="13">
        <v>1.0</v>
      </c>
      <c r="AZ69" s="13">
        <v>1.0</v>
      </c>
      <c r="BA69" s="13">
        <v>1.0</v>
      </c>
      <c r="BB69" s="13">
        <v>1.0</v>
      </c>
      <c r="BC69" s="13">
        <v>1.0</v>
      </c>
      <c r="BD69" s="13">
        <v>1.0</v>
      </c>
      <c r="BE69" s="13">
        <v>3.0</v>
      </c>
      <c r="BF69" s="13">
        <v>3.0</v>
      </c>
      <c r="BG69" s="13">
        <v>1.0</v>
      </c>
      <c r="BH69" s="13">
        <v>1.0</v>
      </c>
      <c r="BI69" s="13">
        <v>1.0</v>
      </c>
      <c r="BJ69" s="13">
        <v>1.0</v>
      </c>
      <c r="BK69" s="13">
        <v>1.0</v>
      </c>
      <c r="BL69" s="13">
        <v>1.0</v>
      </c>
      <c r="BM69" s="13">
        <v>1.0</v>
      </c>
      <c r="BN69" s="13">
        <v>1.0</v>
      </c>
      <c r="BO69" s="13">
        <v>1.0</v>
      </c>
      <c r="BP69" s="13">
        <v>1.0</v>
      </c>
      <c r="BQ69" s="13">
        <v>1.0</v>
      </c>
      <c r="BR69" s="13">
        <v>1.0</v>
      </c>
      <c r="BS69" s="13">
        <v>1.0</v>
      </c>
      <c r="BT69" s="13">
        <v>1.0</v>
      </c>
      <c r="BU69" s="13">
        <v>1.0</v>
      </c>
      <c r="BV69" s="13">
        <v>1.0</v>
      </c>
      <c r="BW69" s="13">
        <v>1.0</v>
      </c>
      <c r="BX69" s="13">
        <v>1.0</v>
      </c>
      <c r="BY69" s="13">
        <v>1.0</v>
      </c>
      <c r="BZ69" s="13">
        <v>2.0</v>
      </c>
      <c r="CA69" s="13">
        <v>1.0</v>
      </c>
      <c r="CB69" s="13">
        <v>3.0</v>
      </c>
      <c r="CC69" s="13">
        <v>1.0</v>
      </c>
      <c r="CD69" s="13">
        <v>2.0</v>
      </c>
      <c r="CE69" s="13">
        <v>1.0</v>
      </c>
      <c r="CF69" s="13">
        <v>1.0</v>
      </c>
      <c r="CG69" s="5">
        <f t="shared" ref="CG69:CH69" si="104">(Y69+AA69+AC69+AE69+AG69+AI69+AK69+AM69+AO69+AQ69+AS69+AU69+AW69+AY69+BA69+BC69+BE69+BG69+BI69+BK69+BM69+BO69+BQ69+BS69+BU69+BW69+BY69+CA69+CC69+CE69)</f>
        <v>33</v>
      </c>
      <c r="CH69" s="5">
        <f t="shared" si="104"/>
        <v>37</v>
      </c>
      <c r="CI69" s="12">
        <f t="shared" si="13"/>
        <v>1.904761905</v>
      </c>
    </row>
    <row r="70" ht="15.75" customHeight="1">
      <c r="A70" s="13" t="s">
        <v>87</v>
      </c>
      <c r="B70" s="14">
        <v>44979.0</v>
      </c>
      <c r="C70" s="15" t="s">
        <v>88</v>
      </c>
      <c r="D70" s="15">
        <v>41.0</v>
      </c>
      <c r="E70" s="15" t="s">
        <v>89</v>
      </c>
      <c r="F70" s="15" t="s">
        <v>90</v>
      </c>
      <c r="G70" s="15" t="s">
        <v>94</v>
      </c>
      <c r="H70" s="16">
        <f>1-((1-0.588)*(1-0.049))</f>
        <v>0.608188</v>
      </c>
      <c r="I70" s="9">
        <f t="shared" si="98"/>
        <v>39</v>
      </c>
      <c r="J70" s="15">
        <v>2.0</v>
      </c>
      <c r="K70" s="9">
        <v>15.19</v>
      </c>
      <c r="L70" s="9">
        <f>ABS((75.93-M70))</f>
        <v>21.74</v>
      </c>
      <c r="M70" s="10">
        <f t="shared" si="3"/>
        <v>54.19</v>
      </c>
      <c r="N70" s="10">
        <f t="shared" si="4"/>
        <v>32.45</v>
      </c>
      <c r="O70" s="10">
        <v>66.87</v>
      </c>
      <c r="P70" s="9">
        <v>84.0</v>
      </c>
      <c r="Q70" s="11">
        <v>0.91</v>
      </c>
      <c r="R70" s="12">
        <f t="shared" si="5"/>
        <v>46.9105</v>
      </c>
      <c r="S70" s="12">
        <f t="shared" si="6"/>
        <v>27.1271</v>
      </c>
      <c r="T70" s="12">
        <f t="shared" si="7"/>
        <v>3.625104574</v>
      </c>
      <c r="U70" s="12">
        <f t="shared" si="8"/>
        <v>8.406921905</v>
      </c>
      <c r="V70" s="12">
        <f t="shared" si="9"/>
        <v>35.53402191</v>
      </c>
      <c r="W70" s="12">
        <f t="shared" si="10"/>
        <v>32.14982934</v>
      </c>
      <c r="X70" s="12">
        <f t="shared" si="11"/>
        <v>3.384192562</v>
      </c>
      <c r="Y70" s="13">
        <v>4.0</v>
      </c>
      <c r="Z70" s="13">
        <v>6.0</v>
      </c>
      <c r="AA70" s="13">
        <v>4.0</v>
      </c>
      <c r="AB70" s="13">
        <v>6.0</v>
      </c>
      <c r="AC70" s="13">
        <v>4.0</v>
      </c>
      <c r="AD70" s="13">
        <v>5.0</v>
      </c>
      <c r="AE70" s="13">
        <v>4.0</v>
      </c>
      <c r="AF70" s="13">
        <v>5.0</v>
      </c>
      <c r="AG70" s="13">
        <v>4.0</v>
      </c>
      <c r="AH70" s="13">
        <v>5.0</v>
      </c>
      <c r="AI70" s="13">
        <v>4.0</v>
      </c>
      <c r="AJ70" s="13">
        <v>4.0</v>
      </c>
      <c r="AK70" s="13">
        <v>3.0</v>
      </c>
      <c r="AL70" s="13">
        <v>4.0</v>
      </c>
      <c r="AM70" s="13">
        <v>5.0</v>
      </c>
      <c r="AN70" s="13">
        <v>6.0</v>
      </c>
      <c r="AO70" s="13">
        <v>5.0</v>
      </c>
      <c r="AP70" s="13">
        <v>6.0</v>
      </c>
      <c r="AQ70" s="13">
        <v>7.0</v>
      </c>
      <c r="AR70" s="13">
        <v>7.0</v>
      </c>
      <c r="AS70" s="13">
        <v>7.0</v>
      </c>
      <c r="AT70" s="13">
        <v>7.0</v>
      </c>
      <c r="AU70" s="13">
        <v>7.0</v>
      </c>
      <c r="AV70" s="13">
        <v>7.0</v>
      </c>
      <c r="AW70" s="13">
        <v>7.0</v>
      </c>
      <c r="AX70" s="13">
        <v>7.0</v>
      </c>
      <c r="AY70" s="13">
        <v>6.0</v>
      </c>
      <c r="AZ70" s="13">
        <v>6.0</v>
      </c>
      <c r="BA70" s="13">
        <v>6.0</v>
      </c>
      <c r="BB70" s="13">
        <v>6.0</v>
      </c>
      <c r="BC70" s="13">
        <v>4.0</v>
      </c>
      <c r="BD70" s="13">
        <v>4.0</v>
      </c>
      <c r="BE70" s="13">
        <v>7.0</v>
      </c>
      <c r="BF70" s="13">
        <v>7.0</v>
      </c>
      <c r="BG70" s="13">
        <v>7.0</v>
      </c>
      <c r="BH70" s="13">
        <v>7.0</v>
      </c>
      <c r="BI70" s="13">
        <v>7.0</v>
      </c>
      <c r="BJ70" s="13">
        <v>7.0</v>
      </c>
      <c r="BK70" s="13">
        <v>7.0</v>
      </c>
      <c r="BL70" s="13">
        <v>7.0</v>
      </c>
      <c r="BM70" s="13">
        <v>5.0</v>
      </c>
      <c r="BN70" s="13">
        <v>6.0</v>
      </c>
      <c r="BO70" s="13">
        <v>4.0</v>
      </c>
      <c r="BP70" s="13">
        <v>6.0</v>
      </c>
      <c r="BQ70" s="13">
        <v>2.0</v>
      </c>
      <c r="BR70" s="13">
        <v>5.0</v>
      </c>
      <c r="BS70" s="13">
        <v>4.0</v>
      </c>
      <c r="BT70" s="13">
        <v>6.0</v>
      </c>
      <c r="BU70" s="13">
        <v>1.0</v>
      </c>
      <c r="BV70" s="13">
        <v>3.0</v>
      </c>
      <c r="BW70" s="13">
        <v>5.0</v>
      </c>
      <c r="BX70" s="13">
        <v>5.0</v>
      </c>
      <c r="BY70" s="13">
        <v>7.0</v>
      </c>
      <c r="BZ70" s="13">
        <v>7.0</v>
      </c>
      <c r="CA70" s="13">
        <v>7.0</v>
      </c>
      <c r="CB70" s="13">
        <v>7.0</v>
      </c>
      <c r="CC70" s="13">
        <v>7.0</v>
      </c>
      <c r="CD70" s="13">
        <v>7.0</v>
      </c>
      <c r="CE70" s="13">
        <v>7.0</v>
      </c>
      <c r="CF70" s="13">
        <v>7.0</v>
      </c>
      <c r="CG70" s="5">
        <f t="shared" ref="CG70:CH70" si="105">(Y70+AA70+AC70+AE70+AG70+AI70+AK70+AM70+AO70+AQ70+AS70+AU70+AW70+AY70+BA70+BC70+BE70+BG70+BI70+BK70+BM70+BO70+BQ70+BS70+BU70+BW70+BY70+CA70+CC70+CE70)</f>
        <v>158</v>
      </c>
      <c r="CH70" s="5">
        <f t="shared" si="105"/>
        <v>178</v>
      </c>
      <c r="CI70" s="12">
        <f t="shared" si="13"/>
        <v>9.523809524</v>
      </c>
    </row>
    <row r="71" ht="15.75" customHeight="1">
      <c r="A71" s="13" t="s">
        <v>87</v>
      </c>
      <c r="B71" s="14">
        <v>44961.0</v>
      </c>
      <c r="C71" s="15" t="s">
        <v>108</v>
      </c>
      <c r="D71" s="15">
        <v>34.0</v>
      </c>
      <c r="E71" s="15" t="s">
        <v>89</v>
      </c>
      <c r="F71" s="15" t="s">
        <v>93</v>
      </c>
      <c r="G71" s="15" t="s">
        <v>94</v>
      </c>
      <c r="H71" s="16">
        <f>1-0.104</f>
        <v>0.896</v>
      </c>
      <c r="I71" s="9">
        <f t="shared" si="98"/>
        <v>33</v>
      </c>
      <c r="J71" s="15">
        <v>1.0</v>
      </c>
      <c r="K71" s="15">
        <v>45.8</v>
      </c>
      <c r="L71" s="9">
        <f t="shared" ref="L71:L72" si="107">ABS((76.61-M71))</f>
        <v>2.19</v>
      </c>
      <c r="M71" s="10">
        <f t="shared" si="3"/>
        <v>78.8</v>
      </c>
      <c r="N71" s="10">
        <f t="shared" si="4"/>
        <v>76.61</v>
      </c>
      <c r="O71" s="10">
        <v>66.87</v>
      </c>
      <c r="P71" s="9">
        <v>84.0</v>
      </c>
      <c r="Q71" s="9">
        <v>0.939</v>
      </c>
      <c r="R71" s="12">
        <f t="shared" si="5"/>
        <v>6.93921</v>
      </c>
      <c r="S71" s="12">
        <f t="shared" si="6"/>
        <v>4.8828</v>
      </c>
      <c r="T71" s="12">
        <f t="shared" si="7"/>
        <v>36.69101184</v>
      </c>
      <c r="U71" s="12">
        <f t="shared" si="8"/>
        <v>38.5335552</v>
      </c>
      <c r="V71" s="12">
        <f t="shared" si="9"/>
        <v>43.4163552</v>
      </c>
      <c r="W71" s="12">
        <f t="shared" si="10"/>
        <v>37.83425239</v>
      </c>
      <c r="X71" s="12">
        <f t="shared" si="11"/>
        <v>5.582102811</v>
      </c>
      <c r="Y71" s="13">
        <v>4.0</v>
      </c>
      <c r="Z71" s="13">
        <v>6.0</v>
      </c>
      <c r="AA71" s="13">
        <v>5.0</v>
      </c>
      <c r="AB71" s="13">
        <v>6.0</v>
      </c>
      <c r="AC71" s="13">
        <v>4.0</v>
      </c>
      <c r="AD71" s="13">
        <v>6.0</v>
      </c>
      <c r="AE71" s="13">
        <v>4.0</v>
      </c>
      <c r="AF71" s="13">
        <v>6.0</v>
      </c>
      <c r="AG71" s="13">
        <v>5.0</v>
      </c>
      <c r="AH71" s="13">
        <v>6.0</v>
      </c>
      <c r="AI71" s="13">
        <v>5.0</v>
      </c>
      <c r="AJ71" s="13">
        <v>6.0</v>
      </c>
      <c r="AK71" s="13">
        <v>5.0</v>
      </c>
      <c r="AL71" s="13">
        <v>6.0</v>
      </c>
      <c r="AM71" s="13">
        <v>5.0</v>
      </c>
      <c r="AN71" s="13">
        <v>6.0</v>
      </c>
      <c r="AO71" s="13">
        <v>5.0</v>
      </c>
      <c r="AP71" s="13">
        <v>6.0</v>
      </c>
      <c r="AQ71" s="13">
        <v>4.0</v>
      </c>
      <c r="AR71" s="13">
        <v>5.0</v>
      </c>
      <c r="AS71" s="13">
        <v>4.0</v>
      </c>
      <c r="AT71" s="13">
        <v>5.0</v>
      </c>
      <c r="AU71" s="13">
        <v>4.0</v>
      </c>
      <c r="AV71" s="13">
        <v>5.0</v>
      </c>
      <c r="AW71" s="13">
        <v>4.0</v>
      </c>
      <c r="AX71" s="13">
        <v>5.0</v>
      </c>
      <c r="AY71" s="13">
        <v>5.0</v>
      </c>
      <c r="AZ71" s="13">
        <v>6.0</v>
      </c>
      <c r="BA71" s="13">
        <v>5.0</v>
      </c>
      <c r="BB71" s="13">
        <v>5.0</v>
      </c>
      <c r="BC71" s="13">
        <v>1.0</v>
      </c>
      <c r="BD71" s="13">
        <v>3.0</v>
      </c>
      <c r="BE71" s="13">
        <v>7.0</v>
      </c>
      <c r="BF71" s="13">
        <v>7.0</v>
      </c>
      <c r="BG71" s="13">
        <v>7.0</v>
      </c>
      <c r="BH71" s="13">
        <v>6.0</v>
      </c>
      <c r="BI71" s="13">
        <v>6.0</v>
      </c>
      <c r="BJ71" s="13">
        <v>7.0</v>
      </c>
      <c r="BK71" s="13">
        <v>6.0</v>
      </c>
      <c r="BL71" s="13">
        <v>6.0</v>
      </c>
      <c r="BM71" s="13">
        <v>6.0</v>
      </c>
      <c r="BN71" s="13">
        <v>6.0</v>
      </c>
      <c r="BO71" s="13">
        <v>7.0</v>
      </c>
      <c r="BP71" s="13">
        <v>7.0</v>
      </c>
      <c r="BQ71" s="13">
        <v>7.0</v>
      </c>
      <c r="BR71" s="13">
        <v>7.0</v>
      </c>
      <c r="BS71" s="13">
        <v>6.0</v>
      </c>
      <c r="BT71" s="13">
        <v>7.0</v>
      </c>
      <c r="BU71" s="13">
        <v>1.0</v>
      </c>
      <c r="BV71" s="13">
        <v>1.0</v>
      </c>
      <c r="BW71" s="13">
        <v>5.0</v>
      </c>
      <c r="BX71" s="13">
        <v>6.0</v>
      </c>
      <c r="BY71" s="13">
        <v>5.0</v>
      </c>
      <c r="BZ71" s="13">
        <v>6.0</v>
      </c>
      <c r="CA71" s="13">
        <v>5.0</v>
      </c>
      <c r="CB71" s="13">
        <v>6.0</v>
      </c>
      <c r="CC71" s="13">
        <v>5.0</v>
      </c>
      <c r="CD71" s="13">
        <v>6.0</v>
      </c>
      <c r="CE71" s="13">
        <v>4.0</v>
      </c>
      <c r="CF71" s="13">
        <v>7.0</v>
      </c>
      <c r="CG71" s="5">
        <f t="shared" ref="CG71:CH71" si="106">(Y71+AA71+AC71+AE71+AG71+AI71+AK71+AM71+AO71+AQ71+AS71+AU71+AW71+AY71+BA71+BC71+BE71+BG71+BI71+BK71+BM71+BO71+BQ71+BS71+BU71+BW71+BY71+CA71+CC71+CE71)</f>
        <v>146</v>
      </c>
      <c r="CH71" s="5">
        <f t="shared" si="106"/>
        <v>173</v>
      </c>
      <c r="CI71" s="12">
        <f t="shared" si="13"/>
        <v>12.85714286</v>
      </c>
    </row>
    <row r="72" ht="15.75" customHeight="1">
      <c r="A72" s="13" t="s">
        <v>87</v>
      </c>
      <c r="B72" s="14">
        <v>44919.0</v>
      </c>
      <c r="C72" s="15" t="s">
        <v>95</v>
      </c>
      <c r="D72" s="15">
        <v>27.0</v>
      </c>
      <c r="E72" s="15" t="s">
        <v>89</v>
      </c>
      <c r="F72" s="15" t="s">
        <v>93</v>
      </c>
      <c r="G72" s="15" t="s">
        <v>94</v>
      </c>
      <c r="H72" s="16">
        <f>1-0.096</f>
        <v>0.904</v>
      </c>
      <c r="I72" s="9">
        <f t="shared" si="98"/>
        <v>24</v>
      </c>
      <c r="J72" s="15">
        <v>3.0</v>
      </c>
      <c r="K72" s="15">
        <v>45.8</v>
      </c>
      <c r="L72" s="9">
        <f t="shared" si="107"/>
        <v>6.81</v>
      </c>
      <c r="M72" s="10">
        <f t="shared" si="3"/>
        <v>69.8</v>
      </c>
      <c r="N72" s="10">
        <f t="shared" si="4"/>
        <v>62.99</v>
      </c>
      <c r="O72" s="10">
        <v>66.87</v>
      </c>
      <c r="P72" s="9">
        <v>84.0</v>
      </c>
      <c r="Q72" s="9">
        <v>0.939</v>
      </c>
      <c r="R72" s="12">
        <f t="shared" si="5"/>
        <v>19.72839</v>
      </c>
      <c r="S72" s="12">
        <f t="shared" si="6"/>
        <v>13.3338</v>
      </c>
      <c r="T72" s="12">
        <f t="shared" si="7"/>
        <v>33.09689544</v>
      </c>
      <c r="U72" s="12">
        <f t="shared" si="8"/>
        <v>38.8776048</v>
      </c>
      <c r="V72" s="12">
        <f t="shared" si="9"/>
        <v>52.2114048</v>
      </c>
      <c r="W72" s="12">
        <f t="shared" si="10"/>
        <v>41.27187237</v>
      </c>
      <c r="X72" s="12">
        <f t="shared" si="11"/>
        <v>10.93953243</v>
      </c>
      <c r="Y72" s="13">
        <v>3.0</v>
      </c>
      <c r="Z72" s="13">
        <v>6.0</v>
      </c>
      <c r="AA72" s="13">
        <v>3.0</v>
      </c>
      <c r="AB72" s="13">
        <v>4.0</v>
      </c>
      <c r="AC72" s="13">
        <v>3.0</v>
      </c>
      <c r="AD72" s="13">
        <v>6.0</v>
      </c>
      <c r="AE72" s="13">
        <v>3.0</v>
      </c>
      <c r="AF72" s="13">
        <v>6.0</v>
      </c>
      <c r="AG72" s="13">
        <v>3.0</v>
      </c>
      <c r="AH72" s="13">
        <v>6.0</v>
      </c>
      <c r="AI72" s="13">
        <v>3.0</v>
      </c>
      <c r="AJ72" s="13">
        <v>4.0</v>
      </c>
      <c r="AK72" s="13">
        <v>3.0</v>
      </c>
      <c r="AL72" s="13">
        <v>4.0</v>
      </c>
      <c r="AM72" s="13">
        <v>3.0</v>
      </c>
      <c r="AN72" s="13">
        <v>4.0</v>
      </c>
      <c r="AO72" s="13">
        <v>3.0</v>
      </c>
      <c r="AP72" s="13">
        <v>5.0</v>
      </c>
      <c r="AQ72" s="13">
        <v>1.0</v>
      </c>
      <c r="AR72" s="13">
        <v>2.0</v>
      </c>
      <c r="AS72" s="13">
        <v>1.0</v>
      </c>
      <c r="AT72" s="13">
        <v>2.0</v>
      </c>
      <c r="AU72" s="13">
        <v>1.0</v>
      </c>
      <c r="AV72" s="13">
        <v>2.0</v>
      </c>
      <c r="AW72" s="13">
        <v>1.0</v>
      </c>
      <c r="AX72" s="13">
        <v>1.0</v>
      </c>
      <c r="AY72" s="13">
        <v>1.0</v>
      </c>
      <c r="AZ72" s="13">
        <v>2.0</v>
      </c>
      <c r="BA72" s="13">
        <v>1.0</v>
      </c>
      <c r="BB72" s="13">
        <v>1.0</v>
      </c>
      <c r="BC72" s="13">
        <v>1.0</v>
      </c>
      <c r="BD72" s="13">
        <v>1.0</v>
      </c>
      <c r="BE72" s="13">
        <v>3.0</v>
      </c>
      <c r="BF72" s="13">
        <v>6.0</v>
      </c>
      <c r="BG72" s="13">
        <v>5.0</v>
      </c>
      <c r="BH72" s="13">
        <v>6.0</v>
      </c>
      <c r="BI72" s="13">
        <v>5.0</v>
      </c>
      <c r="BJ72" s="13">
        <v>7.0</v>
      </c>
      <c r="BK72" s="13">
        <v>4.0</v>
      </c>
      <c r="BL72" s="13">
        <v>5.0</v>
      </c>
      <c r="BM72" s="13">
        <v>4.0</v>
      </c>
      <c r="BN72" s="13">
        <v>5.0</v>
      </c>
      <c r="BO72" s="13">
        <v>4.0</v>
      </c>
      <c r="BP72" s="13">
        <v>5.0</v>
      </c>
      <c r="BQ72" s="13">
        <v>2.0</v>
      </c>
      <c r="BR72" s="13">
        <v>6.0</v>
      </c>
      <c r="BS72" s="13">
        <v>3.0</v>
      </c>
      <c r="BT72" s="13">
        <v>6.0</v>
      </c>
      <c r="BU72" s="13">
        <v>1.0</v>
      </c>
      <c r="BV72" s="13">
        <v>1.0</v>
      </c>
      <c r="BW72" s="13">
        <v>5.0</v>
      </c>
      <c r="BX72" s="13">
        <v>6.0</v>
      </c>
      <c r="BY72" s="13">
        <v>5.0</v>
      </c>
      <c r="BZ72" s="13">
        <v>6.0</v>
      </c>
      <c r="CA72" s="13">
        <v>6.0</v>
      </c>
      <c r="CB72" s="13">
        <v>6.0</v>
      </c>
      <c r="CC72" s="13">
        <v>5.0</v>
      </c>
      <c r="CD72" s="13">
        <v>6.0</v>
      </c>
      <c r="CE72" s="13">
        <v>3.0</v>
      </c>
      <c r="CF72" s="13">
        <v>6.0</v>
      </c>
      <c r="CG72" s="5">
        <f t="shared" ref="CG72:CH72" si="108">(Y72+AA72+AC72+AE72+AG72+AI72+AK72+AM72+AO72+AQ72+AS72+AU72+AW72+AY72+BA72+BC72+BE72+BG72+BI72+BK72+BM72+BO72+BQ72+BS72+BU72+BW72+BY72+CA72+CC72+CE72)</f>
        <v>89</v>
      </c>
      <c r="CH72" s="5">
        <f t="shared" si="108"/>
        <v>133</v>
      </c>
      <c r="CI72" s="12">
        <f t="shared" si="13"/>
        <v>20.95238095</v>
      </c>
    </row>
    <row r="73" ht="15.75" customHeight="1">
      <c r="A73" s="13" t="s">
        <v>87</v>
      </c>
      <c r="B73" s="14">
        <v>44961.0</v>
      </c>
      <c r="C73" s="15" t="s">
        <v>108</v>
      </c>
      <c r="D73" s="15">
        <v>30.0</v>
      </c>
      <c r="E73" s="15" t="s">
        <v>89</v>
      </c>
      <c r="F73" s="15" t="s">
        <v>97</v>
      </c>
      <c r="G73" s="15" t="s">
        <v>135</v>
      </c>
      <c r="H73" s="16">
        <f>1-((1-0.987)*(1-0.402)*(1-0.184))</f>
        <v>0.993656416</v>
      </c>
      <c r="I73" s="9">
        <f t="shared" si="98"/>
        <v>25</v>
      </c>
      <c r="J73" s="15">
        <v>5.0</v>
      </c>
      <c r="K73" s="15">
        <v>31.0</v>
      </c>
      <c r="L73" s="7">
        <f>ABS((66.29-M73))</f>
        <v>10.29</v>
      </c>
      <c r="M73" s="10">
        <f t="shared" si="3"/>
        <v>56</v>
      </c>
      <c r="N73" s="10">
        <f t="shared" si="4"/>
        <v>45.71</v>
      </c>
      <c r="O73" s="10">
        <v>66.87</v>
      </c>
      <c r="P73" s="9">
        <v>84.0</v>
      </c>
      <c r="Q73" s="11">
        <v>0.246</v>
      </c>
      <c r="R73" s="12">
        <f t="shared" si="5"/>
        <v>9.41934</v>
      </c>
      <c r="S73" s="12">
        <f t="shared" si="6"/>
        <v>6.888</v>
      </c>
      <c r="T73" s="12">
        <f t="shared" si="7"/>
        <v>5.062341596</v>
      </c>
      <c r="U73" s="12">
        <f t="shared" si="8"/>
        <v>7.577623828</v>
      </c>
      <c r="V73" s="12">
        <f t="shared" si="9"/>
        <v>14.46562383</v>
      </c>
      <c r="W73" s="12">
        <f t="shared" si="10"/>
        <v>13.63901675</v>
      </c>
      <c r="X73" s="12">
        <f t="shared" si="11"/>
        <v>0.8266070759</v>
      </c>
      <c r="Y73" s="13">
        <v>6.0</v>
      </c>
      <c r="Z73" s="13">
        <v>7.0</v>
      </c>
      <c r="AA73" s="13">
        <v>6.0</v>
      </c>
      <c r="AB73" s="13">
        <v>7.0</v>
      </c>
      <c r="AC73" s="13">
        <v>6.0</v>
      </c>
      <c r="AD73" s="13">
        <v>7.0</v>
      </c>
      <c r="AE73" s="13">
        <v>6.0</v>
      </c>
      <c r="AF73" s="13">
        <v>7.0</v>
      </c>
      <c r="AG73" s="13">
        <v>6.0</v>
      </c>
      <c r="AH73" s="13">
        <v>7.0</v>
      </c>
      <c r="AI73" s="13">
        <v>6.0</v>
      </c>
      <c r="AJ73" s="13">
        <v>7.0</v>
      </c>
      <c r="AK73" s="13">
        <v>7.0</v>
      </c>
      <c r="AL73" s="13">
        <v>7.0</v>
      </c>
      <c r="AM73" s="13">
        <v>7.0</v>
      </c>
      <c r="AN73" s="13">
        <v>7.0</v>
      </c>
      <c r="AO73" s="13">
        <v>7.0</v>
      </c>
      <c r="AP73" s="13">
        <v>7.0</v>
      </c>
      <c r="AQ73" s="13">
        <v>6.0</v>
      </c>
      <c r="AR73" s="13">
        <v>7.0</v>
      </c>
      <c r="AS73" s="13">
        <v>6.0</v>
      </c>
      <c r="AT73" s="13">
        <v>7.0</v>
      </c>
      <c r="AU73" s="13">
        <v>6.0</v>
      </c>
      <c r="AV73" s="13">
        <v>7.0</v>
      </c>
      <c r="AW73" s="13">
        <v>6.0</v>
      </c>
      <c r="AX73" s="13">
        <v>7.0</v>
      </c>
      <c r="AY73" s="13">
        <v>6.0</v>
      </c>
      <c r="AZ73" s="13">
        <v>7.0</v>
      </c>
      <c r="BA73" s="13">
        <v>6.0</v>
      </c>
      <c r="BB73" s="13">
        <v>7.0</v>
      </c>
      <c r="BC73" s="13">
        <v>7.0</v>
      </c>
      <c r="BD73" s="13">
        <v>7.0</v>
      </c>
      <c r="BE73" s="13">
        <v>7.0</v>
      </c>
      <c r="BF73" s="13">
        <v>7.0</v>
      </c>
      <c r="BG73" s="13">
        <v>7.0</v>
      </c>
      <c r="BH73" s="13">
        <v>7.0</v>
      </c>
      <c r="BI73" s="13">
        <v>7.0</v>
      </c>
      <c r="BJ73" s="13">
        <v>7.0</v>
      </c>
      <c r="BK73" s="13">
        <v>7.0</v>
      </c>
      <c r="BL73" s="13">
        <v>7.0</v>
      </c>
      <c r="BM73" s="13">
        <v>7.0</v>
      </c>
      <c r="BN73" s="13">
        <v>7.0</v>
      </c>
      <c r="BO73" s="13">
        <v>7.0</v>
      </c>
      <c r="BP73" s="13">
        <v>7.0</v>
      </c>
      <c r="BQ73" s="13">
        <v>7.0</v>
      </c>
      <c r="BR73" s="13">
        <v>7.0</v>
      </c>
      <c r="BS73" s="13">
        <v>7.0</v>
      </c>
      <c r="BT73" s="13">
        <v>7.0</v>
      </c>
      <c r="BU73" s="13">
        <v>7.0</v>
      </c>
      <c r="BV73" s="13">
        <v>7.0</v>
      </c>
      <c r="BW73" s="13">
        <v>7.0</v>
      </c>
      <c r="BX73" s="13">
        <v>7.0</v>
      </c>
      <c r="BY73" s="13">
        <v>7.0</v>
      </c>
      <c r="BZ73" s="13">
        <v>7.0</v>
      </c>
      <c r="CA73" s="13">
        <v>7.0</v>
      </c>
      <c r="CB73" s="13">
        <v>7.0</v>
      </c>
      <c r="CC73" s="13">
        <v>7.0</v>
      </c>
      <c r="CD73" s="13">
        <v>7.0</v>
      </c>
      <c r="CE73" s="13">
        <v>7.0</v>
      </c>
      <c r="CF73" s="13">
        <v>7.0</v>
      </c>
      <c r="CG73" s="5">
        <f t="shared" ref="CG73:CH73" si="109">(Y73+AA73+AC73+AE73+AG73+AI73+AK73+AM73+AO73+AQ73+AS73+AU73+AW73+AY73+BA73+BC73+BE73+BG73+BI73+BK73+BM73+BO73+BQ73+BS73+BU73+BW73+BY73+CA73+CC73+CE73)</f>
        <v>198</v>
      </c>
      <c r="CH73" s="5">
        <f t="shared" si="109"/>
        <v>210</v>
      </c>
      <c r="CI73" s="12">
        <f t="shared" si="13"/>
        <v>5.714285714</v>
      </c>
    </row>
    <row r="74" ht="15.75" customHeight="1">
      <c r="A74" s="13" t="s">
        <v>87</v>
      </c>
      <c r="B74" s="14">
        <v>44920.0</v>
      </c>
      <c r="C74" s="15" t="s">
        <v>88</v>
      </c>
      <c r="D74" s="15">
        <v>42.0</v>
      </c>
      <c r="E74" s="15" t="s">
        <v>102</v>
      </c>
      <c r="F74" s="15" t="s">
        <v>90</v>
      </c>
      <c r="G74" s="15" t="s">
        <v>136</v>
      </c>
      <c r="H74" s="16">
        <f>1-((1-0.588)*(1-0.072)*(1-0.049))</f>
        <v>0.636398464</v>
      </c>
      <c r="I74" s="9">
        <f t="shared" si="98"/>
        <v>37</v>
      </c>
      <c r="J74" s="15">
        <v>5.0</v>
      </c>
      <c r="K74" s="9">
        <v>15.19</v>
      </c>
      <c r="L74" s="9">
        <f>ABS((75.93-M74))</f>
        <v>23.74</v>
      </c>
      <c r="M74" s="10">
        <f t="shared" si="3"/>
        <v>52.19</v>
      </c>
      <c r="N74" s="10">
        <f t="shared" si="4"/>
        <v>28.45</v>
      </c>
      <c r="O74" s="10">
        <v>66.87</v>
      </c>
      <c r="P74" s="9">
        <v>84.0</v>
      </c>
      <c r="Q74" s="11">
        <v>0.97</v>
      </c>
      <c r="R74" s="12">
        <f t="shared" si="5"/>
        <v>53.8835</v>
      </c>
      <c r="S74" s="12">
        <f t="shared" si="6"/>
        <v>30.8557</v>
      </c>
      <c r="T74" s="12">
        <f t="shared" si="7"/>
        <v>5.277970661</v>
      </c>
      <c r="U74" s="12">
        <f t="shared" si="8"/>
        <v>9.376885888</v>
      </c>
      <c r="V74" s="12">
        <f t="shared" si="9"/>
        <v>40.23258589</v>
      </c>
      <c r="W74" s="12">
        <f t="shared" si="10"/>
        <v>33.33557116</v>
      </c>
      <c r="X74" s="12">
        <f t="shared" si="11"/>
        <v>6.897014724</v>
      </c>
      <c r="Y74" s="13">
        <v>6.0</v>
      </c>
      <c r="Z74" s="13">
        <v>7.0</v>
      </c>
      <c r="AA74" s="13">
        <v>6.0</v>
      </c>
      <c r="AB74" s="13">
        <v>7.0</v>
      </c>
      <c r="AC74" s="13">
        <v>6.0</v>
      </c>
      <c r="AD74" s="13">
        <v>7.0</v>
      </c>
      <c r="AE74" s="13">
        <v>6.0</v>
      </c>
      <c r="AF74" s="13">
        <v>7.0</v>
      </c>
      <c r="AG74" s="13">
        <v>6.0</v>
      </c>
      <c r="AH74" s="13">
        <v>7.0</v>
      </c>
      <c r="AI74" s="13">
        <v>6.0</v>
      </c>
      <c r="AJ74" s="13">
        <v>7.0</v>
      </c>
      <c r="AK74" s="13">
        <v>7.0</v>
      </c>
      <c r="AL74" s="13">
        <v>7.0</v>
      </c>
      <c r="AM74" s="13">
        <v>7.0</v>
      </c>
      <c r="AN74" s="13">
        <v>7.0</v>
      </c>
      <c r="AO74" s="13">
        <v>7.0</v>
      </c>
      <c r="AP74" s="13">
        <v>7.0</v>
      </c>
      <c r="AQ74" s="13">
        <v>6.0</v>
      </c>
      <c r="AR74" s="13">
        <v>7.0</v>
      </c>
      <c r="AS74" s="13">
        <v>6.0</v>
      </c>
      <c r="AT74" s="13">
        <v>7.0</v>
      </c>
      <c r="AU74" s="13">
        <v>6.0</v>
      </c>
      <c r="AV74" s="13">
        <v>7.0</v>
      </c>
      <c r="AW74" s="13">
        <v>6.0</v>
      </c>
      <c r="AX74" s="13">
        <v>7.0</v>
      </c>
      <c r="AY74" s="13">
        <v>4.0</v>
      </c>
      <c r="AZ74" s="13">
        <v>7.0</v>
      </c>
      <c r="BA74" s="13">
        <v>4.0</v>
      </c>
      <c r="BB74" s="13">
        <v>6.0</v>
      </c>
      <c r="BC74" s="13">
        <v>3.0</v>
      </c>
      <c r="BD74" s="13">
        <v>6.0</v>
      </c>
      <c r="BE74" s="13">
        <v>7.0</v>
      </c>
      <c r="BF74" s="13">
        <v>7.0</v>
      </c>
      <c r="BG74" s="13">
        <v>7.0</v>
      </c>
      <c r="BH74" s="13">
        <v>7.0</v>
      </c>
      <c r="BI74" s="13">
        <v>7.0</v>
      </c>
      <c r="BJ74" s="13">
        <v>7.0</v>
      </c>
      <c r="BK74" s="13">
        <v>7.0</v>
      </c>
      <c r="BL74" s="13">
        <v>7.0</v>
      </c>
      <c r="BM74" s="13">
        <v>4.0</v>
      </c>
      <c r="BN74" s="13">
        <v>7.0</v>
      </c>
      <c r="BO74" s="13">
        <v>4.0</v>
      </c>
      <c r="BP74" s="13">
        <v>7.0</v>
      </c>
      <c r="BQ74" s="13">
        <v>4.0</v>
      </c>
      <c r="BR74" s="13">
        <v>7.0</v>
      </c>
      <c r="BS74" s="13">
        <v>4.0</v>
      </c>
      <c r="BT74" s="13">
        <v>7.0</v>
      </c>
      <c r="BU74" s="13">
        <v>3.0</v>
      </c>
      <c r="BV74" s="13">
        <v>6.0</v>
      </c>
      <c r="BW74" s="13">
        <v>7.0</v>
      </c>
      <c r="BX74" s="13">
        <v>7.0</v>
      </c>
      <c r="BY74" s="13">
        <v>7.0</v>
      </c>
      <c r="BZ74" s="13">
        <v>7.0</v>
      </c>
      <c r="CA74" s="13">
        <v>7.0</v>
      </c>
      <c r="CB74" s="13">
        <v>7.0</v>
      </c>
      <c r="CC74" s="13">
        <v>7.0</v>
      </c>
      <c r="CD74" s="13">
        <v>7.0</v>
      </c>
      <c r="CE74" s="13">
        <v>4.0</v>
      </c>
      <c r="CF74" s="13">
        <v>7.0</v>
      </c>
      <c r="CG74" s="5">
        <f t="shared" ref="CG74:CH74" si="110">(Y74+AA74+AC74+AE74+AG74+AI74+AK74+AM74+AO74+AQ74+AS74+AU74+AW74+AY74+BA74+BC74+BE74+BG74+BI74+BK74+BM74+BO74+BQ74+BS74+BU74+BW74+BY74+CA74+CC74+CE74)</f>
        <v>171</v>
      </c>
      <c r="CH74" s="5">
        <f t="shared" si="110"/>
        <v>207</v>
      </c>
      <c r="CI74" s="12">
        <f t="shared" si="13"/>
        <v>17.14285714</v>
      </c>
    </row>
    <row r="75" ht="15.75" customHeight="1">
      <c r="A75" s="13" t="s">
        <v>87</v>
      </c>
      <c r="B75" s="14">
        <v>44878.0</v>
      </c>
      <c r="C75" s="15" t="s">
        <v>88</v>
      </c>
      <c r="D75" s="15">
        <v>16.0</v>
      </c>
      <c r="E75" s="15" t="s">
        <v>89</v>
      </c>
      <c r="F75" s="15" t="s">
        <v>93</v>
      </c>
      <c r="G75" s="15" t="s">
        <v>94</v>
      </c>
      <c r="H75" s="16">
        <f>(1-0.084)</f>
        <v>0.916</v>
      </c>
      <c r="I75" s="9">
        <f t="shared" si="98"/>
        <v>11</v>
      </c>
      <c r="J75" s="15">
        <v>5.0</v>
      </c>
      <c r="K75" s="15">
        <v>45.8</v>
      </c>
      <c r="L75" s="9">
        <f t="shared" ref="L75:L78" si="112">ABS((76.61-M75))</f>
        <v>19.81</v>
      </c>
      <c r="M75" s="10">
        <f t="shared" si="3"/>
        <v>56.8</v>
      </c>
      <c r="N75" s="10">
        <f t="shared" si="4"/>
        <v>36.99</v>
      </c>
      <c r="O75" s="10">
        <v>66.87</v>
      </c>
      <c r="P75" s="9">
        <v>84.0</v>
      </c>
      <c r="Q75" s="9">
        <v>0.939</v>
      </c>
      <c r="R75" s="12">
        <f t="shared" si="5"/>
        <v>44.14239</v>
      </c>
      <c r="S75" s="12">
        <f t="shared" si="6"/>
        <v>25.5408</v>
      </c>
      <c r="T75" s="12">
        <f t="shared" si="7"/>
        <v>22.35462276</v>
      </c>
      <c r="U75" s="12">
        <f t="shared" si="8"/>
        <v>39.3936792</v>
      </c>
      <c r="V75" s="12">
        <f t="shared" si="9"/>
        <v>64.9344792</v>
      </c>
      <c r="W75" s="12">
        <f t="shared" si="10"/>
        <v>46.69098266</v>
      </c>
      <c r="X75" s="12">
        <f t="shared" si="11"/>
        <v>18.24349654</v>
      </c>
      <c r="Y75" s="13">
        <v>4.0</v>
      </c>
      <c r="Z75" s="13">
        <v>6.0</v>
      </c>
      <c r="AA75" s="13">
        <v>6.0</v>
      </c>
      <c r="AB75" s="13">
        <v>6.0</v>
      </c>
      <c r="AC75" s="13">
        <v>3.0</v>
      </c>
      <c r="AD75" s="13">
        <v>6.0</v>
      </c>
      <c r="AE75" s="13">
        <v>3.0</v>
      </c>
      <c r="AF75" s="13">
        <v>6.0</v>
      </c>
      <c r="AG75" s="13">
        <v>3.0</v>
      </c>
      <c r="AH75" s="13">
        <v>6.0</v>
      </c>
      <c r="AI75" s="13">
        <v>3.0</v>
      </c>
      <c r="AJ75" s="13">
        <v>6.0</v>
      </c>
      <c r="AK75" s="13">
        <v>3.0</v>
      </c>
      <c r="AL75" s="13">
        <v>4.0</v>
      </c>
      <c r="AM75" s="13">
        <v>7.0</v>
      </c>
      <c r="AN75" s="13">
        <v>7.0</v>
      </c>
      <c r="AO75" s="13">
        <v>7.0</v>
      </c>
      <c r="AP75" s="13">
        <v>7.0</v>
      </c>
      <c r="AQ75" s="13">
        <v>5.0</v>
      </c>
      <c r="AR75" s="13">
        <v>7.0</v>
      </c>
      <c r="AS75" s="13">
        <v>5.0</v>
      </c>
      <c r="AT75" s="13">
        <v>7.0</v>
      </c>
      <c r="AU75" s="13">
        <v>5.0</v>
      </c>
      <c r="AV75" s="13">
        <v>7.0</v>
      </c>
      <c r="AW75" s="13">
        <v>6.0</v>
      </c>
      <c r="AX75" s="13">
        <v>7.0</v>
      </c>
      <c r="AY75" s="13">
        <v>4.0</v>
      </c>
      <c r="AZ75" s="13">
        <v>7.0</v>
      </c>
      <c r="BA75" s="13">
        <v>4.0</v>
      </c>
      <c r="BB75" s="13">
        <v>5.0</v>
      </c>
      <c r="BC75" s="13">
        <v>1.0</v>
      </c>
      <c r="BD75" s="13">
        <v>3.0</v>
      </c>
      <c r="BE75" s="13">
        <v>4.0</v>
      </c>
      <c r="BF75" s="13">
        <v>6.0</v>
      </c>
      <c r="BG75" s="13">
        <v>5.0</v>
      </c>
      <c r="BH75" s="13">
        <v>6.0</v>
      </c>
      <c r="BI75" s="13">
        <v>4.0</v>
      </c>
      <c r="BJ75" s="13">
        <v>6.0</v>
      </c>
      <c r="BK75" s="13">
        <v>4.0</v>
      </c>
      <c r="BL75" s="13">
        <v>6.0</v>
      </c>
      <c r="BM75" s="13">
        <v>4.0</v>
      </c>
      <c r="BN75" s="13">
        <v>7.0</v>
      </c>
      <c r="BO75" s="13">
        <v>4.0</v>
      </c>
      <c r="BP75" s="13">
        <v>7.0</v>
      </c>
      <c r="BQ75" s="13">
        <v>4.0</v>
      </c>
      <c r="BR75" s="13">
        <v>7.0</v>
      </c>
      <c r="BS75" s="13">
        <v>4.0</v>
      </c>
      <c r="BT75" s="13">
        <v>7.0</v>
      </c>
      <c r="BU75" s="13">
        <v>1.0</v>
      </c>
      <c r="BV75" s="13">
        <v>3.0</v>
      </c>
      <c r="BW75" s="13">
        <v>4.0</v>
      </c>
      <c r="BX75" s="13">
        <v>6.0</v>
      </c>
      <c r="BY75" s="13">
        <v>4.0</v>
      </c>
      <c r="BZ75" s="13">
        <v>6.0</v>
      </c>
      <c r="CA75" s="13">
        <v>4.0</v>
      </c>
      <c r="CB75" s="13">
        <v>6.0</v>
      </c>
      <c r="CC75" s="13">
        <v>4.0</v>
      </c>
      <c r="CD75" s="13">
        <v>6.0</v>
      </c>
      <c r="CE75" s="13">
        <v>5.0</v>
      </c>
      <c r="CF75" s="13">
        <v>7.0</v>
      </c>
      <c r="CG75" s="5">
        <f t="shared" ref="CG75:CH75" si="111">(Y75+AA75+AC75+AE75+AG75+AI75+AK75+AM75+AO75+AQ75+AS75+AU75+AW75+AY75+BA75+BC75+BE75+BG75+BI75+BK75+BM75+BO75+BQ75+BS75+BU75+BW75+BY75+CA75+CC75+CE75)</f>
        <v>124</v>
      </c>
      <c r="CH75" s="5">
        <f t="shared" si="111"/>
        <v>183</v>
      </c>
      <c r="CI75" s="12">
        <f t="shared" si="13"/>
        <v>28.0952381</v>
      </c>
    </row>
    <row r="76" ht="15.75" customHeight="1">
      <c r="A76" s="13" t="s">
        <v>87</v>
      </c>
      <c r="B76" s="14">
        <v>45151.0</v>
      </c>
      <c r="C76" s="15" t="s">
        <v>137</v>
      </c>
      <c r="D76" s="15">
        <v>29.0</v>
      </c>
      <c r="E76" s="15" t="s">
        <v>89</v>
      </c>
      <c r="F76" s="15" t="s">
        <v>93</v>
      </c>
      <c r="G76" s="15" t="s">
        <v>94</v>
      </c>
      <c r="H76" s="16">
        <f>1-0.096</f>
        <v>0.904</v>
      </c>
      <c r="I76" s="9">
        <f t="shared" si="98"/>
        <v>27</v>
      </c>
      <c r="J76" s="15">
        <v>2.0</v>
      </c>
      <c r="K76" s="15">
        <v>45.8</v>
      </c>
      <c r="L76" s="9">
        <f t="shared" si="112"/>
        <v>3.81</v>
      </c>
      <c r="M76" s="10">
        <f t="shared" si="3"/>
        <v>72.8</v>
      </c>
      <c r="N76" s="10">
        <f t="shared" si="4"/>
        <v>68.99</v>
      </c>
      <c r="O76" s="10">
        <v>66.87</v>
      </c>
      <c r="P76" s="9">
        <v>84.0</v>
      </c>
      <c r="Q76" s="9">
        <v>0.939</v>
      </c>
      <c r="R76" s="12">
        <f t="shared" si="5"/>
        <v>14.09439</v>
      </c>
      <c r="S76" s="12">
        <f t="shared" si="6"/>
        <v>10.5168</v>
      </c>
      <c r="T76" s="12">
        <f t="shared" si="7"/>
        <v>35.64346344</v>
      </c>
      <c r="U76" s="12">
        <f t="shared" si="8"/>
        <v>38.8776048</v>
      </c>
      <c r="V76" s="12">
        <f t="shared" si="9"/>
        <v>49.3944048</v>
      </c>
      <c r="W76" s="12">
        <f t="shared" si="10"/>
        <v>40.6915811</v>
      </c>
      <c r="X76" s="12">
        <f t="shared" si="11"/>
        <v>8.702823703</v>
      </c>
      <c r="Y76" s="13">
        <v>4.0</v>
      </c>
      <c r="Z76" s="13">
        <v>6.0</v>
      </c>
      <c r="AA76" s="13">
        <v>7.0</v>
      </c>
      <c r="AB76" s="13">
        <v>4.0</v>
      </c>
      <c r="AC76" s="13">
        <v>3.0</v>
      </c>
      <c r="AD76" s="13">
        <v>5.0</v>
      </c>
      <c r="AE76" s="13">
        <v>4.0</v>
      </c>
      <c r="AF76" s="13">
        <v>6.0</v>
      </c>
      <c r="AG76" s="13">
        <v>3.0</v>
      </c>
      <c r="AH76" s="13">
        <v>6.0</v>
      </c>
      <c r="AI76" s="13">
        <v>3.0</v>
      </c>
      <c r="AJ76" s="13">
        <v>6.0</v>
      </c>
      <c r="AK76" s="13">
        <v>3.0</v>
      </c>
      <c r="AL76" s="13">
        <v>6.0</v>
      </c>
      <c r="AM76" s="13">
        <v>7.0</v>
      </c>
      <c r="AN76" s="13">
        <v>7.0</v>
      </c>
      <c r="AO76" s="13">
        <v>7.0</v>
      </c>
      <c r="AP76" s="13">
        <v>7.0</v>
      </c>
      <c r="AQ76" s="13">
        <v>6.0</v>
      </c>
      <c r="AR76" s="13">
        <v>7.0</v>
      </c>
      <c r="AS76" s="13">
        <v>6.0</v>
      </c>
      <c r="AT76" s="13">
        <v>7.0</v>
      </c>
      <c r="AU76" s="13">
        <v>6.0</v>
      </c>
      <c r="AV76" s="13">
        <v>7.0</v>
      </c>
      <c r="AW76" s="13">
        <v>5.0</v>
      </c>
      <c r="AX76" s="13">
        <v>6.0</v>
      </c>
      <c r="AY76" s="13">
        <v>5.0</v>
      </c>
      <c r="AZ76" s="13">
        <v>6.0</v>
      </c>
      <c r="BA76" s="13">
        <v>1.0</v>
      </c>
      <c r="BB76" s="13">
        <v>4.0</v>
      </c>
      <c r="BC76" s="13">
        <v>1.0</v>
      </c>
      <c r="BD76" s="13">
        <v>3.0</v>
      </c>
      <c r="BE76" s="13">
        <v>7.0</v>
      </c>
      <c r="BF76" s="13">
        <v>7.0</v>
      </c>
      <c r="BG76" s="13">
        <v>4.0</v>
      </c>
      <c r="BH76" s="13">
        <v>7.0</v>
      </c>
      <c r="BI76" s="13">
        <v>7.0</v>
      </c>
      <c r="BJ76" s="13">
        <v>7.0</v>
      </c>
      <c r="BK76" s="13">
        <v>4.0</v>
      </c>
      <c r="BL76" s="13">
        <v>6.0</v>
      </c>
      <c r="BM76" s="13">
        <v>2.0</v>
      </c>
      <c r="BN76" s="13">
        <v>6.0</v>
      </c>
      <c r="BO76" s="13">
        <v>7.0</v>
      </c>
      <c r="BP76" s="13">
        <v>7.0</v>
      </c>
      <c r="BQ76" s="13">
        <v>3.0</v>
      </c>
      <c r="BR76" s="13">
        <v>5.0</v>
      </c>
      <c r="BS76" s="13">
        <v>4.0</v>
      </c>
      <c r="BT76" s="13">
        <v>6.0</v>
      </c>
      <c r="BU76" s="13">
        <v>1.0</v>
      </c>
      <c r="BV76" s="13">
        <v>3.0</v>
      </c>
      <c r="BW76" s="13">
        <v>7.0</v>
      </c>
      <c r="BX76" s="13">
        <v>7.0</v>
      </c>
      <c r="BY76" s="13">
        <v>7.0</v>
      </c>
      <c r="BZ76" s="13">
        <v>7.0</v>
      </c>
      <c r="CA76" s="13">
        <v>7.0</v>
      </c>
      <c r="CB76" s="13">
        <v>7.0</v>
      </c>
      <c r="CC76" s="13">
        <v>7.0</v>
      </c>
      <c r="CD76" s="13">
        <v>7.0</v>
      </c>
      <c r="CE76" s="13">
        <v>7.0</v>
      </c>
      <c r="CF76" s="13">
        <v>7.0</v>
      </c>
      <c r="CG76" s="5">
        <f t="shared" ref="CG76:CH76" si="113">(Y76+AA76+AC76+AE76+AG76+AI76+AK76+AM76+AO76+AQ76+AS76+AU76+AW76+AY76+BA76+BC76+BE76+BG76+BI76+BK76+BM76+BO76+BQ76+BS76+BU76+BW76+BY76+CA76+CC76+CE76)</f>
        <v>145</v>
      </c>
      <c r="CH76" s="5">
        <f t="shared" si="113"/>
        <v>182</v>
      </c>
      <c r="CI76" s="12">
        <f t="shared" si="13"/>
        <v>17.61904762</v>
      </c>
    </row>
    <row r="77" ht="15.75" customHeight="1">
      <c r="A77" s="13" t="s">
        <v>87</v>
      </c>
      <c r="B77" s="14">
        <v>45164.0</v>
      </c>
      <c r="C77" s="15" t="s">
        <v>108</v>
      </c>
      <c r="D77" s="15">
        <v>44.0</v>
      </c>
      <c r="E77" s="15" t="s">
        <v>102</v>
      </c>
      <c r="F77" s="15" t="s">
        <v>93</v>
      </c>
      <c r="G77" s="15" t="s">
        <v>94</v>
      </c>
      <c r="H77" s="16">
        <f>1-0.119</f>
        <v>0.881</v>
      </c>
      <c r="I77" s="9">
        <f t="shared" si="98"/>
        <v>43</v>
      </c>
      <c r="J77" s="15">
        <v>1.0</v>
      </c>
      <c r="K77" s="15">
        <v>30.6</v>
      </c>
      <c r="L77" s="9">
        <f t="shared" si="112"/>
        <v>3.01</v>
      </c>
      <c r="M77" s="10">
        <f t="shared" si="3"/>
        <v>73.6</v>
      </c>
      <c r="N77" s="10">
        <f t="shared" si="4"/>
        <v>70.59</v>
      </c>
      <c r="O77" s="10">
        <v>66.87</v>
      </c>
      <c r="P77" s="9">
        <v>84.0</v>
      </c>
      <c r="Q77" s="9">
        <v>0.939</v>
      </c>
      <c r="R77" s="12">
        <f t="shared" si="5"/>
        <v>12.59199</v>
      </c>
      <c r="S77" s="12">
        <f t="shared" si="6"/>
        <v>9.7656</v>
      </c>
      <c r="T77" s="12">
        <f t="shared" si="7"/>
        <v>22.82407581</v>
      </c>
      <c r="U77" s="12">
        <f t="shared" si="8"/>
        <v>25.3141254</v>
      </c>
      <c r="V77" s="12">
        <f t="shared" si="9"/>
        <v>35.0797254</v>
      </c>
      <c r="W77" s="12">
        <f t="shared" si="10"/>
        <v>24.72285409</v>
      </c>
      <c r="X77" s="12">
        <f t="shared" si="11"/>
        <v>10.35687131</v>
      </c>
      <c r="Y77" s="13">
        <v>4.0</v>
      </c>
      <c r="Z77" s="13">
        <v>6.0</v>
      </c>
      <c r="AA77" s="13">
        <v>6.0</v>
      </c>
      <c r="AB77" s="13">
        <v>6.0</v>
      </c>
      <c r="AC77" s="13">
        <v>3.0</v>
      </c>
      <c r="AD77" s="13">
        <v>5.0</v>
      </c>
      <c r="AE77" s="13">
        <v>3.0</v>
      </c>
      <c r="AF77" s="13">
        <v>5.0</v>
      </c>
      <c r="AG77" s="13">
        <v>3.0</v>
      </c>
      <c r="AH77" s="13">
        <v>6.0</v>
      </c>
      <c r="AI77" s="13">
        <v>3.0</v>
      </c>
      <c r="AJ77" s="13">
        <v>6.0</v>
      </c>
      <c r="AK77" s="13">
        <v>3.0</v>
      </c>
      <c r="AL77" s="13">
        <v>6.0</v>
      </c>
      <c r="AM77" s="13">
        <v>3.0</v>
      </c>
      <c r="AN77" s="13">
        <v>5.0</v>
      </c>
      <c r="AO77" s="13">
        <v>3.0</v>
      </c>
      <c r="AP77" s="13">
        <v>5.0</v>
      </c>
      <c r="AQ77" s="13">
        <v>3.0</v>
      </c>
      <c r="AR77" s="13">
        <v>5.0</v>
      </c>
      <c r="AS77" s="13">
        <v>3.0</v>
      </c>
      <c r="AT77" s="13">
        <v>5.0</v>
      </c>
      <c r="AU77" s="13">
        <v>3.0</v>
      </c>
      <c r="AV77" s="13">
        <v>5.0</v>
      </c>
      <c r="AW77" s="13">
        <v>1.0</v>
      </c>
      <c r="AX77" s="13">
        <v>2.0</v>
      </c>
      <c r="AY77" s="13">
        <v>4.0</v>
      </c>
      <c r="AZ77" s="13">
        <v>6.0</v>
      </c>
      <c r="BA77" s="13">
        <v>4.0</v>
      </c>
      <c r="BB77" s="13">
        <v>5.0</v>
      </c>
      <c r="BC77" s="13">
        <v>1.0</v>
      </c>
      <c r="BD77" s="13">
        <v>2.0</v>
      </c>
      <c r="BE77" s="13">
        <v>2.0</v>
      </c>
      <c r="BF77" s="13">
        <v>4.0</v>
      </c>
      <c r="BG77" s="13">
        <v>2.0</v>
      </c>
      <c r="BH77" s="13">
        <v>4.0</v>
      </c>
      <c r="BI77" s="13">
        <v>1.0</v>
      </c>
      <c r="BJ77" s="13">
        <v>3.0</v>
      </c>
      <c r="BK77" s="13">
        <v>2.0</v>
      </c>
      <c r="BL77" s="13">
        <v>3.0</v>
      </c>
      <c r="BM77" s="13">
        <v>3.0</v>
      </c>
      <c r="BN77" s="13">
        <v>6.0</v>
      </c>
      <c r="BO77" s="13">
        <v>1.0</v>
      </c>
      <c r="BP77" s="13">
        <v>4.0</v>
      </c>
      <c r="BQ77" s="13">
        <v>2.0</v>
      </c>
      <c r="BR77" s="13">
        <v>5.0</v>
      </c>
      <c r="BS77" s="13">
        <v>3.0</v>
      </c>
      <c r="BT77" s="13">
        <v>6.0</v>
      </c>
      <c r="BU77" s="13">
        <v>1.0</v>
      </c>
      <c r="BV77" s="13">
        <v>2.0</v>
      </c>
      <c r="BW77" s="13">
        <v>2.0</v>
      </c>
      <c r="BX77" s="13">
        <v>4.0</v>
      </c>
      <c r="BY77" s="13">
        <v>2.0</v>
      </c>
      <c r="BZ77" s="13">
        <v>4.0</v>
      </c>
      <c r="CA77" s="13">
        <v>2.0</v>
      </c>
      <c r="CB77" s="13">
        <v>4.0</v>
      </c>
      <c r="CC77" s="13">
        <v>2.0</v>
      </c>
      <c r="CD77" s="13">
        <v>6.0</v>
      </c>
      <c r="CE77" s="13">
        <v>1.0</v>
      </c>
      <c r="CF77" s="13">
        <v>3.0</v>
      </c>
      <c r="CG77" s="5">
        <f t="shared" ref="CG77:CH77" si="114">(Y77+AA77+AC77+AE77+AG77+AI77+AK77+AM77+AO77+AQ77+AS77+AU77+AW77+AY77+BA77+BC77+BE77+BG77+BI77+BK77+BM77+BO77+BQ77+BS77+BU77+BW77+BY77+CA77+CC77+CE77)</f>
        <v>76</v>
      </c>
      <c r="CH77" s="5">
        <f t="shared" si="114"/>
        <v>138</v>
      </c>
      <c r="CI77" s="12">
        <f t="shared" si="13"/>
        <v>29.52380952</v>
      </c>
    </row>
    <row r="78" ht="15.75" customHeight="1">
      <c r="A78" s="13" t="s">
        <v>87</v>
      </c>
      <c r="B78" s="14">
        <v>44787.0</v>
      </c>
      <c r="C78" s="15" t="s">
        <v>95</v>
      </c>
      <c r="D78" s="15">
        <v>14.0</v>
      </c>
      <c r="E78" s="15" t="s">
        <v>102</v>
      </c>
      <c r="F78" s="15" t="s">
        <v>93</v>
      </c>
      <c r="G78" s="15" t="s">
        <v>94</v>
      </c>
      <c r="H78" s="16">
        <f>1-0.078</f>
        <v>0.922</v>
      </c>
      <c r="I78" s="9">
        <f t="shared" si="98"/>
        <v>12</v>
      </c>
      <c r="J78" s="15">
        <v>2.0</v>
      </c>
      <c r="K78" s="15">
        <v>45.8</v>
      </c>
      <c r="L78" s="9">
        <f t="shared" si="112"/>
        <v>18.81</v>
      </c>
      <c r="M78" s="10">
        <f t="shared" si="3"/>
        <v>57.8</v>
      </c>
      <c r="N78" s="10">
        <f t="shared" si="4"/>
        <v>38.99</v>
      </c>
      <c r="O78" s="10">
        <v>66.87</v>
      </c>
      <c r="P78" s="9">
        <v>84.0</v>
      </c>
      <c r="Q78" s="9">
        <v>0.939</v>
      </c>
      <c r="R78" s="12">
        <f t="shared" si="5"/>
        <v>42.26439</v>
      </c>
      <c r="S78" s="12">
        <f t="shared" si="6"/>
        <v>24.6018</v>
      </c>
      <c r="T78" s="12">
        <f t="shared" si="7"/>
        <v>23.36680842</v>
      </c>
      <c r="U78" s="12">
        <f t="shared" si="8"/>
        <v>39.6517164</v>
      </c>
      <c r="V78" s="12">
        <f t="shared" si="9"/>
        <v>64.2535164</v>
      </c>
      <c r="W78" s="12">
        <f t="shared" si="10"/>
        <v>48.95506011</v>
      </c>
      <c r="X78" s="12">
        <f t="shared" si="11"/>
        <v>15.29845629</v>
      </c>
      <c r="Y78" s="13">
        <v>3.0</v>
      </c>
      <c r="Z78" s="13">
        <v>5.0</v>
      </c>
      <c r="AA78" s="13">
        <v>2.0</v>
      </c>
      <c r="AB78" s="13">
        <v>5.0</v>
      </c>
      <c r="AC78" s="13">
        <v>1.0</v>
      </c>
      <c r="AD78" s="13">
        <v>2.0</v>
      </c>
      <c r="AE78" s="13">
        <v>1.0</v>
      </c>
      <c r="AF78" s="13">
        <v>2.0</v>
      </c>
      <c r="AG78" s="13">
        <v>1.0</v>
      </c>
      <c r="AH78" s="13">
        <v>3.0</v>
      </c>
      <c r="AI78" s="13">
        <v>1.0</v>
      </c>
      <c r="AJ78" s="13">
        <v>2.0</v>
      </c>
      <c r="AK78" s="13">
        <v>1.0</v>
      </c>
      <c r="AL78" s="13">
        <v>2.0</v>
      </c>
      <c r="AM78" s="13">
        <v>5.0</v>
      </c>
      <c r="AN78" s="13">
        <v>6.0</v>
      </c>
      <c r="AO78" s="13">
        <v>5.0</v>
      </c>
      <c r="AP78" s="13">
        <v>6.0</v>
      </c>
      <c r="AQ78" s="13">
        <v>2.0</v>
      </c>
      <c r="AR78" s="13">
        <v>4.0</v>
      </c>
      <c r="AS78" s="13">
        <v>2.0</v>
      </c>
      <c r="AT78" s="13">
        <v>4.0</v>
      </c>
      <c r="AU78" s="13">
        <v>2.0</v>
      </c>
      <c r="AV78" s="13">
        <v>4.0</v>
      </c>
      <c r="AW78" s="13">
        <v>2.0</v>
      </c>
      <c r="AX78" s="13">
        <v>4.0</v>
      </c>
      <c r="AY78" s="13">
        <v>3.0</v>
      </c>
      <c r="AZ78" s="13">
        <v>5.0</v>
      </c>
      <c r="BA78" s="13">
        <v>1.0</v>
      </c>
      <c r="BB78" s="13">
        <v>3.0</v>
      </c>
      <c r="BC78" s="13">
        <v>1.0</v>
      </c>
      <c r="BD78" s="13">
        <v>2.0</v>
      </c>
      <c r="BE78" s="13">
        <v>2.0</v>
      </c>
      <c r="BF78" s="13">
        <v>4.0</v>
      </c>
      <c r="BG78" s="13">
        <v>3.0</v>
      </c>
      <c r="BH78" s="13">
        <v>5.0</v>
      </c>
      <c r="BI78" s="13">
        <v>2.0</v>
      </c>
      <c r="BJ78" s="13">
        <v>3.0</v>
      </c>
      <c r="BK78" s="13">
        <v>2.0</v>
      </c>
      <c r="BL78" s="13">
        <v>4.0</v>
      </c>
      <c r="BM78" s="13">
        <v>2.0</v>
      </c>
      <c r="BN78" s="13">
        <v>4.0</v>
      </c>
      <c r="BO78" s="13">
        <v>4.0</v>
      </c>
      <c r="BP78" s="13">
        <v>6.0</v>
      </c>
      <c r="BQ78" s="13">
        <v>3.0</v>
      </c>
      <c r="BR78" s="13">
        <v>6.0</v>
      </c>
      <c r="BS78" s="13">
        <v>3.0</v>
      </c>
      <c r="BT78" s="13">
        <v>6.0</v>
      </c>
      <c r="BU78" s="13">
        <v>1.0</v>
      </c>
      <c r="BV78" s="13">
        <v>1.0</v>
      </c>
      <c r="BW78" s="13">
        <v>2.0</v>
      </c>
      <c r="BX78" s="13">
        <v>3.0</v>
      </c>
      <c r="BY78" s="13">
        <v>2.0</v>
      </c>
      <c r="BZ78" s="13">
        <v>3.0</v>
      </c>
      <c r="CA78" s="13">
        <v>2.0</v>
      </c>
      <c r="CB78" s="13">
        <v>4.0</v>
      </c>
      <c r="CC78" s="13">
        <v>2.0</v>
      </c>
      <c r="CD78" s="13">
        <v>4.0</v>
      </c>
      <c r="CE78" s="13">
        <v>2.0</v>
      </c>
      <c r="CF78" s="13">
        <v>3.0</v>
      </c>
      <c r="CG78" s="5">
        <f t="shared" ref="CG78:CH78" si="115">(Y78+AA78+AC78+AE78+AG78+AI78+AK78+AM78+AO78+AQ78+AS78+AU78+AW78+AY78+BA78+BC78+BE78+BG78+BI78+BK78+BM78+BO78+BQ78+BS78+BU78+BW78+BY78+CA78+CC78+CE78)</f>
        <v>65</v>
      </c>
      <c r="CH78" s="5">
        <f t="shared" si="115"/>
        <v>115</v>
      </c>
      <c r="CI78" s="12">
        <f t="shared" si="13"/>
        <v>23.80952381</v>
      </c>
    </row>
    <row r="79" ht="15.75" customHeight="1">
      <c r="A79" s="13" t="s">
        <v>87</v>
      </c>
      <c r="B79" s="14">
        <v>44913.0</v>
      </c>
      <c r="C79" s="15" t="s">
        <v>111</v>
      </c>
      <c r="D79" s="15">
        <v>63.0</v>
      </c>
      <c r="E79" s="15" t="s">
        <v>89</v>
      </c>
      <c r="F79" s="15" t="s">
        <v>90</v>
      </c>
      <c r="G79" s="15" t="s">
        <v>133</v>
      </c>
      <c r="H79" s="16">
        <f t="shared" ref="H79:H81" si="117">1-((1-0.588)*(1-0.049)*(1-0.049))</f>
        <v>0.627386788</v>
      </c>
      <c r="I79" s="9">
        <f t="shared" si="98"/>
        <v>57</v>
      </c>
      <c r="J79" s="15">
        <v>6.0</v>
      </c>
      <c r="K79" s="9">
        <v>15.19</v>
      </c>
      <c r="L79" s="9">
        <f t="shared" ref="L79:L82" si="118">ABS((75.93-M79))</f>
        <v>3.74</v>
      </c>
      <c r="M79" s="10">
        <f t="shared" si="3"/>
        <v>72.19</v>
      </c>
      <c r="N79" s="10">
        <f t="shared" si="4"/>
        <v>68.45</v>
      </c>
      <c r="O79" s="10">
        <v>66.87</v>
      </c>
      <c r="P79" s="9">
        <v>84.0</v>
      </c>
      <c r="Q79" s="11">
        <v>0.91</v>
      </c>
      <c r="R79" s="12">
        <f t="shared" si="5"/>
        <v>14.1505</v>
      </c>
      <c r="S79" s="12">
        <f t="shared" si="6"/>
        <v>10.7471</v>
      </c>
      <c r="T79" s="12">
        <f t="shared" si="7"/>
        <v>6.537056638</v>
      </c>
      <c r="U79" s="12">
        <f t="shared" si="8"/>
        <v>8.672304832</v>
      </c>
      <c r="V79" s="12">
        <f t="shared" si="9"/>
        <v>19.41940483</v>
      </c>
      <c r="W79" s="12">
        <f t="shared" si="10"/>
        <v>15.62799722</v>
      </c>
      <c r="X79" s="12">
        <f t="shared" si="11"/>
        <v>3.79140761</v>
      </c>
      <c r="Y79" s="13">
        <v>4.0</v>
      </c>
      <c r="Z79" s="13">
        <v>5.0</v>
      </c>
      <c r="AA79" s="13">
        <v>4.0</v>
      </c>
      <c r="AB79" s="13">
        <v>5.0</v>
      </c>
      <c r="AC79" s="13">
        <v>4.0</v>
      </c>
      <c r="AD79" s="13">
        <v>5.0</v>
      </c>
      <c r="AE79" s="13">
        <v>4.0</v>
      </c>
      <c r="AF79" s="13">
        <v>5.0</v>
      </c>
      <c r="AG79" s="13">
        <v>4.0</v>
      </c>
      <c r="AH79" s="13">
        <v>5.0</v>
      </c>
      <c r="AI79" s="13">
        <v>4.0</v>
      </c>
      <c r="AJ79" s="13">
        <v>5.0</v>
      </c>
      <c r="AK79" s="13">
        <v>2.0</v>
      </c>
      <c r="AL79" s="13">
        <v>3.0</v>
      </c>
      <c r="AM79" s="13">
        <v>7.0</v>
      </c>
      <c r="AN79" s="13">
        <v>7.0</v>
      </c>
      <c r="AO79" s="13">
        <v>7.0</v>
      </c>
      <c r="AP79" s="13">
        <v>7.0</v>
      </c>
      <c r="AQ79" s="13">
        <v>2.0</v>
      </c>
      <c r="AR79" s="13">
        <v>5.0</v>
      </c>
      <c r="AS79" s="13">
        <v>2.0</v>
      </c>
      <c r="AT79" s="13">
        <v>5.0</v>
      </c>
      <c r="AU79" s="13">
        <v>2.0</v>
      </c>
      <c r="AV79" s="13">
        <v>5.0</v>
      </c>
      <c r="AW79" s="13">
        <v>1.0</v>
      </c>
      <c r="AX79" s="13">
        <v>2.0</v>
      </c>
      <c r="AY79" s="13">
        <v>2.0</v>
      </c>
      <c r="AZ79" s="13">
        <v>4.0</v>
      </c>
      <c r="BA79" s="13">
        <v>1.0</v>
      </c>
      <c r="BB79" s="13">
        <v>2.0</v>
      </c>
      <c r="BC79" s="13">
        <v>1.0</v>
      </c>
      <c r="BD79" s="13">
        <v>1.0</v>
      </c>
      <c r="BE79" s="13">
        <v>7.0</v>
      </c>
      <c r="BF79" s="13">
        <v>7.0</v>
      </c>
      <c r="BG79" s="13">
        <v>7.0</v>
      </c>
      <c r="BH79" s="13">
        <v>7.0</v>
      </c>
      <c r="BI79" s="13">
        <v>7.0</v>
      </c>
      <c r="BJ79" s="13">
        <v>7.0</v>
      </c>
      <c r="BK79" s="13">
        <v>1.0</v>
      </c>
      <c r="BL79" s="13">
        <v>2.0</v>
      </c>
      <c r="BM79" s="13">
        <v>3.0</v>
      </c>
      <c r="BN79" s="13">
        <v>5.0</v>
      </c>
      <c r="BO79" s="13">
        <v>4.0</v>
      </c>
      <c r="BP79" s="13">
        <v>6.0</v>
      </c>
      <c r="BQ79" s="13">
        <v>2.0</v>
      </c>
      <c r="BR79" s="13">
        <v>5.0</v>
      </c>
      <c r="BS79" s="13">
        <v>2.0</v>
      </c>
      <c r="BT79" s="13">
        <v>6.0</v>
      </c>
      <c r="BU79" s="13">
        <v>1.0</v>
      </c>
      <c r="BV79" s="13">
        <v>1.0</v>
      </c>
      <c r="BW79" s="13">
        <v>2.0</v>
      </c>
      <c r="BX79" s="13">
        <v>4.0</v>
      </c>
      <c r="BY79" s="13">
        <v>7.0</v>
      </c>
      <c r="BZ79" s="13">
        <v>7.0</v>
      </c>
      <c r="CA79" s="13">
        <v>3.0</v>
      </c>
      <c r="CB79" s="13">
        <v>5.0</v>
      </c>
      <c r="CC79" s="13">
        <v>4.0</v>
      </c>
      <c r="CD79" s="13">
        <v>6.0</v>
      </c>
      <c r="CE79" s="13">
        <v>2.0</v>
      </c>
      <c r="CF79" s="13">
        <v>5.0</v>
      </c>
      <c r="CG79" s="5">
        <f t="shared" ref="CG79:CH79" si="116">(Y79+AA79+AC79+AE79+AG79+AI79+AK79+AM79+AO79+AQ79+AS79+AU79+AW79+AY79+BA79+BC79+BE79+BG79+BI79+BK79+BM79+BO79+BQ79+BS79+BU79+BW79+BY79+CA79+CC79+CE79)</f>
        <v>103</v>
      </c>
      <c r="CH79" s="5">
        <f t="shared" si="116"/>
        <v>144</v>
      </c>
      <c r="CI79" s="12">
        <f t="shared" si="13"/>
        <v>19.52380952</v>
      </c>
    </row>
    <row r="80" ht="15.75" customHeight="1">
      <c r="A80" s="13" t="s">
        <v>87</v>
      </c>
      <c r="B80" s="14">
        <v>44834.0</v>
      </c>
      <c r="C80" s="15" t="s">
        <v>88</v>
      </c>
      <c r="D80" s="15">
        <v>63.0</v>
      </c>
      <c r="E80" s="15" t="s">
        <v>89</v>
      </c>
      <c r="F80" s="15" t="s">
        <v>90</v>
      </c>
      <c r="G80" s="15" t="s">
        <v>138</v>
      </c>
      <c r="H80" s="16">
        <f t="shared" si="117"/>
        <v>0.627386788</v>
      </c>
      <c r="I80" s="9">
        <f t="shared" si="98"/>
        <v>59</v>
      </c>
      <c r="J80" s="15">
        <v>4.0</v>
      </c>
      <c r="K80" s="9">
        <v>15.19</v>
      </c>
      <c r="L80" s="9">
        <f t="shared" si="118"/>
        <v>1.74</v>
      </c>
      <c r="M80" s="10">
        <f t="shared" si="3"/>
        <v>74.19</v>
      </c>
      <c r="N80" s="10">
        <f t="shared" si="4"/>
        <v>72.45</v>
      </c>
      <c r="O80" s="10">
        <v>66.87</v>
      </c>
      <c r="P80" s="9">
        <v>84.0</v>
      </c>
      <c r="Q80" s="11">
        <v>0.91</v>
      </c>
      <c r="R80" s="12">
        <f t="shared" si="5"/>
        <v>10.5105</v>
      </c>
      <c r="S80" s="12">
        <f t="shared" si="6"/>
        <v>8.9271</v>
      </c>
      <c r="T80" s="12">
        <f t="shared" si="7"/>
        <v>7.678900592</v>
      </c>
      <c r="U80" s="12">
        <f t="shared" si="8"/>
        <v>8.672304832</v>
      </c>
      <c r="V80" s="12">
        <f t="shared" si="9"/>
        <v>17.59940483</v>
      </c>
      <c r="W80" s="12">
        <f t="shared" si="10"/>
        <v>11.3977098</v>
      </c>
      <c r="X80" s="12">
        <f t="shared" si="11"/>
        <v>6.201695036</v>
      </c>
      <c r="Y80" s="13">
        <v>4.0</v>
      </c>
      <c r="Z80" s="13">
        <v>6.0</v>
      </c>
      <c r="AA80" s="13">
        <v>7.0</v>
      </c>
      <c r="AB80" s="13">
        <v>7.0</v>
      </c>
      <c r="AC80" s="13">
        <v>2.0</v>
      </c>
      <c r="AD80" s="13">
        <v>5.0</v>
      </c>
      <c r="AE80" s="13">
        <v>2.0</v>
      </c>
      <c r="AF80" s="13">
        <v>5.0</v>
      </c>
      <c r="AG80" s="13">
        <v>2.0</v>
      </c>
      <c r="AH80" s="13">
        <v>4.0</v>
      </c>
      <c r="AI80" s="13">
        <v>2.0</v>
      </c>
      <c r="AJ80" s="13">
        <v>5.0</v>
      </c>
      <c r="AK80" s="13">
        <v>2.0</v>
      </c>
      <c r="AL80" s="13">
        <v>3.0</v>
      </c>
      <c r="AM80" s="13">
        <v>7.0</v>
      </c>
      <c r="AN80" s="13">
        <v>7.0</v>
      </c>
      <c r="AO80" s="13">
        <v>7.0</v>
      </c>
      <c r="AP80" s="13">
        <v>7.0</v>
      </c>
      <c r="AQ80" s="13">
        <v>3.0</v>
      </c>
      <c r="AR80" s="13">
        <v>6.0</v>
      </c>
      <c r="AS80" s="13">
        <v>3.0</v>
      </c>
      <c r="AT80" s="13">
        <v>6.0</v>
      </c>
      <c r="AU80" s="13">
        <v>3.0</v>
      </c>
      <c r="AV80" s="13">
        <v>6.0</v>
      </c>
      <c r="AW80" s="13">
        <v>1.0</v>
      </c>
      <c r="AX80" s="13">
        <v>2.0</v>
      </c>
      <c r="AY80" s="13">
        <v>4.0</v>
      </c>
      <c r="AZ80" s="13">
        <v>7.0</v>
      </c>
      <c r="BA80" s="13">
        <v>4.0</v>
      </c>
      <c r="BB80" s="13">
        <v>7.0</v>
      </c>
      <c r="BC80" s="13">
        <v>1.0</v>
      </c>
      <c r="BD80" s="13">
        <v>4.0</v>
      </c>
      <c r="BE80" s="13">
        <v>3.0</v>
      </c>
      <c r="BF80" s="13">
        <v>6.0</v>
      </c>
      <c r="BG80" s="13">
        <v>3.0</v>
      </c>
      <c r="BH80" s="13">
        <v>6.0</v>
      </c>
      <c r="BI80" s="13">
        <v>3.0</v>
      </c>
      <c r="BJ80" s="13">
        <v>6.0</v>
      </c>
      <c r="BK80" s="13">
        <v>2.0</v>
      </c>
      <c r="BL80" s="13">
        <v>4.0</v>
      </c>
      <c r="BM80" s="13">
        <v>2.0</v>
      </c>
      <c r="BN80" s="13">
        <v>6.0</v>
      </c>
      <c r="BO80" s="13">
        <v>2.0</v>
      </c>
      <c r="BP80" s="13">
        <v>6.0</v>
      </c>
      <c r="BQ80" s="13">
        <v>1.0</v>
      </c>
      <c r="BR80" s="13">
        <v>6.0</v>
      </c>
      <c r="BS80" s="13">
        <v>2.0</v>
      </c>
      <c r="BT80" s="13">
        <v>6.0</v>
      </c>
      <c r="BU80" s="13">
        <v>1.0</v>
      </c>
      <c r="BV80" s="13">
        <v>2.0</v>
      </c>
      <c r="BW80" s="13">
        <v>2.0</v>
      </c>
      <c r="BX80" s="13">
        <v>4.0</v>
      </c>
      <c r="BY80" s="13">
        <v>2.0</v>
      </c>
      <c r="BZ80" s="13">
        <v>4.0</v>
      </c>
      <c r="CA80" s="13">
        <v>2.0</v>
      </c>
      <c r="CB80" s="13">
        <v>4.0</v>
      </c>
      <c r="CC80" s="13">
        <v>2.0</v>
      </c>
      <c r="CD80" s="13">
        <v>4.0</v>
      </c>
      <c r="CE80" s="13">
        <v>3.0</v>
      </c>
      <c r="CF80" s="13">
        <v>7.0</v>
      </c>
      <c r="CG80" s="5">
        <f t="shared" ref="CG80:CH80" si="119">(Y80+AA80+AC80+AE80+AG80+AI80+AK80+AM80+AO80+AQ80+AS80+AU80+AW80+AY80+BA80+BC80+BE80+BG80+BI80+BK80+BM80+BO80+BQ80+BS80+BU80+BW80+BY80+CA80+CC80+CE80)</f>
        <v>84</v>
      </c>
      <c r="CH80" s="5">
        <f t="shared" si="119"/>
        <v>158</v>
      </c>
      <c r="CI80" s="12">
        <f t="shared" si="13"/>
        <v>35.23809524</v>
      </c>
    </row>
    <row r="81" ht="15.75" customHeight="1">
      <c r="A81" s="13" t="s">
        <v>87</v>
      </c>
      <c r="B81" s="14">
        <v>45281.0</v>
      </c>
      <c r="C81" s="15" t="s">
        <v>88</v>
      </c>
      <c r="D81" s="15">
        <v>46.0</v>
      </c>
      <c r="E81" s="15" t="s">
        <v>89</v>
      </c>
      <c r="F81" s="15" t="s">
        <v>90</v>
      </c>
      <c r="G81" s="15" t="s">
        <v>133</v>
      </c>
      <c r="H81" s="16">
        <f t="shared" si="117"/>
        <v>0.627386788</v>
      </c>
      <c r="I81" s="9">
        <f t="shared" si="98"/>
        <v>45</v>
      </c>
      <c r="J81" s="15">
        <v>1.0</v>
      </c>
      <c r="K81" s="9">
        <v>15.19</v>
      </c>
      <c r="L81" s="9">
        <f t="shared" si="118"/>
        <v>15.74</v>
      </c>
      <c r="M81" s="10">
        <f t="shared" si="3"/>
        <v>60.19</v>
      </c>
      <c r="N81" s="10">
        <f t="shared" si="4"/>
        <v>44.45</v>
      </c>
      <c r="O81" s="10">
        <v>66.87</v>
      </c>
      <c r="P81" s="9">
        <v>84.0</v>
      </c>
      <c r="Q81" s="11">
        <v>0.91</v>
      </c>
      <c r="R81" s="12">
        <f t="shared" si="5"/>
        <v>35.9905</v>
      </c>
      <c r="S81" s="12">
        <f t="shared" si="6"/>
        <v>21.6671</v>
      </c>
      <c r="T81" s="12">
        <f t="shared" si="7"/>
        <v>0.3140070874</v>
      </c>
      <c r="U81" s="12">
        <f t="shared" si="8"/>
        <v>8.672304832</v>
      </c>
      <c r="V81" s="12">
        <f t="shared" si="9"/>
        <v>30.33940483</v>
      </c>
      <c r="W81" s="12">
        <f t="shared" si="10"/>
        <v>22.97126366</v>
      </c>
      <c r="X81" s="12">
        <f t="shared" si="11"/>
        <v>7.368141173</v>
      </c>
      <c r="Y81" s="13">
        <v>3.0</v>
      </c>
      <c r="Z81" s="13">
        <v>5.0</v>
      </c>
      <c r="AA81" s="13">
        <v>2.0</v>
      </c>
      <c r="AB81" s="13">
        <v>5.0</v>
      </c>
      <c r="AC81" s="13">
        <v>2.0</v>
      </c>
      <c r="AD81" s="13">
        <v>4.0</v>
      </c>
      <c r="AE81" s="13">
        <v>2.0</v>
      </c>
      <c r="AF81" s="13">
        <v>4.0</v>
      </c>
      <c r="AG81" s="13">
        <v>2.0</v>
      </c>
      <c r="AH81" s="13">
        <v>4.0</v>
      </c>
      <c r="AI81" s="13">
        <v>1.0</v>
      </c>
      <c r="AJ81" s="13">
        <v>1.0</v>
      </c>
      <c r="AK81" s="13">
        <v>1.0</v>
      </c>
      <c r="AL81" s="13">
        <v>1.0</v>
      </c>
      <c r="AM81" s="13">
        <v>7.0</v>
      </c>
      <c r="AN81" s="13">
        <v>7.0</v>
      </c>
      <c r="AO81" s="13">
        <v>7.0</v>
      </c>
      <c r="AP81" s="13">
        <v>7.0</v>
      </c>
      <c r="AQ81" s="13">
        <v>3.0</v>
      </c>
      <c r="AR81" s="13">
        <v>5.0</v>
      </c>
      <c r="AS81" s="13">
        <v>2.0</v>
      </c>
      <c r="AT81" s="13">
        <v>5.0</v>
      </c>
      <c r="AU81" s="13">
        <v>2.0</v>
      </c>
      <c r="AV81" s="13">
        <v>5.0</v>
      </c>
      <c r="AW81" s="13">
        <v>1.0</v>
      </c>
      <c r="AX81" s="13">
        <v>2.0</v>
      </c>
      <c r="AY81" s="13">
        <v>3.0</v>
      </c>
      <c r="AZ81" s="13">
        <v>5.0</v>
      </c>
      <c r="BA81" s="13">
        <v>1.0</v>
      </c>
      <c r="BB81" s="13">
        <v>1.0</v>
      </c>
      <c r="BC81" s="13">
        <v>1.0</v>
      </c>
      <c r="BD81" s="13">
        <v>1.0</v>
      </c>
      <c r="BE81" s="13">
        <v>4.0</v>
      </c>
      <c r="BF81" s="13">
        <v>6.0</v>
      </c>
      <c r="BG81" s="13">
        <v>4.0</v>
      </c>
      <c r="BH81" s="13">
        <v>6.0</v>
      </c>
      <c r="BI81" s="13">
        <v>4.0</v>
      </c>
      <c r="BJ81" s="13">
        <v>6.0</v>
      </c>
      <c r="BK81" s="13">
        <v>2.0</v>
      </c>
      <c r="BL81" s="13">
        <v>4.0</v>
      </c>
      <c r="BM81" s="13">
        <v>2.0</v>
      </c>
      <c r="BN81" s="13">
        <v>4.0</v>
      </c>
      <c r="BO81" s="13">
        <v>4.0</v>
      </c>
      <c r="BP81" s="13">
        <v>6.0</v>
      </c>
      <c r="BQ81" s="13">
        <v>3.0</v>
      </c>
      <c r="BR81" s="13">
        <v>6.0</v>
      </c>
      <c r="BS81" s="13">
        <v>2.0</v>
      </c>
      <c r="BT81" s="13">
        <v>6.0</v>
      </c>
      <c r="BU81" s="13">
        <v>1.0</v>
      </c>
      <c r="BV81" s="13">
        <v>2.0</v>
      </c>
      <c r="BW81" s="13">
        <v>7.0</v>
      </c>
      <c r="BX81" s="13">
        <v>7.0</v>
      </c>
      <c r="BY81" s="13">
        <v>5.0</v>
      </c>
      <c r="BZ81" s="13">
        <v>7.0</v>
      </c>
      <c r="CA81" s="13">
        <v>5.0</v>
      </c>
      <c r="CB81" s="13">
        <v>7.0</v>
      </c>
      <c r="CC81" s="13">
        <v>5.0</v>
      </c>
      <c r="CD81" s="13">
        <v>7.0</v>
      </c>
      <c r="CE81" s="13">
        <v>3.0</v>
      </c>
      <c r="CF81" s="13">
        <v>6.0</v>
      </c>
      <c r="CG81" s="5">
        <f t="shared" ref="CG81:CH81" si="120">(Y81+AA81+AC81+AE81+AG81+AI81+AK81+AM81+AO81+AQ81+AS81+AU81+AW81+AY81+BA81+BC81+BE81+BG81+BI81+BK81+BM81+BO81+BQ81+BS81+BU81+BW81+BY81+CA81+CC81+CE81)</f>
        <v>91</v>
      </c>
      <c r="CH81" s="5">
        <f t="shared" si="120"/>
        <v>142</v>
      </c>
      <c r="CI81" s="12">
        <f t="shared" si="13"/>
        <v>24.28571429</v>
      </c>
    </row>
    <row r="82" ht="15.75" customHeight="1">
      <c r="A82" s="13" t="s">
        <v>87</v>
      </c>
      <c r="B82" s="14">
        <v>44919.0</v>
      </c>
      <c r="C82" s="15" t="s">
        <v>108</v>
      </c>
      <c r="D82" s="15">
        <v>69.0</v>
      </c>
      <c r="E82" s="15" t="s">
        <v>89</v>
      </c>
      <c r="F82" s="15" t="s">
        <v>90</v>
      </c>
      <c r="G82" s="15" t="s">
        <v>94</v>
      </c>
      <c r="H82" s="16">
        <f>1-((1-0.588)*(1-0.049))</f>
        <v>0.608188</v>
      </c>
      <c r="I82" s="9">
        <f t="shared" si="98"/>
        <v>67</v>
      </c>
      <c r="J82" s="15">
        <v>2.0</v>
      </c>
      <c r="K82" s="9">
        <v>15.19</v>
      </c>
      <c r="L82" s="9">
        <f t="shared" si="118"/>
        <v>6.26</v>
      </c>
      <c r="M82" s="10">
        <f t="shared" si="3"/>
        <v>82.19</v>
      </c>
      <c r="N82" s="10">
        <f t="shared" si="4"/>
        <v>75.93</v>
      </c>
      <c r="O82" s="10">
        <v>66.87</v>
      </c>
      <c r="P82" s="9">
        <v>84.0</v>
      </c>
      <c r="Q82" s="11">
        <v>0.91</v>
      </c>
      <c r="R82" s="12">
        <f t="shared" si="5"/>
        <v>7.3437</v>
      </c>
      <c r="S82" s="12">
        <f t="shared" si="6"/>
        <v>1.6471</v>
      </c>
      <c r="T82" s="12">
        <f t="shared" si="7"/>
        <v>4.942318144</v>
      </c>
      <c r="U82" s="12">
        <f t="shared" si="8"/>
        <v>8.406921905</v>
      </c>
      <c r="V82" s="12">
        <f t="shared" si="9"/>
        <v>10.05402191</v>
      </c>
      <c r="W82" s="12">
        <f t="shared" si="10"/>
        <v>7.660207166</v>
      </c>
      <c r="X82" s="12">
        <f t="shared" si="11"/>
        <v>2.393814739</v>
      </c>
      <c r="Y82" s="13">
        <v>3.0</v>
      </c>
      <c r="Z82" s="13">
        <v>6.0</v>
      </c>
      <c r="AA82" s="13">
        <v>3.0</v>
      </c>
      <c r="AB82" s="13">
        <v>6.0</v>
      </c>
      <c r="AC82" s="13">
        <v>2.0</v>
      </c>
      <c r="AD82" s="13">
        <v>4.0</v>
      </c>
      <c r="AE82" s="13">
        <v>1.0</v>
      </c>
      <c r="AF82" s="13">
        <v>2.0</v>
      </c>
      <c r="AG82" s="13">
        <v>1.0</v>
      </c>
      <c r="AH82" s="13">
        <v>2.0</v>
      </c>
      <c r="AI82" s="13">
        <v>1.0</v>
      </c>
      <c r="AJ82" s="13">
        <v>2.0</v>
      </c>
      <c r="AK82" s="13">
        <v>1.0</v>
      </c>
      <c r="AL82" s="13">
        <v>2.0</v>
      </c>
      <c r="AM82" s="13">
        <v>3.0</v>
      </c>
      <c r="AN82" s="13">
        <v>4.0</v>
      </c>
      <c r="AO82" s="13">
        <v>3.0</v>
      </c>
      <c r="AP82" s="13">
        <v>5.0</v>
      </c>
      <c r="AQ82" s="13">
        <v>1.0</v>
      </c>
      <c r="AR82" s="13">
        <v>3.0</v>
      </c>
      <c r="AS82" s="13">
        <v>1.0</v>
      </c>
      <c r="AT82" s="13">
        <v>3.0</v>
      </c>
      <c r="AU82" s="13">
        <v>1.0</v>
      </c>
      <c r="AV82" s="13">
        <v>3.0</v>
      </c>
      <c r="AW82" s="13">
        <v>1.0</v>
      </c>
      <c r="AX82" s="13">
        <v>1.0</v>
      </c>
      <c r="AY82" s="13">
        <v>3.0</v>
      </c>
      <c r="AZ82" s="13">
        <v>5.0</v>
      </c>
      <c r="BA82" s="13">
        <v>1.0</v>
      </c>
      <c r="BB82" s="13">
        <v>2.0</v>
      </c>
      <c r="BC82" s="13">
        <v>1.0</v>
      </c>
      <c r="BD82" s="13">
        <v>1.0</v>
      </c>
      <c r="BE82" s="13">
        <v>5.0</v>
      </c>
      <c r="BF82" s="13">
        <v>6.0</v>
      </c>
      <c r="BG82" s="13">
        <v>5.0</v>
      </c>
      <c r="BH82" s="13">
        <v>6.0</v>
      </c>
      <c r="BI82" s="13">
        <v>3.0</v>
      </c>
      <c r="BJ82" s="13">
        <v>5.0</v>
      </c>
      <c r="BK82" s="13">
        <v>3.0</v>
      </c>
      <c r="BL82" s="13">
        <v>5.0</v>
      </c>
      <c r="BM82" s="13">
        <v>2.0</v>
      </c>
      <c r="BN82" s="13">
        <v>5.0</v>
      </c>
      <c r="BO82" s="13">
        <v>3.0</v>
      </c>
      <c r="BP82" s="13">
        <v>6.0</v>
      </c>
      <c r="BQ82" s="13">
        <v>2.0</v>
      </c>
      <c r="BR82" s="13">
        <v>5.0</v>
      </c>
      <c r="BS82" s="13">
        <v>2.0</v>
      </c>
      <c r="BT82" s="13">
        <v>6.0</v>
      </c>
      <c r="BU82" s="13">
        <v>1.0</v>
      </c>
      <c r="BV82" s="13">
        <v>1.0</v>
      </c>
      <c r="BW82" s="13">
        <v>3.0</v>
      </c>
      <c r="BX82" s="13">
        <v>4.0</v>
      </c>
      <c r="BY82" s="13">
        <v>4.0</v>
      </c>
      <c r="BZ82" s="13">
        <v>5.0</v>
      </c>
      <c r="CA82" s="13">
        <v>4.0</v>
      </c>
      <c r="CB82" s="13">
        <v>5.0</v>
      </c>
      <c r="CC82" s="13">
        <v>4.0</v>
      </c>
      <c r="CD82" s="13">
        <v>5.0</v>
      </c>
      <c r="CE82" s="13">
        <v>2.0</v>
      </c>
      <c r="CF82" s="13">
        <v>5.0</v>
      </c>
      <c r="CG82" s="5">
        <f t="shared" ref="CG82:CH82" si="121">(Y82+AA82+AC82+AE82+AG82+AI82+AK82+AM82+AO82+AQ82+AS82+AU82+AW82+AY82+BA82+BC82+BE82+BG82+BI82+BK82+BM82+BO82+BQ82+BS82+BU82+BW82+BY82+CA82+CC82+CE82)</f>
        <v>70</v>
      </c>
      <c r="CH82" s="5">
        <f t="shared" si="121"/>
        <v>120</v>
      </c>
      <c r="CI82" s="12">
        <f t="shared" si="13"/>
        <v>23.80952381</v>
      </c>
    </row>
    <row r="83" ht="15.75" customHeight="1">
      <c r="A83" s="13" t="s">
        <v>87</v>
      </c>
      <c r="B83" s="14">
        <v>44791.0</v>
      </c>
      <c r="C83" s="15" t="s">
        <v>95</v>
      </c>
      <c r="D83" s="15">
        <v>42.0</v>
      </c>
      <c r="E83" s="15" t="s">
        <v>89</v>
      </c>
      <c r="F83" s="15" t="s">
        <v>132</v>
      </c>
      <c r="G83" s="15" t="s">
        <v>94</v>
      </c>
      <c r="H83" s="16">
        <f>1-0.031</f>
        <v>0.969</v>
      </c>
      <c r="I83" s="9">
        <f t="shared" si="98"/>
        <v>40</v>
      </c>
      <c r="J83" s="15">
        <v>2.0</v>
      </c>
      <c r="K83" s="15">
        <v>15.9</v>
      </c>
      <c r="L83" s="7">
        <f>(78.84-M83)</f>
        <v>22.94</v>
      </c>
      <c r="M83" s="10">
        <f t="shared" si="3"/>
        <v>55.9</v>
      </c>
      <c r="N83" s="10">
        <f t="shared" si="4"/>
        <v>32.96</v>
      </c>
      <c r="O83" s="10">
        <v>66.87</v>
      </c>
      <c r="P83" s="9">
        <v>84.0</v>
      </c>
      <c r="Q83" s="11">
        <v>5.0E-4</v>
      </c>
      <c r="R83" s="12">
        <f t="shared" si="5"/>
        <v>0.02552</v>
      </c>
      <c r="S83" s="12">
        <f t="shared" si="6"/>
        <v>0.01405</v>
      </c>
      <c r="T83" s="12">
        <f t="shared" si="7"/>
        <v>0.00341088</v>
      </c>
      <c r="U83" s="12">
        <f t="shared" si="8"/>
        <v>0.00770355</v>
      </c>
      <c r="V83" s="12">
        <f t="shared" si="9"/>
        <v>0.02175355</v>
      </c>
      <c r="W83" s="12">
        <f t="shared" si="10"/>
        <v>0.01688489833</v>
      </c>
      <c r="X83" s="12">
        <f t="shared" si="11"/>
        <v>0.004868651667</v>
      </c>
      <c r="Y83" s="13">
        <v>5.0</v>
      </c>
      <c r="Z83" s="13">
        <v>6.0</v>
      </c>
      <c r="AA83" s="13">
        <v>5.0</v>
      </c>
      <c r="AB83" s="13">
        <v>6.0</v>
      </c>
      <c r="AC83" s="13">
        <v>2.0</v>
      </c>
      <c r="AD83" s="13">
        <v>4.0</v>
      </c>
      <c r="AE83" s="13">
        <v>2.0</v>
      </c>
      <c r="AF83" s="13">
        <v>4.0</v>
      </c>
      <c r="AG83" s="13">
        <v>2.0</v>
      </c>
      <c r="AH83" s="13">
        <v>4.0</v>
      </c>
      <c r="AI83" s="13">
        <v>2.0</v>
      </c>
      <c r="AJ83" s="13">
        <v>4.0</v>
      </c>
      <c r="AK83" s="13">
        <v>1.0</v>
      </c>
      <c r="AL83" s="13">
        <v>2.0</v>
      </c>
      <c r="AM83" s="13">
        <v>1.0</v>
      </c>
      <c r="AN83" s="13">
        <v>2.0</v>
      </c>
      <c r="AO83" s="13">
        <v>1.0</v>
      </c>
      <c r="AP83" s="13">
        <v>2.0</v>
      </c>
      <c r="AQ83" s="13">
        <v>2.0</v>
      </c>
      <c r="AR83" s="13">
        <v>4.0</v>
      </c>
      <c r="AS83" s="13">
        <v>2.0</v>
      </c>
      <c r="AT83" s="13">
        <v>4.0</v>
      </c>
      <c r="AU83" s="13">
        <v>2.0</v>
      </c>
      <c r="AV83" s="13">
        <v>4.0</v>
      </c>
      <c r="AW83" s="13">
        <v>1.0</v>
      </c>
      <c r="AX83" s="13">
        <v>1.0</v>
      </c>
      <c r="AY83" s="13">
        <v>2.0</v>
      </c>
      <c r="AZ83" s="13">
        <v>3.0</v>
      </c>
      <c r="BA83" s="13">
        <v>1.0</v>
      </c>
      <c r="BB83" s="13">
        <v>2.0</v>
      </c>
      <c r="BC83" s="13">
        <v>1.0</v>
      </c>
      <c r="BD83" s="13">
        <v>1.0</v>
      </c>
      <c r="BE83" s="13">
        <v>4.0</v>
      </c>
      <c r="BF83" s="13">
        <v>6.0</v>
      </c>
      <c r="BG83" s="13">
        <v>2.0</v>
      </c>
      <c r="BH83" s="13">
        <v>5.0</v>
      </c>
      <c r="BI83" s="13">
        <v>2.0</v>
      </c>
      <c r="BJ83" s="13">
        <v>5.0</v>
      </c>
      <c r="BK83" s="13">
        <v>1.0</v>
      </c>
      <c r="BL83" s="13">
        <v>2.0</v>
      </c>
      <c r="BM83" s="13">
        <v>2.0</v>
      </c>
      <c r="BN83" s="13">
        <v>5.0</v>
      </c>
      <c r="BO83" s="13">
        <v>2.0</v>
      </c>
      <c r="BP83" s="13">
        <v>4.0</v>
      </c>
      <c r="BQ83" s="13">
        <v>1.0</v>
      </c>
      <c r="BR83" s="13">
        <v>3.0</v>
      </c>
      <c r="BS83" s="13">
        <v>2.0</v>
      </c>
      <c r="BT83" s="13">
        <v>5.0</v>
      </c>
      <c r="BU83" s="13">
        <v>1.0</v>
      </c>
      <c r="BV83" s="13">
        <v>1.0</v>
      </c>
      <c r="BW83" s="13">
        <v>3.0</v>
      </c>
      <c r="BX83" s="13">
        <v>4.0</v>
      </c>
      <c r="BY83" s="13">
        <v>3.0</v>
      </c>
      <c r="BZ83" s="13">
        <v>4.0</v>
      </c>
      <c r="CA83" s="13">
        <v>2.0</v>
      </c>
      <c r="CB83" s="13">
        <v>4.0</v>
      </c>
      <c r="CC83" s="13">
        <v>2.0</v>
      </c>
      <c r="CD83" s="13">
        <v>4.0</v>
      </c>
      <c r="CE83" s="13">
        <v>2.0</v>
      </c>
      <c r="CF83" s="13">
        <v>3.0</v>
      </c>
      <c r="CG83" s="5">
        <f t="shared" ref="CG83:CH83" si="122">(Y83+AA83+AC83+AE83+AG83+AI83+AK83+AM83+AO83+AQ83+AS83+AU83+AW83+AY83+BA83+BC83+BE83+BG83+BI83+BK83+BM83+BO83+BQ83+BS83+BU83+BW83+BY83+CA83+CC83+CE83)</f>
        <v>61</v>
      </c>
      <c r="CH83" s="5">
        <f t="shared" si="122"/>
        <v>108</v>
      </c>
      <c r="CI83" s="12">
        <f t="shared" si="13"/>
        <v>22.38095238</v>
      </c>
    </row>
    <row r="84" ht="15.75" customHeight="1">
      <c r="A84" s="13" t="s">
        <v>87</v>
      </c>
      <c r="B84" s="14">
        <v>44787.0</v>
      </c>
      <c r="C84" s="15" t="s">
        <v>95</v>
      </c>
      <c r="D84" s="15">
        <v>57.0</v>
      </c>
      <c r="E84" s="15" t="s">
        <v>89</v>
      </c>
      <c r="F84" s="15" t="s">
        <v>90</v>
      </c>
      <c r="G84" s="15" t="s">
        <v>133</v>
      </c>
      <c r="H84" s="16">
        <f>1-((1-0.588)*(1-0.049)*(1-0.049))</f>
        <v>0.627386788</v>
      </c>
      <c r="I84" s="9">
        <f t="shared" si="98"/>
        <v>53</v>
      </c>
      <c r="J84" s="15">
        <v>4.0</v>
      </c>
      <c r="K84" s="9">
        <v>15.19</v>
      </c>
      <c r="L84" s="9">
        <f>(75.93-M84)</f>
        <v>7.74</v>
      </c>
      <c r="M84" s="10">
        <f t="shared" si="3"/>
        <v>68.19</v>
      </c>
      <c r="N84" s="10">
        <f t="shared" si="4"/>
        <v>60.45</v>
      </c>
      <c r="O84" s="10">
        <v>66.87</v>
      </c>
      <c r="P84" s="9">
        <v>84.0</v>
      </c>
      <c r="Q84" s="11">
        <v>0.91</v>
      </c>
      <c r="R84" s="12">
        <f t="shared" si="5"/>
        <v>21.4305</v>
      </c>
      <c r="S84" s="12">
        <f t="shared" si="6"/>
        <v>14.3871</v>
      </c>
      <c r="T84" s="12">
        <f t="shared" si="7"/>
        <v>4.253368729</v>
      </c>
      <c r="U84" s="12">
        <f t="shared" si="8"/>
        <v>8.672304832</v>
      </c>
      <c r="V84" s="12">
        <f t="shared" si="9"/>
        <v>23.05940483</v>
      </c>
      <c r="W84" s="12">
        <f t="shared" si="10"/>
        <v>16.03177669</v>
      </c>
      <c r="X84" s="12">
        <f t="shared" si="11"/>
        <v>7.027628139</v>
      </c>
      <c r="Y84" s="13">
        <v>3.0</v>
      </c>
      <c r="Z84" s="13">
        <v>6.0</v>
      </c>
      <c r="AA84" s="13">
        <v>3.0</v>
      </c>
      <c r="AB84" s="13">
        <v>6.0</v>
      </c>
      <c r="AC84" s="13">
        <v>4.0</v>
      </c>
      <c r="AD84" s="13">
        <v>6.0</v>
      </c>
      <c r="AE84" s="13">
        <v>4.0</v>
      </c>
      <c r="AF84" s="13">
        <v>6.0</v>
      </c>
      <c r="AG84" s="13">
        <v>4.0</v>
      </c>
      <c r="AH84" s="13">
        <v>6.0</v>
      </c>
      <c r="AI84" s="13">
        <v>3.0</v>
      </c>
      <c r="AJ84" s="13">
        <v>6.0</v>
      </c>
      <c r="AK84" s="13">
        <v>4.0</v>
      </c>
      <c r="AL84" s="13">
        <v>6.0</v>
      </c>
      <c r="AM84" s="13">
        <v>7.0</v>
      </c>
      <c r="AN84" s="13">
        <v>7.0</v>
      </c>
      <c r="AO84" s="13">
        <v>7.0</v>
      </c>
      <c r="AP84" s="13">
        <v>7.0</v>
      </c>
      <c r="AQ84" s="13">
        <v>3.0</v>
      </c>
      <c r="AR84" s="13">
        <v>7.0</v>
      </c>
      <c r="AS84" s="13">
        <v>3.0</v>
      </c>
      <c r="AT84" s="13">
        <v>7.0</v>
      </c>
      <c r="AU84" s="13">
        <v>3.0</v>
      </c>
      <c r="AV84" s="13">
        <v>7.0</v>
      </c>
      <c r="AW84" s="13">
        <v>3.0</v>
      </c>
      <c r="AX84" s="13">
        <v>5.0</v>
      </c>
      <c r="AY84" s="13">
        <v>3.0</v>
      </c>
      <c r="AZ84" s="13">
        <v>7.0</v>
      </c>
      <c r="BA84" s="13">
        <v>3.0</v>
      </c>
      <c r="BB84" s="13">
        <v>6.0</v>
      </c>
      <c r="BC84" s="13">
        <v>1.0</v>
      </c>
      <c r="BD84" s="13">
        <v>3.0</v>
      </c>
      <c r="BE84" s="13">
        <v>7.0</v>
      </c>
      <c r="BF84" s="13">
        <v>7.0</v>
      </c>
      <c r="BG84" s="13">
        <v>7.0</v>
      </c>
      <c r="BH84" s="13">
        <v>7.0</v>
      </c>
      <c r="BI84" s="13">
        <v>7.0</v>
      </c>
      <c r="BJ84" s="13">
        <v>7.0</v>
      </c>
      <c r="BK84" s="13">
        <v>6.0</v>
      </c>
      <c r="BL84" s="13">
        <v>7.0</v>
      </c>
      <c r="BM84" s="13">
        <v>2.0</v>
      </c>
      <c r="BN84" s="13">
        <v>6.0</v>
      </c>
      <c r="BO84" s="13">
        <v>5.0</v>
      </c>
      <c r="BP84" s="13">
        <v>7.0</v>
      </c>
      <c r="BQ84" s="13">
        <v>4.0</v>
      </c>
      <c r="BR84" s="13">
        <v>7.0</v>
      </c>
      <c r="BS84" s="13">
        <v>4.0</v>
      </c>
      <c r="BT84" s="13">
        <v>7.0</v>
      </c>
      <c r="BU84" s="13">
        <v>3.0</v>
      </c>
      <c r="BV84" s="13">
        <v>6.0</v>
      </c>
      <c r="BW84" s="13">
        <v>5.0</v>
      </c>
      <c r="BX84" s="13">
        <v>7.0</v>
      </c>
      <c r="BY84" s="13">
        <v>6.0</v>
      </c>
      <c r="BZ84" s="13">
        <v>7.0</v>
      </c>
      <c r="CA84" s="13">
        <v>6.0</v>
      </c>
      <c r="CB84" s="13">
        <v>7.0</v>
      </c>
      <c r="CC84" s="13">
        <v>6.0</v>
      </c>
      <c r="CD84" s="13">
        <v>7.0</v>
      </c>
      <c r="CE84" s="13">
        <v>4.0</v>
      </c>
      <c r="CF84" s="13">
        <v>7.0</v>
      </c>
      <c r="CG84" s="5">
        <f t="shared" ref="CG84:CH84" si="123">(Y84+AA84+AC84+AE84+AG84+AI84+AK84+AM84+AO84+AQ84+AS84+AU84+AW84+AY84+BA84+BC84+BE84+BG84+BI84+BK84+BM84+BO84+BQ84+BS84+BU84+BW84+BY84+CA84+CC84+CE84)</f>
        <v>130</v>
      </c>
      <c r="CH84" s="5">
        <f t="shared" si="123"/>
        <v>194</v>
      </c>
      <c r="CI84" s="12">
        <f t="shared" si="13"/>
        <v>30.47619048</v>
      </c>
    </row>
    <row r="85" ht="15.75" customHeight="1">
      <c r="A85" s="13" t="s">
        <v>87</v>
      </c>
      <c r="B85" s="14">
        <v>44575.0</v>
      </c>
      <c r="C85" s="15" t="s">
        <v>95</v>
      </c>
      <c r="D85" s="15">
        <v>4.0</v>
      </c>
      <c r="E85" s="15" t="s">
        <v>102</v>
      </c>
      <c r="F85" s="15" t="s">
        <v>121</v>
      </c>
      <c r="G85" s="15" t="s">
        <v>94</v>
      </c>
      <c r="H85" s="16">
        <f>1-0.043</f>
        <v>0.957</v>
      </c>
      <c r="I85" s="9">
        <f t="shared" si="98"/>
        <v>0</v>
      </c>
      <c r="J85" s="15">
        <v>4.0</v>
      </c>
      <c r="K85" s="15">
        <v>55.0</v>
      </c>
      <c r="L85" s="7">
        <v>25.26</v>
      </c>
      <c r="M85" s="10">
        <f t="shared" si="3"/>
        <v>55</v>
      </c>
      <c r="N85" s="10">
        <f t="shared" si="4"/>
        <v>29.74</v>
      </c>
      <c r="O85" s="10">
        <v>66.87</v>
      </c>
      <c r="P85" s="9">
        <v>84.0</v>
      </c>
      <c r="Q85" s="11">
        <v>0.135</v>
      </c>
      <c r="R85" s="12">
        <f t="shared" si="5"/>
        <v>7.3251</v>
      </c>
      <c r="S85" s="12">
        <f t="shared" si="6"/>
        <v>3.915</v>
      </c>
      <c r="T85" s="12">
        <f t="shared" si="7"/>
        <v>3.8422593</v>
      </c>
      <c r="U85" s="12">
        <f t="shared" si="8"/>
        <v>7.105725</v>
      </c>
      <c r="V85" s="12">
        <f t="shared" si="9"/>
        <v>11.020725</v>
      </c>
      <c r="W85" s="12">
        <f t="shared" si="10"/>
        <v>9.813693214</v>
      </c>
      <c r="X85" s="12">
        <f t="shared" si="11"/>
        <v>1.207031786</v>
      </c>
      <c r="Y85" s="13">
        <v>2.0</v>
      </c>
      <c r="Z85" s="13">
        <v>4.0</v>
      </c>
      <c r="AA85" s="13">
        <v>2.0</v>
      </c>
      <c r="AB85" s="13">
        <v>5.0</v>
      </c>
      <c r="AC85" s="13">
        <v>1.0</v>
      </c>
      <c r="AD85" s="13">
        <v>1.0</v>
      </c>
      <c r="AE85" s="13">
        <v>1.0</v>
      </c>
      <c r="AF85" s="13">
        <v>1.0</v>
      </c>
      <c r="AG85" s="13">
        <v>1.0</v>
      </c>
      <c r="AH85" s="13">
        <v>1.0</v>
      </c>
      <c r="AI85" s="13">
        <v>1.0</v>
      </c>
      <c r="AJ85" s="13">
        <v>1.0</v>
      </c>
      <c r="AK85" s="13">
        <v>1.0</v>
      </c>
      <c r="AL85" s="13">
        <v>1.0</v>
      </c>
      <c r="AM85" s="13">
        <v>1.0</v>
      </c>
      <c r="AN85" s="13">
        <v>3.0</v>
      </c>
      <c r="AO85" s="13">
        <v>1.0</v>
      </c>
      <c r="AP85" s="13">
        <v>3.0</v>
      </c>
      <c r="AQ85" s="13">
        <v>1.0</v>
      </c>
      <c r="AR85" s="13">
        <v>1.0</v>
      </c>
      <c r="AS85" s="13">
        <v>1.0</v>
      </c>
      <c r="AT85" s="13">
        <v>1.0</v>
      </c>
      <c r="AU85" s="13">
        <v>1.0</v>
      </c>
      <c r="AV85" s="13">
        <v>1.0</v>
      </c>
      <c r="AW85" s="13">
        <v>1.0</v>
      </c>
      <c r="AX85" s="13">
        <v>1.0</v>
      </c>
      <c r="AY85" s="13">
        <v>1.0</v>
      </c>
      <c r="AZ85" s="13">
        <v>3.0</v>
      </c>
      <c r="BA85" s="13">
        <v>1.0</v>
      </c>
      <c r="BB85" s="13">
        <v>1.0</v>
      </c>
      <c r="BC85" s="13">
        <v>1.0</v>
      </c>
      <c r="BD85" s="13">
        <v>1.0</v>
      </c>
      <c r="BE85" s="13">
        <v>2.0</v>
      </c>
      <c r="BF85" s="13">
        <v>3.0</v>
      </c>
      <c r="BG85" s="13">
        <v>1.0</v>
      </c>
      <c r="BH85" s="13">
        <v>2.0</v>
      </c>
      <c r="BI85" s="13">
        <v>1.0</v>
      </c>
      <c r="BJ85" s="13">
        <v>1.0</v>
      </c>
      <c r="BK85" s="13">
        <v>1.0</v>
      </c>
      <c r="BL85" s="13">
        <v>1.0</v>
      </c>
      <c r="BM85" s="13">
        <v>1.0</v>
      </c>
      <c r="BN85" s="13">
        <v>3.0</v>
      </c>
      <c r="BO85" s="13">
        <v>1.0</v>
      </c>
      <c r="BP85" s="13">
        <v>2.0</v>
      </c>
      <c r="BQ85" s="13">
        <v>1.0</v>
      </c>
      <c r="BR85" s="13">
        <v>1.0</v>
      </c>
      <c r="BS85" s="13">
        <v>1.0</v>
      </c>
      <c r="BT85" s="13">
        <v>1.0</v>
      </c>
      <c r="BU85" s="13">
        <v>1.0</v>
      </c>
      <c r="BV85" s="13">
        <v>1.0</v>
      </c>
      <c r="BW85" s="13">
        <v>1.0</v>
      </c>
      <c r="BX85" s="13">
        <v>1.0</v>
      </c>
      <c r="BY85" s="13">
        <v>1.0</v>
      </c>
      <c r="BZ85" s="13">
        <v>3.0</v>
      </c>
      <c r="CA85" s="13">
        <v>1.0</v>
      </c>
      <c r="CB85" s="13">
        <v>3.0</v>
      </c>
      <c r="CC85" s="13">
        <v>1.0</v>
      </c>
      <c r="CD85" s="13">
        <v>3.0</v>
      </c>
      <c r="CE85" s="13">
        <v>1.0</v>
      </c>
      <c r="CF85" s="13">
        <v>2.0</v>
      </c>
      <c r="CG85" s="5">
        <f t="shared" ref="CG85:CH85" si="124">(Y85+AA85+AC85+AE85+AG85+AI85+AK85+AM85+AO85+AQ85+AS85+AU85+AW85+AY85+BA85+BC85+BE85+BG85+BI85+BK85+BM85+BO85+BQ85+BS85+BU85+BW85+BY85+CA85+CC85+CE85)</f>
        <v>33</v>
      </c>
      <c r="CH85" s="5">
        <f t="shared" si="124"/>
        <v>56</v>
      </c>
      <c r="CI85" s="12">
        <f t="shared" si="13"/>
        <v>10.95238095</v>
      </c>
    </row>
    <row r="86" ht="15.75" customHeight="1">
      <c r="A86" s="13" t="s">
        <v>87</v>
      </c>
      <c r="B86" s="14">
        <v>44909.0</v>
      </c>
      <c r="C86" s="15" t="s">
        <v>95</v>
      </c>
      <c r="D86" s="15">
        <v>24.0</v>
      </c>
      <c r="E86" s="15" t="s">
        <v>89</v>
      </c>
      <c r="F86" s="15" t="s">
        <v>97</v>
      </c>
      <c r="G86" s="15" t="s">
        <v>94</v>
      </c>
      <c r="H86" s="16">
        <f>(1-0.987)</f>
        <v>0.013</v>
      </c>
      <c r="I86" s="9">
        <f t="shared" si="98"/>
        <v>22</v>
      </c>
      <c r="J86" s="15">
        <v>2.0</v>
      </c>
      <c r="K86" s="15">
        <v>31.0</v>
      </c>
      <c r="L86" s="7">
        <f>ABS((66.29-M86))</f>
        <v>13.29</v>
      </c>
      <c r="M86" s="10">
        <f t="shared" si="3"/>
        <v>53</v>
      </c>
      <c r="N86" s="10">
        <f t="shared" si="4"/>
        <v>39.71</v>
      </c>
      <c r="O86" s="10">
        <v>66.87</v>
      </c>
      <c r="P86" s="9">
        <v>84.0</v>
      </c>
      <c r="Q86" s="11">
        <v>0.246</v>
      </c>
      <c r="R86" s="12">
        <f t="shared" si="5"/>
        <v>10.89534</v>
      </c>
      <c r="S86" s="12">
        <f t="shared" si="6"/>
        <v>7.626</v>
      </c>
      <c r="T86" s="12">
        <f t="shared" si="7"/>
        <v>0.05663658</v>
      </c>
      <c r="U86" s="12">
        <f t="shared" si="8"/>
        <v>0.099138</v>
      </c>
      <c r="V86" s="12">
        <f t="shared" si="9"/>
        <v>7.725138</v>
      </c>
      <c r="W86" s="12">
        <f t="shared" si="10"/>
        <v>7.357274286</v>
      </c>
      <c r="X86" s="12">
        <f t="shared" si="11"/>
        <v>0.3678637143</v>
      </c>
      <c r="Y86" s="13">
        <v>7.0</v>
      </c>
      <c r="Z86" s="13">
        <v>7.0</v>
      </c>
      <c r="AA86" s="13">
        <v>7.0</v>
      </c>
      <c r="AB86" s="13">
        <v>7.0</v>
      </c>
      <c r="AC86" s="13">
        <v>7.0</v>
      </c>
      <c r="AD86" s="13">
        <v>7.0</v>
      </c>
      <c r="AE86" s="13">
        <v>3.0</v>
      </c>
      <c r="AF86" s="13">
        <v>5.0</v>
      </c>
      <c r="AG86" s="13">
        <v>7.0</v>
      </c>
      <c r="AH86" s="13">
        <v>7.0</v>
      </c>
      <c r="AI86" s="13">
        <v>4.0</v>
      </c>
      <c r="AJ86" s="13">
        <v>5.0</v>
      </c>
      <c r="AK86" s="13">
        <v>5.0</v>
      </c>
      <c r="AL86" s="13">
        <v>6.0</v>
      </c>
      <c r="AM86" s="13">
        <v>1.0</v>
      </c>
      <c r="AN86" s="13">
        <v>3.0</v>
      </c>
      <c r="AO86" s="13">
        <v>1.0</v>
      </c>
      <c r="AP86" s="13">
        <v>3.0</v>
      </c>
      <c r="AQ86" s="13">
        <v>7.0</v>
      </c>
      <c r="AR86" s="13">
        <v>7.0</v>
      </c>
      <c r="AS86" s="13">
        <v>7.0</v>
      </c>
      <c r="AT86" s="13">
        <v>7.0</v>
      </c>
      <c r="AU86" s="13">
        <v>7.0</v>
      </c>
      <c r="AV86" s="13">
        <v>7.0</v>
      </c>
      <c r="AW86" s="13">
        <v>6.0</v>
      </c>
      <c r="AX86" s="13">
        <v>7.0</v>
      </c>
      <c r="AY86" s="13">
        <v>1.0</v>
      </c>
      <c r="AZ86" s="13">
        <v>2.0</v>
      </c>
      <c r="BA86" s="13">
        <v>1.0</v>
      </c>
      <c r="BB86" s="13">
        <v>1.0</v>
      </c>
      <c r="BC86" s="13">
        <v>1.0</v>
      </c>
      <c r="BD86" s="13">
        <v>1.0</v>
      </c>
      <c r="BE86" s="13">
        <v>7.0</v>
      </c>
      <c r="BF86" s="13">
        <v>7.0</v>
      </c>
      <c r="BG86" s="13">
        <v>7.0</v>
      </c>
      <c r="BH86" s="13">
        <v>7.0</v>
      </c>
      <c r="BI86" s="13">
        <v>7.0</v>
      </c>
      <c r="BJ86" s="13">
        <v>7.0</v>
      </c>
      <c r="BK86" s="13">
        <v>7.0</v>
      </c>
      <c r="BL86" s="13">
        <v>7.0</v>
      </c>
      <c r="BM86" s="13">
        <v>7.0</v>
      </c>
      <c r="BN86" s="13">
        <v>7.0</v>
      </c>
      <c r="BO86" s="13">
        <v>7.0</v>
      </c>
      <c r="BP86" s="13">
        <v>7.0</v>
      </c>
      <c r="BQ86" s="13">
        <v>7.0</v>
      </c>
      <c r="BR86" s="13">
        <v>7.0</v>
      </c>
      <c r="BS86" s="13">
        <v>7.0</v>
      </c>
      <c r="BT86" s="13">
        <v>7.0</v>
      </c>
      <c r="BU86" s="13">
        <v>1.0</v>
      </c>
      <c r="BV86" s="13">
        <v>1.0</v>
      </c>
      <c r="BW86" s="13">
        <v>7.0</v>
      </c>
      <c r="BX86" s="13">
        <v>7.0</v>
      </c>
      <c r="BY86" s="13">
        <v>7.0</v>
      </c>
      <c r="BZ86" s="13">
        <v>7.0</v>
      </c>
      <c r="CA86" s="13">
        <v>7.0</v>
      </c>
      <c r="CB86" s="13">
        <v>7.0</v>
      </c>
      <c r="CC86" s="13">
        <v>7.0</v>
      </c>
      <c r="CD86" s="13">
        <v>7.0</v>
      </c>
      <c r="CE86" s="13">
        <v>7.0</v>
      </c>
      <c r="CF86" s="13">
        <v>7.0</v>
      </c>
      <c r="CG86" s="5">
        <f t="shared" ref="CG86:CH86" si="125">(Y86+AA86+AC86+AE86+AG86+AI86+AK86+AM86+AO86+AQ86+AS86+AU86+AW86+AY86+BA86+BC86+BE86+BG86+BI86+BK86+BM86+BO86+BQ86+BS86+BU86+BW86+BY86+CA86+CC86+CE86)</f>
        <v>164</v>
      </c>
      <c r="CH86" s="5">
        <f t="shared" si="125"/>
        <v>174</v>
      </c>
      <c r="CI86" s="12">
        <f t="shared" si="13"/>
        <v>4.761904762</v>
      </c>
    </row>
    <row r="87" ht="15.75" customHeight="1">
      <c r="A87" s="18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9"/>
    </row>
    <row r="88" ht="15.75" customHeight="1">
      <c r="A88" s="18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9"/>
    </row>
    <row r="89" ht="15.75" customHeight="1">
      <c r="A89" s="18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9"/>
    </row>
    <row r="90" ht="15.75" customHeight="1">
      <c r="A90" s="18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9"/>
    </row>
    <row r="91" ht="15.75" customHeight="1">
      <c r="A91" s="18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9"/>
    </row>
    <row r="92" ht="15.75" customHeight="1">
      <c r="A92" s="18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9"/>
    </row>
    <row r="93" ht="15.75" customHeight="1">
      <c r="A93" s="18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9"/>
    </row>
    <row r="94" ht="15.75" customHeight="1">
      <c r="A94" s="18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9"/>
    </row>
    <row r="95" ht="15.75" customHeight="1">
      <c r="A95" s="18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9"/>
    </row>
    <row r="96" ht="15.75" customHeight="1">
      <c r="A96" s="18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9"/>
    </row>
    <row r="97" ht="15.75" customHeight="1">
      <c r="A97" s="18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9"/>
    </row>
    <row r="98" ht="15.75" customHeight="1">
      <c r="A98" s="18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9"/>
    </row>
    <row r="99" ht="15.75" customHeight="1">
      <c r="A99" s="18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9"/>
    </row>
    <row r="100" ht="15.75" customHeight="1">
      <c r="A100" s="18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9"/>
    </row>
    <row r="101" ht="15.75" customHeight="1">
      <c r="A101" s="18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9"/>
    </row>
    <row r="102" ht="15.75" customHeight="1">
      <c r="A102" s="18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9"/>
    </row>
    <row r="103" ht="15.75" customHeight="1">
      <c r="A103" s="18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9"/>
    </row>
    <row r="104" ht="15.75" customHeight="1">
      <c r="A104" s="18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9"/>
    </row>
    <row r="105" ht="15.75" customHeight="1">
      <c r="A105" s="18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9"/>
    </row>
    <row r="106" ht="15.75" customHeight="1">
      <c r="A106" s="18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9"/>
    </row>
    <row r="107" ht="15.75" customHeight="1">
      <c r="A107" s="18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9"/>
    </row>
    <row r="108" ht="15.75" customHeight="1">
      <c r="A108" s="18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9"/>
    </row>
    <row r="109" ht="15.75" customHeight="1">
      <c r="A109" s="18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9"/>
    </row>
    <row r="110" ht="15.75" customHeight="1">
      <c r="A110" s="18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9"/>
    </row>
    <row r="111" ht="15.75" customHeight="1">
      <c r="A111" s="18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9"/>
    </row>
    <row r="112" ht="15.75" customHeight="1">
      <c r="A112" s="18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9"/>
    </row>
    <row r="113" ht="15.75" customHeight="1">
      <c r="A113" s="18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9"/>
    </row>
    <row r="114" ht="15.75" customHeight="1">
      <c r="A114" s="18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9"/>
    </row>
    <row r="115" ht="15.75" customHeight="1">
      <c r="A115" s="18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9"/>
    </row>
    <row r="116" ht="15.75" customHeight="1">
      <c r="A116" s="18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9"/>
    </row>
    <row r="117" ht="15.75" customHeight="1">
      <c r="A117" s="18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9"/>
    </row>
    <row r="118" ht="15.75" customHeight="1">
      <c r="A118" s="18"/>
      <c r="B118" s="18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9"/>
    </row>
    <row r="119" ht="15.75" customHeight="1">
      <c r="A119" s="18"/>
      <c r="B119" s="18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9"/>
    </row>
    <row r="120" ht="15.75" customHeight="1">
      <c r="A120" s="18"/>
      <c r="B120" s="18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9"/>
    </row>
    <row r="121" ht="15.75" customHeight="1">
      <c r="A121" s="18"/>
      <c r="B121" s="18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9"/>
    </row>
    <row r="122" ht="15.75" customHeight="1">
      <c r="A122" s="18"/>
      <c r="B122" s="18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9"/>
    </row>
    <row r="123" ht="15.75" customHeight="1">
      <c r="A123" s="18"/>
      <c r="B123" s="18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9"/>
    </row>
    <row r="124" ht="15.75" customHeight="1">
      <c r="A124" s="18"/>
      <c r="B124" s="1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9"/>
    </row>
    <row r="125" ht="15.75" customHeight="1">
      <c r="A125" s="18"/>
      <c r="B125" s="18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9"/>
    </row>
    <row r="126" ht="15.75" customHeight="1">
      <c r="A126" s="18"/>
      <c r="B126" s="18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9"/>
    </row>
    <row r="127" ht="15.75" customHeight="1">
      <c r="A127" s="18"/>
      <c r="B127" s="18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9"/>
    </row>
    <row r="128" ht="15.75" customHeight="1">
      <c r="A128" s="18"/>
      <c r="B128" s="18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9"/>
    </row>
    <row r="129" ht="15.75" customHeight="1">
      <c r="A129" s="18"/>
      <c r="B129" s="18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9"/>
    </row>
    <row r="130" ht="15.75" customHeight="1">
      <c r="A130" s="18"/>
      <c r="B130" s="18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9"/>
    </row>
    <row r="131" ht="15.75" customHeight="1">
      <c r="A131" s="18"/>
      <c r="B131" s="18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9"/>
    </row>
    <row r="132" ht="15.75" customHeight="1">
      <c r="A132" s="18"/>
      <c r="B132" s="18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9"/>
    </row>
    <row r="133" ht="15.75" customHeight="1">
      <c r="A133" s="18"/>
      <c r="B133" s="18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9"/>
    </row>
    <row r="134" ht="15.75" customHeight="1">
      <c r="A134" s="18"/>
      <c r="B134" s="18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9"/>
    </row>
    <row r="135" ht="15.75" customHeight="1">
      <c r="A135" s="18"/>
      <c r="B135" s="1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9"/>
    </row>
    <row r="136" ht="15.75" customHeight="1">
      <c r="A136" s="18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9"/>
    </row>
    <row r="137" ht="15.75" customHeight="1">
      <c r="A137" s="18"/>
      <c r="B137" s="18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9"/>
    </row>
    <row r="138" ht="15.75" customHeight="1">
      <c r="A138" s="18"/>
      <c r="B138" s="18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9"/>
    </row>
    <row r="139" ht="15.75" customHeight="1">
      <c r="A139" s="18"/>
      <c r="B139" s="18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9"/>
    </row>
    <row r="140" ht="15.75" customHeight="1">
      <c r="A140" s="18"/>
      <c r="B140" s="18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9"/>
    </row>
    <row r="141" ht="15.75" customHeight="1">
      <c r="A141" s="18"/>
      <c r="B141" s="18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9"/>
    </row>
    <row r="142" ht="15.75" customHeight="1">
      <c r="A142" s="18"/>
      <c r="B142" s="18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9"/>
    </row>
    <row r="143" ht="15.75" customHeight="1">
      <c r="A143" s="18"/>
      <c r="B143" s="18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9"/>
    </row>
    <row r="144" ht="15.75" customHeight="1">
      <c r="A144" s="18"/>
      <c r="B144" s="18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9"/>
    </row>
    <row r="145" ht="15.75" customHeight="1">
      <c r="A145" s="18"/>
      <c r="B145" s="18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9"/>
    </row>
    <row r="146" ht="15.75" customHeight="1">
      <c r="A146" s="18"/>
      <c r="B146" s="18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9"/>
    </row>
    <row r="147" ht="15.75" customHeight="1">
      <c r="A147" s="18"/>
      <c r="B147" s="1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9"/>
    </row>
    <row r="148" ht="15.75" customHeight="1">
      <c r="A148" s="18"/>
      <c r="B148" s="18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9"/>
    </row>
    <row r="149" ht="15.75" customHeight="1">
      <c r="A149" s="18"/>
      <c r="B149" s="18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9"/>
    </row>
    <row r="150" ht="15.75" customHeight="1">
      <c r="A150" s="18"/>
      <c r="B150" s="18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9"/>
    </row>
    <row r="151" ht="15.75" customHeight="1">
      <c r="A151" s="18"/>
      <c r="B151" s="18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9"/>
    </row>
    <row r="152" ht="15.75" customHeight="1">
      <c r="A152" s="18"/>
      <c r="B152" s="18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9"/>
    </row>
    <row r="153" ht="15.75" customHeight="1">
      <c r="A153" s="18"/>
      <c r="B153" s="18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9"/>
    </row>
    <row r="154" ht="15.75" customHeight="1">
      <c r="A154" s="18"/>
      <c r="B154" s="18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9"/>
    </row>
    <row r="155" ht="15.75" customHeight="1">
      <c r="A155" s="18"/>
      <c r="B155" s="18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9"/>
    </row>
    <row r="156" ht="15.75" customHeight="1">
      <c r="A156" s="18"/>
      <c r="B156" s="18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9"/>
    </row>
    <row r="157" ht="15.75" customHeight="1">
      <c r="A157" s="18"/>
      <c r="B157" s="18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9"/>
    </row>
    <row r="158" ht="15.75" customHeight="1">
      <c r="A158" s="18"/>
      <c r="B158" s="18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9"/>
    </row>
    <row r="159" ht="15.75" customHeight="1">
      <c r="A159" s="18"/>
      <c r="B159" s="18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9"/>
    </row>
    <row r="160" ht="15.75" customHeight="1">
      <c r="A160" s="18"/>
      <c r="B160" s="18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9"/>
    </row>
    <row r="161" ht="15.75" customHeight="1">
      <c r="A161" s="18"/>
      <c r="B161" s="18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9"/>
    </row>
    <row r="162" ht="15.75" customHeight="1">
      <c r="A162" s="18"/>
      <c r="B162" s="18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9"/>
    </row>
    <row r="163" ht="15.75" customHeight="1">
      <c r="A163" s="18"/>
      <c r="B163" s="18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9"/>
    </row>
    <row r="164" ht="15.75" customHeight="1">
      <c r="A164" s="18"/>
      <c r="B164" s="18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9"/>
    </row>
    <row r="165" ht="15.75" customHeight="1">
      <c r="A165" s="18"/>
      <c r="B165" s="18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9"/>
    </row>
    <row r="166" ht="15.75" customHeight="1">
      <c r="A166" s="18"/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9"/>
    </row>
    <row r="167" ht="15.75" customHeight="1">
      <c r="A167" s="18"/>
      <c r="B167" s="18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9"/>
    </row>
    <row r="168" ht="15.75" customHeight="1">
      <c r="A168" s="18"/>
      <c r="B168" s="18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9"/>
    </row>
    <row r="169" ht="15.75" customHeight="1">
      <c r="A169" s="18"/>
      <c r="B169" s="18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9"/>
    </row>
    <row r="170" ht="15.75" customHeight="1">
      <c r="A170" s="18"/>
      <c r="B170" s="18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9"/>
    </row>
    <row r="171" ht="15.75" customHeight="1">
      <c r="A171" s="18"/>
      <c r="B171" s="18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9"/>
    </row>
    <row r="172" ht="15.75" customHeight="1">
      <c r="A172" s="18"/>
      <c r="B172" s="18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9"/>
    </row>
    <row r="173" ht="15.75" customHeight="1">
      <c r="A173" s="18"/>
      <c r="B173" s="18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9"/>
    </row>
    <row r="174" ht="15.75" customHeight="1">
      <c r="A174" s="18"/>
      <c r="B174" s="18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9"/>
    </row>
    <row r="175" ht="15.75" customHeight="1">
      <c r="A175" s="18"/>
      <c r="B175" s="18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9"/>
    </row>
    <row r="176" ht="15.75" customHeight="1">
      <c r="A176" s="18"/>
      <c r="B176" s="18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9"/>
    </row>
    <row r="177" ht="15.75" customHeight="1">
      <c r="A177" s="18"/>
      <c r="B177" s="18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9"/>
    </row>
    <row r="178" ht="15.75" customHeight="1">
      <c r="A178" s="18"/>
      <c r="B178" s="18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9"/>
    </row>
    <row r="179" ht="15.75" customHeight="1">
      <c r="A179" s="18"/>
      <c r="B179" s="18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9"/>
    </row>
    <row r="180" ht="15.75" customHeight="1">
      <c r="A180" s="18"/>
      <c r="B180" s="18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9"/>
    </row>
    <row r="181" ht="15.75" customHeight="1">
      <c r="A181" s="18"/>
      <c r="B181" s="18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9"/>
    </row>
    <row r="182" ht="15.75" customHeight="1">
      <c r="A182" s="18"/>
      <c r="B182" s="18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9"/>
    </row>
    <row r="183" ht="15.75" customHeight="1">
      <c r="A183" s="18"/>
      <c r="B183" s="18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9"/>
    </row>
    <row r="184" ht="15.75" customHeight="1">
      <c r="A184" s="18"/>
      <c r="B184" s="18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9"/>
    </row>
    <row r="185" ht="15.75" customHeight="1">
      <c r="A185" s="18"/>
      <c r="B185" s="18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9"/>
    </row>
    <row r="186" ht="15.75" customHeight="1">
      <c r="A186" s="18"/>
      <c r="B186" s="18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9"/>
    </row>
    <row r="187" ht="15.75" customHeight="1">
      <c r="A187" s="18"/>
      <c r="B187" s="18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9"/>
    </row>
    <row r="188" ht="15.75" customHeight="1">
      <c r="A188" s="18"/>
      <c r="B188" s="18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9"/>
    </row>
    <row r="189" ht="15.75" customHeight="1">
      <c r="A189" s="18"/>
      <c r="B189" s="18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9"/>
    </row>
    <row r="190" ht="15.75" customHeight="1">
      <c r="A190" s="18"/>
      <c r="B190" s="18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9"/>
    </row>
    <row r="191" ht="15.75" customHeight="1">
      <c r="A191" s="18"/>
      <c r="B191" s="18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9"/>
    </row>
    <row r="192" ht="15.75" customHeight="1">
      <c r="A192" s="18"/>
      <c r="B192" s="18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9"/>
    </row>
    <row r="193" ht="15.75" customHeight="1">
      <c r="A193" s="18"/>
      <c r="B193" s="18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9"/>
    </row>
    <row r="194" ht="15.75" customHeight="1">
      <c r="A194" s="18"/>
      <c r="B194" s="18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9"/>
    </row>
    <row r="195" ht="15.75" customHeight="1">
      <c r="A195" s="18"/>
      <c r="B195" s="18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9"/>
    </row>
    <row r="196" ht="15.75" customHeight="1">
      <c r="A196" s="18"/>
      <c r="B196" s="18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9"/>
    </row>
    <row r="197" ht="15.75" customHeight="1">
      <c r="A197" s="18"/>
      <c r="B197" s="18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9"/>
    </row>
    <row r="198" ht="15.75" customHeight="1">
      <c r="A198" s="18"/>
      <c r="B198" s="18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9"/>
    </row>
    <row r="199" ht="15.75" customHeight="1">
      <c r="A199" s="18"/>
      <c r="B199" s="18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9"/>
    </row>
    <row r="200" ht="15.75" customHeight="1">
      <c r="A200" s="18"/>
      <c r="B200" s="18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9"/>
    </row>
    <row r="201" ht="15.75" customHeight="1">
      <c r="A201" s="18"/>
      <c r="B201" s="18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9"/>
    </row>
    <row r="202" ht="15.75" customHeight="1">
      <c r="A202" s="18"/>
      <c r="B202" s="18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9"/>
    </row>
    <row r="203" ht="15.75" customHeight="1">
      <c r="A203" s="18"/>
      <c r="B203" s="18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9"/>
    </row>
    <row r="204" ht="15.75" customHeight="1">
      <c r="A204" s="18"/>
      <c r="B204" s="18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9"/>
    </row>
    <row r="205" ht="15.75" customHeight="1">
      <c r="A205" s="18"/>
      <c r="B205" s="18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9"/>
    </row>
    <row r="206" ht="15.75" customHeight="1">
      <c r="A206" s="18"/>
      <c r="B206" s="18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9"/>
    </row>
    <row r="207" ht="15.75" customHeight="1">
      <c r="A207" s="18"/>
      <c r="B207" s="18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9"/>
    </row>
    <row r="208" ht="15.75" customHeight="1">
      <c r="A208" s="18"/>
      <c r="B208" s="18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9"/>
    </row>
    <row r="209" ht="15.75" customHeight="1">
      <c r="A209" s="18"/>
      <c r="B209" s="18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9"/>
    </row>
    <row r="210" ht="15.75" customHeight="1">
      <c r="A210" s="18"/>
      <c r="B210" s="18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9"/>
    </row>
    <row r="211" ht="15.75" customHeight="1">
      <c r="A211" s="18"/>
      <c r="B211" s="18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9"/>
    </row>
    <row r="212" ht="15.75" customHeight="1">
      <c r="A212" s="18"/>
      <c r="B212" s="18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9"/>
    </row>
    <row r="213" ht="15.75" customHeight="1">
      <c r="A213" s="18"/>
      <c r="B213" s="18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9"/>
    </row>
    <row r="214" ht="15.75" customHeight="1">
      <c r="A214" s="18"/>
      <c r="B214" s="18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9"/>
    </row>
    <row r="215" ht="15.75" customHeight="1">
      <c r="A215" s="18"/>
      <c r="B215" s="18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9"/>
    </row>
    <row r="216" ht="15.75" customHeight="1">
      <c r="A216" s="18"/>
      <c r="B216" s="18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9"/>
    </row>
    <row r="217" ht="15.75" customHeight="1">
      <c r="A217" s="18"/>
      <c r="B217" s="18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9"/>
    </row>
    <row r="218" ht="15.75" customHeight="1">
      <c r="A218" s="18"/>
      <c r="B218" s="18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9"/>
    </row>
    <row r="219" ht="15.75" customHeight="1">
      <c r="A219" s="18"/>
      <c r="B219" s="18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9"/>
    </row>
    <row r="220" ht="15.75" customHeight="1">
      <c r="A220" s="18"/>
      <c r="B220" s="18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9"/>
    </row>
    <row r="221" ht="15.75" customHeight="1">
      <c r="A221" s="18"/>
      <c r="B221" s="18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9"/>
    </row>
    <row r="222" ht="15.75" customHeight="1">
      <c r="A222" s="18"/>
      <c r="B222" s="18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9"/>
    </row>
    <row r="223" ht="15.75" customHeight="1">
      <c r="A223" s="18"/>
      <c r="B223" s="18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9"/>
    </row>
    <row r="224" ht="15.75" customHeight="1">
      <c r="A224" s="18"/>
      <c r="B224" s="18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9"/>
    </row>
    <row r="225" ht="15.75" customHeight="1">
      <c r="A225" s="18"/>
      <c r="B225" s="18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9"/>
    </row>
    <row r="226" ht="15.75" customHeight="1">
      <c r="A226" s="18"/>
      <c r="B226" s="18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9"/>
    </row>
    <row r="227" ht="15.75" customHeight="1">
      <c r="A227" s="18"/>
      <c r="B227" s="18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9"/>
    </row>
    <row r="228" ht="15.75" customHeight="1">
      <c r="A228" s="18"/>
      <c r="B228" s="18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9"/>
    </row>
    <row r="229" ht="15.75" customHeight="1">
      <c r="A229" s="18"/>
      <c r="B229" s="18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9"/>
    </row>
    <row r="230" ht="15.75" customHeight="1">
      <c r="A230" s="18"/>
      <c r="B230" s="18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9"/>
    </row>
    <row r="231" ht="15.75" customHeight="1">
      <c r="A231" s="18"/>
      <c r="B231" s="18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9"/>
    </row>
    <row r="232" ht="15.75" customHeight="1">
      <c r="A232" s="18"/>
      <c r="B232" s="18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9"/>
    </row>
    <row r="233" ht="15.75" customHeight="1">
      <c r="A233" s="18"/>
      <c r="B233" s="18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9"/>
    </row>
    <row r="234" ht="15.75" customHeight="1">
      <c r="A234" s="18"/>
      <c r="B234" s="18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9"/>
    </row>
    <row r="235" ht="15.75" customHeight="1">
      <c r="A235" s="18"/>
      <c r="B235" s="18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9"/>
    </row>
    <row r="236" ht="15.75" customHeight="1">
      <c r="A236" s="18"/>
      <c r="B236" s="18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9"/>
    </row>
    <row r="237" ht="15.75" customHeight="1">
      <c r="A237" s="18"/>
      <c r="B237" s="18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9"/>
    </row>
    <row r="238" ht="15.75" customHeight="1">
      <c r="A238" s="18"/>
      <c r="B238" s="18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9"/>
    </row>
    <row r="239" ht="15.75" customHeight="1">
      <c r="A239" s="18"/>
      <c r="B239" s="18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9"/>
    </row>
    <row r="240" ht="15.75" customHeight="1">
      <c r="A240" s="18"/>
      <c r="B240" s="18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9"/>
    </row>
    <row r="241" ht="15.75" customHeight="1">
      <c r="A241" s="18"/>
      <c r="B241" s="18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9"/>
    </row>
    <row r="242" ht="15.75" customHeight="1">
      <c r="A242" s="18"/>
      <c r="B242" s="18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9"/>
    </row>
    <row r="243" ht="15.75" customHeight="1">
      <c r="A243" s="18"/>
      <c r="B243" s="18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9"/>
    </row>
    <row r="244" ht="15.75" customHeight="1">
      <c r="A244" s="18"/>
      <c r="B244" s="18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9"/>
    </row>
    <row r="245" ht="15.75" customHeight="1">
      <c r="A245" s="18"/>
      <c r="B245" s="18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9"/>
    </row>
    <row r="246" ht="15.75" customHeight="1">
      <c r="A246" s="18"/>
      <c r="B246" s="18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9"/>
    </row>
    <row r="247" ht="15.75" customHeight="1">
      <c r="A247" s="18"/>
      <c r="B247" s="18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9"/>
    </row>
    <row r="248" ht="15.75" customHeight="1">
      <c r="A248" s="18"/>
      <c r="B248" s="18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9"/>
    </row>
    <row r="249" ht="15.75" customHeight="1">
      <c r="A249" s="18"/>
      <c r="B249" s="18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9"/>
    </row>
    <row r="250" ht="15.75" customHeight="1">
      <c r="A250" s="18"/>
      <c r="B250" s="18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9"/>
    </row>
    <row r="251" ht="15.75" customHeight="1">
      <c r="A251" s="18"/>
      <c r="B251" s="18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9"/>
    </row>
    <row r="252" ht="15.75" customHeight="1">
      <c r="A252" s="18"/>
      <c r="B252" s="18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9"/>
    </row>
    <row r="253" ht="15.75" customHeight="1">
      <c r="A253" s="18"/>
      <c r="B253" s="18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9"/>
    </row>
    <row r="254" ht="15.75" customHeight="1">
      <c r="A254" s="18"/>
      <c r="B254" s="18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9"/>
    </row>
    <row r="255" ht="15.75" customHeight="1">
      <c r="A255" s="18"/>
      <c r="B255" s="18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9"/>
    </row>
    <row r="256" ht="15.75" customHeight="1">
      <c r="A256" s="18"/>
      <c r="B256" s="18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9"/>
    </row>
    <row r="257" ht="15.75" customHeight="1">
      <c r="A257" s="18"/>
      <c r="B257" s="18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9"/>
    </row>
    <row r="258" ht="15.75" customHeight="1">
      <c r="A258" s="18"/>
      <c r="B258" s="18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9"/>
    </row>
    <row r="259" ht="15.75" customHeight="1">
      <c r="A259" s="18"/>
      <c r="B259" s="18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9"/>
    </row>
    <row r="260" ht="15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9"/>
    </row>
    <row r="261" ht="15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9"/>
    </row>
    <row r="262" ht="15.7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9"/>
    </row>
    <row r="263" ht="15.75" customHeight="1">
      <c r="A263" s="18"/>
      <c r="B263" s="18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9"/>
    </row>
    <row r="264" ht="15.75" customHeight="1">
      <c r="A264" s="18"/>
      <c r="B264" s="18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9"/>
    </row>
    <row r="265" ht="15.75" customHeight="1">
      <c r="A265" s="18"/>
      <c r="B265" s="18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9"/>
    </row>
    <row r="266" ht="15.75" customHeight="1">
      <c r="A266" s="18"/>
      <c r="B266" s="18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9"/>
    </row>
    <row r="267" ht="15.75" customHeight="1">
      <c r="A267" s="18"/>
      <c r="B267" s="18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9"/>
    </row>
    <row r="268" ht="15.75" customHeight="1">
      <c r="A268" s="18"/>
      <c r="B268" s="18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9"/>
    </row>
    <row r="269" ht="15.75" customHeight="1">
      <c r="A269" s="18"/>
      <c r="B269" s="18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9"/>
    </row>
    <row r="270" ht="15.75" customHeight="1">
      <c r="A270" s="18"/>
      <c r="B270" s="18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9"/>
    </row>
    <row r="271" ht="15.75" customHeight="1">
      <c r="A271" s="18"/>
      <c r="B271" s="18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9"/>
    </row>
    <row r="272" ht="15.75" customHeight="1">
      <c r="A272" s="18"/>
      <c r="B272" s="18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9"/>
    </row>
    <row r="273" ht="15.75" customHeight="1">
      <c r="A273" s="18"/>
      <c r="B273" s="18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9"/>
    </row>
    <row r="274" ht="15.75" customHeight="1">
      <c r="A274" s="18"/>
      <c r="B274" s="18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9"/>
    </row>
    <row r="275" ht="15.75" customHeight="1">
      <c r="A275" s="18"/>
      <c r="B275" s="18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9"/>
    </row>
    <row r="276" ht="15.75" customHeight="1">
      <c r="A276" s="18"/>
      <c r="B276" s="18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9"/>
    </row>
    <row r="277" ht="15.75" customHeight="1">
      <c r="A277" s="18"/>
      <c r="B277" s="18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9"/>
    </row>
    <row r="278" ht="15.75" customHeight="1">
      <c r="A278" s="18"/>
      <c r="B278" s="18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9"/>
    </row>
    <row r="279" ht="15.75" customHeight="1">
      <c r="A279" s="18"/>
      <c r="B279" s="18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9"/>
    </row>
    <row r="280" ht="15.75" customHeight="1">
      <c r="A280" s="18"/>
      <c r="B280" s="18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9"/>
    </row>
    <row r="281" ht="15.75" customHeight="1">
      <c r="A281" s="18"/>
      <c r="B281" s="18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9"/>
    </row>
    <row r="282" ht="15.75" customHeight="1">
      <c r="A282" s="18"/>
      <c r="B282" s="18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9"/>
    </row>
    <row r="283" ht="15.75" customHeight="1">
      <c r="A283" s="18"/>
      <c r="B283" s="18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9"/>
    </row>
    <row r="284" ht="15.75" customHeight="1">
      <c r="A284" s="18"/>
      <c r="B284" s="18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9"/>
    </row>
    <row r="285" ht="15.75" customHeight="1">
      <c r="A285" s="18"/>
      <c r="B285" s="18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9"/>
    </row>
    <row r="286" ht="15.75" customHeight="1">
      <c r="A286" s="18"/>
      <c r="B286" s="18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9"/>
    </row>
    <row r="287" ht="15.75" customHeight="1">
      <c r="A287" s="20"/>
      <c r="B287" s="20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1"/>
    </row>
    <row r="288" ht="15.75" customHeight="1">
      <c r="A288" s="20"/>
      <c r="B288" s="20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1"/>
    </row>
    <row r="289" ht="15.75" customHeight="1">
      <c r="A289" s="20"/>
      <c r="B289" s="20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1"/>
    </row>
    <row r="290" ht="15.75" customHeight="1">
      <c r="A290" s="20"/>
      <c r="B290" s="20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1"/>
    </row>
    <row r="291" ht="15.75" customHeight="1">
      <c r="A291" s="20"/>
      <c r="B291" s="20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1"/>
    </row>
    <row r="292" ht="15.75" customHeight="1">
      <c r="A292" s="20"/>
      <c r="B292" s="20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1"/>
    </row>
    <row r="293" ht="15.75" customHeight="1">
      <c r="A293" s="20"/>
      <c r="B293" s="20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1"/>
    </row>
    <row r="294" ht="15.75" customHeight="1">
      <c r="A294" s="20"/>
      <c r="B294" s="20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1"/>
    </row>
    <row r="295" ht="15.75" customHeight="1">
      <c r="A295" s="20"/>
      <c r="B295" s="20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1"/>
    </row>
    <row r="296" ht="15.75" customHeight="1">
      <c r="A296" s="20"/>
      <c r="B296" s="20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1"/>
    </row>
    <row r="297" ht="15.75" customHeight="1">
      <c r="A297" s="20"/>
      <c r="B297" s="20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1"/>
    </row>
    <row r="298" ht="15.75" customHeight="1">
      <c r="A298" s="20"/>
      <c r="B298" s="20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1"/>
    </row>
    <row r="299" ht="15.75" customHeight="1">
      <c r="A299" s="20"/>
      <c r="B299" s="20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1"/>
    </row>
    <row r="300" ht="15.75" customHeight="1">
      <c r="A300" s="20"/>
      <c r="B300" s="20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1"/>
    </row>
    <row r="301" ht="15.75" customHeight="1">
      <c r="A301" s="20"/>
      <c r="B301" s="20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1"/>
    </row>
    <row r="302" ht="15.75" customHeight="1">
      <c r="A302" s="20"/>
      <c r="B302" s="20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1"/>
    </row>
    <row r="303" ht="15.75" customHeight="1">
      <c r="A303" s="20"/>
      <c r="B303" s="20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1"/>
    </row>
    <row r="304" ht="15.75" customHeight="1">
      <c r="A304" s="20"/>
      <c r="B304" s="20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1"/>
    </row>
    <row r="305" ht="15.75" customHeight="1">
      <c r="A305" s="20"/>
      <c r="B305" s="20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1"/>
    </row>
    <row r="306" ht="15.75" customHeight="1">
      <c r="A306" s="20"/>
      <c r="B306" s="20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1"/>
    </row>
    <row r="307" ht="15.75" customHeight="1">
      <c r="A307" s="20"/>
      <c r="B307" s="20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1"/>
    </row>
    <row r="308" ht="15.75" customHeight="1">
      <c r="A308" s="20"/>
      <c r="B308" s="20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1"/>
    </row>
    <row r="309" ht="15.75" customHeight="1">
      <c r="A309" s="20"/>
      <c r="B309" s="20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1"/>
    </row>
    <row r="310" ht="15.75" customHeight="1">
      <c r="A310" s="20"/>
      <c r="B310" s="20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1"/>
    </row>
    <row r="311" ht="15.75" customHeight="1">
      <c r="A311" s="20"/>
      <c r="B311" s="20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1"/>
    </row>
    <row r="312" ht="15.75" customHeight="1">
      <c r="A312" s="20"/>
      <c r="B312" s="20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1"/>
    </row>
    <row r="313" ht="15.75" customHeight="1">
      <c r="A313" s="20"/>
      <c r="B313" s="20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1"/>
    </row>
    <row r="314" ht="15.75" customHeight="1">
      <c r="A314" s="20"/>
      <c r="B314" s="20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1"/>
    </row>
    <row r="315" ht="15.75" customHeight="1">
      <c r="A315" s="20"/>
      <c r="B315" s="20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1"/>
    </row>
    <row r="316" ht="15.75" customHeight="1">
      <c r="A316" s="20"/>
      <c r="B316" s="20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1"/>
    </row>
    <row r="317" ht="15.75" customHeight="1">
      <c r="A317" s="20"/>
      <c r="B317" s="20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1"/>
    </row>
    <row r="318" ht="15.75" customHeight="1">
      <c r="A318" s="20"/>
      <c r="B318" s="20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1"/>
    </row>
    <row r="319" ht="15.75" customHeight="1">
      <c r="A319" s="20"/>
      <c r="B319" s="20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1"/>
    </row>
    <row r="320" ht="15.75" customHeight="1">
      <c r="A320" s="20"/>
      <c r="B320" s="20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1"/>
    </row>
    <row r="321" ht="15.75" customHeight="1">
      <c r="A321" s="20"/>
      <c r="B321" s="20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1"/>
    </row>
    <row r="322" ht="15.75" customHeight="1">
      <c r="A322" s="20"/>
      <c r="B322" s="20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1"/>
    </row>
    <row r="323" ht="15.75" customHeight="1">
      <c r="A323" s="20"/>
      <c r="B323" s="20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1"/>
    </row>
    <row r="324" ht="15.75" customHeight="1">
      <c r="A324" s="20"/>
      <c r="B324" s="20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1"/>
    </row>
    <row r="325" ht="15.75" customHeight="1">
      <c r="A325" s="20"/>
      <c r="B325" s="20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1"/>
    </row>
    <row r="326" ht="15.75" customHeight="1">
      <c r="A326" s="20"/>
      <c r="B326" s="20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1"/>
    </row>
    <row r="327" ht="15.75" customHeight="1">
      <c r="A327" s="20"/>
      <c r="B327" s="20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1"/>
    </row>
    <row r="328" ht="15.75" customHeight="1">
      <c r="A328" s="20"/>
      <c r="B328" s="20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1"/>
    </row>
    <row r="329" ht="15.75" customHeight="1">
      <c r="A329" s="20"/>
      <c r="B329" s="20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1"/>
    </row>
    <row r="330" ht="15.75" customHeight="1">
      <c r="A330" s="20"/>
      <c r="B330" s="20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1"/>
    </row>
    <row r="331" ht="15.75" customHeight="1">
      <c r="A331" s="20"/>
      <c r="B331" s="20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1"/>
    </row>
    <row r="332" ht="15.75" customHeight="1">
      <c r="A332" s="20"/>
      <c r="B332" s="20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1"/>
    </row>
    <row r="333" ht="15.75" customHeight="1">
      <c r="A333" s="20"/>
      <c r="B333" s="20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1"/>
    </row>
    <row r="334" ht="15.75" customHeight="1">
      <c r="A334" s="20"/>
      <c r="B334" s="20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1"/>
    </row>
    <row r="335" ht="15.75" customHeight="1">
      <c r="A335" s="20"/>
      <c r="B335" s="20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1"/>
    </row>
    <row r="336" ht="15.75" customHeight="1">
      <c r="A336" s="20"/>
      <c r="B336" s="20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1"/>
    </row>
    <row r="337" ht="15.75" customHeight="1">
      <c r="A337" s="20"/>
      <c r="B337" s="20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1"/>
    </row>
    <row r="338" ht="15.75" customHeight="1">
      <c r="A338" s="20"/>
      <c r="B338" s="20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1"/>
    </row>
    <row r="339" ht="15.75" customHeight="1">
      <c r="A339" s="20"/>
      <c r="B339" s="20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1"/>
    </row>
    <row r="340" ht="15.75" customHeight="1">
      <c r="A340" s="20"/>
      <c r="B340" s="20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1"/>
    </row>
    <row r="341" ht="15.75" customHeight="1">
      <c r="A341" s="20"/>
      <c r="B341" s="20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1"/>
    </row>
    <row r="342" ht="15.75" customHeight="1">
      <c r="A342" s="20"/>
      <c r="B342" s="20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1"/>
    </row>
    <row r="343" ht="15.75" customHeight="1">
      <c r="A343" s="20"/>
      <c r="B343" s="20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1"/>
    </row>
    <row r="344" ht="15.75" customHeight="1">
      <c r="A344" s="20"/>
      <c r="B344" s="20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1"/>
    </row>
    <row r="345" ht="15.75" customHeight="1">
      <c r="A345" s="20"/>
      <c r="B345" s="20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1"/>
    </row>
    <row r="346" ht="15.75" customHeight="1">
      <c r="A346" s="20"/>
      <c r="B346" s="20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1"/>
    </row>
    <row r="347" ht="15.75" customHeight="1">
      <c r="A347" s="20"/>
      <c r="B347" s="20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1"/>
    </row>
    <row r="348" ht="15.75" customHeight="1">
      <c r="A348" s="20"/>
      <c r="B348" s="20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1"/>
    </row>
    <row r="349" ht="15.75" customHeight="1">
      <c r="A349" s="20"/>
      <c r="B349" s="20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1"/>
    </row>
    <row r="350" ht="15.75" customHeight="1">
      <c r="A350" s="20"/>
      <c r="B350" s="20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1"/>
    </row>
    <row r="351" ht="15.75" customHeight="1">
      <c r="A351" s="20"/>
      <c r="B351" s="20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1"/>
    </row>
    <row r="352" ht="15.75" customHeight="1">
      <c r="A352" s="20"/>
      <c r="B352" s="20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1"/>
    </row>
    <row r="353" ht="15.75" customHeight="1">
      <c r="A353" s="20"/>
      <c r="B353" s="20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1"/>
    </row>
    <row r="354" ht="15.75" customHeight="1">
      <c r="A354" s="20"/>
      <c r="B354" s="20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1"/>
    </row>
    <row r="355" ht="15.75" customHeight="1">
      <c r="A355" s="20"/>
      <c r="B355" s="20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1"/>
    </row>
    <row r="356" ht="15.75" customHeight="1">
      <c r="A356" s="20"/>
      <c r="B356" s="20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1"/>
    </row>
    <row r="357" ht="15.75" customHeight="1">
      <c r="A357" s="20"/>
      <c r="B357" s="20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1"/>
    </row>
    <row r="358" ht="15.75" customHeight="1">
      <c r="A358" s="20"/>
      <c r="B358" s="20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1"/>
    </row>
    <row r="359" ht="15.75" customHeight="1">
      <c r="A359" s="20"/>
      <c r="B359" s="20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1"/>
    </row>
    <row r="360" ht="15.75" customHeight="1">
      <c r="A360" s="20"/>
      <c r="B360" s="20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1"/>
    </row>
    <row r="361" ht="15.75" customHeight="1">
      <c r="A361" s="20"/>
      <c r="B361" s="20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1"/>
    </row>
    <row r="362" ht="15.75" customHeight="1">
      <c r="A362" s="20"/>
      <c r="B362" s="20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1"/>
    </row>
    <row r="363" ht="15.75" customHeight="1">
      <c r="A363" s="20"/>
      <c r="B363" s="20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1"/>
    </row>
    <row r="364" ht="15.75" customHeight="1">
      <c r="A364" s="20"/>
      <c r="B364" s="20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1"/>
    </row>
    <row r="365" ht="15.75" customHeight="1">
      <c r="A365" s="20"/>
      <c r="B365" s="20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1"/>
    </row>
    <row r="366" ht="15.75" customHeight="1">
      <c r="A366" s="20"/>
      <c r="B366" s="20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1"/>
    </row>
    <row r="367" ht="15.75" customHeight="1">
      <c r="A367" s="20"/>
      <c r="B367" s="20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1"/>
    </row>
    <row r="368" ht="15.75" customHeight="1">
      <c r="A368" s="20"/>
      <c r="B368" s="20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1"/>
    </row>
    <row r="369" ht="15.75" customHeight="1">
      <c r="A369" s="20"/>
      <c r="B369" s="20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1"/>
    </row>
    <row r="370" ht="15.75" customHeight="1">
      <c r="A370" s="20"/>
      <c r="B370" s="20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1"/>
    </row>
    <row r="371" ht="15.75" customHeight="1">
      <c r="A371" s="20"/>
      <c r="B371" s="20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1"/>
    </row>
    <row r="372" ht="15.75" customHeight="1">
      <c r="A372" s="20"/>
      <c r="B372" s="20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1"/>
    </row>
    <row r="373" ht="15.75" customHeight="1">
      <c r="A373" s="20"/>
      <c r="B373" s="20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1"/>
    </row>
    <row r="374" ht="15.75" customHeight="1">
      <c r="A374" s="20"/>
      <c r="B374" s="20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1"/>
    </row>
    <row r="375" ht="15.75" customHeight="1">
      <c r="A375" s="20"/>
      <c r="B375" s="20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1"/>
    </row>
    <row r="376" ht="15.75" customHeight="1">
      <c r="A376" s="20"/>
      <c r="B376" s="20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1"/>
    </row>
    <row r="377" ht="15.75" customHeight="1">
      <c r="A377" s="20"/>
      <c r="B377" s="20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1"/>
    </row>
    <row r="378" ht="15.75" customHeight="1">
      <c r="A378" s="20"/>
      <c r="B378" s="20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1"/>
    </row>
    <row r="379" ht="15.75" customHeight="1">
      <c r="A379" s="20"/>
      <c r="B379" s="20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1"/>
    </row>
    <row r="380" ht="15.75" customHeight="1">
      <c r="A380" s="20"/>
      <c r="B380" s="20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1"/>
    </row>
    <row r="381" ht="15.75" customHeight="1">
      <c r="A381" s="20"/>
      <c r="B381" s="20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1"/>
    </row>
    <row r="382" ht="15.75" customHeight="1">
      <c r="A382" s="20"/>
      <c r="B382" s="20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1"/>
    </row>
    <row r="383" ht="15.75" customHeight="1">
      <c r="A383" s="20"/>
      <c r="B383" s="20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1"/>
    </row>
    <row r="384" ht="15.75" customHeight="1">
      <c r="A384" s="20"/>
      <c r="B384" s="20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1"/>
    </row>
    <row r="385" ht="15.75" customHeight="1">
      <c r="A385" s="20"/>
      <c r="B385" s="20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1"/>
    </row>
    <row r="386" ht="15.75" customHeight="1">
      <c r="A386" s="20"/>
      <c r="B386" s="20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1"/>
    </row>
    <row r="387" ht="15.75" customHeight="1">
      <c r="A387" s="20"/>
      <c r="B387" s="20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1"/>
    </row>
    <row r="388" ht="15.75" customHeight="1">
      <c r="A388" s="20"/>
      <c r="B388" s="20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1"/>
    </row>
    <row r="389" ht="15.75" customHeight="1">
      <c r="A389" s="20"/>
      <c r="B389" s="20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1"/>
    </row>
    <row r="390" ht="15.75" customHeight="1">
      <c r="A390" s="20"/>
      <c r="B390" s="20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1"/>
    </row>
    <row r="391" ht="15.75" customHeight="1">
      <c r="A391" s="20"/>
      <c r="B391" s="20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1"/>
    </row>
    <row r="392" ht="15.75" customHeight="1">
      <c r="A392" s="20"/>
      <c r="B392" s="20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1"/>
    </row>
    <row r="393" ht="15.75" customHeight="1">
      <c r="A393" s="20"/>
      <c r="B393" s="20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1"/>
    </row>
    <row r="394" ht="15.75" customHeight="1">
      <c r="A394" s="20"/>
      <c r="B394" s="20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1"/>
    </row>
    <row r="395" ht="15.75" customHeight="1">
      <c r="A395" s="20"/>
      <c r="B395" s="20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1"/>
    </row>
    <row r="396" ht="15.75" customHeight="1">
      <c r="A396" s="20"/>
      <c r="B396" s="20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1"/>
    </row>
    <row r="397" ht="15.75" customHeight="1">
      <c r="A397" s="20"/>
      <c r="B397" s="20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1"/>
    </row>
    <row r="398" ht="15.75" customHeight="1">
      <c r="A398" s="20"/>
      <c r="B398" s="20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1"/>
    </row>
    <row r="399" ht="15.75" customHeight="1">
      <c r="A399" s="20"/>
      <c r="B399" s="20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1"/>
    </row>
    <row r="400" ht="15.75" customHeight="1">
      <c r="A400" s="20"/>
      <c r="B400" s="20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1"/>
    </row>
    <row r="401" ht="15.75" customHeight="1">
      <c r="A401" s="20"/>
      <c r="B401" s="20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1"/>
    </row>
    <row r="402" ht="15.75" customHeight="1">
      <c r="A402" s="20"/>
      <c r="B402" s="20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1"/>
    </row>
    <row r="403" ht="15.75" customHeight="1">
      <c r="A403" s="20"/>
      <c r="B403" s="20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1"/>
    </row>
    <row r="404" ht="15.75" customHeight="1">
      <c r="A404" s="20"/>
      <c r="B404" s="20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1"/>
    </row>
    <row r="405" ht="15.75" customHeight="1">
      <c r="A405" s="20"/>
      <c r="B405" s="20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1"/>
    </row>
    <row r="406" ht="15.75" customHeight="1">
      <c r="A406" s="20"/>
      <c r="B406" s="20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1"/>
    </row>
    <row r="407" ht="15.75" customHeight="1">
      <c r="A407" s="20"/>
      <c r="B407" s="20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1"/>
    </row>
    <row r="408" ht="15.75" customHeight="1">
      <c r="A408" s="20"/>
      <c r="B408" s="20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1"/>
    </row>
    <row r="409" ht="15.75" customHeight="1">
      <c r="A409" s="20"/>
      <c r="B409" s="20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1"/>
    </row>
    <row r="410" ht="15.75" customHeight="1">
      <c r="A410" s="20"/>
      <c r="B410" s="20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1"/>
    </row>
    <row r="411" ht="15.75" customHeight="1">
      <c r="A411" s="20"/>
      <c r="B411" s="20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1"/>
    </row>
    <row r="412" ht="15.75" customHeight="1">
      <c r="A412" s="20"/>
      <c r="B412" s="20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1"/>
    </row>
    <row r="413" ht="15.75" customHeight="1">
      <c r="A413" s="20"/>
      <c r="B413" s="20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1"/>
    </row>
    <row r="414" ht="15.75" customHeight="1">
      <c r="A414" s="20"/>
      <c r="B414" s="20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1"/>
    </row>
    <row r="415" ht="15.75" customHeight="1">
      <c r="A415" s="20"/>
      <c r="B415" s="20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1"/>
    </row>
    <row r="416" ht="15.75" customHeight="1">
      <c r="A416" s="20"/>
      <c r="B416" s="20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1"/>
    </row>
    <row r="417" ht="15.75" customHeight="1">
      <c r="A417" s="20"/>
      <c r="B417" s="20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1"/>
    </row>
    <row r="418" ht="15.75" customHeight="1">
      <c r="A418" s="20"/>
      <c r="B418" s="20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1"/>
    </row>
    <row r="419" ht="15.75" customHeight="1">
      <c r="A419" s="20"/>
      <c r="B419" s="20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1"/>
    </row>
    <row r="420" ht="15.75" customHeight="1">
      <c r="A420" s="20"/>
      <c r="B420" s="20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1"/>
    </row>
    <row r="421" ht="15.75" customHeight="1">
      <c r="A421" s="20"/>
      <c r="B421" s="20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1"/>
    </row>
    <row r="422" ht="15.75" customHeight="1">
      <c r="A422" s="20"/>
      <c r="B422" s="20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1"/>
    </row>
    <row r="423" ht="15.75" customHeight="1">
      <c r="A423" s="20"/>
      <c r="B423" s="20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1"/>
    </row>
    <row r="424" ht="15.75" customHeight="1">
      <c r="A424" s="20"/>
      <c r="B424" s="20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1"/>
    </row>
    <row r="425" ht="15.75" customHeight="1">
      <c r="A425" s="20"/>
      <c r="B425" s="20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1"/>
    </row>
    <row r="426" ht="15.75" customHeight="1">
      <c r="A426" s="20"/>
      <c r="B426" s="20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1"/>
    </row>
    <row r="427" ht="15.75" customHeight="1">
      <c r="A427" s="20"/>
      <c r="B427" s="20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1"/>
    </row>
    <row r="428" ht="15.75" customHeight="1">
      <c r="A428" s="20"/>
      <c r="B428" s="20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1"/>
    </row>
    <row r="429" ht="15.75" customHeight="1">
      <c r="A429" s="20"/>
      <c r="B429" s="20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1"/>
    </row>
    <row r="430" ht="15.75" customHeight="1">
      <c r="A430" s="20"/>
      <c r="B430" s="20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1"/>
    </row>
    <row r="431" ht="15.75" customHeight="1">
      <c r="A431" s="20"/>
      <c r="B431" s="20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1"/>
    </row>
    <row r="432" ht="15.75" customHeight="1">
      <c r="A432" s="20"/>
      <c r="B432" s="20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1"/>
    </row>
    <row r="433" ht="15.75" customHeight="1">
      <c r="A433" s="20"/>
      <c r="B433" s="20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1"/>
    </row>
    <row r="434" ht="15.75" customHeight="1">
      <c r="A434" s="20"/>
      <c r="B434" s="20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1"/>
    </row>
    <row r="435" ht="15.75" customHeight="1">
      <c r="A435" s="20"/>
      <c r="B435" s="20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1"/>
    </row>
    <row r="436" ht="15.75" customHeight="1">
      <c r="A436" s="20"/>
      <c r="B436" s="20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1"/>
    </row>
    <row r="437" ht="15.75" customHeight="1">
      <c r="A437" s="20"/>
      <c r="B437" s="20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1"/>
    </row>
    <row r="438" ht="15.75" customHeight="1">
      <c r="A438" s="20"/>
      <c r="B438" s="20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1"/>
    </row>
    <row r="439" ht="15.75" customHeight="1">
      <c r="A439" s="20"/>
      <c r="B439" s="20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1"/>
    </row>
    <row r="440" ht="15.75" customHeight="1">
      <c r="A440" s="20"/>
      <c r="B440" s="20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1"/>
    </row>
    <row r="441" ht="15.75" customHeight="1">
      <c r="A441" s="20"/>
      <c r="B441" s="20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1"/>
    </row>
    <row r="442" ht="15.75" customHeight="1">
      <c r="A442" s="20"/>
      <c r="B442" s="20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1"/>
    </row>
    <row r="443" ht="15.75" customHeight="1">
      <c r="A443" s="20"/>
      <c r="B443" s="20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1"/>
    </row>
    <row r="444" ht="15.75" customHeight="1">
      <c r="A444" s="20"/>
      <c r="B444" s="20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1"/>
    </row>
    <row r="445" ht="15.75" customHeight="1">
      <c r="A445" s="20"/>
      <c r="B445" s="20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1"/>
    </row>
    <row r="446" ht="15.75" customHeight="1">
      <c r="A446" s="20"/>
      <c r="B446" s="20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1"/>
    </row>
    <row r="447" ht="15.75" customHeight="1">
      <c r="A447" s="20"/>
      <c r="B447" s="20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1"/>
    </row>
    <row r="448" ht="15.75" customHeight="1">
      <c r="A448" s="20"/>
      <c r="B448" s="20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1"/>
    </row>
    <row r="449" ht="15.75" customHeight="1">
      <c r="A449" s="20"/>
      <c r="B449" s="20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1"/>
    </row>
    <row r="450" ht="15.75" customHeight="1">
      <c r="A450" s="20"/>
      <c r="B450" s="20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1"/>
    </row>
    <row r="451" ht="15.75" customHeight="1">
      <c r="A451" s="20"/>
      <c r="B451" s="20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1"/>
    </row>
    <row r="452" ht="15.75" customHeight="1">
      <c r="A452" s="20"/>
      <c r="B452" s="20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1"/>
    </row>
    <row r="453" ht="15.75" customHeight="1">
      <c r="A453" s="20"/>
      <c r="B453" s="20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1"/>
    </row>
    <row r="454" ht="15.75" customHeight="1">
      <c r="A454" s="20"/>
      <c r="B454" s="20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1"/>
    </row>
    <row r="455" ht="15.75" customHeight="1">
      <c r="A455" s="20"/>
      <c r="B455" s="20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1"/>
    </row>
    <row r="456" ht="15.75" customHeight="1">
      <c r="A456" s="20"/>
      <c r="B456" s="20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1"/>
    </row>
    <row r="457" ht="15.75" customHeight="1">
      <c r="A457" s="20"/>
      <c r="B457" s="20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1"/>
    </row>
    <row r="458" ht="15.75" customHeight="1">
      <c r="A458" s="20"/>
      <c r="B458" s="20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1"/>
    </row>
    <row r="459" ht="15.75" customHeight="1">
      <c r="A459" s="20"/>
      <c r="B459" s="20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1"/>
    </row>
    <row r="460" ht="15.75" customHeight="1">
      <c r="A460" s="20"/>
      <c r="B460" s="20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1"/>
    </row>
    <row r="461" ht="15.75" customHeight="1">
      <c r="A461" s="20"/>
      <c r="B461" s="20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1"/>
    </row>
    <row r="462" ht="15.75" customHeight="1">
      <c r="A462" s="20"/>
      <c r="B462" s="20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1"/>
    </row>
    <row r="463" ht="15.75" customHeight="1">
      <c r="A463" s="20"/>
      <c r="B463" s="20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1"/>
    </row>
    <row r="464" ht="15.75" customHeight="1">
      <c r="A464" s="20"/>
      <c r="B464" s="20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1"/>
    </row>
    <row r="465" ht="15.75" customHeight="1">
      <c r="A465" s="20"/>
      <c r="B465" s="20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1"/>
    </row>
    <row r="466" ht="15.75" customHeight="1">
      <c r="A466" s="20"/>
      <c r="B466" s="20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1"/>
    </row>
    <row r="467" ht="15.75" customHeight="1">
      <c r="A467" s="20"/>
      <c r="B467" s="20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1"/>
    </row>
    <row r="468" ht="15.75" customHeight="1">
      <c r="A468" s="20"/>
      <c r="B468" s="20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1"/>
    </row>
    <row r="469" ht="15.75" customHeight="1">
      <c r="A469" s="20"/>
      <c r="B469" s="20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1"/>
    </row>
    <row r="470" ht="15.75" customHeight="1">
      <c r="A470" s="20"/>
      <c r="B470" s="20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1"/>
    </row>
    <row r="471" ht="15.75" customHeight="1">
      <c r="A471" s="20"/>
      <c r="B471" s="20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1"/>
    </row>
    <row r="472" ht="15.75" customHeight="1">
      <c r="A472" s="20"/>
      <c r="B472" s="20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1"/>
    </row>
    <row r="473" ht="15.75" customHeight="1">
      <c r="A473" s="20"/>
      <c r="B473" s="20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1"/>
    </row>
    <row r="474" ht="15.75" customHeight="1">
      <c r="A474" s="20"/>
      <c r="B474" s="20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1"/>
    </row>
    <row r="475" ht="15.75" customHeight="1">
      <c r="A475" s="20"/>
      <c r="B475" s="20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1"/>
    </row>
    <row r="476" ht="15.75" customHeight="1">
      <c r="A476" s="20"/>
      <c r="B476" s="20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1"/>
    </row>
    <row r="477" ht="15.75" customHeight="1">
      <c r="A477" s="20"/>
      <c r="B477" s="20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1"/>
    </row>
    <row r="478" ht="15.75" customHeight="1">
      <c r="A478" s="20"/>
      <c r="B478" s="20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1"/>
    </row>
    <row r="479" ht="15.75" customHeight="1">
      <c r="A479" s="20"/>
      <c r="B479" s="20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1"/>
    </row>
    <row r="480" ht="15.75" customHeight="1">
      <c r="A480" s="20"/>
      <c r="B480" s="20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1"/>
    </row>
    <row r="481" ht="15.75" customHeight="1">
      <c r="A481" s="20"/>
      <c r="B481" s="20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1"/>
    </row>
    <row r="482" ht="15.75" customHeight="1">
      <c r="A482" s="20"/>
      <c r="B482" s="20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1"/>
    </row>
    <row r="483" ht="15.75" customHeight="1">
      <c r="A483" s="20"/>
      <c r="B483" s="20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1"/>
    </row>
    <row r="484" ht="15.75" customHeight="1">
      <c r="A484" s="20"/>
      <c r="B484" s="20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1"/>
    </row>
    <row r="485" ht="15.75" customHeight="1">
      <c r="A485" s="20"/>
      <c r="B485" s="20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1"/>
    </row>
    <row r="486" ht="15.75" customHeight="1">
      <c r="A486" s="20"/>
      <c r="B486" s="20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1"/>
    </row>
    <row r="487" ht="15.75" customHeight="1">
      <c r="A487" s="20"/>
      <c r="B487" s="20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1"/>
    </row>
    <row r="488" ht="15.75" customHeight="1">
      <c r="A488" s="20"/>
      <c r="B488" s="20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1"/>
    </row>
    <row r="489" ht="15.75" customHeight="1">
      <c r="A489" s="20"/>
      <c r="B489" s="20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1"/>
    </row>
    <row r="490" ht="15.75" customHeight="1">
      <c r="A490" s="20"/>
      <c r="B490" s="20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1"/>
    </row>
    <row r="491" ht="15.75" customHeight="1">
      <c r="A491" s="20"/>
      <c r="B491" s="20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1"/>
    </row>
    <row r="492" ht="15.75" customHeight="1">
      <c r="A492" s="20"/>
      <c r="B492" s="20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1"/>
    </row>
    <row r="493" ht="15.75" customHeight="1">
      <c r="A493" s="20"/>
      <c r="B493" s="20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1"/>
    </row>
    <row r="494" ht="15.75" customHeight="1">
      <c r="A494" s="20"/>
      <c r="B494" s="20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1"/>
    </row>
    <row r="495" ht="15.75" customHeight="1">
      <c r="A495" s="20"/>
      <c r="B495" s="20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1"/>
    </row>
    <row r="496" ht="15.75" customHeight="1">
      <c r="A496" s="20"/>
      <c r="B496" s="20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1"/>
    </row>
    <row r="497" ht="15.75" customHeight="1">
      <c r="A497" s="20"/>
      <c r="B497" s="20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1"/>
    </row>
    <row r="498" ht="15.75" customHeight="1">
      <c r="A498" s="20"/>
      <c r="B498" s="20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1"/>
    </row>
    <row r="499" ht="15.75" customHeight="1">
      <c r="A499" s="20"/>
      <c r="B499" s="20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1"/>
    </row>
    <row r="500" ht="15.75" customHeight="1">
      <c r="A500" s="20"/>
      <c r="B500" s="20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1"/>
    </row>
    <row r="501" ht="15.75" customHeight="1">
      <c r="A501" s="20"/>
      <c r="B501" s="20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1"/>
    </row>
    <row r="502" ht="15.75" customHeight="1">
      <c r="A502" s="20"/>
      <c r="B502" s="20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1"/>
    </row>
    <row r="503" ht="15.75" customHeight="1">
      <c r="A503" s="20"/>
      <c r="B503" s="20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1"/>
    </row>
    <row r="504" ht="15.75" customHeight="1">
      <c r="A504" s="20"/>
      <c r="B504" s="20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1"/>
    </row>
    <row r="505" ht="15.75" customHeight="1">
      <c r="A505" s="20"/>
      <c r="B505" s="20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1"/>
    </row>
    <row r="506" ht="15.75" customHeight="1">
      <c r="A506" s="20"/>
      <c r="B506" s="20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1"/>
    </row>
    <row r="507" ht="15.75" customHeight="1">
      <c r="A507" s="20"/>
      <c r="B507" s="20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1"/>
    </row>
    <row r="508" ht="15.75" customHeight="1">
      <c r="A508" s="20"/>
      <c r="B508" s="20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1"/>
    </row>
    <row r="509" ht="15.75" customHeight="1">
      <c r="A509" s="20"/>
      <c r="B509" s="20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1"/>
    </row>
    <row r="510" ht="15.75" customHeight="1">
      <c r="A510" s="20"/>
      <c r="B510" s="20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1"/>
    </row>
    <row r="511" ht="15.75" customHeight="1">
      <c r="A511" s="20"/>
      <c r="B511" s="20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1"/>
    </row>
    <row r="512" ht="15.75" customHeight="1">
      <c r="A512" s="20"/>
      <c r="B512" s="20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  <c r="CH512" s="20"/>
      <c r="CI512" s="21"/>
    </row>
    <row r="513" ht="15.75" customHeight="1">
      <c r="A513" s="20"/>
      <c r="B513" s="20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  <c r="CH513" s="20"/>
      <c r="CI513" s="21"/>
    </row>
    <row r="514" ht="15.75" customHeight="1">
      <c r="A514" s="20"/>
      <c r="B514" s="20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  <c r="BH514" s="20"/>
      <c r="BI514" s="20"/>
      <c r="BJ514" s="20"/>
      <c r="BK514" s="20"/>
      <c r="BL514" s="20"/>
      <c r="BM514" s="20"/>
      <c r="BN514" s="20"/>
      <c r="BO514" s="20"/>
      <c r="BP514" s="20"/>
      <c r="BQ514" s="20"/>
      <c r="BR514" s="20"/>
      <c r="BS514" s="20"/>
      <c r="BT514" s="20"/>
      <c r="BU514" s="20"/>
      <c r="BV514" s="20"/>
      <c r="BW514" s="20"/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  <c r="CH514" s="20"/>
      <c r="CI514" s="21"/>
    </row>
    <row r="515" ht="15.75" customHeight="1">
      <c r="A515" s="20"/>
      <c r="B515" s="20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  <c r="BH515" s="20"/>
      <c r="BI515" s="20"/>
      <c r="BJ515" s="20"/>
      <c r="BK515" s="20"/>
      <c r="BL515" s="20"/>
      <c r="BM515" s="20"/>
      <c r="BN515" s="20"/>
      <c r="BO515" s="20"/>
      <c r="BP515" s="20"/>
      <c r="BQ515" s="20"/>
      <c r="BR515" s="20"/>
      <c r="BS515" s="20"/>
      <c r="BT515" s="20"/>
      <c r="BU515" s="20"/>
      <c r="BV515" s="20"/>
      <c r="BW515" s="20"/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  <c r="CH515" s="20"/>
      <c r="CI515" s="21"/>
    </row>
    <row r="516" ht="15.75" customHeight="1">
      <c r="A516" s="20"/>
      <c r="B516" s="20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20"/>
      <c r="BY516" s="20"/>
      <c r="BZ516" s="20"/>
      <c r="CA516" s="20"/>
      <c r="CB516" s="20"/>
      <c r="CC516" s="20"/>
      <c r="CD516" s="20"/>
      <c r="CE516" s="20"/>
      <c r="CF516" s="20"/>
      <c r="CG516" s="20"/>
      <c r="CH516" s="20"/>
      <c r="CI516" s="21"/>
    </row>
    <row r="517" ht="15.75" customHeight="1">
      <c r="A517" s="20"/>
      <c r="B517" s="20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  <c r="BH517" s="20"/>
      <c r="BI517" s="20"/>
      <c r="BJ517" s="20"/>
      <c r="BK517" s="20"/>
      <c r="BL517" s="20"/>
      <c r="BM517" s="20"/>
      <c r="BN517" s="20"/>
      <c r="BO517" s="20"/>
      <c r="BP517" s="20"/>
      <c r="BQ517" s="20"/>
      <c r="BR517" s="20"/>
      <c r="BS517" s="20"/>
      <c r="BT517" s="20"/>
      <c r="BU517" s="20"/>
      <c r="BV517" s="20"/>
      <c r="BW517" s="20"/>
      <c r="BX517" s="20"/>
      <c r="BY517" s="20"/>
      <c r="BZ517" s="20"/>
      <c r="CA517" s="20"/>
      <c r="CB517" s="20"/>
      <c r="CC517" s="20"/>
      <c r="CD517" s="20"/>
      <c r="CE517" s="20"/>
      <c r="CF517" s="20"/>
      <c r="CG517" s="20"/>
      <c r="CH517" s="20"/>
      <c r="CI517" s="21"/>
    </row>
    <row r="518" ht="15.75" customHeight="1">
      <c r="A518" s="20"/>
      <c r="B518" s="20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  <c r="BH518" s="20"/>
      <c r="BI518" s="20"/>
      <c r="BJ518" s="20"/>
      <c r="BK518" s="20"/>
      <c r="BL518" s="20"/>
      <c r="BM518" s="20"/>
      <c r="BN518" s="20"/>
      <c r="BO518" s="20"/>
      <c r="BP518" s="20"/>
      <c r="BQ518" s="20"/>
      <c r="BR518" s="20"/>
      <c r="BS518" s="20"/>
      <c r="BT518" s="20"/>
      <c r="BU518" s="20"/>
      <c r="BV518" s="20"/>
      <c r="BW518" s="20"/>
      <c r="BX518" s="20"/>
      <c r="BY518" s="20"/>
      <c r="BZ518" s="20"/>
      <c r="CA518" s="20"/>
      <c r="CB518" s="20"/>
      <c r="CC518" s="20"/>
      <c r="CD518" s="20"/>
      <c r="CE518" s="20"/>
      <c r="CF518" s="20"/>
      <c r="CG518" s="20"/>
      <c r="CH518" s="20"/>
      <c r="CI518" s="21"/>
    </row>
    <row r="519" ht="15.75" customHeight="1">
      <c r="A519" s="20"/>
      <c r="B519" s="20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  <c r="BH519" s="20"/>
      <c r="BI519" s="20"/>
      <c r="BJ519" s="20"/>
      <c r="BK519" s="20"/>
      <c r="BL519" s="20"/>
      <c r="BM519" s="20"/>
      <c r="BN519" s="20"/>
      <c r="BO519" s="20"/>
      <c r="BP519" s="20"/>
      <c r="BQ519" s="20"/>
      <c r="BR519" s="20"/>
      <c r="BS519" s="20"/>
      <c r="BT519" s="20"/>
      <c r="BU519" s="20"/>
      <c r="BV519" s="20"/>
      <c r="BW519" s="20"/>
      <c r="BX519" s="20"/>
      <c r="BY519" s="20"/>
      <c r="BZ519" s="20"/>
      <c r="CA519" s="20"/>
      <c r="CB519" s="20"/>
      <c r="CC519" s="20"/>
      <c r="CD519" s="20"/>
      <c r="CE519" s="20"/>
      <c r="CF519" s="20"/>
      <c r="CG519" s="20"/>
      <c r="CH519" s="20"/>
      <c r="CI519" s="21"/>
    </row>
    <row r="520" ht="15.75" customHeight="1">
      <c r="A520" s="20"/>
      <c r="B520" s="20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  <c r="BH520" s="20"/>
      <c r="BI520" s="20"/>
      <c r="BJ520" s="20"/>
      <c r="BK520" s="20"/>
      <c r="BL520" s="20"/>
      <c r="BM520" s="20"/>
      <c r="BN520" s="20"/>
      <c r="BO520" s="20"/>
      <c r="BP520" s="20"/>
      <c r="BQ520" s="20"/>
      <c r="BR520" s="20"/>
      <c r="BS520" s="20"/>
      <c r="BT520" s="20"/>
      <c r="BU520" s="20"/>
      <c r="BV520" s="20"/>
      <c r="BW520" s="20"/>
      <c r="BX520" s="20"/>
      <c r="BY520" s="20"/>
      <c r="BZ520" s="20"/>
      <c r="CA520" s="20"/>
      <c r="CB520" s="20"/>
      <c r="CC520" s="20"/>
      <c r="CD520" s="20"/>
      <c r="CE520" s="20"/>
      <c r="CF520" s="20"/>
      <c r="CG520" s="20"/>
      <c r="CH520" s="20"/>
      <c r="CI520" s="21"/>
    </row>
    <row r="521" ht="15.75" customHeight="1">
      <c r="A521" s="20"/>
      <c r="B521" s="20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  <c r="BH521" s="20"/>
      <c r="BI521" s="20"/>
      <c r="BJ521" s="20"/>
      <c r="BK521" s="20"/>
      <c r="BL521" s="20"/>
      <c r="BM521" s="20"/>
      <c r="BN521" s="20"/>
      <c r="BO521" s="20"/>
      <c r="BP521" s="20"/>
      <c r="BQ521" s="20"/>
      <c r="BR521" s="20"/>
      <c r="BS521" s="20"/>
      <c r="BT521" s="20"/>
      <c r="BU521" s="20"/>
      <c r="BV521" s="20"/>
      <c r="BW521" s="20"/>
      <c r="BX521" s="20"/>
      <c r="BY521" s="20"/>
      <c r="BZ521" s="20"/>
      <c r="CA521" s="20"/>
      <c r="CB521" s="20"/>
      <c r="CC521" s="20"/>
      <c r="CD521" s="20"/>
      <c r="CE521" s="20"/>
      <c r="CF521" s="20"/>
      <c r="CG521" s="20"/>
      <c r="CH521" s="20"/>
      <c r="CI521" s="21"/>
    </row>
    <row r="522" ht="15.75" customHeight="1">
      <c r="A522" s="20"/>
      <c r="B522" s="20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  <c r="BH522" s="20"/>
      <c r="BI522" s="20"/>
      <c r="BJ522" s="20"/>
      <c r="BK522" s="20"/>
      <c r="BL522" s="20"/>
      <c r="BM522" s="20"/>
      <c r="BN522" s="20"/>
      <c r="BO522" s="20"/>
      <c r="BP522" s="20"/>
      <c r="BQ522" s="20"/>
      <c r="BR522" s="20"/>
      <c r="BS522" s="20"/>
      <c r="BT522" s="20"/>
      <c r="BU522" s="20"/>
      <c r="BV522" s="20"/>
      <c r="BW522" s="20"/>
      <c r="BX522" s="20"/>
      <c r="BY522" s="20"/>
      <c r="BZ522" s="20"/>
      <c r="CA522" s="20"/>
      <c r="CB522" s="20"/>
      <c r="CC522" s="20"/>
      <c r="CD522" s="20"/>
      <c r="CE522" s="20"/>
      <c r="CF522" s="20"/>
      <c r="CG522" s="20"/>
      <c r="CH522" s="20"/>
      <c r="CI522" s="21"/>
    </row>
    <row r="523" ht="15.75" customHeight="1">
      <c r="A523" s="20"/>
      <c r="B523" s="20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/>
      <c r="BT523" s="20"/>
      <c r="BU523" s="20"/>
      <c r="BV523" s="20"/>
      <c r="BW523" s="20"/>
      <c r="BX523" s="20"/>
      <c r="BY523" s="20"/>
      <c r="BZ523" s="20"/>
      <c r="CA523" s="20"/>
      <c r="CB523" s="20"/>
      <c r="CC523" s="20"/>
      <c r="CD523" s="20"/>
      <c r="CE523" s="20"/>
      <c r="CF523" s="20"/>
      <c r="CG523" s="20"/>
      <c r="CH523" s="20"/>
      <c r="CI523" s="21"/>
    </row>
    <row r="524" ht="15.75" customHeight="1">
      <c r="A524" s="20"/>
      <c r="B524" s="20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/>
      <c r="BT524" s="20"/>
      <c r="BU524" s="20"/>
      <c r="BV524" s="20"/>
      <c r="BW524" s="20"/>
      <c r="BX524" s="20"/>
      <c r="BY524" s="20"/>
      <c r="BZ524" s="20"/>
      <c r="CA524" s="20"/>
      <c r="CB524" s="20"/>
      <c r="CC524" s="20"/>
      <c r="CD524" s="20"/>
      <c r="CE524" s="20"/>
      <c r="CF524" s="20"/>
      <c r="CG524" s="20"/>
      <c r="CH524" s="20"/>
      <c r="CI524" s="21"/>
    </row>
    <row r="525" ht="15.75" customHeight="1">
      <c r="A525" s="20"/>
      <c r="B525" s="20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/>
      <c r="BT525" s="20"/>
      <c r="BU525" s="20"/>
      <c r="BV525" s="20"/>
      <c r="BW525" s="20"/>
      <c r="BX525" s="20"/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1"/>
    </row>
    <row r="526" ht="15.75" customHeight="1">
      <c r="A526" s="20"/>
      <c r="B526" s="20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/>
      <c r="BT526" s="20"/>
      <c r="BU526" s="20"/>
      <c r="BV526" s="20"/>
      <c r="BW526" s="20"/>
      <c r="BX526" s="20"/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1"/>
    </row>
    <row r="527" ht="15.75" customHeight="1">
      <c r="A527" s="20"/>
      <c r="B527" s="20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  <c r="BH527" s="20"/>
      <c r="BI527" s="20"/>
      <c r="BJ527" s="20"/>
      <c r="BK527" s="20"/>
      <c r="BL527" s="20"/>
      <c r="BM527" s="20"/>
      <c r="BN527" s="20"/>
      <c r="BO527" s="20"/>
      <c r="BP527" s="20"/>
      <c r="BQ527" s="20"/>
      <c r="BR527" s="20"/>
      <c r="BS527" s="20"/>
      <c r="BT527" s="20"/>
      <c r="BU527" s="20"/>
      <c r="BV527" s="20"/>
      <c r="BW527" s="20"/>
      <c r="BX527" s="20"/>
      <c r="BY527" s="20"/>
      <c r="BZ527" s="20"/>
      <c r="CA527" s="20"/>
      <c r="CB527" s="20"/>
      <c r="CC527" s="20"/>
      <c r="CD527" s="20"/>
      <c r="CE527" s="20"/>
      <c r="CF527" s="20"/>
      <c r="CG527" s="20"/>
      <c r="CH527" s="20"/>
      <c r="CI527" s="21"/>
    </row>
    <row r="528" ht="15.75" customHeight="1">
      <c r="A528" s="20"/>
      <c r="B528" s="20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  <c r="BH528" s="20"/>
      <c r="BI528" s="20"/>
      <c r="BJ528" s="20"/>
      <c r="BK528" s="20"/>
      <c r="BL528" s="20"/>
      <c r="BM528" s="20"/>
      <c r="BN528" s="20"/>
      <c r="BO528" s="20"/>
      <c r="BP528" s="20"/>
      <c r="BQ528" s="20"/>
      <c r="BR528" s="20"/>
      <c r="BS528" s="20"/>
      <c r="BT528" s="20"/>
      <c r="BU528" s="20"/>
      <c r="BV528" s="20"/>
      <c r="BW528" s="20"/>
      <c r="BX528" s="20"/>
      <c r="BY528" s="20"/>
      <c r="BZ528" s="20"/>
      <c r="CA528" s="20"/>
      <c r="CB528" s="20"/>
      <c r="CC528" s="20"/>
      <c r="CD528" s="20"/>
      <c r="CE528" s="20"/>
      <c r="CF528" s="20"/>
      <c r="CG528" s="20"/>
      <c r="CH528" s="20"/>
      <c r="CI528" s="21"/>
    </row>
    <row r="529" ht="15.75" customHeight="1">
      <c r="A529" s="20"/>
      <c r="B529" s="20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  <c r="BY529" s="20"/>
      <c r="BZ529" s="20"/>
      <c r="CA529" s="20"/>
      <c r="CB529" s="20"/>
      <c r="CC529" s="20"/>
      <c r="CD529" s="20"/>
      <c r="CE529" s="20"/>
      <c r="CF529" s="20"/>
      <c r="CG529" s="20"/>
      <c r="CH529" s="20"/>
      <c r="CI529" s="21"/>
    </row>
    <row r="530" ht="15.75" customHeight="1">
      <c r="A530" s="20"/>
      <c r="B530" s="20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20"/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1"/>
    </row>
    <row r="531" ht="15.75" customHeight="1">
      <c r="A531" s="20"/>
      <c r="B531" s="20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20"/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1"/>
    </row>
    <row r="532" ht="15.75" customHeight="1">
      <c r="A532" s="20"/>
      <c r="B532" s="20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20"/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1"/>
    </row>
    <row r="533" ht="15.75" customHeight="1">
      <c r="A533" s="20"/>
      <c r="B533" s="20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20"/>
      <c r="BW533" s="20"/>
      <c r="BX533" s="20"/>
      <c r="BY533" s="20"/>
      <c r="BZ533" s="20"/>
      <c r="CA533" s="20"/>
      <c r="CB533" s="20"/>
      <c r="CC533" s="20"/>
      <c r="CD533" s="20"/>
      <c r="CE533" s="20"/>
      <c r="CF533" s="20"/>
      <c r="CG533" s="20"/>
      <c r="CH533" s="20"/>
      <c r="CI533" s="21"/>
    </row>
    <row r="534" ht="15.75" customHeight="1">
      <c r="A534" s="20"/>
      <c r="B534" s="20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20"/>
      <c r="BW534" s="20"/>
      <c r="BX534" s="20"/>
      <c r="BY534" s="20"/>
      <c r="BZ534" s="20"/>
      <c r="CA534" s="20"/>
      <c r="CB534" s="20"/>
      <c r="CC534" s="20"/>
      <c r="CD534" s="20"/>
      <c r="CE534" s="20"/>
      <c r="CF534" s="20"/>
      <c r="CG534" s="20"/>
      <c r="CH534" s="20"/>
      <c r="CI534" s="21"/>
    </row>
    <row r="535" ht="15.75" customHeight="1">
      <c r="A535" s="20"/>
      <c r="B535" s="20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20"/>
      <c r="BW535" s="20"/>
      <c r="BX535" s="20"/>
      <c r="BY535" s="20"/>
      <c r="BZ535" s="20"/>
      <c r="CA535" s="20"/>
      <c r="CB535" s="20"/>
      <c r="CC535" s="20"/>
      <c r="CD535" s="20"/>
      <c r="CE535" s="20"/>
      <c r="CF535" s="20"/>
      <c r="CG535" s="20"/>
      <c r="CH535" s="20"/>
      <c r="CI535" s="21"/>
    </row>
    <row r="536" ht="15.75" customHeight="1">
      <c r="A536" s="20"/>
      <c r="B536" s="20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  <c r="BH536" s="20"/>
      <c r="BI536" s="20"/>
      <c r="BJ536" s="20"/>
      <c r="BK536" s="20"/>
      <c r="BL536" s="20"/>
      <c r="BM536" s="20"/>
      <c r="BN536" s="20"/>
      <c r="BO536" s="20"/>
      <c r="BP536" s="20"/>
      <c r="BQ536" s="20"/>
      <c r="BR536" s="20"/>
      <c r="BS536" s="20"/>
      <c r="BT536" s="20"/>
      <c r="BU536" s="20"/>
      <c r="BV536" s="20"/>
      <c r="BW536" s="20"/>
      <c r="BX536" s="20"/>
      <c r="BY536" s="20"/>
      <c r="BZ536" s="20"/>
      <c r="CA536" s="20"/>
      <c r="CB536" s="20"/>
      <c r="CC536" s="20"/>
      <c r="CD536" s="20"/>
      <c r="CE536" s="20"/>
      <c r="CF536" s="20"/>
      <c r="CG536" s="20"/>
      <c r="CH536" s="20"/>
      <c r="CI536" s="21"/>
    </row>
    <row r="537" ht="15.75" customHeight="1">
      <c r="A537" s="20"/>
      <c r="B537" s="20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  <c r="BY537" s="20"/>
      <c r="BZ537" s="20"/>
      <c r="CA537" s="20"/>
      <c r="CB537" s="20"/>
      <c r="CC537" s="20"/>
      <c r="CD537" s="20"/>
      <c r="CE537" s="20"/>
      <c r="CF537" s="20"/>
      <c r="CG537" s="20"/>
      <c r="CH537" s="20"/>
      <c r="CI537" s="21"/>
    </row>
    <row r="538" ht="15.75" customHeight="1">
      <c r="A538" s="20"/>
      <c r="B538" s="20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  <c r="BH538" s="20"/>
      <c r="BI538" s="20"/>
      <c r="BJ538" s="20"/>
      <c r="BK538" s="20"/>
      <c r="BL538" s="20"/>
      <c r="BM538" s="20"/>
      <c r="BN538" s="20"/>
      <c r="BO538" s="20"/>
      <c r="BP538" s="20"/>
      <c r="BQ538" s="20"/>
      <c r="BR538" s="20"/>
      <c r="BS538" s="20"/>
      <c r="BT538" s="20"/>
      <c r="BU538" s="20"/>
      <c r="BV538" s="20"/>
      <c r="BW538" s="20"/>
      <c r="BX538" s="20"/>
      <c r="BY538" s="20"/>
      <c r="BZ538" s="20"/>
      <c r="CA538" s="20"/>
      <c r="CB538" s="20"/>
      <c r="CC538" s="20"/>
      <c r="CD538" s="20"/>
      <c r="CE538" s="20"/>
      <c r="CF538" s="20"/>
      <c r="CG538" s="20"/>
      <c r="CH538" s="20"/>
      <c r="CI538" s="21"/>
    </row>
    <row r="539" ht="15.75" customHeight="1">
      <c r="A539" s="20"/>
      <c r="B539" s="20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  <c r="BH539" s="20"/>
      <c r="BI539" s="20"/>
      <c r="BJ539" s="20"/>
      <c r="BK539" s="20"/>
      <c r="BL539" s="20"/>
      <c r="BM539" s="20"/>
      <c r="BN539" s="20"/>
      <c r="BO539" s="20"/>
      <c r="BP539" s="20"/>
      <c r="BQ539" s="20"/>
      <c r="BR539" s="20"/>
      <c r="BS539" s="20"/>
      <c r="BT539" s="20"/>
      <c r="BU539" s="20"/>
      <c r="BV539" s="20"/>
      <c r="BW539" s="20"/>
      <c r="BX539" s="20"/>
      <c r="BY539" s="20"/>
      <c r="BZ539" s="20"/>
      <c r="CA539" s="20"/>
      <c r="CB539" s="20"/>
      <c r="CC539" s="20"/>
      <c r="CD539" s="20"/>
      <c r="CE539" s="20"/>
      <c r="CF539" s="20"/>
      <c r="CG539" s="20"/>
      <c r="CH539" s="20"/>
      <c r="CI539" s="21"/>
    </row>
    <row r="540" ht="15.75" customHeight="1">
      <c r="A540" s="20"/>
      <c r="B540" s="20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  <c r="BH540" s="20"/>
      <c r="BI540" s="20"/>
      <c r="BJ540" s="20"/>
      <c r="BK540" s="20"/>
      <c r="BL540" s="20"/>
      <c r="BM540" s="20"/>
      <c r="BN540" s="20"/>
      <c r="BO540" s="20"/>
      <c r="BP540" s="20"/>
      <c r="BQ540" s="20"/>
      <c r="BR540" s="20"/>
      <c r="BS540" s="20"/>
      <c r="BT540" s="20"/>
      <c r="BU540" s="20"/>
      <c r="BV540" s="20"/>
      <c r="BW540" s="20"/>
      <c r="BX540" s="20"/>
      <c r="BY540" s="20"/>
      <c r="BZ540" s="20"/>
      <c r="CA540" s="20"/>
      <c r="CB540" s="20"/>
      <c r="CC540" s="20"/>
      <c r="CD540" s="20"/>
      <c r="CE540" s="20"/>
      <c r="CF540" s="20"/>
      <c r="CG540" s="20"/>
      <c r="CH540" s="20"/>
      <c r="CI540" s="21"/>
    </row>
    <row r="541" ht="15.75" customHeight="1">
      <c r="A541" s="20"/>
      <c r="B541" s="20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  <c r="BN541" s="20"/>
      <c r="BO541" s="20"/>
      <c r="BP541" s="20"/>
      <c r="BQ541" s="20"/>
      <c r="BR541" s="20"/>
      <c r="BS541" s="20"/>
      <c r="BT541" s="20"/>
      <c r="BU541" s="20"/>
      <c r="BV541" s="20"/>
      <c r="BW541" s="20"/>
      <c r="BX541" s="20"/>
      <c r="BY541" s="20"/>
      <c r="BZ541" s="20"/>
      <c r="CA541" s="20"/>
      <c r="CB541" s="20"/>
      <c r="CC541" s="20"/>
      <c r="CD541" s="20"/>
      <c r="CE541" s="20"/>
      <c r="CF541" s="20"/>
      <c r="CG541" s="20"/>
      <c r="CH541" s="20"/>
      <c r="CI541" s="21"/>
    </row>
    <row r="542" ht="15.75" customHeight="1">
      <c r="A542" s="20"/>
      <c r="B542" s="20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20"/>
      <c r="BW542" s="20"/>
      <c r="BX542" s="20"/>
      <c r="BY542" s="20"/>
      <c r="BZ542" s="20"/>
      <c r="CA542" s="20"/>
      <c r="CB542" s="20"/>
      <c r="CC542" s="20"/>
      <c r="CD542" s="20"/>
      <c r="CE542" s="20"/>
      <c r="CF542" s="20"/>
      <c r="CG542" s="20"/>
      <c r="CH542" s="20"/>
      <c r="CI542" s="21"/>
    </row>
    <row r="543" ht="15.75" customHeight="1">
      <c r="A543" s="20"/>
      <c r="B543" s="20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B543" s="20"/>
      <c r="CC543" s="20"/>
      <c r="CD543" s="20"/>
      <c r="CE543" s="20"/>
      <c r="CF543" s="20"/>
      <c r="CG543" s="20"/>
      <c r="CH543" s="20"/>
      <c r="CI543" s="21"/>
    </row>
    <row r="544" ht="15.75" customHeight="1">
      <c r="A544" s="20"/>
      <c r="B544" s="20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20"/>
      <c r="BW544" s="20"/>
      <c r="BX544" s="20"/>
      <c r="BY544" s="20"/>
      <c r="BZ544" s="20"/>
      <c r="CA544" s="20"/>
      <c r="CB544" s="20"/>
      <c r="CC544" s="20"/>
      <c r="CD544" s="20"/>
      <c r="CE544" s="20"/>
      <c r="CF544" s="20"/>
      <c r="CG544" s="20"/>
      <c r="CH544" s="20"/>
      <c r="CI544" s="21"/>
    </row>
    <row r="545" ht="15.75" customHeight="1">
      <c r="A545" s="20"/>
      <c r="B545" s="20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20"/>
      <c r="BW545" s="20"/>
      <c r="BX545" s="20"/>
      <c r="BY545" s="20"/>
      <c r="BZ545" s="20"/>
      <c r="CA545" s="20"/>
      <c r="CB545" s="20"/>
      <c r="CC545" s="20"/>
      <c r="CD545" s="20"/>
      <c r="CE545" s="20"/>
      <c r="CF545" s="20"/>
      <c r="CG545" s="20"/>
      <c r="CH545" s="20"/>
      <c r="CI545" s="21"/>
    </row>
    <row r="546" ht="15.75" customHeight="1">
      <c r="A546" s="20"/>
      <c r="B546" s="20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  <c r="BH546" s="20"/>
      <c r="BI546" s="20"/>
      <c r="BJ546" s="20"/>
      <c r="BK546" s="20"/>
      <c r="BL546" s="20"/>
      <c r="BM546" s="20"/>
      <c r="BN546" s="20"/>
      <c r="BO546" s="20"/>
      <c r="BP546" s="20"/>
      <c r="BQ546" s="20"/>
      <c r="BR546" s="20"/>
      <c r="BS546" s="20"/>
      <c r="BT546" s="20"/>
      <c r="BU546" s="20"/>
      <c r="BV546" s="20"/>
      <c r="BW546" s="20"/>
      <c r="BX546" s="20"/>
      <c r="BY546" s="20"/>
      <c r="BZ546" s="20"/>
      <c r="CA546" s="20"/>
      <c r="CB546" s="20"/>
      <c r="CC546" s="20"/>
      <c r="CD546" s="20"/>
      <c r="CE546" s="20"/>
      <c r="CF546" s="20"/>
      <c r="CG546" s="20"/>
      <c r="CH546" s="20"/>
      <c r="CI546" s="21"/>
    </row>
    <row r="547" ht="15.75" customHeight="1">
      <c r="A547" s="20"/>
      <c r="B547" s="20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  <c r="BH547" s="20"/>
      <c r="BI547" s="20"/>
      <c r="BJ547" s="20"/>
      <c r="BK547" s="20"/>
      <c r="BL547" s="20"/>
      <c r="BM547" s="20"/>
      <c r="BN547" s="20"/>
      <c r="BO547" s="20"/>
      <c r="BP547" s="20"/>
      <c r="BQ547" s="20"/>
      <c r="BR547" s="20"/>
      <c r="BS547" s="20"/>
      <c r="BT547" s="20"/>
      <c r="BU547" s="20"/>
      <c r="BV547" s="20"/>
      <c r="BW547" s="20"/>
      <c r="BX547" s="20"/>
      <c r="BY547" s="20"/>
      <c r="BZ547" s="20"/>
      <c r="CA547" s="20"/>
      <c r="CB547" s="20"/>
      <c r="CC547" s="20"/>
      <c r="CD547" s="20"/>
      <c r="CE547" s="20"/>
      <c r="CF547" s="20"/>
      <c r="CG547" s="20"/>
      <c r="CH547" s="20"/>
      <c r="CI547" s="21"/>
    </row>
    <row r="548" ht="15.75" customHeight="1">
      <c r="A548" s="20"/>
      <c r="B548" s="20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  <c r="BH548" s="20"/>
      <c r="BI548" s="20"/>
      <c r="BJ548" s="20"/>
      <c r="BK548" s="20"/>
      <c r="BL548" s="20"/>
      <c r="BM548" s="20"/>
      <c r="BN548" s="20"/>
      <c r="BO548" s="20"/>
      <c r="BP548" s="20"/>
      <c r="BQ548" s="20"/>
      <c r="BR548" s="20"/>
      <c r="BS548" s="20"/>
      <c r="BT548" s="20"/>
      <c r="BU548" s="20"/>
      <c r="BV548" s="20"/>
      <c r="BW548" s="20"/>
      <c r="BX548" s="20"/>
      <c r="BY548" s="20"/>
      <c r="BZ548" s="20"/>
      <c r="CA548" s="20"/>
      <c r="CB548" s="20"/>
      <c r="CC548" s="20"/>
      <c r="CD548" s="20"/>
      <c r="CE548" s="20"/>
      <c r="CF548" s="20"/>
      <c r="CG548" s="20"/>
      <c r="CH548" s="20"/>
      <c r="CI548" s="21"/>
    </row>
    <row r="549" ht="15.75" customHeight="1">
      <c r="A549" s="20"/>
      <c r="B549" s="20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  <c r="BH549" s="20"/>
      <c r="BI549" s="20"/>
      <c r="BJ549" s="20"/>
      <c r="BK549" s="20"/>
      <c r="BL549" s="20"/>
      <c r="BM549" s="20"/>
      <c r="BN549" s="20"/>
      <c r="BO549" s="20"/>
      <c r="BP549" s="20"/>
      <c r="BQ549" s="20"/>
      <c r="BR549" s="20"/>
      <c r="BS549" s="20"/>
      <c r="BT549" s="20"/>
      <c r="BU549" s="20"/>
      <c r="BV549" s="20"/>
      <c r="BW549" s="20"/>
      <c r="BX549" s="20"/>
      <c r="BY549" s="20"/>
      <c r="BZ549" s="20"/>
      <c r="CA549" s="20"/>
      <c r="CB549" s="20"/>
      <c r="CC549" s="20"/>
      <c r="CD549" s="20"/>
      <c r="CE549" s="20"/>
      <c r="CF549" s="20"/>
      <c r="CG549" s="20"/>
      <c r="CH549" s="20"/>
      <c r="CI549" s="21"/>
    </row>
    <row r="550" ht="15.75" customHeight="1">
      <c r="A550" s="20"/>
      <c r="B550" s="20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  <c r="BH550" s="20"/>
      <c r="BI550" s="20"/>
      <c r="BJ550" s="20"/>
      <c r="BK550" s="20"/>
      <c r="BL550" s="20"/>
      <c r="BM550" s="20"/>
      <c r="BN550" s="20"/>
      <c r="BO550" s="20"/>
      <c r="BP550" s="20"/>
      <c r="BQ550" s="20"/>
      <c r="BR550" s="20"/>
      <c r="BS550" s="20"/>
      <c r="BT550" s="20"/>
      <c r="BU550" s="20"/>
      <c r="BV550" s="20"/>
      <c r="BW550" s="20"/>
      <c r="BX550" s="20"/>
      <c r="BY550" s="20"/>
      <c r="BZ550" s="20"/>
      <c r="CA550" s="20"/>
      <c r="CB550" s="20"/>
      <c r="CC550" s="20"/>
      <c r="CD550" s="20"/>
      <c r="CE550" s="20"/>
      <c r="CF550" s="20"/>
      <c r="CG550" s="20"/>
      <c r="CH550" s="20"/>
      <c r="CI550" s="21"/>
    </row>
    <row r="551" ht="15.75" customHeight="1">
      <c r="A551" s="20"/>
      <c r="B551" s="20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  <c r="BH551" s="20"/>
      <c r="BI551" s="20"/>
      <c r="BJ551" s="20"/>
      <c r="BK551" s="20"/>
      <c r="BL551" s="20"/>
      <c r="BM551" s="20"/>
      <c r="BN551" s="20"/>
      <c r="BO551" s="20"/>
      <c r="BP551" s="20"/>
      <c r="BQ551" s="20"/>
      <c r="BR551" s="20"/>
      <c r="BS551" s="20"/>
      <c r="BT551" s="20"/>
      <c r="BU551" s="20"/>
      <c r="BV551" s="20"/>
      <c r="BW551" s="20"/>
      <c r="BX551" s="20"/>
      <c r="BY551" s="20"/>
      <c r="BZ551" s="20"/>
      <c r="CA551" s="20"/>
      <c r="CB551" s="20"/>
      <c r="CC551" s="20"/>
      <c r="CD551" s="20"/>
      <c r="CE551" s="20"/>
      <c r="CF551" s="20"/>
      <c r="CG551" s="20"/>
      <c r="CH551" s="20"/>
      <c r="CI551" s="21"/>
    </row>
    <row r="552" ht="15.75" customHeight="1">
      <c r="A552" s="20"/>
      <c r="B552" s="20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  <c r="BH552" s="20"/>
      <c r="BI552" s="20"/>
      <c r="BJ552" s="20"/>
      <c r="BK552" s="20"/>
      <c r="BL552" s="20"/>
      <c r="BM552" s="20"/>
      <c r="BN552" s="20"/>
      <c r="BO552" s="20"/>
      <c r="BP552" s="20"/>
      <c r="BQ552" s="20"/>
      <c r="BR552" s="20"/>
      <c r="BS552" s="20"/>
      <c r="BT552" s="20"/>
      <c r="BU552" s="20"/>
      <c r="BV552" s="20"/>
      <c r="BW552" s="20"/>
      <c r="BX552" s="20"/>
      <c r="BY552" s="20"/>
      <c r="BZ552" s="20"/>
      <c r="CA552" s="20"/>
      <c r="CB552" s="20"/>
      <c r="CC552" s="20"/>
      <c r="CD552" s="20"/>
      <c r="CE552" s="20"/>
      <c r="CF552" s="20"/>
      <c r="CG552" s="20"/>
      <c r="CH552" s="20"/>
      <c r="CI552" s="21"/>
    </row>
    <row r="553" ht="15.75" customHeight="1">
      <c r="A553" s="20"/>
      <c r="B553" s="20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  <c r="BH553" s="20"/>
      <c r="BI553" s="20"/>
      <c r="BJ553" s="20"/>
      <c r="BK553" s="20"/>
      <c r="BL553" s="20"/>
      <c r="BM553" s="20"/>
      <c r="BN553" s="20"/>
      <c r="BO553" s="20"/>
      <c r="BP553" s="20"/>
      <c r="BQ553" s="20"/>
      <c r="BR553" s="20"/>
      <c r="BS553" s="20"/>
      <c r="BT553" s="20"/>
      <c r="BU553" s="20"/>
      <c r="BV553" s="20"/>
      <c r="BW553" s="20"/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1"/>
    </row>
    <row r="554" ht="15.75" customHeight="1">
      <c r="A554" s="20"/>
      <c r="B554" s="20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/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1"/>
    </row>
    <row r="555" ht="15.75" customHeight="1">
      <c r="A555" s="20"/>
      <c r="B555" s="20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/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/>
      <c r="CF555" s="20"/>
      <c r="CG555" s="20"/>
      <c r="CH555" s="20"/>
      <c r="CI555" s="21"/>
    </row>
    <row r="556" ht="15.75" customHeight="1">
      <c r="A556" s="20"/>
      <c r="B556" s="20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  <c r="CF556" s="20"/>
      <c r="CG556" s="20"/>
      <c r="CH556" s="20"/>
      <c r="CI556" s="21"/>
    </row>
    <row r="557" ht="15.75" customHeight="1">
      <c r="A557" s="20"/>
      <c r="B557" s="20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1"/>
    </row>
    <row r="558" ht="15.75" customHeight="1">
      <c r="A558" s="20"/>
      <c r="B558" s="20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  <c r="CF558" s="20"/>
      <c r="CG558" s="20"/>
      <c r="CH558" s="20"/>
      <c r="CI558" s="21"/>
    </row>
    <row r="559" ht="15.75" customHeight="1">
      <c r="A559" s="20"/>
      <c r="B559" s="20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  <c r="CF559" s="20"/>
      <c r="CG559" s="20"/>
      <c r="CH559" s="20"/>
      <c r="CI559" s="21"/>
    </row>
    <row r="560" ht="15.75" customHeight="1">
      <c r="A560" s="20"/>
      <c r="B560" s="20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  <c r="CF560" s="20"/>
      <c r="CG560" s="20"/>
      <c r="CH560" s="20"/>
      <c r="CI560" s="21"/>
    </row>
    <row r="561" ht="15.75" customHeight="1">
      <c r="A561" s="20"/>
      <c r="B561" s="20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  <c r="CF561" s="20"/>
      <c r="CG561" s="20"/>
      <c r="CH561" s="20"/>
      <c r="CI561" s="21"/>
    </row>
    <row r="562" ht="15.75" customHeight="1">
      <c r="A562" s="20"/>
      <c r="B562" s="20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  <c r="BH562" s="20"/>
      <c r="BI562" s="20"/>
      <c r="BJ562" s="20"/>
      <c r="BK562" s="20"/>
      <c r="BL562" s="20"/>
      <c r="BM562" s="20"/>
      <c r="BN562" s="20"/>
      <c r="BO562" s="20"/>
      <c r="BP562" s="20"/>
      <c r="BQ562" s="20"/>
      <c r="BR562" s="20"/>
      <c r="BS562" s="20"/>
      <c r="BT562" s="20"/>
      <c r="BU562" s="20"/>
      <c r="BV562" s="20"/>
      <c r="BW562" s="20"/>
      <c r="BX562" s="20"/>
      <c r="BY562" s="20"/>
      <c r="BZ562" s="20"/>
      <c r="CA562" s="20"/>
      <c r="CB562" s="20"/>
      <c r="CC562" s="20"/>
      <c r="CD562" s="20"/>
      <c r="CE562" s="20"/>
      <c r="CF562" s="20"/>
      <c r="CG562" s="20"/>
      <c r="CH562" s="20"/>
      <c r="CI562" s="21"/>
    </row>
    <row r="563" ht="15.75" customHeight="1">
      <c r="A563" s="20"/>
      <c r="B563" s="20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  <c r="BH563" s="20"/>
      <c r="BI563" s="20"/>
      <c r="BJ563" s="20"/>
      <c r="BK563" s="20"/>
      <c r="BL563" s="20"/>
      <c r="BM563" s="20"/>
      <c r="BN563" s="20"/>
      <c r="BO563" s="20"/>
      <c r="BP563" s="20"/>
      <c r="BQ563" s="20"/>
      <c r="BR563" s="20"/>
      <c r="BS563" s="20"/>
      <c r="BT563" s="20"/>
      <c r="BU563" s="20"/>
      <c r="BV563" s="20"/>
      <c r="BW563" s="20"/>
      <c r="BX563" s="20"/>
      <c r="BY563" s="20"/>
      <c r="BZ563" s="20"/>
      <c r="CA563" s="20"/>
      <c r="CB563" s="20"/>
      <c r="CC563" s="20"/>
      <c r="CD563" s="20"/>
      <c r="CE563" s="20"/>
      <c r="CF563" s="20"/>
      <c r="CG563" s="20"/>
      <c r="CH563" s="20"/>
      <c r="CI563" s="21"/>
    </row>
    <row r="564" ht="15.75" customHeight="1">
      <c r="A564" s="20"/>
      <c r="B564" s="20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  <c r="BH564" s="20"/>
      <c r="BI564" s="20"/>
      <c r="BJ564" s="20"/>
      <c r="BK564" s="20"/>
      <c r="BL564" s="20"/>
      <c r="BM564" s="20"/>
      <c r="BN564" s="20"/>
      <c r="BO564" s="20"/>
      <c r="BP564" s="20"/>
      <c r="BQ564" s="20"/>
      <c r="BR564" s="20"/>
      <c r="BS564" s="20"/>
      <c r="BT564" s="20"/>
      <c r="BU564" s="20"/>
      <c r="BV564" s="20"/>
      <c r="BW564" s="20"/>
      <c r="BX564" s="20"/>
      <c r="BY564" s="20"/>
      <c r="BZ564" s="20"/>
      <c r="CA564" s="20"/>
      <c r="CB564" s="20"/>
      <c r="CC564" s="20"/>
      <c r="CD564" s="20"/>
      <c r="CE564" s="20"/>
      <c r="CF564" s="20"/>
      <c r="CG564" s="20"/>
      <c r="CH564" s="20"/>
      <c r="CI564" s="21"/>
    </row>
    <row r="565" ht="15.75" customHeight="1">
      <c r="A565" s="20"/>
      <c r="B565" s="20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  <c r="BH565" s="20"/>
      <c r="BI565" s="20"/>
      <c r="BJ565" s="20"/>
      <c r="BK565" s="20"/>
      <c r="BL565" s="20"/>
      <c r="BM565" s="20"/>
      <c r="BN565" s="20"/>
      <c r="BO565" s="20"/>
      <c r="BP565" s="20"/>
      <c r="BQ565" s="20"/>
      <c r="BR565" s="20"/>
      <c r="BS565" s="20"/>
      <c r="BT565" s="20"/>
      <c r="BU565" s="20"/>
      <c r="BV565" s="20"/>
      <c r="BW565" s="20"/>
      <c r="BX565" s="20"/>
      <c r="BY565" s="20"/>
      <c r="BZ565" s="20"/>
      <c r="CA565" s="20"/>
      <c r="CB565" s="20"/>
      <c r="CC565" s="20"/>
      <c r="CD565" s="20"/>
      <c r="CE565" s="20"/>
      <c r="CF565" s="20"/>
      <c r="CG565" s="20"/>
      <c r="CH565" s="20"/>
      <c r="CI565" s="21"/>
    </row>
    <row r="566" ht="15.75" customHeight="1">
      <c r="A566" s="20"/>
      <c r="B566" s="20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/>
      <c r="BT566" s="20"/>
      <c r="BU566" s="20"/>
      <c r="BV566" s="20"/>
      <c r="BW566" s="20"/>
      <c r="BX566" s="20"/>
      <c r="BY566" s="20"/>
      <c r="BZ566" s="20"/>
      <c r="CA566" s="20"/>
      <c r="CB566" s="20"/>
      <c r="CC566" s="20"/>
      <c r="CD566" s="20"/>
      <c r="CE566" s="20"/>
      <c r="CF566" s="20"/>
      <c r="CG566" s="20"/>
      <c r="CH566" s="20"/>
      <c r="CI566" s="21"/>
    </row>
    <row r="567" ht="15.75" customHeight="1">
      <c r="A567" s="20"/>
      <c r="B567" s="20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/>
      <c r="BT567" s="20"/>
      <c r="BU567" s="20"/>
      <c r="BV567" s="20"/>
      <c r="BW567" s="20"/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1"/>
    </row>
    <row r="568" ht="15.75" customHeight="1">
      <c r="A568" s="20"/>
      <c r="B568" s="20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/>
      <c r="BZ568" s="20"/>
      <c r="CA568" s="20"/>
      <c r="CB568" s="20"/>
      <c r="CC568" s="20"/>
      <c r="CD568" s="20"/>
      <c r="CE568" s="20"/>
      <c r="CF568" s="20"/>
      <c r="CG568" s="20"/>
      <c r="CH568" s="20"/>
      <c r="CI568" s="21"/>
    </row>
    <row r="569" ht="15.75" customHeight="1">
      <c r="A569" s="20"/>
      <c r="B569" s="20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20"/>
      <c r="BW569" s="20"/>
      <c r="BX569" s="20"/>
      <c r="BY569" s="20"/>
      <c r="BZ569" s="20"/>
      <c r="CA569" s="20"/>
      <c r="CB569" s="20"/>
      <c r="CC569" s="20"/>
      <c r="CD569" s="20"/>
      <c r="CE569" s="20"/>
      <c r="CF569" s="20"/>
      <c r="CG569" s="20"/>
      <c r="CH569" s="20"/>
      <c r="CI569" s="21"/>
    </row>
    <row r="570" ht="15.75" customHeight="1">
      <c r="A570" s="20"/>
      <c r="B570" s="20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20"/>
      <c r="BW570" s="20"/>
      <c r="BX570" s="20"/>
      <c r="BY570" s="20"/>
      <c r="BZ570" s="20"/>
      <c r="CA570" s="20"/>
      <c r="CB570" s="20"/>
      <c r="CC570" s="20"/>
      <c r="CD570" s="20"/>
      <c r="CE570" s="20"/>
      <c r="CF570" s="20"/>
      <c r="CG570" s="20"/>
      <c r="CH570" s="20"/>
      <c r="CI570" s="21"/>
    </row>
    <row r="571" ht="15.75" customHeight="1">
      <c r="A571" s="20"/>
      <c r="B571" s="20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/>
      <c r="BZ571" s="20"/>
      <c r="CA571" s="20"/>
      <c r="CB571" s="20"/>
      <c r="CC571" s="20"/>
      <c r="CD571" s="20"/>
      <c r="CE571" s="20"/>
      <c r="CF571" s="20"/>
      <c r="CG571" s="20"/>
      <c r="CH571" s="20"/>
      <c r="CI571" s="21"/>
    </row>
    <row r="572" ht="15.75" customHeight="1">
      <c r="A572" s="20"/>
      <c r="B572" s="20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20"/>
      <c r="BW572" s="20"/>
      <c r="BX572" s="20"/>
      <c r="BY572" s="20"/>
      <c r="BZ572" s="20"/>
      <c r="CA572" s="20"/>
      <c r="CB572" s="20"/>
      <c r="CC572" s="20"/>
      <c r="CD572" s="20"/>
      <c r="CE572" s="20"/>
      <c r="CF572" s="20"/>
      <c r="CG572" s="20"/>
      <c r="CH572" s="20"/>
      <c r="CI572" s="21"/>
    </row>
    <row r="573" ht="15.75" customHeight="1">
      <c r="A573" s="20"/>
      <c r="B573" s="20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20"/>
      <c r="BW573" s="20"/>
      <c r="BX573" s="20"/>
      <c r="BY573" s="20"/>
      <c r="BZ573" s="20"/>
      <c r="CA573" s="20"/>
      <c r="CB573" s="20"/>
      <c r="CC573" s="20"/>
      <c r="CD573" s="20"/>
      <c r="CE573" s="20"/>
      <c r="CF573" s="20"/>
      <c r="CG573" s="20"/>
      <c r="CH573" s="20"/>
      <c r="CI573" s="21"/>
    </row>
    <row r="574" ht="15.75" customHeight="1">
      <c r="A574" s="20"/>
      <c r="B574" s="20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/>
      <c r="BZ574" s="20"/>
      <c r="CA574" s="20"/>
      <c r="CB574" s="20"/>
      <c r="CC574" s="20"/>
      <c r="CD574" s="20"/>
      <c r="CE574" s="20"/>
      <c r="CF574" s="20"/>
      <c r="CG574" s="20"/>
      <c r="CH574" s="20"/>
      <c r="CI574" s="21"/>
    </row>
    <row r="575" ht="15.75" customHeight="1">
      <c r="A575" s="20"/>
      <c r="B575" s="20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  <c r="BH575" s="20"/>
      <c r="BI575" s="20"/>
      <c r="BJ575" s="20"/>
      <c r="BK575" s="20"/>
      <c r="BL575" s="20"/>
      <c r="BM575" s="20"/>
      <c r="BN575" s="20"/>
      <c r="BO575" s="20"/>
      <c r="BP575" s="20"/>
      <c r="BQ575" s="20"/>
      <c r="BR575" s="20"/>
      <c r="BS575" s="20"/>
      <c r="BT575" s="20"/>
      <c r="BU575" s="20"/>
      <c r="BV575" s="20"/>
      <c r="BW575" s="20"/>
      <c r="BX575" s="20"/>
      <c r="BY575" s="20"/>
      <c r="BZ575" s="20"/>
      <c r="CA575" s="20"/>
      <c r="CB575" s="20"/>
      <c r="CC575" s="20"/>
      <c r="CD575" s="20"/>
      <c r="CE575" s="20"/>
      <c r="CF575" s="20"/>
      <c r="CG575" s="20"/>
      <c r="CH575" s="20"/>
      <c r="CI575" s="21"/>
    </row>
    <row r="576" ht="15.75" customHeight="1">
      <c r="A576" s="20"/>
      <c r="B576" s="20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/>
      <c r="BT576" s="20"/>
      <c r="BU576" s="20"/>
      <c r="BV576" s="20"/>
      <c r="BW576" s="20"/>
      <c r="BX576" s="20"/>
      <c r="BY576" s="20"/>
      <c r="BZ576" s="20"/>
      <c r="CA576" s="20"/>
      <c r="CB576" s="20"/>
      <c r="CC576" s="20"/>
      <c r="CD576" s="20"/>
      <c r="CE576" s="20"/>
      <c r="CF576" s="20"/>
      <c r="CG576" s="20"/>
      <c r="CH576" s="20"/>
      <c r="CI576" s="21"/>
    </row>
    <row r="577" ht="15.75" customHeight="1">
      <c r="A577" s="20"/>
      <c r="B577" s="20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/>
      <c r="BZ577" s="20"/>
      <c r="CA577" s="20"/>
      <c r="CB577" s="20"/>
      <c r="CC577" s="20"/>
      <c r="CD577" s="20"/>
      <c r="CE577" s="20"/>
      <c r="CF577" s="20"/>
      <c r="CG577" s="20"/>
      <c r="CH577" s="20"/>
      <c r="CI577" s="21"/>
    </row>
    <row r="578" ht="15.75" customHeight="1">
      <c r="A578" s="20"/>
      <c r="B578" s="20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  <c r="BH578" s="20"/>
      <c r="BI578" s="20"/>
      <c r="BJ578" s="20"/>
      <c r="BK578" s="20"/>
      <c r="BL578" s="20"/>
      <c r="BM578" s="20"/>
      <c r="BN578" s="20"/>
      <c r="BO578" s="20"/>
      <c r="BP578" s="20"/>
      <c r="BQ578" s="20"/>
      <c r="BR578" s="20"/>
      <c r="BS578" s="20"/>
      <c r="BT578" s="20"/>
      <c r="BU578" s="20"/>
      <c r="BV578" s="20"/>
      <c r="BW578" s="20"/>
      <c r="BX578" s="20"/>
      <c r="BY578" s="20"/>
      <c r="BZ578" s="20"/>
      <c r="CA578" s="20"/>
      <c r="CB578" s="20"/>
      <c r="CC578" s="20"/>
      <c r="CD578" s="20"/>
      <c r="CE578" s="20"/>
      <c r="CF578" s="20"/>
      <c r="CG578" s="20"/>
      <c r="CH578" s="20"/>
      <c r="CI578" s="21"/>
    </row>
    <row r="579" ht="15.75" customHeight="1">
      <c r="A579" s="20"/>
      <c r="B579" s="20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  <c r="BH579" s="20"/>
      <c r="BI579" s="20"/>
      <c r="BJ579" s="20"/>
      <c r="BK579" s="20"/>
      <c r="BL579" s="20"/>
      <c r="BM579" s="20"/>
      <c r="BN579" s="20"/>
      <c r="BO579" s="20"/>
      <c r="BP579" s="20"/>
      <c r="BQ579" s="20"/>
      <c r="BR579" s="20"/>
      <c r="BS579" s="20"/>
      <c r="BT579" s="20"/>
      <c r="BU579" s="20"/>
      <c r="BV579" s="20"/>
      <c r="BW579" s="20"/>
      <c r="BX579" s="20"/>
      <c r="BY579" s="20"/>
      <c r="BZ579" s="20"/>
      <c r="CA579" s="20"/>
      <c r="CB579" s="20"/>
      <c r="CC579" s="20"/>
      <c r="CD579" s="20"/>
      <c r="CE579" s="20"/>
      <c r="CF579" s="20"/>
      <c r="CG579" s="20"/>
      <c r="CH579" s="20"/>
      <c r="CI579" s="21"/>
    </row>
    <row r="580" ht="15.75" customHeight="1">
      <c r="A580" s="20"/>
      <c r="B580" s="20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/>
      <c r="BZ580" s="20"/>
      <c r="CA580" s="20"/>
      <c r="CB580" s="20"/>
      <c r="CC580" s="20"/>
      <c r="CD580" s="20"/>
      <c r="CE580" s="20"/>
      <c r="CF580" s="20"/>
      <c r="CG580" s="20"/>
      <c r="CH580" s="20"/>
      <c r="CI580" s="21"/>
    </row>
    <row r="581" ht="15.75" customHeight="1">
      <c r="A581" s="20"/>
      <c r="B581" s="20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/>
      <c r="BE581" s="20"/>
      <c r="BF581" s="20"/>
      <c r="BG581" s="20"/>
      <c r="BH581" s="20"/>
      <c r="BI581" s="20"/>
      <c r="BJ581" s="20"/>
      <c r="BK581" s="20"/>
      <c r="BL581" s="20"/>
      <c r="BM581" s="20"/>
      <c r="BN581" s="20"/>
      <c r="BO581" s="20"/>
      <c r="BP581" s="20"/>
      <c r="BQ581" s="20"/>
      <c r="BR581" s="20"/>
      <c r="BS581" s="20"/>
      <c r="BT581" s="20"/>
      <c r="BU581" s="20"/>
      <c r="BV581" s="20"/>
      <c r="BW581" s="20"/>
      <c r="BX581" s="20"/>
      <c r="BY581" s="20"/>
      <c r="BZ581" s="20"/>
      <c r="CA581" s="20"/>
      <c r="CB581" s="20"/>
      <c r="CC581" s="20"/>
      <c r="CD581" s="20"/>
      <c r="CE581" s="20"/>
      <c r="CF581" s="20"/>
      <c r="CG581" s="20"/>
      <c r="CH581" s="20"/>
      <c r="CI581" s="21"/>
    </row>
    <row r="582" ht="15.75" customHeight="1">
      <c r="A582" s="20"/>
      <c r="B582" s="20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/>
      <c r="BE582" s="20"/>
      <c r="BF582" s="20"/>
      <c r="BG582" s="20"/>
      <c r="BH582" s="20"/>
      <c r="BI582" s="20"/>
      <c r="BJ582" s="20"/>
      <c r="BK582" s="20"/>
      <c r="BL582" s="20"/>
      <c r="BM582" s="20"/>
      <c r="BN582" s="20"/>
      <c r="BO582" s="20"/>
      <c r="BP582" s="20"/>
      <c r="BQ582" s="20"/>
      <c r="BR582" s="20"/>
      <c r="BS582" s="20"/>
      <c r="BT582" s="20"/>
      <c r="BU582" s="20"/>
      <c r="BV582" s="20"/>
      <c r="BW582" s="20"/>
      <c r="BX582" s="20"/>
      <c r="BY582" s="20"/>
      <c r="BZ582" s="20"/>
      <c r="CA582" s="20"/>
      <c r="CB582" s="20"/>
      <c r="CC582" s="20"/>
      <c r="CD582" s="20"/>
      <c r="CE582" s="20"/>
      <c r="CF582" s="20"/>
      <c r="CG582" s="20"/>
      <c r="CH582" s="20"/>
      <c r="CI582" s="21"/>
    </row>
    <row r="583" ht="15.75" customHeight="1">
      <c r="A583" s="20"/>
      <c r="B583" s="20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20"/>
      <c r="BY583" s="20"/>
      <c r="BZ583" s="20"/>
      <c r="CA583" s="20"/>
      <c r="CB583" s="20"/>
      <c r="CC583" s="20"/>
      <c r="CD583" s="20"/>
      <c r="CE583" s="20"/>
      <c r="CF583" s="20"/>
      <c r="CG583" s="20"/>
      <c r="CH583" s="20"/>
      <c r="CI583" s="21"/>
    </row>
    <row r="584" ht="15.75" customHeight="1">
      <c r="A584" s="20"/>
      <c r="B584" s="20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/>
      <c r="BE584" s="20"/>
      <c r="BF584" s="20"/>
      <c r="BG584" s="20"/>
      <c r="BH584" s="20"/>
      <c r="BI584" s="20"/>
      <c r="BJ584" s="20"/>
      <c r="BK584" s="20"/>
      <c r="BL584" s="20"/>
      <c r="BM584" s="20"/>
      <c r="BN584" s="20"/>
      <c r="BO584" s="20"/>
      <c r="BP584" s="20"/>
      <c r="BQ584" s="20"/>
      <c r="BR584" s="20"/>
      <c r="BS584" s="20"/>
      <c r="BT584" s="20"/>
      <c r="BU584" s="20"/>
      <c r="BV584" s="20"/>
      <c r="BW584" s="20"/>
      <c r="BX584" s="20"/>
      <c r="BY584" s="20"/>
      <c r="BZ584" s="20"/>
      <c r="CA584" s="20"/>
      <c r="CB584" s="20"/>
      <c r="CC584" s="20"/>
      <c r="CD584" s="20"/>
      <c r="CE584" s="20"/>
      <c r="CF584" s="20"/>
      <c r="CG584" s="20"/>
      <c r="CH584" s="20"/>
      <c r="CI584" s="21"/>
    </row>
    <row r="585" ht="15.75" customHeight="1">
      <c r="A585" s="20"/>
      <c r="B585" s="20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/>
      <c r="BE585" s="20"/>
      <c r="BF585" s="20"/>
      <c r="BG585" s="20"/>
      <c r="BH585" s="20"/>
      <c r="BI585" s="20"/>
      <c r="BJ585" s="20"/>
      <c r="BK585" s="20"/>
      <c r="BL585" s="20"/>
      <c r="BM585" s="20"/>
      <c r="BN585" s="20"/>
      <c r="BO585" s="20"/>
      <c r="BP585" s="20"/>
      <c r="BQ585" s="20"/>
      <c r="BR585" s="20"/>
      <c r="BS585" s="20"/>
      <c r="BT585" s="20"/>
      <c r="BU585" s="20"/>
      <c r="BV585" s="20"/>
      <c r="BW585" s="20"/>
      <c r="BX585" s="20"/>
      <c r="BY585" s="20"/>
      <c r="BZ585" s="20"/>
      <c r="CA585" s="20"/>
      <c r="CB585" s="20"/>
      <c r="CC585" s="20"/>
      <c r="CD585" s="20"/>
      <c r="CE585" s="20"/>
      <c r="CF585" s="20"/>
      <c r="CG585" s="20"/>
      <c r="CH585" s="20"/>
      <c r="CI585" s="21"/>
    </row>
    <row r="586" ht="15.75" customHeight="1">
      <c r="A586" s="20"/>
      <c r="B586" s="20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B586" s="20"/>
      <c r="CC586" s="20"/>
      <c r="CD586" s="20"/>
      <c r="CE586" s="20"/>
      <c r="CF586" s="20"/>
      <c r="CG586" s="20"/>
      <c r="CH586" s="20"/>
      <c r="CI586" s="21"/>
    </row>
    <row r="587" ht="15.75" customHeight="1">
      <c r="A587" s="20"/>
      <c r="B587" s="20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/>
      <c r="BE587" s="20"/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/>
      <c r="BT587" s="20"/>
      <c r="BU587" s="20"/>
      <c r="BV587" s="20"/>
      <c r="BW587" s="20"/>
      <c r="BX587" s="20"/>
      <c r="BY587" s="20"/>
      <c r="BZ587" s="20"/>
      <c r="CA587" s="20"/>
      <c r="CB587" s="20"/>
      <c r="CC587" s="20"/>
      <c r="CD587" s="20"/>
      <c r="CE587" s="20"/>
      <c r="CF587" s="20"/>
      <c r="CG587" s="20"/>
      <c r="CH587" s="20"/>
      <c r="CI587" s="21"/>
    </row>
    <row r="588" ht="15.75" customHeight="1">
      <c r="A588" s="20"/>
      <c r="B588" s="20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  <c r="BN588" s="20"/>
      <c r="BO588" s="20"/>
      <c r="BP588" s="20"/>
      <c r="BQ588" s="20"/>
      <c r="BR588" s="20"/>
      <c r="BS588" s="20"/>
      <c r="BT588" s="20"/>
      <c r="BU588" s="20"/>
      <c r="BV588" s="20"/>
      <c r="BW588" s="20"/>
      <c r="BX588" s="20"/>
      <c r="BY588" s="20"/>
      <c r="BZ588" s="20"/>
      <c r="CA588" s="20"/>
      <c r="CB588" s="20"/>
      <c r="CC588" s="20"/>
      <c r="CD588" s="20"/>
      <c r="CE588" s="20"/>
      <c r="CF588" s="20"/>
      <c r="CG588" s="20"/>
      <c r="CH588" s="20"/>
      <c r="CI588" s="21"/>
    </row>
    <row r="589" ht="15.75" customHeight="1">
      <c r="A589" s="20"/>
      <c r="B589" s="20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/>
      <c r="BZ589" s="20"/>
      <c r="CA589" s="20"/>
      <c r="CB589" s="20"/>
      <c r="CC589" s="20"/>
      <c r="CD589" s="20"/>
      <c r="CE589" s="20"/>
      <c r="CF589" s="20"/>
      <c r="CG589" s="20"/>
      <c r="CH589" s="20"/>
      <c r="CI589" s="21"/>
    </row>
    <row r="590" ht="15.75" customHeight="1">
      <c r="A590" s="20"/>
      <c r="B590" s="20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/>
      <c r="BE590" s="20"/>
      <c r="BF590" s="20"/>
      <c r="BG590" s="20"/>
      <c r="BH590" s="20"/>
      <c r="BI590" s="20"/>
      <c r="BJ590" s="20"/>
      <c r="BK590" s="20"/>
      <c r="BL590" s="20"/>
      <c r="BM590" s="20"/>
      <c r="BN590" s="20"/>
      <c r="BO590" s="20"/>
      <c r="BP590" s="20"/>
      <c r="BQ590" s="20"/>
      <c r="BR590" s="20"/>
      <c r="BS590" s="20"/>
      <c r="BT590" s="20"/>
      <c r="BU590" s="20"/>
      <c r="BV590" s="20"/>
      <c r="BW590" s="20"/>
      <c r="BX590" s="20"/>
      <c r="BY590" s="20"/>
      <c r="BZ590" s="20"/>
      <c r="CA590" s="20"/>
      <c r="CB590" s="20"/>
      <c r="CC590" s="20"/>
      <c r="CD590" s="20"/>
      <c r="CE590" s="20"/>
      <c r="CF590" s="20"/>
      <c r="CG590" s="20"/>
      <c r="CH590" s="20"/>
      <c r="CI590" s="21"/>
    </row>
    <row r="591" ht="15.75" customHeight="1">
      <c r="A591" s="20"/>
      <c r="B591" s="20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B591" s="20"/>
      <c r="CC591" s="20"/>
      <c r="CD591" s="20"/>
      <c r="CE591" s="20"/>
      <c r="CF591" s="20"/>
      <c r="CG591" s="20"/>
      <c r="CH591" s="20"/>
      <c r="CI591" s="21"/>
    </row>
    <row r="592" ht="15.75" customHeight="1">
      <c r="A592" s="20"/>
      <c r="B592" s="20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  <c r="BX592" s="20"/>
      <c r="BY592" s="20"/>
      <c r="BZ592" s="20"/>
      <c r="CA592" s="20"/>
      <c r="CB592" s="20"/>
      <c r="CC592" s="20"/>
      <c r="CD592" s="20"/>
      <c r="CE592" s="20"/>
      <c r="CF592" s="20"/>
      <c r="CG592" s="20"/>
      <c r="CH592" s="20"/>
      <c r="CI592" s="21"/>
    </row>
    <row r="593" ht="15.75" customHeight="1">
      <c r="A593" s="20"/>
      <c r="B593" s="20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/>
      <c r="BE593" s="20"/>
      <c r="BF593" s="20"/>
      <c r="BG593" s="20"/>
      <c r="BH593" s="20"/>
      <c r="BI593" s="20"/>
      <c r="BJ593" s="20"/>
      <c r="BK593" s="20"/>
      <c r="BL593" s="20"/>
      <c r="BM593" s="20"/>
      <c r="BN593" s="20"/>
      <c r="BO593" s="20"/>
      <c r="BP593" s="20"/>
      <c r="BQ593" s="20"/>
      <c r="BR593" s="20"/>
      <c r="BS593" s="20"/>
      <c r="BT593" s="20"/>
      <c r="BU593" s="20"/>
      <c r="BV593" s="20"/>
      <c r="BW593" s="20"/>
      <c r="BX593" s="20"/>
      <c r="BY593" s="20"/>
      <c r="BZ593" s="20"/>
      <c r="CA593" s="20"/>
      <c r="CB593" s="20"/>
      <c r="CC593" s="20"/>
      <c r="CD593" s="20"/>
      <c r="CE593" s="20"/>
      <c r="CF593" s="20"/>
      <c r="CG593" s="20"/>
      <c r="CH593" s="20"/>
      <c r="CI593" s="21"/>
    </row>
    <row r="594" ht="15.75" customHeight="1">
      <c r="A594" s="20"/>
      <c r="B594" s="20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/>
      <c r="BE594" s="20"/>
      <c r="BF594" s="20"/>
      <c r="BG594" s="20"/>
      <c r="BH594" s="20"/>
      <c r="BI594" s="20"/>
      <c r="BJ594" s="20"/>
      <c r="BK594" s="20"/>
      <c r="BL594" s="20"/>
      <c r="BM594" s="20"/>
      <c r="BN594" s="20"/>
      <c r="BO594" s="20"/>
      <c r="BP594" s="20"/>
      <c r="BQ594" s="20"/>
      <c r="BR594" s="20"/>
      <c r="BS594" s="20"/>
      <c r="BT594" s="20"/>
      <c r="BU594" s="20"/>
      <c r="BV594" s="20"/>
      <c r="BW594" s="20"/>
      <c r="BX594" s="20"/>
      <c r="BY594" s="20"/>
      <c r="BZ594" s="20"/>
      <c r="CA594" s="20"/>
      <c r="CB594" s="20"/>
      <c r="CC594" s="20"/>
      <c r="CD594" s="20"/>
      <c r="CE594" s="20"/>
      <c r="CF594" s="20"/>
      <c r="CG594" s="20"/>
      <c r="CH594" s="20"/>
      <c r="CI594" s="21"/>
    </row>
    <row r="595" ht="15.75" customHeight="1">
      <c r="A595" s="20"/>
      <c r="B595" s="20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/>
      <c r="BZ595" s="20"/>
      <c r="CA595" s="20"/>
      <c r="CB595" s="20"/>
      <c r="CC595" s="20"/>
      <c r="CD595" s="20"/>
      <c r="CE595" s="20"/>
      <c r="CF595" s="20"/>
      <c r="CG595" s="20"/>
      <c r="CH595" s="20"/>
      <c r="CI595" s="21"/>
    </row>
    <row r="596" ht="15.75" customHeight="1">
      <c r="A596" s="20"/>
      <c r="B596" s="20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/>
      <c r="BE596" s="20"/>
      <c r="BF596" s="20"/>
      <c r="BG596" s="20"/>
      <c r="BH596" s="20"/>
      <c r="BI596" s="20"/>
      <c r="BJ596" s="20"/>
      <c r="BK596" s="20"/>
      <c r="BL596" s="20"/>
      <c r="BM596" s="20"/>
      <c r="BN596" s="20"/>
      <c r="BO596" s="20"/>
      <c r="BP596" s="20"/>
      <c r="BQ596" s="20"/>
      <c r="BR596" s="20"/>
      <c r="BS596" s="20"/>
      <c r="BT596" s="20"/>
      <c r="BU596" s="20"/>
      <c r="BV596" s="20"/>
      <c r="BW596" s="20"/>
      <c r="BX596" s="20"/>
      <c r="BY596" s="20"/>
      <c r="BZ596" s="20"/>
      <c r="CA596" s="20"/>
      <c r="CB596" s="20"/>
      <c r="CC596" s="20"/>
      <c r="CD596" s="20"/>
      <c r="CE596" s="20"/>
      <c r="CF596" s="20"/>
      <c r="CG596" s="20"/>
      <c r="CH596" s="20"/>
      <c r="CI596" s="21"/>
    </row>
    <row r="597" ht="15.75" customHeight="1">
      <c r="A597" s="20"/>
      <c r="B597" s="20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B597" s="20"/>
      <c r="CC597" s="20"/>
      <c r="CD597" s="20"/>
      <c r="CE597" s="20"/>
      <c r="CF597" s="20"/>
      <c r="CG597" s="20"/>
      <c r="CH597" s="20"/>
      <c r="CI597" s="21"/>
    </row>
    <row r="598" ht="15.75" customHeight="1">
      <c r="A598" s="20"/>
      <c r="B598" s="20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  <c r="CC598" s="20"/>
      <c r="CD598" s="20"/>
      <c r="CE598" s="20"/>
      <c r="CF598" s="20"/>
      <c r="CG598" s="20"/>
      <c r="CH598" s="20"/>
      <c r="CI598" s="21"/>
    </row>
    <row r="599" ht="15.75" customHeight="1">
      <c r="A599" s="20"/>
      <c r="B599" s="20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/>
      <c r="BE599" s="20"/>
      <c r="BF599" s="20"/>
      <c r="BG599" s="20"/>
      <c r="BH599" s="20"/>
      <c r="BI599" s="20"/>
      <c r="BJ599" s="20"/>
      <c r="BK599" s="20"/>
      <c r="BL599" s="20"/>
      <c r="BM599" s="20"/>
      <c r="BN599" s="20"/>
      <c r="BO599" s="20"/>
      <c r="BP599" s="20"/>
      <c r="BQ599" s="20"/>
      <c r="BR599" s="20"/>
      <c r="BS599" s="20"/>
      <c r="BT599" s="20"/>
      <c r="BU599" s="20"/>
      <c r="BV599" s="20"/>
      <c r="BW599" s="20"/>
      <c r="BX599" s="20"/>
      <c r="BY599" s="20"/>
      <c r="BZ599" s="20"/>
      <c r="CA599" s="20"/>
      <c r="CB599" s="20"/>
      <c r="CC599" s="20"/>
      <c r="CD599" s="20"/>
      <c r="CE599" s="20"/>
      <c r="CF599" s="20"/>
      <c r="CG599" s="20"/>
      <c r="CH599" s="20"/>
      <c r="CI599" s="21"/>
    </row>
    <row r="600" ht="15.75" customHeight="1">
      <c r="A600" s="20"/>
      <c r="B600" s="20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  <c r="CF600" s="20"/>
      <c r="CG600" s="20"/>
      <c r="CH600" s="20"/>
      <c r="CI600" s="21"/>
    </row>
    <row r="601" ht="15.75" customHeight="1">
      <c r="A601" s="20"/>
      <c r="B601" s="20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B601" s="20"/>
      <c r="CC601" s="20"/>
      <c r="CD601" s="20"/>
      <c r="CE601" s="20"/>
      <c r="CF601" s="20"/>
      <c r="CG601" s="20"/>
      <c r="CH601" s="20"/>
      <c r="CI601" s="21"/>
    </row>
    <row r="602" ht="15.75" customHeight="1">
      <c r="A602" s="20"/>
      <c r="B602" s="20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/>
      <c r="BE602" s="20"/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/>
      <c r="BT602" s="20"/>
      <c r="BU602" s="20"/>
      <c r="BV602" s="20"/>
      <c r="BW602" s="20"/>
      <c r="BX602" s="20"/>
      <c r="BY602" s="20"/>
      <c r="BZ602" s="20"/>
      <c r="CA602" s="20"/>
      <c r="CB602" s="20"/>
      <c r="CC602" s="20"/>
      <c r="CD602" s="20"/>
      <c r="CE602" s="20"/>
      <c r="CF602" s="20"/>
      <c r="CG602" s="20"/>
      <c r="CH602" s="20"/>
      <c r="CI602" s="21"/>
    </row>
    <row r="603" ht="15.75" customHeight="1">
      <c r="A603" s="20"/>
      <c r="B603" s="20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/>
      <c r="BE603" s="20"/>
      <c r="BF603" s="20"/>
      <c r="BG603" s="20"/>
      <c r="BH603" s="20"/>
      <c r="BI603" s="20"/>
      <c r="BJ603" s="20"/>
      <c r="BK603" s="20"/>
      <c r="BL603" s="20"/>
      <c r="BM603" s="20"/>
      <c r="BN603" s="20"/>
      <c r="BO603" s="20"/>
      <c r="BP603" s="20"/>
      <c r="BQ603" s="20"/>
      <c r="BR603" s="20"/>
      <c r="BS603" s="20"/>
      <c r="BT603" s="20"/>
      <c r="BU603" s="20"/>
      <c r="BV603" s="20"/>
      <c r="BW603" s="20"/>
      <c r="BX603" s="20"/>
      <c r="BY603" s="20"/>
      <c r="BZ603" s="20"/>
      <c r="CA603" s="20"/>
      <c r="CB603" s="20"/>
      <c r="CC603" s="20"/>
      <c r="CD603" s="20"/>
      <c r="CE603" s="20"/>
      <c r="CF603" s="20"/>
      <c r="CG603" s="20"/>
      <c r="CH603" s="20"/>
      <c r="CI603" s="21"/>
    </row>
    <row r="604" ht="15.75" customHeight="1">
      <c r="A604" s="20"/>
      <c r="B604" s="20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/>
      <c r="BZ604" s="20"/>
      <c r="CA604" s="20"/>
      <c r="CB604" s="20"/>
      <c r="CC604" s="20"/>
      <c r="CD604" s="20"/>
      <c r="CE604" s="20"/>
      <c r="CF604" s="20"/>
      <c r="CG604" s="20"/>
      <c r="CH604" s="20"/>
      <c r="CI604" s="21"/>
    </row>
    <row r="605" ht="15.75" customHeight="1">
      <c r="A605" s="20"/>
      <c r="B605" s="20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/>
      <c r="BE605" s="20"/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/>
      <c r="BT605" s="20"/>
      <c r="BU605" s="20"/>
      <c r="BV605" s="20"/>
      <c r="BW605" s="20"/>
      <c r="BX605" s="20"/>
      <c r="BY605" s="20"/>
      <c r="BZ605" s="20"/>
      <c r="CA605" s="20"/>
      <c r="CB605" s="20"/>
      <c r="CC605" s="20"/>
      <c r="CD605" s="20"/>
      <c r="CE605" s="20"/>
      <c r="CF605" s="20"/>
      <c r="CG605" s="20"/>
      <c r="CH605" s="20"/>
      <c r="CI605" s="21"/>
    </row>
    <row r="606" ht="15.75" customHeight="1">
      <c r="A606" s="20"/>
      <c r="B606" s="20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/>
      <c r="BE606" s="20"/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/>
      <c r="BT606" s="20"/>
      <c r="BU606" s="20"/>
      <c r="BV606" s="20"/>
      <c r="BW606" s="20"/>
      <c r="BX606" s="20"/>
      <c r="BY606" s="20"/>
      <c r="BZ606" s="20"/>
      <c r="CA606" s="20"/>
      <c r="CB606" s="20"/>
      <c r="CC606" s="20"/>
      <c r="CD606" s="20"/>
      <c r="CE606" s="20"/>
      <c r="CF606" s="20"/>
      <c r="CG606" s="20"/>
      <c r="CH606" s="20"/>
      <c r="CI606" s="21"/>
    </row>
    <row r="607" ht="15.75" customHeight="1">
      <c r="A607" s="20"/>
      <c r="B607" s="20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/>
      <c r="BZ607" s="20"/>
      <c r="CA607" s="20"/>
      <c r="CB607" s="20"/>
      <c r="CC607" s="20"/>
      <c r="CD607" s="20"/>
      <c r="CE607" s="20"/>
      <c r="CF607" s="20"/>
      <c r="CG607" s="20"/>
      <c r="CH607" s="20"/>
      <c r="CI607" s="21"/>
    </row>
    <row r="608" ht="15.75" customHeight="1">
      <c r="A608" s="20"/>
      <c r="B608" s="20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20"/>
      <c r="BW608" s="20"/>
      <c r="BX608" s="20"/>
      <c r="BY608" s="20"/>
      <c r="BZ608" s="20"/>
      <c r="CA608" s="20"/>
      <c r="CB608" s="20"/>
      <c r="CC608" s="20"/>
      <c r="CD608" s="20"/>
      <c r="CE608" s="20"/>
      <c r="CF608" s="20"/>
      <c r="CG608" s="20"/>
      <c r="CH608" s="20"/>
      <c r="CI608" s="21"/>
    </row>
    <row r="609" ht="15.75" customHeight="1">
      <c r="A609" s="20"/>
      <c r="B609" s="20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20"/>
      <c r="BW609" s="20"/>
      <c r="BX609" s="20"/>
      <c r="BY609" s="20"/>
      <c r="BZ609" s="20"/>
      <c r="CA609" s="20"/>
      <c r="CB609" s="20"/>
      <c r="CC609" s="20"/>
      <c r="CD609" s="20"/>
      <c r="CE609" s="20"/>
      <c r="CF609" s="20"/>
      <c r="CG609" s="20"/>
      <c r="CH609" s="20"/>
      <c r="CI609" s="21"/>
    </row>
    <row r="610" ht="15.75" customHeight="1">
      <c r="A610" s="20"/>
      <c r="B610" s="20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/>
      <c r="BZ610" s="20"/>
      <c r="CA610" s="20"/>
      <c r="CB610" s="20"/>
      <c r="CC610" s="20"/>
      <c r="CD610" s="20"/>
      <c r="CE610" s="20"/>
      <c r="CF610" s="20"/>
      <c r="CG610" s="20"/>
      <c r="CH610" s="20"/>
      <c r="CI610" s="21"/>
    </row>
    <row r="611" ht="15.75" customHeight="1">
      <c r="A611" s="20"/>
      <c r="B611" s="20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1"/>
    </row>
    <row r="612" ht="15.75" customHeight="1">
      <c r="A612" s="20"/>
      <c r="B612" s="20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/>
      <c r="BE612" s="20"/>
      <c r="BF612" s="20"/>
      <c r="BG612" s="20"/>
      <c r="BH612" s="20"/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20"/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1"/>
    </row>
    <row r="613" ht="15.75" customHeight="1">
      <c r="A613" s="20"/>
      <c r="B613" s="20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1"/>
    </row>
    <row r="614" ht="15.75" customHeight="1">
      <c r="A614" s="20"/>
      <c r="B614" s="20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/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1"/>
    </row>
    <row r="615" ht="15.75" customHeight="1">
      <c r="A615" s="20"/>
      <c r="B615" s="20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/>
      <c r="BE615" s="20"/>
      <c r="BF615" s="20"/>
      <c r="BG615" s="20"/>
      <c r="BH615" s="20"/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20"/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1"/>
    </row>
    <row r="616" ht="15.75" customHeight="1">
      <c r="A616" s="20"/>
      <c r="B616" s="20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1"/>
    </row>
    <row r="617" ht="15.75" customHeight="1">
      <c r="A617" s="20"/>
      <c r="B617" s="20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/>
      <c r="BE617" s="20"/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/>
      <c r="BT617" s="20"/>
      <c r="BU617" s="20"/>
      <c r="BV617" s="20"/>
      <c r="BW617" s="20"/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1"/>
    </row>
    <row r="618" ht="15.75" customHeight="1">
      <c r="A618" s="20"/>
      <c r="B618" s="20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/>
      <c r="BE618" s="20"/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/>
      <c r="BT618" s="20"/>
      <c r="BU618" s="20"/>
      <c r="BV618" s="20"/>
      <c r="BW618" s="20"/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1"/>
    </row>
    <row r="619" ht="15.75" customHeight="1">
      <c r="A619" s="20"/>
      <c r="B619" s="20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1"/>
    </row>
    <row r="620" ht="15.75" customHeight="1">
      <c r="A620" s="20"/>
      <c r="B620" s="20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20"/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1"/>
    </row>
    <row r="621" ht="15.75" customHeight="1">
      <c r="A621" s="20"/>
      <c r="B621" s="20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20"/>
      <c r="BW621" s="20"/>
      <c r="BX621" s="20"/>
      <c r="BY621" s="20"/>
      <c r="BZ621" s="20"/>
      <c r="CA621" s="20"/>
      <c r="CB621" s="20"/>
      <c r="CC621" s="20"/>
      <c r="CD621" s="20"/>
      <c r="CE621" s="20"/>
      <c r="CF621" s="20"/>
      <c r="CG621" s="20"/>
      <c r="CH621" s="20"/>
      <c r="CI621" s="21"/>
    </row>
    <row r="622" ht="15.75" customHeight="1">
      <c r="A622" s="20"/>
      <c r="B622" s="20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  <c r="CF622" s="20"/>
      <c r="CG622" s="20"/>
      <c r="CH622" s="20"/>
      <c r="CI622" s="21"/>
    </row>
    <row r="623" ht="15.75" customHeight="1">
      <c r="A623" s="20"/>
      <c r="B623" s="20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20"/>
      <c r="BW623" s="20"/>
      <c r="BX623" s="20"/>
      <c r="BY623" s="20"/>
      <c r="BZ623" s="20"/>
      <c r="CA623" s="20"/>
      <c r="CB623" s="20"/>
      <c r="CC623" s="20"/>
      <c r="CD623" s="20"/>
      <c r="CE623" s="20"/>
      <c r="CF623" s="20"/>
      <c r="CG623" s="20"/>
      <c r="CH623" s="20"/>
      <c r="CI623" s="21"/>
    </row>
    <row r="624" ht="15.75" customHeight="1">
      <c r="A624" s="20"/>
      <c r="B624" s="20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/>
      <c r="BE624" s="20"/>
      <c r="BF624" s="20"/>
      <c r="BG624" s="20"/>
      <c r="BH624" s="20"/>
      <c r="BI624" s="20"/>
      <c r="BJ624" s="20"/>
      <c r="BK624" s="20"/>
      <c r="BL624" s="20"/>
      <c r="BM624" s="20"/>
      <c r="BN624" s="20"/>
      <c r="BO624" s="20"/>
      <c r="BP624" s="20"/>
      <c r="BQ624" s="20"/>
      <c r="BR624" s="20"/>
      <c r="BS624" s="20"/>
      <c r="BT624" s="20"/>
      <c r="BU624" s="20"/>
      <c r="BV624" s="20"/>
      <c r="BW624" s="20"/>
      <c r="BX624" s="20"/>
      <c r="BY624" s="20"/>
      <c r="BZ624" s="20"/>
      <c r="CA624" s="20"/>
      <c r="CB624" s="20"/>
      <c r="CC624" s="20"/>
      <c r="CD624" s="20"/>
      <c r="CE624" s="20"/>
      <c r="CF624" s="20"/>
      <c r="CG624" s="20"/>
      <c r="CH624" s="20"/>
      <c r="CI624" s="21"/>
    </row>
    <row r="625" ht="15.75" customHeight="1">
      <c r="A625" s="20"/>
      <c r="B625" s="20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  <c r="CC625" s="20"/>
      <c r="CD625" s="20"/>
      <c r="CE625" s="20"/>
      <c r="CF625" s="20"/>
      <c r="CG625" s="20"/>
      <c r="CH625" s="20"/>
      <c r="CI625" s="21"/>
    </row>
    <row r="626" ht="15.75" customHeight="1">
      <c r="A626" s="20"/>
      <c r="B626" s="20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B626" s="20"/>
      <c r="CC626" s="20"/>
      <c r="CD626" s="20"/>
      <c r="CE626" s="20"/>
      <c r="CF626" s="20"/>
      <c r="CG626" s="20"/>
      <c r="CH626" s="20"/>
      <c r="CI626" s="21"/>
    </row>
    <row r="627" ht="15.75" customHeight="1">
      <c r="A627" s="20"/>
      <c r="B627" s="20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/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  <c r="BY627" s="20"/>
      <c r="BZ627" s="20"/>
      <c r="CA627" s="20"/>
      <c r="CB627" s="20"/>
      <c r="CC627" s="20"/>
      <c r="CD627" s="20"/>
      <c r="CE627" s="20"/>
      <c r="CF627" s="20"/>
      <c r="CG627" s="20"/>
      <c r="CH627" s="20"/>
      <c r="CI627" s="21"/>
    </row>
    <row r="628" ht="15.75" customHeight="1">
      <c r="A628" s="20"/>
      <c r="B628" s="20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  <c r="CF628" s="20"/>
      <c r="CG628" s="20"/>
      <c r="CH628" s="20"/>
      <c r="CI628" s="21"/>
    </row>
    <row r="629" ht="15.75" customHeight="1">
      <c r="A629" s="20"/>
      <c r="B629" s="20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/>
      <c r="BE629" s="20"/>
      <c r="BF629" s="20"/>
      <c r="BG629" s="20"/>
      <c r="BH629" s="20"/>
      <c r="BI629" s="20"/>
      <c r="BJ629" s="20"/>
      <c r="BK629" s="20"/>
      <c r="BL629" s="20"/>
      <c r="BM629" s="20"/>
      <c r="BN629" s="20"/>
      <c r="BO629" s="20"/>
      <c r="BP629" s="20"/>
      <c r="BQ629" s="20"/>
      <c r="BR629" s="20"/>
      <c r="BS629" s="20"/>
      <c r="BT629" s="20"/>
      <c r="BU629" s="20"/>
      <c r="BV629" s="20"/>
      <c r="BW629" s="20"/>
      <c r="BX629" s="20"/>
      <c r="BY629" s="20"/>
      <c r="BZ629" s="20"/>
      <c r="CA629" s="20"/>
      <c r="CB629" s="20"/>
      <c r="CC629" s="20"/>
      <c r="CD629" s="20"/>
      <c r="CE629" s="20"/>
      <c r="CF629" s="20"/>
      <c r="CG629" s="20"/>
      <c r="CH629" s="20"/>
      <c r="CI629" s="21"/>
    </row>
    <row r="630" ht="15.75" customHeight="1">
      <c r="A630" s="20"/>
      <c r="B630" s="20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B630" s="20"/>
      <c r="CC630" s="20"/>
      <c r="CD630" s="20"/>
      <c r="CE630" s="20"/>
      <c r="CF630" s="20"/>
      <c r="CG630" s="20"/>
      <c r="CH630" s="20"/>
      <c r="CI630" s="21"/>
    </row>
    <row r="631" ht="15.75" customHeight="1">
      <c r="A631" s="20"/>
      <c r="B631" s="20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  <c r="CF631" s="20"/>
      <c r="CG631" s="20"/>
      <c r="CH631" s="20"/>
      <c r="CI631" s="21"/>
    </row>
    <row r="632" ht="15.75" customHeight="1">
      <c r="A632" s="20"/>
      <c r="B632" s="20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/>
      <c r="BE632" s="20"/>
      <c r="BF632" s="20"/>
      <c r="BG632" s="20"/>
      <c r="BH632" s="20"/>
      <c r="BI632" s="20"/>
      <c r="BJ632" s="20"/>
      <c r="BK632" s="20"/>
      <c r="BL632" s="20"/>
      <c r="BM632" s="20"/>
      <c r="BN632" s="20"/>
      <c r="BO632" s="20"/>
      <c r="BP632" s="20"/>
      <c r="BQ632" s="20"/>
      <c r="BR632" s="20"/>
      <c r="BS632" s="20"/>
      <c r="BT632" s="20"/>
      <c r="BU632" s="20"/>
      <c r="BV632" s="20"/>
      <c r="BW632" s="20"/>
      <c r="BX632" s="20"/>
      <c r="BY632" s="20"/>
      <c r="BZ632" s="20"/>
      <c r="CA632" s="20"/>
      <c r="CB632" s="20"/>
      <c r="CC632" s="20"/>
      <c r="CD632" s="20"/>
      <c r="CE632" s="20"/>
      <c r="CF632" s="20"/>
      <c r="CG632" s="20"/>
      <c r="CH632" s="20"/>
      <c r="CI632" s="21"/>
    </row>
    <row r="633" ht="15.75" customHeight="1">
      <c r="A633" s="20"/>
      <c r="B633" s="20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/>
      <c r="BE633" s="20"/>
      <c r="BF633" s="20"/>
      <c r="BG633" s="20"/>
      <c r="BH633" s="20"/>
      <c r="BI633" s="20"/>
      <c r="BJ633" s="20"/>
      <c r="BK633" s="20"/>
      <c r="BL633" s="20"/>
      <c r="BM633" s="20"/>
      <c r="BN633" s="20"/>
      <c r="BO633" s="20"/>
      <c r="BP633" s="20"/>
      <c r="BQ633" s="20"/>
      <c r="BR633" s="20"/>
      <c r="BS633" s="20"/>
      <c r="BT633" s="20"/>
      <c r="BU633" s="20"/>
      <c r="BV633" s="20"/>
      <c r="BW633" s="20"/>
      <c r="BX633" s="20"/>
      <c r="BY633" s="20"/>
      <c r="BZ633" s="20"/>
      <c r="CA633" s="20"/>
      <c r="CB633" s="20"/>
      <c r="CC633" s="20"/>
      <c r="CD633" s="20"/>
      <c r="CE633" s="20"/>
      <c r="CF633" s="20"/>
      <c r="CG633" s="20"/>
      <c r="CH633" s="20"/>
      <c r="CI633" s="21"/>
    </row>
    <row r="634" ht="15.75" customHeight="1">
      <c r="A634" s="20"/>
      <c r="B634" s="20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  <c r="CF634" s="20"/>
      <c r="CG634" s="20"/>
      <c r="CH634" s="20"/>
      <c r="CI634" s="21"/>
    </row>
    <row r="635" ht="15.75" customHeight="1">
      <c r="A635" s="20"/>
      <c r="B635" s="20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/>
      <c r="BE635" s="20"/>
      <c r="BF635" s="20"/>
      <c r="BG635" s="20"/>
      <c r="BH635" s="20"/>
      <c r="BI635" s="20"/>
      <c r="BJ635" s="20"/>
      <c r="BK635" s="20"/>
      <c r="BL635" s="20"/>
      <c r="BM635" s="20"/>
      <c r="BN635" s="20"/>
      <c r="BO635" s="20"/>
      <c r="BP635" s="20"/>
      <c r="BQ635" s="20"/>
      <c r="BR635" s="20"/>
      <c r="BS635" s="20"/>
      <c r="BT635" s="20"/>
      <c r="BU635" s="20"/>
      <c r="BV635" s="20"/>
      <c r="BW635" s="20"/>
      <c r="BX635" s="20"/>
      <c r="BY635" s="20"/>
      <c r="BZ635" s="20"/>
      <c r="CA635" s="20"/>
      <c r="CB635" s="20"/>
      <c r="CC635" s="20"/>
      <c r="CD635" s="20"/>
      <c r="CE635" s="20"/>
      <c r="CF635" s="20"/>
      <c r="CG635" s="20"/>
      <c r="CH635" s="20"/>
      <c r="CI635" s="21"/>
    </row>
    <row r="636" ht="15.75" customHeight="1">
      <c r="A636" s="20"/>
      <c r="B636" s="20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/>
      <c r="BE636" s="20"/>
      <c r="BF636" s="20"/>
      <c r="BG636" s="20"/>
      <c r="BH636" s="20"/>
      <c r="BI636" s="20"/>
      <c r="BJ636" s="20"/>
      <c r="BK636" s="20"/>
      <c r="BL636" s="20"/>
      <c r="BM636" s="20"/>
      <c r="BN636" s="20"/>
      <c r="BO636" s="20"/>
      <c r="BP636" s="20"/>
      <c r="BQ636" s="20"/>
      <c r="BR636" s="20"/>
      <c r="BS636" s="20"/>
      <c r="BT636" s="20"/>
      <c r="BU636" s="20"/>
      <c r="BV636" s="20"/>
      <c r="BW636" s="20"/>
      <c r="BX636" s="20"/>
      <c r="BY636" s="20"/>
      <c r="BZ636" s="20"/>
      <c r="CA636" s="20"/>
      <c r="CB636" s="20"/>
      <c r="CC636" s="20"/>
      <c r="CD636" s="20"/>
      <c r="CE636" s="20"/>
      <c r="CF636" s="20"/>
      <c r="CG636" s="20"/>
      <c r="CH636" s="20"/>
      <c r="CI636" s="21"/>
    </row>
    <row r="637" ht="15.75" customHeight="1">
      <c r="A637" s="20"/>
      <c r="B637" s="20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  <c r="CF637" s="20"/>
      <c r="CG637" s="20"/>
      <c r="CH637" s="20"/>
      <c r="CI637" s="21"/>
    </row>
    <row r="638" ht="15.75" customHeight="1">
      <c r="A638" s="20"/>
      <c r="B638" s="20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B638" s="20"/>
      <c r="CC638" s="20"/>
      <c r="CD638" s="20"/>
      <c r="CE638" s="20"/>
      <c r="CF638" s="20"/>
      <c r="CG638" s="20"/>
      <c r="CH638" s="20"/>
      <c r="CI638" s="21"/>
    </row>
    <row r="639" ht="15.75" customHeight="1">
      <c r="A639" s="20"/>
      <c r="B639" s="20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20"/>
      <c r="BF639" s="20"/>
      <c r="BG639" s="20"/>
      <c r="BH639" s="20"/>
      <c r="BI639" s="20"/>
      <c r="BJ639" s="20"/>
      <c r="BK639" s="20"/>
      <c r="BL639" s="20"/>
      <c r="BM639" s="20"/>
      <c r="BN639" s="20"/>
      <c r="BO639" s="20"/>
      <c r="BP639" s="20"/>
      <c r="BQ639" s="20"/>
      <c r="BR639" s="20"/>
      <c r="BS639" s="20"/>
      <c r="BT639" s="20"/>
      <c r="BU639" s="20"/>
      <c r="BV639" s="20"/>
      <c r="BW639" s="20"/>
      <c r="BX639" s="20"/>
      <c r="BY639" s="20"/>
      <c r="BZ639" s="20"/>
      <c r="CA639" s="20"/>
      <c r="CB639" s="20"/>
      <c r="CC639" s="20"/>
      <c r="CD639" s="20"/>
      <c r="CE639" s="20"/>
      <c r="CF639" s="20"/>
      <c r="CG639" s="20"/>
      <c r="CH639" s="20"/>
      <c r="CI639" s="21"/>
    </row>
    <row r="640" ht="15.75" customHeight="1">
      <c r="A640" s="20"/>
      <c r="B640" s="20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/>
      <c r="BZ640" s="20"/>
      <c r="CA640" s="20"/>
      <c r="CB640" s="20"/>
      <c r="CC640" s="20"/>
      <c r="CD640" s="20"/>
      <c r="CE640" s="20"/>
      <c r="CF640" s="20"/>
      <c r="CG640" s="20"/>
      <c r="CH640" s="20"/>
      <c r="CI640" s="21"/>
    </row>
    <row r="641" ht="15.75" customHeight="1">
      <c r="A641" s="20"/>
      <c r="B641" s="20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20"/>
      <c r="BF641" s="20"/>
      <c r="BG641" s="20"/>
      <c r="BH641" s="20"/>
      <c r="BI641" s="20"/>
      <c r="BJ641" s="20"/>
      <c r="BK641" s="20"/>
      <c r="BL641" s="20"/>
      <c r="BM641" s="20"/>
      <c r="BN641" s="20"/>
      <c r="BO641" s="20"/>
      <c r="BP641" s="20"/>
      <c r="BQ641" s="20"/>
      <c r="BR641" s="20"/>
      <c r="BS641" s="20"/>
      <c r="BT641" s="20"/>
      <c r="BU641" s="20"/>
      <c r="BV641" s="20"/>
      <c r="BW641" s="20"/>
      <c r="BX641" s="20"/>
      <c r="BY641" s="20"/>
      <c r="BZ641" s="20"/>
      <c r="CA641" s="20"/>
      <c r="CB641" s="20"/>
      <c r="CC641" s="20"/>
      <c r="CD641" s="20"/>
      <c r="CE641" s="20"/>
      <c r="CF641" s="20"/>
      <c r="CG641" s="20"/>
      <c r="CH641" s="20"/>
      <c r="CI641" s="21"/>
    </row>
    <row r="642" ht="15.75" customHeight="1">
      <c r="A642" s="20"/>
      <c r="B642" s="20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20"/>
      <c r="BF642" s="20"/>
      <c r="BG642" s="20"/>
      <c r="BH642" s="20"/>
      <c r="BI642" s="20"/>
      <c r="BJ642" s="20"/>
      <c r="BK642" s="20"/>
      <c r="BL642" s="20"/>
      <c r="BM642" s="20"/>
      <c r="BN642" s="20"/>
      <c r="BO642" s="20"/>
      <c r="BP642" s="20"/>
      <c r="BQ642" s="20"/>
      <c r="BR642" s="20"/>
      <c r="BS642" s="20"/>
      <c r="BT642" s="20"/>
      <c r="BU642" s="20"/>
      <c r="BV642" s="20"/>
      <c r="BW642" s="20"/>
      <c r="BX642" s="20"/>
      <c r="BY642" s="20"/>
      <c r="BZ642" s="20"/>
      <c r="CA642" s="20"/>
      <c r="CB642" s="20"/>
      <c r="CC642" s="20"/>
      <c r="CD642" s="20"/>
      <c r="CE642" s="20"/>
      <c r="CF642" s="20"/>
      <c r="CG642" s="20"/>
      <c r="CH642" s="20"/>
      <c r="CI642" s="21"/>
    </row>
    <row r="643" ht="15.75" customHeight="1">
      <c r="A643" s="20"/>
      <c r="B643" s="20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B643" s="20"/>
      <c r="CC643" s="20"/>
      <c r="CD643" s="20"/>
      <c r="CE643" s="20"/>
      <c r="CF643" s="20"/>
      <c r="CG643" s="20"/>
      <c r="CH643" s="20"/>
      <c r="CI643" s="21"/>
    </row>
    <row r="644" ht="15.75" customHeight="1">
      <c r="A644" s="20"/>
      <c r="B644" s="20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20"/>
      <c r="BF644" s="20"/>
      <c r="BG644" s="20"/>
      <c r="BH644" s="20"/>
      <c r="BI644" s="20"/>
      <c r="BJ644" s="20"/>
      <c r="BK644" s="20"/>
      <c r="BL644" s="20"/>
      <c r="BM644" s="20"/>
      <c r="BN644" s="20"/>
      <c r="BO644" s="20"/>
      <c r="BP644" s="20"/>
      <c r="BQ644" s="20"/>
      <c r="BR644" s="20"/>
      <c r="BS644" s="20"/>
      <c r="BT644" s="20"/>
      <c r="BU644" s="20"/>
      <c r="BV644" s="20"/>
      <c r="BW644" s="20"/>
      <c r="BX644" s="20"/>
      <c r="BY644" s="20"/>
      <c r="BZ644" s="20"/>
      <c r="CA644" s="20"/>
      <c r="CB644" s="20"/>
      <c r="CC644" s="20"/>
      <c r="CD644" s="20"/>
      <c r="CE644" s="20"/>
      <c r="CF644" s="20"/>
      <c r="CG644" s="20"/>
      <c r="CH644" s="20"/>
      <c r="CI644" s="21"/>
    </row>
    <row r="645" ht="15.75" customHeight="1">
      <c r="A645" s="20"/>
      <c r="B645" s="20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20"/>
      <c r="BF645" s="20"/>
      <c r="BG645" s="20"/>
      <c r="BH645" s="20"/>
      <c r="BI645" s="20"/>
      <c r="BJ645" s="20"/>
      <c r="BK645" s="20"/>
      <c r="BL645" s="20"/>
      <c r="BM645" s="20"/>
      <c r="BN645" s="20"/>
      <c r="BO645" s="20"/>
      <c r="BP645" s="20"/>
      <c r="BQ645" s="20"/>
      <c r="BR645" s="20"/>
      <c r="BS645" s="20"/>
      <c r="BT645" s="20"/>
      <c r="BU645" s="20"/>
      <c r="BV645" s="20"/>
      <c r="BW645" s="20"/>
      <c r="BX645" s="20"/>
      <c r="BY645" s="20"/>
      <c r="BZ645" s="20"/>
      <c r="CA645" s="20"/>
      <c r="CB645" s="20"/>
      <c r="CC645" s="20"/>
      <c r="CD645" s="20"/>
      <c r="CE645" s="20"/>
      <c r="CF645" s="20"/>
      <c r="CG645" s="20"/>
      <c r="CH645" s="20"/>
      <c r="CI645" s="21"/>
    </row>
    <row r="646" ht="15.75" customHeight="1">
      <c r="A646" s="20"/>
      <c r="B646" s="20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/>
      <c r="BZ646" s="20"/>
      <c r="CA646" s="20"/>
      <c r="CB646" s="20"/>
      <c r="CC646" s="20"/>
      <c r="CD646" s="20"/>
      <c r="CE646" s="20"/>
      <c r="CF646" s="20"/>
      <c r="CG646" s="20"/>
      <c r="CH646" s="20"/>
      <c r="CI646" s="21"/>
    </row>
    <row r="647" ht="15.75" customHeight="1">
      <c r="A647" s="20"/>
      <c r="B647" s="20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20"/>
      <c r="BF647" s="20"/>
      <c r="BG647" s="20"/>
      <c r="BH647" s="20"/>
      <c r="BI647" s="20"/>
      <c r="BJ647" s="20"/>
      <c r="BK647" s="20"/>
      <c r="BL647" s="20"/>
      <c r="BM647" s="20"/>
      <c r="BN647" s="20"/>
      <c r="BO647" s="20"/>
      <c r="BP647" s="20"/>
      <c r="BQ647" s="20"/>
      <c r="BR647" s="20"/>
      <c r="BS647" s="20"/>
      <c r="BT647" s="20"/>
      <c r="BU647" s="20"/>
      <c r="BV647" s="20"/>
      <c r="BW647" s="20"/>
      <c r="BX647" s="20"/>
      <c r="BY647" s="20"/>
      <c r="BZ647" s="20"/>
      <c r="CA647" s="20"/>
      <c r="CB647" s="20"/>
      <c r="CC647" s="20"/>
      <c r="CD647" s="20"/>
      <c r="CE647" s="20"/>
      <c r="CF647" s="20"/>
      <c r="CG647" s="20"/>
      <c r="CH647" s="20"/>
      <c r="CI647" s="21"/>
    </row>
    <row r="648" ht="15.75" customHeight="1">
      <c r="A648" s="20"/>
      <c r="B648" s="20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20"/>
      <c r="BF648" s="20"/>
      <c r="BG648" s="20"/>
      <c r="BH648" s="20"/>
      <c r="BI648" s="20"/>
      <c r="BJ648" s="20"/>
      <c r="BK648" s="20"/>
      <c r="BL648" s="20"/>
      <c r="BM648" s="20"/>
      <c r="BN648" s="20"/>
      <c r="BO648" s="20"/>
      <c r="BP648" s="20"/>
      <c r="BQ648" s="20"/>
      <c r="BR648" s="20"/>
      <c r="BS648" s="20"/>
      <c r="BT648" s="20"/>
      <c r="BU648" s="20"/>
      <c r="BV648" s="20"/>
      <c r="BW648" s="20"/>
      <c r="BX648" s="20"/>
      <c r="BY648" s="20"/>
      <c r="BZ648" s="20"/>
      <c r="CA648" s="20"/>
      <c r="CB648" s="20"/>
      <c r="CC648" s="20"/>
      <c r="CD648" s="20"/>
      <c r="CE648" s="20"/>
      <c r="CF648" s="20"/>
      <c r="CG648" s="20"/>
      <c r="CH648" s="20"/>
      <c r="CI648" s="21"/>
    </row>
    <row r="649" ht="15.75" customHeight="1">
      <c r="A649" s="20"/>
      <c r="B649" s="20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/>
      <c r="BZ649" s="20"/>
      <c r="CA649" s="20"/>
      <c r="CB649" s="20"/>
      <c r="CC649" s="20"/>
      <c r="CD649" s="20"/>
      <c r="CE649" s="20"/>
      <c r="CF649" s="20"/>
      <c r="CG649" s="20"/>
      <c r="CH649" s="20"/>
      <c r="CI649" s="21"/>
    </row>
    <row r="650" ht="15.75" customHeight="1">
      <c r="A650" s="20"/>
      <c r="B650" s="20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  <c r="BN650" s="20"/>
      <c r="BO650" s="20"/>
      <c r="BP650" s="20"/>
      <c r="BQ650" s="20"/>
      <c r="BR650" s="20"/>
      <c r="BS650" s="20"/>
      <c r="BT650" s="20"/>
      <c r="BU650" s="20"/>
      <c r="BV650" s="20"/>
      <c r="BW650" s="20"/>
      <c r="BX650" s="20"/>
      <c r="BY650" s="20"/>
      <c r="BZ650" s="20"/>
      <c r="CA650" s="20"/>
      <c r="CB650" s="20"/>
      <c r="CC650" s="20"/>
      <c r="CD650" s="20"/>
      <c r="CE650" s="20"/>
      <c r="CF650" s="20"/>
      <c r="CG650" s="20"/>
      <c r="CH650" s="20"/>
      <c r="CI650" s="21"/>
    </row>
    <row r="651" ht="15.75" customHeight="1">
      <c r="A651" s="20"/>
      <c r="B651" s="20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B651" s="20"/>
      <c r="CC651" s="20"/>
      <c r="CD651" s="20"/>
      <c r="CE651" s="20"/>
      <c r="CF651" s="20"/>
      <c r="CG651" s="20"/>
      <c r="CH651" s="20"/>
      <c r="CI651" s="21"/>
    </row>
    <row r="652" ht="15.75" customHeight="1">
      <c r="A652" s="20"/>
      <c r="B652" s="20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/>
      <c r="BZ652" s="20"/>
      <c r="CA652" s="20"/>
      <c r="CB652" s="20"/>
      <c r="CC652" s="20"/>
      <c r="CD652" s="20"/>
      <c r="CE652" s="20"/>
      <c r="CF652" s="20"/>
      <c r="CG652" s="20"/>
      <c r="CH652" s="20"/>
      <c r="CI652" s="21"/>
    </row>
    <row r="653" ht="15.75" customHeight="1">
      <c r="A653" s="20"/>
      <c r="B653" s="20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  <c r="BH653" s="20"/>
      <c r="BI653" s="20"/>
      <c r="BJ653" s="20"/>
      <c r="BK653" s="20"/>
      <c r="BL653" s="20"/>
      <c r="BM653" s="20"/>
      <c r="BN653" s="20"/>
      <c r="BO653" s="20"/>
      <c r="BP653" s="20"/>
      <c r="BQ653" s="20"/>
      <c r="BR653" s="20"/>
      <c r="BS653" s="20"/>
      <c r="BT653" s="20"/>
      <c r="BU653" s="20"/>
      <c r="BV653" s="20"/>
      <c r="BW653" s="20"/>
      <c r="BX653" s="20"/>
      <c r="BY653" s="20"/>
      <c r="BZ653" s="20"/>
      <c r="CA653" s="20"/>
      <c r="CB653" s="20"/>
      <c r="CC653" s="20"/>
      <c r="CD653" s="20"/>
      <c r="CE653" s="20"/>
      <c r="CF653" s="20"/>
      <c r="CG653" s="20"/>
      <c r="CH653" s="20"/>
      <c r="CI653" s="21"/>
    </row>
    <row r="654" ht="15.75" customHeight="1">
      <c r="A654" s="20"/>
      <c r="B654" s="20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  <c r="BH654" s="20"/>
      <c r="BI654" s="20"/>
      <c r="BJ654" s="20"/>
      <c r="BK654" s="20"/>
      <c r="BL654" s="20"/>
      <c r="BM654" s="20"/>
      <c r="BN654" s="20"/>
      <c r="BO654" s="20"/>
      <c r="BP654" s="20"/>
      <c r="BQ654" s="20"/>
      <c r="BR654" s="20"/>
      <c r="BS654" s="20"/>
      <c r="BT654" s="20"/>
      <c r="BU654" s="20"/>
      <c r="BV654" s="20"/>
      <c r="BW654" s="20"/>
      <c r="BX654" s="20"/>
      <c r="BY654" s="20"/>
      <c r="BZ654" s="20"/>
      <c r="CA654" s="20"/>
      <c r="CB654" s="20"/>
      <c r="CC654" s="20"/>
      <c r="CD654" s="20"/>
      <c r="CE654" s="20"/>
      <c r="CF654" s="20"/>
      <c r="CG654" s="20"/>
      <c r="CH654" s="20"/>
      <c r="CI654" s="21"/>
    </row>
    <row r="655" ht="15.75" customHeight="1">
      <c r="A655" s="20"/>
      <c r="B655" s="20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B655" s="20"/>
      <c r="CC655" s="20"/>
      <c r="CD655" s="20"/>
      <c r="CE655" s="20"/>
      <c r="CF655" s="20"/>
      <c r="CG655" s="20"/>
      <c r="CH655" s="20"/>
      <c r="CI655" s="21"/>
    </row>
    <row r="656" ht="15.75" customHeight="1">
      <c r="A656" s="20"/>
      <c r="B656" s="20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20"/>
      <c r="BF656" s="20"/>
      <c r="BG656" s="20"/>
      <c r="BH656" s="20"/>
      <c r="BI656" s="20"/>
      <c r="BJ656" s="20"/>
      <c r="BK656" s="20"/>
      <c r="BL656" s="20"/>
      <c r="BM656" s="20"/>
      <c r="BN656" s="20"/>
      <c r="BO656" s="20"/>
      <c r="BP656" s="20"/>
      <c r="BQ656" s="20"/>
      <c r="BR656" s="20"/>
      <c r="BS656" s="20"/>
      <c r="BT656" s="20"/>
      <c r="BU656" s="20"/>
      <c r="BV656" s="20"/>
      <c r="BW656" s="20"/>
      <c r="BX656" s="20"/>
      <c r="BY656" s="20"/>
      <c r="BZ656" s="20"/>
      <c r="CA656" s="20"/>
      <c r="CB656" s="20"/>
      <c r="CC656" s="20"/>
      <c r="CD656" s="20"/>
      <c r="CE656" s="20"/>
      <c r="CF656" s="20"/>
      <c r="CG656" s="20"/>
      <c r="CH656" s="20"/>
      <c r="CI656" s="21"/>
    </row>
    <row r="657" ht="15.75" customHeight="1">
      <c r="A657" s="20"/>
      <c r="B657" s="20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20"/>
      <c r="BF657" s="20"/>
      <c r="BG657" s="20"/>
      <c r="BH657" s="20"/>
      <c r="BI657" s="20"/>
      <c r="BJ657" s="20"/>
      <c r="BK657" s="20"/>
      <c r="BL657" s="20"/>
      <c r="BM657" s="20"/>
      <c r="BN657" s="20"/>
      <c r="BO657" s="20"/>
      <c r="BP657" s="20"/>
      <c r="BQ657" s="20"/>
      <c r="BR657" s="20"/>
      <c r="BS657" s="20"/>
      <c r="BT657" s="20"/>
      <c r="BU657" s="20"/>
      <c r="BV657" s="20"/>
      <c r="BW657" s="20"/>
      <c r="BX657" s="20"/>
      <c r="BY657" s="20"/>
      <c r="BZ657" s="20"/>
      <c r="CA657" s="20"/>
      <c r="CB657" s="20"/>
      <c r="CC657" s="20"/>
      <c r="CD657" s="20"/>
      <c r="CE657" s="20"/>
      <c r="CF657" s="20"/>
      <c r="CG657" s="20"/>
      <c r="CH657" s="20"/>
      <c r="CI657" s="21"/>
    </row>
    <row r="658" ht="15.75" customHeight="1">
      <c r="A658" s="20"/>
      <c r="B658" s="20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/>
      <c r="BZ658" s="20"/>
      <c r="CA658" s="20"/>
      <c r="CB658" s="20"/>
      <c r="CC658" s="20"/>
      <c r="CD658" s="20"/>
      <c r="CE658" s="20"/>
      <c r="CF658" s="20"/>
      <c r="CG658" s="20"/>
      <c r="CH658" s="20"/>
      <c r="CI658" s="21"/>
    </row>
    <row r="659" ht="15.75" customHeight="1">
      <c r="A659" s="20"/>
      <c r="B659" s="20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B659" s="20"/>
      <c r="CC659" s="20"/>
      <c r="CD659" s="20"/>
      <c r="CE659" s="20"/>
      <c r="CF659" s="20"/>
      <c r="CG659" s="20"/>
      <c r="CH659" s="20"/>
      <c r="CI659" s="21"/>
    </row>
    <row r="660" ht="15.75" customHeight="1">
      <c r="A660" s="20"/>
      <c r="B660" s="20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20"/>
      <c r="BF660" s="20"/>
      <c r="BG660" s="20"/>
      <c r="BH660" s="20"/>
      <c r="BI660" s="20"/>
      <c r="BJ660" s="20"/>
      <c r="BK660" s="20"/>
      <c r="BL660" s="20"/>
      <c r="BM660" s="20"/>
      <c r="BN660" s="20"/>
      <c r="BO660" s="20"/>
      <c r="BP660" s="20"/>
      <c r="BQ660" s="20"/>
      <c r="BR660" s="20"/>
      <c r="BS660" s="20"/>
      <c r="BT660" s="20"/>
      <c r="BU660" s="20"/>
      <c r="BV660" s="20"/>
      <c r="BW660" s="20"/>
      <c r="BX660" s="20"/>
      <c r="BY660" s="20"/>
      <c r="BZ660" s="20"/>
      <c r="CA660" s="20"/>
      <c r="CB660" s="20"/>
      <c r="CC660" s="20"/>
      <c r="CD660" s="20"/>
      <c r="CE660" s="20"/>
      <c r="CF660" s="20"/>
      <c r="CG660" s="20"/>
      <c r="CH660" s="20"/>
      <c r="CI660" s="21"/>
    </row>
    <row r="661" ht="15.75" customHeight="1">
      <c r="A661" s="20"/>
      <c r="B661" s="20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/>
      <c r="BZ661" s="20"/>
      <c r="CA661" s="20"/>
      <c r="CB661" s="20"/>
      <c r="CC661" s="20"/>
      <c r="CD661" s="20"/>
      <c r="CE661" s="20"/>
      <c r="CF661" s="20"/>
      <c r="CG661" s="20"/>
      <c r="CH661" s="20"/>
      <c r="CI661" s="21"/>
    </row>
    <row r="662" ht="15.75" customHeight="1">
      <c r="A662" s="20"/>
      <c r="B662" s="20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20"/>
      <c r="BF662" s="20"/>
      <c r="BG662" s="20"/>
      <c r="BH662" s="20"/>
      <c r="BI662" s="20"/>
      <c r="BJ662" s="20"/>
      <c r="BK662" s="20"/>
      <c r="BL662" s="20"/>
      <c r="BM662" s="20"/>
      <c r="BN662" s="20"/>
      <c r="BO662" s="20"/>
      <c r="BP662" s="20"/>
      <c r="BQ662" s="20"/>
      <c r="BR662" s="20"/>
      <c r="BS662" s="20"/>
      <c r="BT662" s="20"/>
      <c r="BU662" s="20"/>
      <c r="BV662" s="20"/>
      <c r="BW662" s="20"/>
      <c r="BX662" s="20"/>
      <c r="BY662" s="20"/>
      <c r="BZ662" s="20"/>
      <c r="CA662" s="20"/>
      <c r="CB662" s="20"/>
      <c r="CC662" s="20"/>
      <c r="CD662" s="20"/>
      <c r="CE662" s="20"/>
      <c r="CF662" s="20"/>
      <c r="CG662" s="20"/>
      <c r="CH662" s="20"/>
      <c r="CI662" s="21"/>
    </row>
    <row r="663" ht="15.75" customHeight="1">
      <c r="A663" s="20"/>
      <c r="B663" s="20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20"/>
      <c r="BF663" s="20"/>
      <c r="BG663" s="20"/>
      <c r="BH663" s="20"/>
      <c r="BI663" s="20"/>
      <c r="BJ663" s="20"/>
      <c r="BK663" s="20"/>
      <c r="BL663" s="20"/>
      <c r="BM663" s="20"/>
      <c r="BN663" s="20"/>
      <c r="BO663" s="20"/>
      <c r="BP663" s="20"/>
      <c r="BQ663" s="20"/>
      <c r="BR663" s="20"/>
      <c r="BS663" s="20"/>
      <c r="BT663" s="20"/>
      <c r="BU663" s="20"/>
      <c r="BV663" s="20"/>
      <c r="BW663" s="20"/>
      <c r="BX663" s="20"/>
      <c r="BY663" s="20"/>
      <c r="BZ663" s="20"/>
      <c r="CA663" s="20"/>
      <c r="CB663" s="20"/>
      <c r="CC663" s="20"/>
      <c r="CD663" s="20"/>
      <c r="CE663" s="20"/>
      <c r="CF663" s="20"/>
      <c r="CG663" s="20"/>
      <c r="CH663" s="20"/>
      <c r="CI663" s="21"/>
    </row>
    <row r="664" ht="15.75" customHeight="1">
      <c r="A664" s="20"/>
      <c r="B664" s="20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/>
      <c r="BZ664" s="20"/>
      <c r="CA664" s="20"/>
      <c r="CB664" s="20"/>
      <c r="CC664" s="20"/>
      <c r="CD664" s="20"/>
      <c r="CE664" s="20"/>
      <c r="CF664" s="20"/>
      <c r="CG664" s="20"/>
      <c r="CH664" s="20"/>
      <c r="CI664" s="21"/>
    </row>
    <row r="665" ht="15.75" customHeight="1">
      <c r="A665" s="20"/>
      <c r="B665" s="20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20"/>
      <c r="BF665" s="20"/>
      <c r="BG665" s="20"/>
      <c r="BH665" s="20"/>
      <c r="BI665" s="20"/>
      <c r="BJ665" s="20"/>
      <c r="BK665" s="20"/>
      <c r="BL665" s="20"/>
      <c r="BM665" s="20"/>
      <c r="BN665" s="20"/>
      <c r="BO665" s="20"/>
      <c r="BP665" s="20"/>
      <c r="BQ665" s="20"/>
      <c r="BR665" s="20"/>
      <c r="BS665" s="20"/>
      <c r="BT665" s="20"/>
      <c r="BU665" s="20"/>
      <c r="BV665" s="20"/>
      <c r="BW665" s="20"/>
      <c r="BX665" s="20"/>
      <c r="BY665" s="20"/>
      <c r="BZ665" s="20"/>
      <c r="CA665" s="20"/>
      <c r="CB665" s="20"/>
      <c r="CC665" s="20"/>
      <c r="CD665" s="20"/>
      <c r="CE665" s="20"/>
      <c r="CF665" s="20"/>
      <c r="CG665" s="20"/>
      <c r="CH665" s="20"/>
      <c r="CI665" s="21"/>
    </row>
    <row r="666" ht="15.75" customHeight="1">
      <c r="A666" s="20"/>
      <c r="B666" s="20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20"/>
      <c r="BF666" s="20"/>
      <c r="BG666" s="20"/>
      <c r="BH666" s="20"/>
      <c r="BI666" s="20"/>
      <c r="BJ666" s="20"/>
      <c r="BK666" s="20"/>
      <c r="BL666" s="20"/>
      <c r="BM666" s="20"/>
      <c r="BN666" s="20"/>
      <c r="BO666" s="20"/>
      <c r="BP666" s="20"/>
      <c r="BQ666" s="20"/>
      <c r="BR666" s="20"/>
      <c r="BS666" s="20"/>
      <c r="BT666" s="20"/>
      <c r="BU666" s="20"/>
      <c r="BV666" s="20"/>
      <c r="BW666" s="20"/>
      <c r="BX666" s="20"/>
      <c r="BY666" s="20"/>
      <c r="BZ666" s="20"/>
      <c r="CA666" s="20"/>
      <c r="CB666" s="20"/>
      <c r="CC666" s="20"/>
      <c r="CD666" s="20"/>
      <c r="CE666" s="20"/>
      <c r="CF666" s="20"/>
      <c r="CG666" s="20"/>
      <c r="CH666" s="20"/>
      <c r="CI666" s="21"/>
    </row>
    <row r="667" ht="15.75" customHeight="1">
      <c r="A667" s="20"/>
      <c r="B667" s="20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  <c r="CF667" s="20"/>
      <c r="CG667" s="20"/>
      <c r="CH667" s="20"/>
      <c r="CI667" s="21"/>
    </row>
    <row r="668" ht="15.75" customHeight="1">
      <c r="A668" s="20"/>
      <c r="B668" s="20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20"/>
      <c r="BF668" s="20"/>
      <c r="BG668" s="20"/>
      <c r="BH668" s="20"/>
      <c r="BI668" s="20"/>
      <c r="BJ668" s="20"/>
      <c r="BK668" s="20"/>
      <c r="BL668" s="20"/>
      <c r="BM668" s="20"/>
      <c r="BN668" s="20"/>
      <c r="BO668" s="20"/>
      <c r="BP668" s="20"/>
      <c r="BQ668" s="20"/>
      <c r="BR668" s="20"/>
      <c r="BS668" s="20"/>
      <c r="BT668" s="20"/>
      <c r="BU668" s="20"/>
      <c r="BV668" s="20"/>
      <c r="BW668" s="20"/>
      <c r="BX668" s="20"/>
      <c r="BY668" s="20"/>
      <c r="BZ668" s="20"/>
      <c r="CA668" s="20"/>
      <c r="CB668" s="20"/>
      <c r="CC668" s="20"/>
      <c r="CD668" s="20"/>
      <c r="CE668" s="20"/>
      <c r="CF668" s="20"/>
      <c r="CG668" s="20"/>
      <c r="CH668" s="20"/>
      <c r="CI668" s="21"/>
    </row>
    <row r="669" ht="15.75" customHeight="1">
      <c r="A669" s="20"/>
      <c r="B669" s="20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20"/>
      <c r="BF669" s="20"/>
      <c r="BG669" s="20"/>
      <c r="BH669" s="20"/>
      <c r="BI669" s="20"/>
      <c r="BJ669" s="20"/>
      <c r="BK669" s="20"/>
      <c r="BL669" s="20"/>
      <c r="BM669" s="20"/>
      <c r="BN669" s="20"/>
      <c r="BO669" s="20"/>
      <c r="BP669" s="20"/>
      <c r="BQ669" s="20"/>
      <c r="BR669" s="20"/>
      <c r="BS669" s="20"/>
      <c r="BT669" s="20"/>
      <c r="BU669" s="20"/>
      <c r="BV669" s="20"/>
      <c r="BW669" s="20"/>
      <c r="BX669" s="20"/>
      <c r="BY669" s="20"/>
      <c r="BZ669" s="20"/>
      <c r="CA669" s="20"/>
      <c r="CB669" s="20"/>
      <c r="CC669" s="20"/>
      <c r="CD669" s="20"/>
      <c r="CE669" s="20"/>
      <c r="CF669" s="20"/>
      <c r="CG669" s="20"/>
      <c r="CH669" s="20"/>
      <c r="CI669" s="21"/>
    </row>
    <row r="670" ht="15.75" customHeight="1">
      <c r="A670" s="20"/>
      <c r="B670" s="20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20"/>
      <c r="BF670" s="20"/>
      <c r="BG670" s="20"/>
      <c r="BH670" s="20"/>
      <c r="BI670" s="20"/>
      <c r="BJ670" s="20"/>
      <c r="BK670" s="20"/>
      <c r="BL670" s="20"/>
      <c r="BM670" s="20"/>
      <c r="BN670" s="20"/>
      <c r="BO670" s="20"/>
      <c r="BP670" s="20"/>
      <c r="BQ670" s="20"/>
      <c r="BR670" s="20"/>
      <c r="BS670" s="20"/>
      <c r="BT670" s="20"/>
      <c r="BU670" s="20"/>
      <c r="BV670" s="20"/>
      <c r="BW670" s="20"/>
      <c r="BX670" s="20"/>
      <c r="BY670" s="20"/>
      <c r="BZ670" s="20"/>
      <c r="CA670" s="20"/>
      <c r="CB670" s="20"/>
      <c r="CC670" s="20"/>
      <c r="CD670" s="20"/>
      <c r="CE670" s="20"/>
      <c r="CF670" s="20"/>
      <c r="CG670" s="20"/>
      <c r="CH670" s="20"/>
      <c r="CI670" s="21"/>
    </row>
    <row r="671" ht="15.75" customHeight="1">
      <c r="A671" s="20"/>
      <c r="B671" s="20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20"/>
      <c r="BF671" s="20"/>
      <c r="BG671" s="20"/>
      <c r="BH671" s="20"/>
      <c r="BI671" s="20"/>
      <c r="BJ671" s="20"/>
      <c r="BK671" s="20"/>
      <c r="BL671" s="20"/>
      <c r="BM671" s="20"/>
      <c r="BN671" s="20"/>
      <c r="BO671" s="20"/>
      <c r="BP671" s="20"/>
      <c r="BQ671" s="20"/>
      <c r="BR671" s="20"/>
      <c r="BS671" s="20"/>
      <c r="BT671" s="20"/>
      <c r="BU671" s="20"/>
      <c r="BV671" s="20"/>
      <c r="BW671" s="20"/>
      <c r="BX671" s="20"/>
      <c r="BY671" s="20"/>
      <c r="BZ671" s="20"/>
      <c r="CA671" s="20"/>
      <c r="CB671" s="20"/>
      <c r="CC671" s="20"/>
      <c r="CD671" s="20"/>
      <c r="CE671" s="20"/>
      <c r="CF671" s="20"/>
      <c r="CG671" s="20"/>
      <c r="CH671" s="20"/>
      <c r="CI671" s="21"/>
    </row>
    <row r="672" ht="15.75" customHeight="1">
      <c r="A672" s="20"/>
      <c r="B672" s="20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20"/>
      <c r="BF672" s="20"/>
      <c r="BG672" s="20"/>
      <c r="BH672" s="20"/>
      <c r="BI672" s="20"/>
      <c r="BJ672" s="20"/>
      <c r="BK672" s="20"/>
      <c r="BL672" s="20"/>
      <c r="BM672" s="20"/>
      <c r="BN672" s="20"/>
      <c r="BO672" s="20"/>
      <c r="BP672" s="20"/>
      <c r="BQ672" s="20"/>
      <c r="BR672" s="20"/>
      <c r="BS672" s="20"/>
      <c r="BT672" s="20"/>
      <c r="BU672" s="20"/>
      <c r="BV672" s="20"/>
      <c r="BW672" s="20"/>
      <c r="BX672" s="20"/>
      <c r="BY672" s="20"/>
      <c r="BZ672" s="20"/>
      <c r="CA672" s="20"/>
      <c r="CB672" s="20"/>
      <c r="CC672" s="20"/>
      <c r="CD672" s="20"/>
      <c r="CE672" s="20"/>
      <c r="CF672" s="20"/>
      <c r="CG672" s="20"/>
      <c r="CH672" s="20"/>
      <c r="CI672" s="21"/>
    </row>
    <row r="673" ht="15.75" customHeight="1">
      <c r="A673" s="20"/>
      <c r="B673" s="20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  <c r="CF673" s="20"/>
      <c r="CG673" s="20"/>
      <c r="CH673" s="20"/>
      <c r="CI673" s="21"/>
    </row>
    <row r="674" ht="15.75" customHeight="1">
      <c r="A674" s="20"/>
      <c r="B674" s="20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20"/>
      <c r="BF674" s="20"/>
      <c r="BG674" s="20"/>
      <c r="BH674" s="20"/>
      <c r="BI674" s="20"/>
      <c r="BJ674" s="20"/>
      <c r="BK674" s="20"/>
      <c r="BL674" s="20"/>
      <c r="BM674" s="20"/>
      <c r="BN674" s="20"/>
      <c r="BO674" s="20"/>
      <c r="BP674" s="20"/>
      <c r="BQ674" s="20"/>
      <c r="BR674" s="20"/>
      <c r="BS674" s="20"/>
      <c r="BT674" s="20"/>
      <c r="BU674" s="20"/>
      <c r="BV674" s="20"/>
      <c r="BW674" s="20"/>
      <c r="BX674" s="20"/>
      <c r="BY674" s="20"/>
      <c r="BZ674" s="20"/>
      <c r="CA674" s="20"/>
      <c r="CB674" s="20"/>
      <c r="CC674" s="20"/>
      <c r="CD674" s="20"/>
      <c r="CE674" s="20"/>
      <c r="CF674" s="20"/>
      <c r="CG674" s="20"/>
      <c r="CH674" s="20"/>
      <c r="CI674" s="21"/>
    </row>
    <row r="675" ht="15.75" customHeight="1">
      <c r="A675" s="20"/>
      <c r="B675" s="20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20"/>
      <c r="BF675" s="20"/>
      <c r="BG675" s="20"/>
      <c r="BH675" s="20"/>
      <c r="BI675" s="20"/>
      <c r="BJ675" s="20"/>
      <c r="BK675" s="20"/>
      <c r="BL675" s="20"/>
      <c r="BM675" s="20"/>
      <c r="BN675" s="20"/>
      <c r="BO675" s="20"/>
      <c r="BP675" s="20"/>
      <c r="BQ675" s="20"/>
      <c r="BR675" s="20"/>
      <c r="BS675" s="20"/>
      <c r="BT675" s="20"/>
      <c r="BU675" s="20"/>
      <c r="BV675" s="20"/>
      <c r="BW675" s="20"/>
      <c r="BX675" s="20"/>
      <c r="BY675" s="20"/>
      <c r="BZ675" s="20"/>
      <c r="CA675" s="20"/>
      <c r="CB675" s="20"/>
      <c r="CC675" s="20"/>
      <c r="CD675" s="20"/>
      <c r="CE675" s="20"/>
      <c r="CF675" s="20"/>
      <c r="CG675" s="20"/>
      <c r="CH675" s="20"/>
      <c r="CI675" s="21"/>
    </row>
    <row r="676" ht="15.75" customHeight="1">
      <c r="A676" s="20"/>
      <c r="B676" s="20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  <c r="CF676" s="20"/>
      <c r="CG676" s="20"/>
      <c r="CH676" s="20"/>
      <c r="CI676" s="21"/>
    </row>
    <row r="677" ht="15.75" customHeight="1">
      <c r="A677" s="20"/>
      <c r="B677" s="20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  <c r="BH677" s="20"/>
      <c r="BI677" s="20"/>
      <c r="BJ677" s="20"/>
      <c r="BK677" s="20"/>
      <c r="BL677" s="20"/>
      <c r="BM677" s="20"/>
      <c r="BN677" s="20"/>
      <c r="BO677" s="20"/>
      <c r="BP677" s="20"/>
      <c r="BQ677" s="20"/>
      <c r="BR677" s="20"/>
      <c r="BS677" s="20"/>
      <c r="BT677" s="20"/>
      <c r="BU677" s="20"/>
      <c r="BV677" s="20"/>
      <c r="BW677" s="20"/>
      <c r="BX677" s="20"/>
      <c r="BY677" s="20"/>
      <c r="BZ677" s="20"/>
      <c r="CA677" s="20"/>
      <c r="CB677" s="20"/>
      <c r="CC677" s="20"/>
      <c r="CD677" s="20"/>
      <c r="CE677" s="20"/>
      <c r="CF677" s="20"/>
      <c r="CG677" s="20"/>
      <c r="CH677" s="20"/>
      <c r="CI677" s="21"/>
    </row>
    <row r="678" ht="15.75" customHeight="1">
      <c r="A678" s="20"/>
      <c r="B678" s="20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20"/>
      <c r="BF678" s="20"/>
      <c r="BG678" s="20"/>
      <c r="BH678" s="20"/>
      <c r="BI678" s="20"/>
      <c r="BJ678" s="20"/>
      <c r="BK678" s="20"/>
      <c r="BL678" s="20"/>
      <c r="BM678" s="20"/>
      <c r="BN678" s="20"/>
      <c r="BO678" s="20"/>
      <c r="BP678" s="20"/>
      <c r="BQ678" s="20"/>
      <c r="BR678" s="20"/>
      <c r="BS678" s="20"/>
      <c r="BT678" s="20"/>
      <c r="BU678" s="20"/>
      <c r="BV678" s="20"/>
      <c r="BW678" s="20"/>
      <c r="BX678" s="20"/>
      <c r="BY678" s="20"/>
      <c r="BZ678" s="20"/>
      <c r="CA678" s="20"/>
      <c r="CB678" s="20"/>
      <c r="CC678" s="20"/>
      <c r="CD678" s="20"/>
      <c r="CE678" s="20"/>
      <c r="CF678" s="20"/>
      <c r="CG678" s="20"/>
      <c r="CH678" s="20"/>
      <c r="CI678" s="21"/>
    </row>
    <row r="679" ht="15.75" customHeight="1">
      <c r="A679" s="20"/>
      <c r="B679" s="20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  <c r="CC679" s="20"/>
      <c r="CD679" s="20"/>
      <c r="CE679" s="20"/>
      <c r="CF679" s="20"/>
      <c r="CG679" s="20"/>
      <c r="CH679" s="20"/>
      <c r="CI679" s="21"/>
    </row>
    <row r="680" ht="15.75" customHeight="1">
      <c r="A680" s="20"/>
      <c r="B680" s="20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20"/>
      <c r="BF680" s="20"/>
      <c r="BG680" s="20"/>
      <c r="BH680" s="20"/>
      <c r="BI680" s="20"/>
      <c r="BJ680" s="20"/>
      <c r="BK680" s="20"/>
      <c r="BL680" s="20"/>
      <c r="BM680" s="20"/>
      <c r="BN680" s="20"/>
      <c r="BO680" s="20"/>
      <c r="BP680" s="20"/>
      <c r="BQ680" s="20"/>
      <c r="BR680" s="20"/>
      <c r="BS680" s="20"/>
      <c r="BT680" s="20"/>
      <c r="BU680" s="20"/>
      <c r="BV680" s="20"/>
      <c r="BW680" s="20"/>
      <c r="BX680" s="20"/>
      <c r="BY680" s="20"/>
      <c r="BZ680" s="20"/>
      <c r="CA680" s="20"/>
      <c r="CB680" s="20"/>
      <c r="CC680" s="20"/>
      <c r="CD680" s="20"/>
      <c r="CE680" s="20"/>
      <c r="CF680" s="20"/>
      <c r="CG680" s="20"/>
      <c r="CH680" s="20"/>
      <c r="CI680" s="21"/>
    </row>
    <row r="681" ht="15.75" customHeight="1">
      <c r="A681" s="20"/>
      <c r="B681" s="20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0"/>
      <c r="BB681" s="20"/>
      <c r="BC681" s="20"/>
      <c r="BD681" s="20"/>
      <c r="BE681" s="20"/>
      <c r="BF681" s="20"/>
      <c r="BG681" s="20"/>
      <c r="BH681" s="20"/>
      <c r="BI681" s="20"/>
      <c r="BJ681" s="20"/>
      <c r="BK681" s="20"/>
      <c r="BL681" s="20"/>
      <c r="BM681" s="20"/>
      <c r="BN681" s="20"/>
      <c r="BO681" s="20"/>
      <c r="BP681" s="20"/>
      <c r="BQ681" s="20"/>
      <c r="BR681" s="20"/>
      <c r="BS681" s="20"/>
      <c r="BT681" s="20"/>
      <c r="BU681" s="20"/>
      <c r="BV681" s="20"/>
      <c r="BW681" s="20"/>
      <c r="BX681" s="20"/>
      <c r="BY681" s="20"/>
      <c r="BZ681" s="20"/>
      <c r="CA681" s="20"/>
      <c r="CB681" s="20"/>
      <c r="CC681" s="20"/>
      <c r="CD681" s="20"/>
      <c r="CE681" s="20"/>
      <c r="CF681" s="20"/>
      <c r="CG681" s="20"/>
      <c r="CH681" s="20"/>
      <c r="CI681" s="21"/>
    </row>
    <row r="682" ht="15.75" customHeight="1">
      <c r="A682" s="20"/>
      <c r="B682" s="20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  <c r="CC682" s="20"/>
      <c r="CD682" s="20"/>
      <c r="CE682" s="20"/>
      <c r="CF682" s="20"/>
      <c r="CG682" s="20"/>
      <c r="CH682" s="20"/>
      <c r="CI682" s="21"/>
    </row>
    <row r="683" ht="15.75" customHeight="1">
      <c r="A683" s="20"/>
      <c r="B683" s="20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0"/>
      <c r="BB683" s="20"/>
      <c r="BC683" s="20"/>
      <c r="BD683" s="20"/>
      <c r="BE683" s="20"/>
      <c r="BF683" s="20"/>
      <c r="BG683" s="20"/>
      <c r="BH683" s="20"/>
      <c r="BI683" s="20"/>
      <c r="BJ683" s="20"/>
      <c r="BK683" s="20"/>
      <c r="BL683" s="20"/>
      <c r="BM683" s="20"/>
      <c r="BN683" s="20"/>
      <c r="BO683" s="20"/>
      <c r="BP683" s="20"/>
      <c r="BQ683" s="20"/>
      <c r="BR683" s="20"/>
      <c r="BS683" s="20"/>
      <c r="BT683" s="20"/>
      <c r="BU683" s="20"/>
      <c r="BV683" s="20"/>
      <c r="BW683" s="20"/>
      <c r="BX683" s="20"/>
      <c r="BY683" s="20"/>
      <c r="BZ683" s="20"/>
      <c r="CA683" s="20"/>
      <c r="CB683" s="20"/>
      <c r="CC683" s="20"/>
      <c r="CD683" s="20"/>
      <c r="CE683" s="20"/>
      <c r="CF683" s="20"/>
      <c r="CG683" s="20"/>
      <c r="CH683" s="20"/>
      <c r="CI683" s="21"/>
    </row>
    <row r="684" ht="15.75" customHeight="1">
      <c r="A684" s="20"/>
      <c r="B684" s="20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0"/>
      <c r="BB684" s="20"/>
      <c r="BC684" s="20"/>
      <c r="BD684" s="20"/>
      <c r="BE684" s="20"/>
      <c r="BF684" s="20"/>
      <c r="BG684" s="20"/>
      <c r="BH684" s="20"/>
      <c r="BI684" s="20"/>
      <c r="BJ684" s="20"/>
      <c r="BK684" s="20"/>
      <c r="BL684" s="20"/>
      <c r="BM684" s="20"/>
      <c r="BN684" s="20"/>
      <c r="BO684" s="20"/>
      <c r="BP684" s="20"/>
      <c r="BQ684" s="20"/>
      <c r="BR684" s="20"/>
      <c r="BS684" s="20"/>
      <c r="BT684" s="20"/>
      <c r="BU684" s="20"/>
      <c r="BV684" s="20"/>
      <c r="BW684" s="20"/>
      <c r="BX684" s="20"/>
      <c r="BY684" s="20"/>
      <c r="BZ684" s="20"/>
      <c r="CA684" s="20"/>
      <c r="CB684" s="20"/>
      <c r="CC684" s="20"/>
      <c r="CD684" s="20"/>
      <c r="CE684" s="20"/>
      <c r="CF684" s="20"/>
      <c r="CG684" s="20"/>
      <c r="CH684" s="20"/>
      <c r="CI684" s="21"/>
    </row>
    <row r="685" ht="15.75" customHeight="1">
      <c r="A685" s="20"/>
      <c r="B685" s="20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  <c r="CC685" s="20"/>
      <c r="CD685" s="20"/>
      <c r="CE685" s="20"/>
      <c r="CF685" s="20"/>
      <c r="CG685" s="20"/>
      <c r="CH685" s="20"/>
      <c r="CI685" s="21"/>
    </row>
    <row r="686" ht="15.75" customHeight="1">
      <c r="A686" s="20"/>
      <c r="B686" s="20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0"/>
      <c r="BB686" s="20"/>
      <c r="BC686" s="20"/>
      <c r="BD686" s="20"/>
      <c r="BE686" s="20"/>
      <c r="BF686" s="20"/>
      <c r="BG686" s="20"/>
      <c r="BH686" s="20"/>
      <c r="BI686" s="20"/>
      <c r="BJ686" s="20"/>
      <c r="BK686" s="20"/>
      <c r="BL686" s="20"/>
      <c r="BM686" s="20"/>
      <c r="BN686" s="20"/>
      <c r="BO686" s="20"/>
      <c r="BP686" s="20"/>
      <c r="BQ686" s="20"/>
      <c r="BR686" s="20"/>
      <c r="BS686" s="20"/>
      <c r="BT686" s="20"/>
      <c r="BU686" s="20"/>
      <c r="BV686" s="20"/>
      <c r="BW686" s="20"/>
      <c r="BX686" s="20"/>
      <c r="BY686" s="20"/>
      <c r="BZ686" s="20"/>
      <c r="CA686" s="20"/>
      <c r="CB686" s="20"/>
      <c r="CC686" s="20"/>
      <c r="CD686" s="20"/>
      <c r="CE686" s="20"/>
      <c r="CF686" s="20"/>
      <c r="CG686" s="20"/>
      <c r="CH686" s="20"/>
      <c r="CI686" s="21"/>
    </row>
    <row r="687" ht="15.75" customHeight="1">
      <c r="A687" s="20"/>
      <c r="B687" s="20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0"/>
      <c r="BB687" s="20"/>
      <c r="BC687" s="20"/>
      <c r="BD687" s="20"/>
      <c r="BE687" s="20"/>
      <c r="BF687" s="20"/>
      <c r="BG687" s="20"/>
      <c r="BH687" s="20"/>
      <c r="BI687" s="20"/>
      <c r="BJ687" s="20"/>
      <c r="BK687" s="20"/>
      <c r="BL687" s="20"/>
      <c r="BM687" s="20"/>
      <c r="BN687" s="20"/>
      <c r="BO687" s="20"/>
      <c r="BP687" s="20"/>
      <c r="BQ687" s="20"/>
      <c r="BR687" s="20"/>
      <c r="BS687" s="20"/>
      <c r="BT687" s="20"/>
      <c r="BU687" s="20"/>
      <c r="BV687" s="20"/>
      <c r="BW687" s="20"/>
      <c r="BX687" s="20"/>
      <c r="BY687" s="20"/>
      <c r="BZ687" s="20"/>
      <c r="CA687" s="20"/>
      <c r="CB687" s="20"/>
      <c r="CC687" s="20"/>
      <c r="CD687" s="20"/>
      <c r="CE687" s="20"/>
      <c r="CF687" s="20"/>
      <c r="CG687" s="20"/>
      <c r="CH687" s="20"/>
      <c r="CI687" s="21"/>
    </row>
    <row r="688" ht="15.75" customHeight="1">
      <c r="A688" s="20"/>
      <c r="B688" s="20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  <c r="CC688" s="20"/>
      <c r="CD688" s="20"/>
      <c r="CE688" s="20"/>
      <c r="CF688" s="20"/>
      <c r="CG688" s="20"/>
      <c r="CH688" s="20"/>
      <c r="CI688" s="21"/>
    </row>
    <row r="689" ht="15.75" customHeight="1">
      <c r="A689" s="20"/>
      <c r="B689" s="20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0"/>
      <c r="BB689" s="20"/>
      <c r="BC689" s="20"/>
      <c r="BD689" s="20"/>
      <c r="BE689" s="20"/>
      <c r="BF689" s="20"/>
      <c r="BG689" s="20"/>
      <c r="BH689" s="20"/>
      <c r="BI689" s="20"/>
      <c r="BJ689" s="20"/>
      <c r="BK689" s="20"/>
      <c r="BL689" s="20"/>
      <c r="BM689" s="20"/>
      <c r="BN689" s="20"/>
      <c r="BO689" s="20"/>
      <c r="BP689" s="20"/>
      <c r="BQ689" s="20"/>
      <c r="BR689" s="20"/>
      <c r="BS689" s="20"/>
      <c r="BT689" s="20"/>
      <c r="BU689" s="20"/>
      <c r="BV689" s="20"/>
      <c r="BW689" s="20"/>
      <c r="BX689" s="20"/>
      <c r="BY689" s="20"/>
      <c r="BZ689" s="20"/>
      <c r="CA689" s="20"/>
      <c r="CB689" s="20"/>
      <c r="CC689" s="20"/>
      <c r="CD689" s="20"/>
      <c r="CE689" s="20"/>
      <c r="CF689" s="20"/>
      <c r="CG689" s="20"/>
      <c r="CH689" s="20"/>
      <c r="CI689" s="21"/>
    </row>
    <row r="690" ht="15.75" customHeight="1">
      <c r="A690" s="20"/>
      <c r="B690" s="20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0"/>
      <c r="BB690" s="20"/>
      <c r="BC690" s="20"/>
      <c r="BD690" s="20"/>
      <c r="BE690" s="20"/>
      <c r="BF690" s="20"/>
      <c r="BG690" s="20"/>
      <c r="BH690" s="20"/>
      <c r="BI690" s="20"/>
      <c r="BJ690" s="20"/>
      <c r="BK690" s="20"/>
      <c r="BL690" s="20"/>
      <c r="BM690" s="20"/>
      <c r="BN690" s="20"/>
      <c r="BO690" s="20"/>
      <c r="BP690" s="20"/>
      <c r="BQ690" s="20"/>
      <c r="BR690" s="20"/>
      <c r="BS690" s="20"/>
      <c r="BT690" s="20"/>
      <c r="BU690" s="20"/>
      <c r="BV690" s="20"/>
      <c r="BW690" s="20"/>
      <c r="BX690" s="20"/>
      <c r="BY690" s="20"/>
      <c r="BZ690" s="20"/>
      <c r="CA690" s="20"/>
      <c r="CB690" s="20"/>
      <c r="CC690" s="20"/>
      <c r="CD690" s="20"/>
      <c r="CE690" s="20"/>
      <c r="CF690" s="20"/>
      <c r="CG690" s="20"/>
      <c r="CH690" s="20"/>
      <c r="CI690" s="21"/>
    </row>
    <row r="691" ht="15.75" customHeight="1">
      <c r="A691" s="20"/>
      <c r="B691" s="20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  <c r="CC691" s="20"/>
      <c r="CD691" s="20"/>
      <c r="CE691" s="20"/>
      <c r="CF691" s="20"/>
      <c r="CG691" s="20"/>
      <c r="CH691" s="20"/>
      <c r="CI691" s="21"/>
    </row>
    <row r="692" ht="15.75" customHeight="1">
      <c r="A692" s="20"/>
      <c r="B692" s="20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0"/>
      <c r="BB692" s="20"/>
      <c r="BC692" s="20"/>
      <c r="BD692" s="20"/>
      <c r="BE692" s="20"/>
      <c r="BF692" s="20"/>
      <c r="BG692" s="20"/>
      <c r="BH692" s="20"/>
      <c r="BI692" s="20"/>
      <c r="BJ692" s="20"/>
      <c r="BK692" s="20"/>
      <c r="BL692" s="20"/>
      <c r="BM692" s="20"/>
      <c r="BN692" s="20"/>
      <c r="BO692" s="20"/>
      <c r="BP692" s="20"/>
      <c r="BQ692" s="20"/>
      <c r="BR692" s="20"/>
      <c r="BS692" s="20"/>
      <c r="BT692" s="20"/>
      <c r="BU692" s="20"/>
      <c r="BV692" s="20"/>
      <c r="BW692" s="20"/>
      <c r="BX692" s="20"/>
      <c r="BY692" s="20"/>
      <c r="BZ692" s="20"/>
      <c r="CA692" s="20"/>
      <c r="CB692" s="20"/>
      <c r="CC692" s="20"/>
      <c r="CD692" s="20"/>
      <c r="CE692" s="20"/>
      <c r="CF692" s="20"/>
      <c r="CG692" s="20"/>
      <c r="CH692" s="20"/>
      <c r="CI692" s="21"/>
    </row>
    <row r="693" ht="15.75" customHeight="1">
      <c r="A693" s="20"/>
      <c r="B693" s="20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0"/>
      <c r="BB693" s="20"/>
      <c r="BC693" s="20"/>
      <c r="BD693" s="20"/>
      <c r="BE693" s="20"/>
      <c r="BF693" s="20"/>
      <c r="BG693" s="20"/>
      <c r="BH693" s="20"/>
      <c r="BI693" s="20"/>
      <c r="BJ693" s="20"/>
      <c r="BK693" s="20"/>
      <c r="BL693" s="20"/>
      <c r="BM693" s="20"/>
      <c r="BN693" s="20"/>
      <c r="BO693" s="20"/>
      <c r="BP693" s="20"/>
      <c r="BQ693" s="20"/>
      <c r="BR693" s="20"/>
      <c r="BS693" s="20"/>
      <c r="BT693" s="20"/>
      <c r="BU693" s="20"/>
      <c r="BV693" s="20"/>
      <c r="BW693" s="20"/>
      <c r="BX693" s="20"/>
      <c r="BY693" s="20"/>
      <c r="BZ693" s="20"/>
      <c r="CA693" s="20"/>
      <c r="CB693" s="20"/>
      <c r="CC693" s="20"/>
      <c r="CD693" s="20"/>
      <c r="CE693" s="20"/>
      <c r="CF693" s="20"/>
      <c r="CG693" s="20"/>
      <c r="CH693" s="20"/>
      <c r="CI693" s="21"/>
    </row>
    <row r="694" ht="15.75" customHeight="1">
      <c r="A694" s="20"/>
      <c r="B694" s="20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  <c r="CC694" s="20"/>
      <c r="CD694" s="20"/>
      <c r="CE694" s="20"/>
      <c r="CF694" s="20"/>
      <c r="CG694" s="20"/>
      <c r="CH694" s="20"/>
      <c r="CI694" s="21"/>
    </row>
    <row r="695" ht="15.75" customHeight="1">
      <c r="A695" s="20"/>
      <c r="B695" s="20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0"/>
      <c r="BB695" s="20"/>
      <c r="BC695" s="20"/>
      <c r="BD695" s="20"/>
      <c r="BE695" s="20"/>
      <c r="BF695" s="20"/>
      <c r="BG695" s="20"/>
      <c r="BH695" s="20"/>
      <c r="BI695" s="20"/>
      <c r="BJ695" s="20"/>
      <c r="BK695" s="20"/>
      <c r="BL695" s="20"/>
      <c r="BM695" s="20"/>
      <c r="BN695" s="20"/>
      <c r="BO695" s="20"/>
      <c r="BP695" s="20"/>
      <c r="BQ695" s="20"/>
      <c r="BR695" s="20"/>
      <c r="BS695" s="20"/>
      <c r="BT695" s="20"/>
      <c r="BU695" s="20"/>
      <c r="BV695" s="20"/>
      <c r="BW695" s="20"/>
      <c r="BX695" s="20"/>
      <c r="BY695" s="20"/>
      <c r="BZ695" s="20"/>
      <c r="CA695" s="20"/>
      <c r="CB695" s="20"/>
      <c r="CC695" s="20"/>
      <c r="CD695" s="20"/>
      <c r="CE695" s="20"/>
      <c r="CF695" s="20"/>
      <c r="CG695" s="20"/>
      <c r="CH695" s="20"/>
      <c r="CI695" s="21"/>
    </row>
    <row r="696" ht="15.75" customHeight="1">
      <c r="A696" s="20"/>
      <c r="B696" s="20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0"/>
      <c r="BB696" s="20"/>
      <c r="BC696" s="20"/>
      <c r="BD696" s="20"/>
      <c r="BE696" s="20"/>
      <c r="BF696" s="20"/>
      <c r="BG696" s="20"/>
      <c r="BH696" s="20"/>
      <c r="BI696" s="20"/>
      <c r="BJ696" s="20"/>
      <c r="BK696" s="20"/>
      <c r="BL696" s="20"/>
      <c r="BM696" s="20"/>
      <c r="BN696" s="20"/>
      <c r="BO696" s="20"/>
      <c r="BP696" s="20"/>
      <c r="BQ696" s="20"/>
      <c r="BR696" s="20"/>
      <c r="BS696" s="20"/>
      <c r="BT696" s="20"/>
      <c r="BU696" s="20"/>
      <c r="BV696" s="20"/>
      <c r="BW696" s="20"/>
      <c r="BX696" s="20"/>
      <c r="BY696" s="20"/>
      <c r="BZ696" s="20"/>
      <c r="CA696" s="20"/>
      <c r="CB696" s="20"/>
      <c r="CC696" s="20"/>
      <c r="CD696" s="20"/>
      <c r="CE696" s="20"/>
      <c r="CF696" s="20"/>
      <c r="CG696" s="20"/>
      <c r="CH696" s="20"/>
      <c r="CI696" s="21"/>
    </row>
    <row r="697" ht="15.75" customHeight="1">
      <c r="A697" s="20"/>
      <c r="B697" s="20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  <c r="BX697" s="20"/>
      <c r="BY697" s="20"/>
      <c r="BZ697" s="20"/>
      <c r="CA697" s="20"/>
      <c r="CB697" s="20"/>
      <c r="CC697" s="20"/>
      <c r="CD697" s="20"/>
      <c r="CE697" s="20"/>
      <c r="CF697" s="20"/>
      <c r="CG697" s="20"/>
      <c r="CH697" s="20"/>
      <c r="CI697" s="21"/>
    </row>
    <row r="698" ht="15.75" customHeight="1">
      <c r="A698" s="20"/>
      <c r="B698" s="20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0"/>
      <c r="BB698" s="20"/>
      <c r="BC698" s="20"/>
      <c r="BD698" s="20"/>
      <c r="BE698" s="20"/>
      <c r="BF698" s="20"/>
      <c r="BG698" s="20"/>
      <c r="BH698" s="20"/>
      <c r="BI698" s="20"/>
      <c r="BJ698" s="20"/>
      <c r="BK698" s="20"/>
      <c r="BL698" s="20"/>
      <c r="BM698" s="20"/>
      <c r="BN698" s="20"/>
      <c r="BO698" s="20"/>
      <c r="BP698" s="20"/>
      <c r="BQ698" s="20"/>
      <c r="BR698" s="20"/>
      <c r="BS698" s="20"/>
      <c r="BT698" s="20"/>
      <c r="BU698" s="20"/>
      <c r="BV698" s="20"/>
      <c r="BW698" s="20"/>
      <c r="BX698" s="20"/>
      <c r="BY698" s="20"/>
      <c r="BZ698" s="20"/>
      <c r="CA698" s="20"/>
      <c r="CB698" s="20"/>
      <c r="CC698" s="20"/>
      <c r="CD698" s="20"/>
      <c r="CE698" s="20"/>
      <c r="CF698" s="20"/>
      <c r="CG698" s="20"/>
      <c r="CH698" s="20"/>
      <c r="CI698" s="21"/>
    </row>
    <row r="699" ht="15.75" customHeight="1">
      <c r="A699" s="20"/>
      <c r="B699" s="20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0"/>
      <c r="BB699" s="20"/>
      <c r="BC699" s="20"/>
      <c r="BD699" s="20"/>
      <c r="BE699" s="20"/>
      <c r="BF699" s="20"/>
      <c r="BG699" s="20"/>
      <c r="BH699" s="20"/>
      <c r="BI699" s="20"/>
      <c r="BJ699" s="20"/>
      <c r="BK699" s="20"/>
      <c r="BL699" s="20"/>
      <c r="BM699" s="20"/>
      <c r="BN699" s="20"/>
      <c r="BO699" s="20"/>
      <c r="BP699" s="20"/>
      <c r="BQ699" s="20"/>
      <c r="BR699" s="20"/>
      <c r="BS699" s="20"/>
      <c r="BT699" s="20"/>
      <c r="BU699" s="20"/>
      <c r="BV699" s="20"/>
      <c r="BW699" s="20"/>
      <c r="BX699" s="20"/>
      <c r="BY699" s="20"/>
      <c r="BZ699" s="20"/>
      <c r="CA699" s="20"/>
      <c r="CB699" s="20"/>
      <c r="CC699" s="20"/>
      <c r="CD699" s="20"/>
      <c r="CE699" s="20"/>
      <c r="CF699" s="20"/>
      <c r="CG699" s="20"/>
      <c r="CH699" s="20"/>
      <c r="CI699" s="21"/>
    </row>
    <row r="700" ht="15.75" customHeight="1">
      <c r="A700" s="20"/>
      <c r="B700" s="20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  <c r="BX700" s="20"/>
      <c r="BY700" s="20"/>
      <c r="BZ700" s="20"/>
      <c r="CA700" s="20"/>
      <c r="CB700" s="20"/>
      <c r="CC700" s="20"/>
      <c r="CD700" s="20"/>
      <c r="CE700" s="20"/>
      <c r="CF700" s="20"/>
      <c r="CG700" s="20"/>
      <c r="CH700" s="20"/>
      <c r="CI700" s="21"/>
    </row>
    <row r="701" ht="15.75" customHeight="1">
      <c r="A701" s="20"/>
      <c r="B701" s="20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  <c r="BH701" s="20"/>
      <c r="BI701" s="20"/>
      <c r="BJ701" s="20"/>
      <c r="BK701" s="20"/>
      <c r="BL701" s="20"/>
      <c r="BM701" s="20"/>
      <c r="BN701" s="20"/>
      <c r="BO701" s="20"/>
      <c r="BP701" s="20"/>
      <c r="BQ701" s="20"/>
      <c r="BR701" s="20"/>
      <c r="BS701" s="20"/>
      <c r="BT701" s="20"/>
      <c r="BU701" s="20"/>
      <c r="BV701" s="20"/>
      <c r="BW701" s="20"/>
      <c r="BX701" s="20"/>
      <c r="BY701" s="20"/>
      <c r="BZ701" s="20"/>
      <c r="CA701" s="20"/>
      <c r="CB701" s="20"/>
      <c r="CC701" s="20"/>
      <c r="CD701" s="20"/>
      <c r="CE701" s="20"/>
      <c r="CF701" s="20"/>
      <c r="CG701" s="20"/>
      <c r="CH701" s="20"/>
      <c r="CI701" s="21"/>
    </row>
    <row r="702" ht="15.75" customHeight="1">
      <c r="A702" s="20"/>
      <c r="B702" s="20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0"/>
      <c r="BB702" s="20"/>
      <c r="BC702" s="20"/>
      <c r="BD702" s="20"/>
      <c r="BE702" s="20"/>
      <c r="BF702" s="20"/>
      <c r="BG702" s="20"/>
      <c r="BH702" s="20"/>
      <c r="BI702" s="20"/>
      <c r="BJ702" s="20"/>
      <c r="BK702" s="20"/>
      <c r="BL702" s="20"/>
      <c r="BM702" s="20"/>
      <c r="BN702" s="20"/>
      <c r="BO702" s="20"/>
      <c r="BP702" s="20"/>
      <c r="BQ702" s="20"/>
      <c r="BR702" s="20"/>
      <c r="BS702" s="20"/>
      <c r="BT702" s="20"/>
      <c r="BU702" s="20"/>
      <c r="BV702" s="20"/>
      <c r="BW702" s="20"/>
      <c r="BX702" s="20"/>
      <c r="BY702" s="20"/>
      <c r="BZ702" s="20"/>
      <c r="CA702" s="20"/>
      <c r="CB702" s="20"/>
      <c r="CC702" s="20"/>
      <c r="CD702" s="20"/>
      <c r="CE702" s="20"/>
      <c r="CF702" s="20"/>
      <c r="CG702" s="20"/>
      <c r="CH702" s="20"/>
      <c r="CI702" s="21"/>
    </row>
    <row r="703" ht="15.75" customHeight="1">
      <c r="A703" s="20"/>
      <c r="B703" s="20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20"/>
      <c r="BY703" s="20"/>
      <c r="BZ703" s="20"/>
      <c r="CA703" s="20"/>
      <c r="CB703" s="20"/>
      <c r="CC703" s="20"/>
      <c r="CD703" s="20"/>
      <c r="CE703" s="20"/>
      <c r="CF703" s="20"/>
      <c r="CG703" s="20"/>
      <c r="CH703" s="20"/>
      <c r="CI703" s="21"/>
    </row>
    <row r="704" ht="15.75" customHeight="1">
      <c r="A704" s="20"/>
      <c r="B704" s="20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0"/>
      <c r="BB704" s="20"/>
      <c r="BC704" s="20"/>
      <c r="BD704" s="20"/>
      <c r="BE704" s="20"/>
      <c r="BF704" s="20"/>
      <c r="BG704" s="20"/>
      <c r="BH704" s="20"/>
      <c r="BI704" s="20"/>
      <c r="BJ704" s="20"/>
      <c r="BK704" s="20"/>
      <c r="BL704" s="20"/>
      <c r="BM704" s="20"/>
      <c r="BN704" s="20"/>
      <c r="BO704" s="20"/>
      <c r="BP704" s="20"/>
      <c r="BQ704" s="20"/>
      <c r="BR704" s="20"/>
      <c r="BS704" s="20"/>
      <c r="BT704" s="20"/>
      <c r="BU704" s="20"/>
      <c r="BV704" s="20"/>
      <c r="BW704" s="20"/>
      <c r="BX704" s="20"/>
      <c r="BY704" s="20"/>
      <c r="BZ704" s="20"/>
      <c r="CA704" s="20"/>
      <c r="CB704" s="20"/>
      <c r="CC704" s="20"/>
      <c r="CD704" s="20"/>
      <c r="CE704" s="20"/>
      <c r="CF704" s="20"/>
      <c r="CG704" s="20"/>
      <c r="CH704" s="20"/>
      <c r="CI704" s="21"/>
    </row>
    <row r="705" ht="15.75" customHeight="1">
      <c r="A705" s="20"/>
      <c r="B705" s="20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0"/>
      <c r="BB705" s="20"/>
      <c r="BC705" s="20"/>
      <c r="BD705" s="20"/>
      <c r="BE705" s="20"/>
      <c r="BF705" s="20"/>
      <c r="BG705" s="20"/>
      <c r="BH705" s="20"/>
      <c r="BI705" s="20"/>
      <c r="BJ705" s="20"/>
      <c r="BK705" s="20"/>
      <c r="BL705" s="20"/>
      <c r="BM705" s="20"/>
      <c r="BN705" s="20"/>
      <c r="BO705" s="20"/>
      <c r="BP705" s="20"/>
      <c r="BQ705" s="20"/>
      <c r="BR705" s="20"/>
      <c r="BS705" s="20"/>
      <c r="BT705" s="20"/>
      <c r="BU705" s="20"/>
      <c r="BV705" s="20"/>
      <c r="BW705" s="20"/>
      <c r="BX705" s="20"/>
      <c r="BY705" s="20"/>
      <c r="BZ705" s="20"/>
      <c r="CA705" s="20"/>
      <c r="CB705" s="20"/>
      <c r="CC705" s="20"/>
      <c r="CD705" s="20"/>
      <c r="CE705" s="20"/>
      <c r="CF705" s="20"/>
      <c r="CG705" s="20"/>
      <c r="CH705" s="20"/>
      <c r="CI705" s="21"/>
    </row>
    <row r="706" ht="15.75" customHeight="1">
      <c r="A706" s="20"/>
      <c r="B706" s="20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20"/>
      <c r="BY706" s="20"/>
      <c r="BZ706" s="20"/>
      <c r="CA706" s="20"/>
      <c r="CB706" s="20"/>
      <c r="CC706" s="20"/>
      <c r="CD706" s="20"/>
      <c r="CE706" s="20"/>
      <c r="CF706" s="20"/>
      <c r="CG706" s="20"/>
      <c r="CH706" s="20"/>
      <c r="CI706" s="21"/>
    </row>
    <row r="707" ht="15.75" customHeight="1">
      <c r="A707" s="20"/>
      <c r="B707" s="20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0"/>
      <c r="BB707" s="20"/>
      <c r="BC707" s="20"/>
      <c r="BD707" s="20"/>
      <c r="BE707" s="20"/>
      <c r="BF707" s="20"/>
      <c r="BG707" s="20"/>
      <c r="BH707" s="20"/>
      <c r="BI707" s="20"/>
      <c r="BJ707" s="20"/>
      <c r="BK707" s="20"/>
      <c r="BL707" s="20"/>
      <c r="BM707" s="20"/>
      <c r="BN707" s="20"/>
      <c r="BO707" s="20"/>
      <c r="BP707" s="20"/>
      <c r="BQ707" s="20"/>
      <c r="BR707" s="20"/>
      <c r="BS707" s="20"/>
      <c r="BT707" s="20"/>
      <c r="BU707" s="20"/>
      <c r="BV707" s="20"/>
      <c r="BW707" s="20"/>
      <c r="BX707" s="20"/>
      <c r="BY707" s="20"/>
      <c r="BZ707" s="20"/>
      <c r="CA707" s="20"/>
      <c r="CB707" s="20"/>
      <c r="CC707" s="20"/>
      <c r="CD707" s="20"/>
      <c r="CE707" s="20"/>
      <c r="CF707" s="20"/>
      <c r="CG707" s="20"/>
      <c r="CH707" s="20"/>
      <c r="CI707" s="21"/>
    </row>
    <row r="708" ht="15.75" customHeight="1">
      <c r="A708" s="20"/>
      <c r="B708" s="20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0"/>
      <c r="BB708" s="20"/>
      <c r="BC708" s="20"/>
      <c r="BD708" s="20"/>
      <c r="BE708" s="20"/>
      <c r="BF708" s="20"/>
      <c r="BG708" s="20"/>
      <c r="BH708" s="20"/>
      <c r="BI708" s="20"/>
      <c r="BJ708" s="20"/>
      <c r="BK708" s="20"/>
      <c r="BL708" s="20"/>
      <c r="BM708" s="20"/>
      <c r="BN708" s="20"/>
      <c r="BO708" s="20"/>
      <c r="BP708" s="20"/>
      <c r="BQ708" s="20"/>
      <c r="BR708" s="20"/>
      <c r="BS708" s="20"/>
      <c r="BT708" s="20"/>
      <c r="BU708" s="20"/>
      <c r="BV708" s="20"/>
      <c r="BW708" s="20"/>
      <c r="BX708" s="20"/>
      <c r="BY708" s="20"/>
      <c r="BZ708" s="20"/>
      <c r="CA708" s="20"/>
      <c r="CB708" s="20"/>
      <c r="CC708" s="20"/>
      <c r="CD708" s="20"/>
      <c r="CE708" s="20"/>
      <c r="CF708" s="20"/>
      <c r="CG708" s="20"/>
      <c r="CH708" s="20"/>
      <c r="CI708" s="21"/>
    </row>
    <row r="709" ht="15.75" customHeight="1">
      <c r="A709" s="20"/>
      <c r="B709" s="20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  <c r="BX709" s="20"/>
      <c r="BY709" s="20"/>
      <c r="BZ709" s="20"/>
      <c r="CA709" s="20"/>
      <c r="CB709" s="20"/>
      <c r="CC709" s="20"/>
      <c r="CD709" s="20"/>
      <c r="CE709" s="20"/>
      <c r="CF709" s="20"/>
      <c r="CG709" s="20"/>
      <c r="CH709" s="20"/>
      <c r="CI709" s="21"/>
    </row>
    <row r="710" ht="15.75" customHeight="1">
      <c r="A710" s="20"/>
      <c r="B710" s="20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0"/>
      <c r="BB710" s="20"/>
      <c r="BC710" s="20"/>
      <c r="BD710" s="20"/>
      <c r="BE710" s="20"/>
      <c r="BF710" s="20"/>
      <c r="BG710" s="20"/>
      <c r="BH710" s="20"/>
      <c r="BI710" s="20"/>
      <c r="BJ710" s="20"/>
      <c r="BK710" s="20"/>
      <c r="BL710" s="20"/>
      <c r="BM710" s="20"/>
      <c r="BN710" s="20"/>
      <c r="BO710" s="20"/>
      <c r="BP710" s="20"/>
      <c r="BQ710" s="20"/>
      <c r="BR710" s="20"/>
      <c r="BS710" s="20"/>
      <c r="BT710" s="20"/>
      <c r="BU710" s="20"/>
      <c r="BV710" s="20"/>
      <c r="BW710" s="20"/>
      <c r="BX710" s="20"/>
      <c r="BY710" s="20"/>
      <c r="BZ710" s="20"/>
      <c r="CA710" s="20"/>
      <c r="CB710" s="20"/>
      <c r="CC710" s="20"/>
      <c r="CD710" s="20"/>
      <c r="CE710" s="20"/>
      <c r="CF710" s="20"/>
      <c r="CG710" s="20"/>
      <c r="CH710" s="20"/>
      <c r="CI710" s="21"/>
    </row>
    <row r="711" ht="15.75" customHeight="1">
      <c r="A711" s="20"/>
      <c r="B711" s="20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0"/>
      <c r="BB711" s="20"/>
      <c r="BC711" s="20"/>
      <c r="BD711" s="20"/>
      <c r="BE711" s="20"/>
      <c r="BF711" s="20"/>
      <c r="BG711" s="20"/>
      <c r="BH711" s="20"/>
      <c r="BI711" s="20"/>
      <c r="BJ711" s="20"/>
      <c r="BK711" s="20"/>
      <c r="BL711" s="20"/>
      <c r="BM711" s="20"/>
      <c r="BN711" s="20"/>
      <c r="BO711" s="20"/>
      <c r="BP711" s="20"/>
      <c r="BQ711" s="20"/>
      <c r="BR711" s="20"/>
      <c r="BS711" s="20"/>
      <c r="BT711" s="20"/>
      <c r="BU711" s="20"/>
      <c r="BV711" s="20"/>
      <c r="BW711" s="20"/>
      <c r="BX711" s="20"/>
      <c r="BY711" s="20"/>
      <c r="BZ711" s="20"/>
      <c r="CA711" s="20"/>
      <c r="CB711" s="20"/>
      <c r="CC711" s="20"/>
      <c r="CD711" s="20"/>
      <c r="CE711" s="20"/>
      <c r="CF711" s="20"/>
      <c r="CG711" s="20"/>
      <c r="CH711" s="20"/>
      <c r="CI711" s="21"/>
    </row>
    <row r="712" ht="15.75" customHeight="1">
      <c r="A712" s="20"/>
      <c r="B712" s="20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  <c r="BX712" s="20"/>
      <c r="BY712" s="20"/>
      <c r="BZ712" s="20"/>
      <c r="CA712" s="20"/>
      <c r="CB712" s="20"/>
      <c r="CC712" s="20"/>
      <c r="CD712" s="20"/>
      <c r="CE712" s="20"/>
      <c r="CF712" s="20"/>
      <c r="CG712" s="20"/>
      <c r="CH712" s="20"/>
      <c r="CI712" s="21"/>
    </row>
    <row r="713" ht="15.75" customHeight="1">
      <c r="A713" s="20"/>
      <c r="B713" s="20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0"/>
      <c r="BB713" s="20"/>
      <c r="BC713" s="20"/>
      <c r="BD713" s="20"/>
      <c r="BE713" s="20"/>
      <c r="BF713" s="20"/>
      <c r="BG713" s="20"/>
      <c r="BH713" s="20"/>
      <c r="BI713" s="20"/>
      <c r="BJ713" s="20"/>
      <c r="BK713" s="20"/>
      <c r="BL713" s="20"/>
      <c r="BM713" s="20"/>
      <c r="BN713" s="20"/>
      <c r="BO713" s="20"/>
      <c r="BP713" s="20"/>
      <c r="BQ713" s="20"/>
      <c r="BR713" s="20"/>
      <c r="BS713" s="20"/>
      <c r="BT713" s="20"/>
      <c r="BU713" s="20"/>
      <c r="BV713" s="20"/>
      <c r="BW713" s="20"/>
      <c r="BX713" s="20"/>
      <c r="BY713" s="20"/>
      <c r="BZ713" s="20"/>
      <c r="CA713" s="20"/>
      <c r="CB713" s="20"/>
      <c r="CC713" s="20"/>
      <c r="CD713" s="20"/>
      <c r="CE713" s="20"/>
      <c r="CF713" s="20"/>
      <c r="CG713" s="20"/>
      <c r="CH713" s="20"/>
      <c r="CI713" s="21"/>
    </row>
    <row r="714" ht="15.75" customHeight="1">
      <c r="A714" s="20"/>
      <c r="B714" s="20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0"/>
      <c r="BB714" s="20"/>
      <c r="BC714" s="20"/>
      <c r="BD714" s="20"/>
      <c r="BE714" s="20"/>
      <c r="BF714" s="20"/>
      <c r="BG714" s="20"/>
      <c r="BH714" s="20"/>
      <c r="BI714" s="20"/>
      <c r="BJ714" s="20"/>
      <c r="BK714" s="20"/>
      <c r="BL714" s="20"/>
      <c r="BM714" s="20"/>
      <c r="BN714" s="20"/>
      <c r="BO714" s="20"/>
      <c r="BP714" s="20"/>
      <c r="BQ714" s="20"/>
      <c r="BR714" s="20"/>
      <c r="BS714" s="20"/>
      <c r="BT714" s="20"/>
      <c r="BU714" s="20"/>
      <c r="BV714" s="20"/>
      <c r="BW714" s="20"/>
      <c r="BX714" s="20"/>
      <c r="BY714" s="20"/>
      <c r="BZ714" s="20"/>
      <c r="CA714" s="20"/>
      <c r="CB714" s="20"/>
      <c r="CC714" s="20"/>
      <c r="CD714" s="20"/>
      <c r="CE714" s="20"/>
      <c r="CF714" s="20"/>
      <c r="CG714" s="20"/>
      <c r="CH714" s="20"/>
      <c r="CI714" s="21"/>
    </row>
    <row r="715" ht="15.75" customHeight="1">
      <c r="A715" s="20"/>
      <c r="B715" s="20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  <c r="BX715" s="20"/>
      <c r="BY715" s="20"/>
      <c r="BZ715" s="20"/>
      <c r="CA715" s="20"/>
      <c r="CB715" s="20"/>
      <c r="CC715" s="20"/>
      <c r="CD715" s="20"/>
      <c r="CE715" s="20"/>
      <c r="CF715" s="20"/>
      <c r="CG715" s="20"/>
      <c r="CH715" s="20"/>
      <c r="CI715" s="21"/>
    </row>
    <row r="716" ht="15.75" customHeight="1">
      <c r="A716" s="20"/>
      <c r="B716" s="20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0"/>
      <c r="BB716" s="20"/>
      <c r="BC716" s="20"/>
      <c r="BD716" s="20"/>
      <c r="BE716" s="20"/>
      <c r="BF716" s="20"/>
      <c r="BG716" s="20"/>
      <c r="BH716" s="20"/>
      <c r="BI716" s="20"/>
      <c r="BJ716" s="20"/>
      <c r="BK716" s="20"/>
      <c r="BL716" s="20"/>
      <c r="BM716" s="20"/>
      <c r="BN716" s="20"/>
      <c r="BO716" s="20"/>
      <c r="BP716" s="20"/>
      <c r="BQ716" s="20"/>
      <c r="BR716" s="20"/>
      <c r="BS716" s="20"/>
      <c r="BT716" s="20"/>
      <c r="BU716" s="20"/>
      <c r="BV716" s="20"/>
      <c r="BW716" s="20"/>
      <c r="BX716" s="20"/>
      <c r="BY716" s="20"/>
      <c r="BZ716" s="20"/>
      <c r="CA716" s="20"/>
      <c r="CB716" s="20"/>
      <c r="CC716" s="20"/>
      <c r="CD716" s="20"/>
      <c r="CE716" s="20"/>
      <c r="CF716" s="20"/>
      <c r="CG716" s="20"/>
      <c r="CH716" s="20"/>
      <c r="CI716" s="21"/>
    </row>
    <row r="717" ht="15.75" customHeight="1">
      <c r="A717" s="20"/>
      <c r="B717" s="20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0"/>
      <c r="BB717" s="20"/>
      <c r="BC717" s="20"/>
      <c r="BD717" s="20"/>
      <c r="BE717" s="20"/>
      <c r="BF717" s="20"/>
      <c r="BG717" s="20"/>
      <c r="BH717" s="20"/>
      <c r="BI717" s="20"/>
      <c r="BJ717" s="20"/>
      <c r="BK717" s="20"/>
      <c r="BL717" s="20"/>
      <c r="BM717" s="20"/>
      <c r="BN717" s="20"/>
      <c r="BO717" s="20"/>
      <c r="BP717" s="20"/>
      <c r="BQ717" s="20"/>
      <c r="BR717" s="20"/>
      <c r="BS717" s="20"/>
      <c r="BT717" s="20"/>
      <c r="BU717" s="20"/>
      <c r="BV717" s="20"/>
      <c r="BW717" s="20"/>
      <c r="BX717" s="20"/>
      <c r="BY717" s="20"/>
      <c r="BZ717" s="20"/>
      <c r="CA717" s="20"/>
      <c r="CB717" s="20"/>
      <c r="CC717" s="20"/>
      <c r="CD717" s="20"/>
      <c r="CE717" s="20"/>
      <c r="CF717" s="20"/>
      <c r="CG717" s="20"/>
      <c r="CH717" s="20"/>
      <c r="CI717" s="21"/>
    </row>
    <row r="718" ht="15.75" customHeight="1">
      <c r="A718" s="20"/>
      <c r="B718" s="20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  <c r="BX718" s="20"/>
      <c r="BY718" s="20"/>
      <c r="BZ718" s="20"/>
      <c r="CA718" s="20"/>
      <c r="CB718" s="20"/>
      <c r="CC718" s="20"/>
      <c r="CD718" s="20"/>
      <c r="CE718" s="20"/>
      <c r="CF718" s="20"/>
      <c r="CG718" s="20"/>
      <c r="CH718" s="20"/>
      <c r="CI718" s="21"/>
    </row>
    <row r="719" ht="15.75" customHeight="1">
      <c r="A719" s="20"/>
      <c r="B719" s="20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0"/>
      <c r="BB719" s="20"/>
      <c r="BC719" s="20"/>
      <c r="BD719" s="20"/>
      <c r="BE719" s="20"/>
      <c r="BF719" s="20"/>
      <c r="BG719" s="20"/>
      <c r="BH719" s="20"/>
      <c r="BI719" s="20"/>
      <c r="BJ719" s="20"/>
      <c r="BK719" s="20"/>
      <c r="BL719" s="20"/>
      <c r="BM719" s="20"/>
      <c r="BN719" s="20"/>
      <c r="BO719" s="20"/>
      <c r="BP719" s="20"/>
      <c r="BQ719" s="20"/>
      <c r="BR719" s="20"/>
      <c r="BS719" s="20"/>
      <c r="BT719" s="20"/>
      <c r="BU719" s="20"/>
      <c r="BV719" s="20"/>
      <c r="BW719" s="20"/>
      <c r="BX719" s="20"/>
      <c r="BY719" s="20"/>
      <c r="BZ719" s="20"/>
      <c r="CA719" s="20"/>
      <c r="CB719" s="20"/>
      <c r="CC719" s="20"/>
      <c r="CD719" s="20"/>
      <c r="CE719" s="20"/>
      <c r="CF719" s="20"/>
      <c r="CG719" s="20"/>
      <c r="CH719" s="20"/>
      <c r="CI719" s="21"/>
    </row>
    <row r="720" ht="15.75" customHeight="1">
      <c r="A720" s="20"/>
      <c r="B720" s="20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0"/>
      <c r="BB720" s="20"/>
      <c r="BC720" s="20"/>
      <c r="BD720" s="20"/>
      <c r="BE720" s="20"/>
      <c r="BF720" s="20"/>
      <c r="BG720" s="20"/>
      <c r="BH720" s="20"/>
      <c r="BI720" s="20"/>
      <c r="BJ720" s="20"/>
      <c r="BK720" s="20"/>
      <c r="BL720" s="20"/>
      <c r="BM720" s="20"/>
      <c r="BN720" s="20"/>
      <c r="BO720" s="20"/>
      <c r="BP720" s="20"/>
      <c r="BQ720" s="20"/>
      <c r="BR720" s="20"/>
      <c r="BS720" s="20"/>
      <c r="BT720" s="20"/>
      <c r="BU720" s="20"/>
      <c r="BV720" s="20"/>
      <c r="BW720" s="20"/>
      <c r="BX720" s="20"/>
      <c r="BY720" s="20"/>
      <c r="BZ720" s="20"/>
      <c r="CA720" s="20"/>
      <c r="CB720" s="20"/>
      <c r="CC720" s="20"/>
      <c r="CD720" s="20"/>
      <c r="CE720" s="20"/>
      <c r="CF720" s="20"/>
      <c r="CG720" s="20"/>
      <c r="CH720" s="20"/>
      <c r="CI720" s="21"/>
    </row>
    <row r="721" ht="15.75" customHeight="1">
      <c r="A721" s="20"/>
      <c r="B721" s="20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  <c r="BX721" s="20"/>
      <c r="BY721" s="20"/>
      <c r="BZ721" s="20"/>
      <c r="CA721" s="20"/>
      <c r="CB721" s="20"/>
      <c r="CC721" s="20"/>
      <c r="CD721" s="20"/>
      <c r="CE721" s="20"/>
      <c r="CF721" s="20"/>
      <c r="CG721" s="20"/>
      <c r="CH721" s="20"/>
      <c r="CI721" s="21"/>
    </row>
    <row r="722" ht="15.75" customHeight="1">
      <c r="A722" s="20"/>
      <c r="B722" s="20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0"/>
      <c r="BB722" s="20"/>
      <c r="BC722" s="20"/>
      <c r="BD722" s="20"/>
      <c r="BE722" s="20"/>
      <c r="BF722" s="20"/>
      <c r="BG722" s="20"/>
      <c r="BH722" s="20"/>
      <c r="BI722" s="20"/>
      <c r="BJ722" s="20"/>
      <c r="BK722" s="20"/>
      <c r="BL722" s="20"/>
      <c r="BM722" s="20"/>
      <c r="BN722" s="20"/>
      <c r="BO722" s="20"/>
      <c r="BP722" s="20"/>
      <c r="BQ722" s="20"/>
      <c r="BR722" s="20"/>
      <c r="BS722" s="20"/>
      <c r="BT722" s="20"/>
      <c r="BU722" s="20"/>
      <c r="BV722" s="20"/>
      <c r="BW722" s="20"/>
      <c r="BX722" s="20"/>
      <c r="BY722" s="20"/>
      <c r="BZ722" s="20"/>
      <c r="CA722" s="20"/>
      <c r="CB722" s="20"/>
      <c r="CC722" s="20"/>
      <c r="CD722" s="20"/>
      <c r="CE722" s="20"/>
      <c r="CF722" s="20"/>
      <c r="CG722" s="20"/>
      <c r="CH722" s="20"/>
      <c r="CI722" s="21"/>
    </row>
    <row r="723" ht="15.75" customHeight="1">
      <c r="A723" s="20"/>
      <c r="B723" s="20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0"/>
      <c r="BB723" s="20"/>
      <c r="BC723" s="20"/>
      <c r="BD723" s="20"/>
      <c r="BE723" s="20"/>
      <c r="BF723" s="20"/>
      <c r="BG723" s="20"/>
      <c r="BH723" s="20"/>
      <c r="BI723" s="20"/>
      <c r="BJ723" s="20"/>
      <c r="BK723" s="20"/>
      <c r="BL723" s="20"/>
      <c r="BM723" s="20"/>
      <c r="BN723" s="20"/>
      <c r="BO723" s="20"/>
      <c r="BP723" s="20"/>
      <c r="BQ723" s="20"/>
      <c r="BR723" s="20"/>
      <c r="BS723" s="20"/>
      <c r="BT723" s="20"/>
      <c r="BU723" s="20"/>
      <c r="BV723" s="20"/>
      <c r="BW723" s="20"/>
      <c r="BX723" s="20"/>
      <c r="BY723" s="20"/>
      <c r="BZ723" s="20"/>
      <c r="CA723" s="20"/>
      <c r="CB723" s="20"/>
      <c r="CC723" s="20"/>
      <c r="CD723" s="20"/>
      <c r="CE723" s="20"/>
      <c r="CF723" s="20"/>
      <c r="CG723" s="20"/>
      <c r="CH723" s="20"/>
      <c r="CI723" s="21"/>
    </row>
    <row r="724" ht="15.75" customHeight="1">
      <c r="A724" s="20"/>
      <c r="B724" s="20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20"/>
      <c r="BY724" s="20"/>
      <c r="BZ724" s="20"/>
      <c r="CA724" s="20"/>
      <c r="CB724" s="20"/>
      <c r="CC724" s="20"/>
      <c r="CD724" s="20"/>
      <c r="CE724" s="20"/>
      <c r="CF724" s="20"/>
      <c r="CG724" s="20"/>
      <c r="CH724" s="20"/>
      <c r="CI724" s="21"/>
    </row>
    <row r="725" ht="15.75" customHeight="1">
      <c r="A725" s="20"/>
      <c r="B725" s="20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  <c r="BH725" s="20"/>
      <c r="BI725" s="20"/>
      <c r="BJ725" s="20"/>
      <c r="BK725" s="20"/>
      <c r="BL725" s="20"/>
      <c r="BM725" s="20"/>
      <c r="BN725" s="20"/>
      <c r="BO725" s="20"/>
      <c r="BP725" s="20"/>
      <c r="BQ725" s="20"/>
      <c r="BR725" s="20"/>
      <c r="BS725" s="20"/>
      <c r="BT725" s="20"/>
      <c r="BU725" s="20"/>
      <c r="BV725" s="20"/>
      <c r="BW725" s="20"/>
      <c r="BX725" s="20"/>
      <c r="BY725" s="20"/>
      <c r="BZ725" s="20"/>
      <c r="CA725" s="20"/>
      <c r="CB725" s="20"/>
      <c r="CC725" s="20"/>
      <c r="CD725" s="20"/>
      <c r="CE725" s="20"/>
      <c r="CF725" s="20"/>
      <c r="CG725" s="20"/>
      <c r="CH725" s="20"/>
      <c r="CI725" s="21"/>
    </row>
    <row r="726" ht="15.75" customHeight="1">
      <c r="A726" s="20"/>
      <c r="B726" s="20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0"/>
      <c r="BB726" s="20"/>
      <c r="BC726" s="20"/>
      <c r="BD726" s="20"/>
      <c r="BE726" s="20"/>
      <c r="BF726" s="20"/>
      <c r="BG726" s="20"/>
      <c r="BH726" s="20"/>
      <c r="BI726" s="20"/>
      <c r="BJ726" s="20"/>
      <c r="BK726" s="20"/>
      <c r="BL726" s="20"/>
      <c r="BM726" s="20"/>
      <c r="BN726" s="20"/>
      <c r="BO726" s="20"/>
      <c r="BP726" s="20"/>
      <c r="BQ726" s="20"/>
      <c r="BR726" s="20"/>
      <c r="BS726" s="20"/>
      <c r="BT726" s="20"/>
      <c r="BU726" s="20"/>
      <c r="BV726" s="20"/>
      <c r="BW726" s="20"/>
      <c r="BX726" s="20"/>
      <c r="BY726" s="20"/>
      <c r="BZ726" s="20"/>
      <c r="CA726" s="20"/>
      <c r="CB726" s="20"/>
      <c r="CC726" s="20"/>
      <c r="CD726" s="20"/>
      <c r="CE726" s="20"/>
      <c r="CF726" s="20"/>
      <c r="CG726" s="20"/>
      <c r="CH726" s="20"/>
      <c r="CI726" s="21"/>
    </row>
    <row r="727" ht="15.75" customHeight="1">
      <c r="A727" s="20"/>
      <c r="B727" s="20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1"/>
    </row>
    <row r="728" ht="15.75" customHeight="1">
      <c r="A728" s="20"/>
      <c r="B728" s="20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0"/>
      <c r="BB728" s="20"/>
      <c r="BC728" s="20"/>
      <c r="BD728" s="20"/>
      <c r="BE728" s="20"/>
      <c r="BF728" s="20"/>
      <c r="BG728" s="20"/>
      <c r="BH728" s="20"/>
      <c r="BI728" s="20"/>
      <c r="BJ728" s="20"/>
      <c r="BK728" s="20"/>
      <c r="BL728" s="20"/>
      <c r="BM728" s="20"/>
      <c r="BN728" s="20"/>
      <c r="BO728" s="20"/>
      <c r="BP728" s="20"/>
      <c r="BQ728" s="20"/>
      <c r="BR728" s="20"/>
      <c r="BS728" s="20"/>
      <c r="BT728" s="20"/>
      <c r="BU728" s="20"/>
      <c r="BV728" s="20"/>
      <c r="BW728" s="20"/>
      <c r="BX728" s="20"/>
      <c r="BY728" s="20"/>
      <c r="BZ728" s="20"/>
      <c r="CA728" s="20"/>
      <c r="CB728" s="20"/>
      <c r="CC728" s="20"/>
      <c r="CD728" s="20"/>
      <c r="CE728" s="20"/>
      <c r="CF728" s="20"/>
      <c r="CG728" s="20"/>
      <c r="CH728" s="20"/>
      <c r="CI728" s="21"/>
    </row>
    <row r="729" ht="15.75" customHeight="1">
      <c r="A729" s="20"/>
      <c r="B729" s="20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0"/>
      <c r="BB729" s="20"/>
      <c r="BC729" s="20"/>
      <c r="BD729" s="20"/>
      <c r="BE729" s="20"/>
      <c r="BF729" s="20"/>
      <c r="BG729" s="20"/>
      <c r="BH729" s="20"/>
      <c r="BI729" s="20"/>
      <c r="BJ729" s="20"/>
      <c r="BK729" s="20"/>
      <c r="BL729" s="20"/>
      <c r="BM729" s="20"/>
      <c r="BN729" s="20"/>
      <c r="BO729" s="20"/>
      <c r="BP729" s="20"/>
      <c r="BQ729" s="20"/>
      <c r="BR729" s="20"/>
      <c r="BS729" s="20"/>
      <c r="BT729" s="20"/>
      <c r="BU729" s="20"/>
      <c r="BV729" s="20"/>
      <c r="BW729" s="20"/>
      <c r="BX729" s="20"/>
      <c r="BY729" s="20"/>
      <c r="BZ729" s="20"/>
      <c r="CA729" s="20"/>
      <c r="CB729" s="20"/>
      <c r="CC729" s="20"/>
      <c r="CD729" s="20"/>
      <c r="CE729" s="20"/>
      <c r="CF729" s="20"/>
      <c r="CG729" s="20"/>
      <c r="CH729" s="20"/>
      <c r="CI729" s="21"/>
    </row>
    <row r="730" ht="15.75" customHeight="1">
      <c r="A730" s="20"/>
      <c r="B730" s="20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0"/>
      <c r="BB730" s="20"/>
      <c r="BC730" s="20"/>
      <c r="BD730" s="20"/>
      <c r="BE730" s="20"/>
      <c r="BF730" s="20"/>
      <c r="BG730" s="20"/>
      <c r="BH730" s="20"/>
      <c r="BI730" s="20"/>
      <c r="BJ730" s="20"/>
      <c r="BK730" s="20"/>
      <c r="BL730" s="20"/>
      <c r="BM730" s="20"/>
      <c r="BN730" s="20"/>
      <c r="BO730" s="20"/>
      <c r="BP730" s="20"/>
      <c r="BQ730" s="20"/>
      <c r="BR730" s="20"/>
      <c r="BS730" s="20"/>
      <c r="BT730" s="20"/>
      <c r="BU730" s="20"/>
      <c r="BV730" s="20"/>
      <c r="BW730" s="20"/>
      <c r="BX730" s="20"/>
      <c r="BY730" s="20"/>
      <c r="BZ730" s="20"/>
      <c r="CA730" s="20"/>
      <c r="CB730" s="20"/>
      <c r="CC730" s="20"/>
      <c r="CD730" s="20"/>
      <c r="CE730" s="20"/>
      <c r="CF730" s="20"/>
      <c r="CG730" s="20"/>
      <c r="CH730" s="20"/>
      <c r="CI730" s="21"/>
    </row>
    <row r="731" ht="15.75" customHeight="1">
      <c r="A731" s="20"/>
      <c r="B731" s="20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0"/>
      <c r="BB731" s="20"/>
      <c r="BC731" s="20"/>
      <c r="BD731" s="20"/>
      <c r="BE731" s="20"/>
      <c r="BF731" s="20"/>
      <c r="BG731" s="20"/>
      <c r="BH731" s="20"/>
      <c r="BI731" s="20"/>
      <c r="BJ731" s="20"/>
      <c r="BK731" s="20"/>
      <c r="BL731" s="20"/>
      <c r="BM731" s="20"/>
      <c r="BN731" s="20"/>
      <c r="BO731" s="20"/>
      <c r="BP731" s="20"/>
      <c r="BQ731" s="20"/>
      <c r="BR731" s="20"/>
      <c r="BS731" s="20"/>
      <c r="BT731" s="20"/>
      <c r="BU731" s="20"/>
      <c r="BV731" s="20"/>
      <c r="BW731" s="20"/>
      <c r="BX731" s="20"/>
      <c r="BY731" s="20"/>
      <c r="BZ731" s="20"/>
      <c r="CA731" s="20"/>
      <c r="CB731" s="20"/>
      <c r="CC731" s="20"/>
      <c r="CD731" s="20"/>
      <c r="CE731" s="20"/>
      <c r="CF731" s="20"/>
      <c r="CG731" s="20"/>
      <c r="CH731" s="20"/>
      <c r="CI731" s="21"/>
    </row>
    <row r="732" ht="15.75" customHeight="1">
      <c r="A732" s="20"/>
      <c r="B732" s="20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0"/>
      <c r="BB732" s="20"/>
      <c r="BC732" s="20"/>
      <c r="BD732" s="20"/>
      <c r="BE732" s="20"/>
      <c r="BF732" s="20"/>
      <c r="BG732" s="20"/>
      <c r="BH732" s="20"/>
      <c r="BI732" s="20"/>
      <c r="BJ732" s="20"/>
      <c r="BK732" s="20"/>
      <c r="BL732" s="20"/>
      <c r="BM732" s="20"/>
      <c r="BN732" s="20"/>
      <c r="BO732" s="20"/>
      <c r="BP732" s="20"/>
      <c r="BQ732" s="20"/>
      <c r="BR732" s="20"/>
      <c r="BS732" s="20"/>
      <c r="BT732" s="20"/>
      <c r="BU732" s="20"/>
      <c r="BV732" s="20"/>
      <c r="BW732" s="20"/>
      <c r="BX732" s="20"/>
      <c r="BY732" s="20"/>
      <c r="BZ732" s="20"/>
      <c r="CA732" s="20"/>
      <c r="CB732" s="20"/>
      <c r="CC732" s="20"/>
      <c r="CD732" s="20"/>
      <c r="CE732" s="20"/>
      <c r="CF732" s="20"/>
      <c r="CG732" s="20"/>
      <c r="CH732" s="20"/>
      <c r="CI732" s="21"/>
    </row>
    <row r="733" ht="15.75" customHeight="1">
      <c r="A733" s="20"/>
      <c r="B733" s="20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0"/>
      <c r="BB733" s="20"/>
      <c r="BC733" s="20"/>
      <c r="BD733" s="20"/>
      <c r="BE733" s="20"/>
      <c r="BF733" s="20"/>
      <c r="BG733" s="20"/>
      <c r="BH733" s="20"/>
      <c r="BI733" s="20"/>
      <c r="BJ733" s="20"/>
      <c r="BK733" s="20"/>
      <c r="BL733" s="20"/>
      <c r="BM733" s="20"/>
      <c r="BN733" s="20"/>
      <c r="BO733" s="20"/>
      <c r="BP733" s="20"/>
      <c r="BQ733" s="20"/>
      <c r="BR733" s="20"/>
      <c r="BS733" s="20"/>
      <c r="BT733" s="20"/>
      <c r="BU733" s="20"/>
      <c r="BV733" s="20"/>
      <c r="BW733" s="20"/>
      <c r="BX733" s="20"/>
      <c r="BY733" s="20"/>
      <c r="BZ733" s="20"/>
      <c r="CA733" s="20"/>
      <c r="CB733" s="20"/>
      <c r="CC733" s="20"/>
      <c r="CD733" s="20"/>
      <c r="CE733" s="20"/>
      <c r="CF733" s="20"/>
      <c r="CG733" s="20"/>
      <c r="CH733" s="20"/>
      <c r="CI733" s="21"/>
    </row>
    <row r="734" ht="15.75" customHeight="1">
      <c r="A734" s="20"/>
      <c r="B734" s="20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0"/>
      <c r="BB734" s="20"/>
      <c r="BC734" s="20"/>
      <c r="BD734" s="20"/>
      <c r="BE734" s="20"/>
      <c r="BF734" s="20"/>
      <c r="BG734" s="20"/>
      <c r="BH734" s="20"/>
      <c r="BI734" s="20"/>
      <c r="BJ734" s="20"/>
      <c r="BK734" s="20"/>
      <c r="BL734" s="20"/>
      <c r="BM734" s="20"/>
      <c r="BN734" s="20"/>
      <c r="BO734" s="20"/>
      <c r="BP734" s="20"/>
      <c r="BQ734" s="20"/>
      <c r="BR734" s="20"/>
      <c r="BS734" s="20"/>
      <c r="BT734" s="20"/>
      <c r="BU734" s="20"/>
      <c r="BV734" s="20"/>
      <c r="BW734" s="20"/>
      <c r="BX734" s="20"/>
      <c r="BY734" s="20"/>
      <c r="BZ734" s="20"/>
      <c r="CA734" s="20"/>
      <c r="CB734" s="20"/>
      <c r="CC734" s="20"/>
      <c r="CD734" s="20"/>
      <c r="CE734" s="20"/>
      <c r="CF734" s="20"/>
      <c r="CG734" s="20"/>
      <c r="CH734" s="20"/>
      <c r="CI734" s="21"/>
    </row>
    <row r="735" ht="15.75" customHeight="1">
      <c r="A735" s="20"/>
      <c r="B735" s="20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0"/>
      <c r="BB735" s="20"/>
      <c r="BC735" s="20"/>
      <c r="BD735" s="20"/>
      <c r="BE735" s="20"/>
      <c r="BF735" s="20"/>
      <c r="BG735" s="20"/>
      <c r="BH735" s="20"/>
      <c r="BI735" s="20"/>
      <c r="BJ735" s="20"/>
      <c r="BK735" s="20"/>
      <c r="BL735" s="20"/>
      <c r="BM735" s="20"/>
      <c r="BN735" s="20"/>
      <c r="BO735" s="20"/>
      <c r="BP735" s="20"/>
      <c r="BQ735" s="20"/>
      <c r="BR735" s="20"/>
      <c r="BS735" s="20"/>
      <c r="BT735" s="20"/>
      <c r="BU735" s="20"/>
      <c r="BV735" s="20"/>
      <c r="BW735" s="20"/>
      <c r="BX735" s="20"/>
      <c r="BY735" s="20"/>
      <c r="BZ735" s="20"/>
      <c r="CA735" s="20"/>
      <c r="CB735" s="20"/>
      <c r="CC735" s="20"/>
      <c r="CD735" s="20"/>
      <c r="CE735" s="20"/>
      <c r="CF735" s="20"/>
      <c r="CG735" s="20"/>
      <c r="CH735" s="20"/>
      <c r="CI735" s="21"/>
    </row>
    <row r="736" ht="15.75" customHeight="1">
      <c r="A736" s="20"/>
      <c r="B736" s="20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0"/>
      <c r="BK736" s="20"/>
      <c r="BL736" s="20"/>
      <c r="BM736" s="20"/>
      <c r="BN736" s="20"/>
      <c r="BO736" s="20"/>
      <c r="BP736" s="20"/>
      <c r="BQ736" s="20"/>
      <c r="BR736" s="20"/>
      <c r="BS736" s="20"/>
      <c r="BT736" s="20"/>
      <c r="BU736" s="20"/>
      <c r="BV736" s="20"/>
      <c r="BW736" s="20"/>
      <c r="BX736" s="20"/>
      <c r="BY736" s="20"/>
      <c r="BZ736" s="20"/>
      <c r="CA736" s="20"/>
      <c r="CB736" s="20"/>
      <c r="CC736" s="20"/>
      <c r="CD736" s="20"/>
      <c r="CE736" s="20"/>
      <c r="CF736" s="20"/>
      <c r="CG736" s="20"/>
      <c r="CH736" s="20"/>
      <c r="CI736" s="21"/>
    </row>
    <row r="737" ht="15.75" customHeight="1">
      <c r="A737" s="20"/>
      <c r="B737" s="20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0"/>
      <c r="BB737" s="20"/>
      <c r="BC737" s="20"/>
      <c r="BD737" s="20"/>
      <c r="BE737" s="20"/>
      <c r="BF737" s="20"/>
      <c r="BG737" s="20"/>
      <c r="BH737" s="20"/>
      <c r="BI737" s="20"/>
      <c r="BJ737" s="20"/>
      <c r="BK737" s="20"/>
      <c r="BL737" s="20"/>
      <c r="BM737" s="20"/>
      <c r="BN737" s="20"/>
      <c r="BO737" s="20"/>
      <c r="BP737" s="20"/>
      <c r="BQ737" s="20"/>
      <c r="BR737" s="20"/>
      <c r="BS737" s="20"/>
      <c r="BT737" s="20"/>
      <c r="BU737" s="20"/>
      <c r="BV737" s="20"/>
      <c r="BW737" s="20"/>
      <c r="BX737" s="20"/>
      <c r="BY737" s="20"/>
      <c r="BZ737" s="20"/>
      <c r="CA737" s="20"/>
      <c r="CB737" s="20"/>
      <c r="CC737" s="20"/>
      <c r="CD737" s="20"/>
      <c r="CE737" s="20"/>
      <c r="CF737" s="20"/>
      <c r="CG737" s="20"/>
      <c r="CH737" s="20"/>
      <c r="CI737" s="21"/>
    </row>
    <row r="738" ht="15.75" customHeight="1">
      <c r="A738" s="20"/>
      <c r="B738" s="20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0"/>
      <c r="BB738" s="20"/>
      <c r="BC738" s="20"/>
      <c r="BD738" s="20"/>
      <c r="BE738" s="20"/>
      <c r="BF738" s="20"/>
      <c r="BG738" s="20"/>
      <c r="BH738" s="20"/>
      <c r="BI738" s="20"/>
      <c r="BJ738" s="20"/>
      <c r="BK738" s="20"/>
      <c r="BL738" s="20"/>
      <c r="BM738" s="20"/>
      <c r="BN738" s="20"/>
      <c r="BO738" s="20"/>
      <c r="BP738" s="20"/>
      <c r="BQ738" s="20"/>
      <c r="BR738" s="20"/>
      <c r="BS738" s="20"/>
      <c r="BT738" s="20"/>
      <c r="BU738" s="20"/>
      <c r="BV738" s="20"/>
      <c r="BW738" s="20"/>
      <c r="BX738" s="20"/>
      <c r="BY738" s="20"/>
      <c r="BZ738" s="20"/>
      <c r="CA738" s="20"/>
      <c r="CB738" s="20"/>
      <c r="CC738" s="20"/>
      <c r="CD738" s="20"/>
      <c r="CE738" s="20"/>
      <c r="CF738" s="20"/>
      <c r="CG738" s="20"/>
      <c r="CH738" s="20"/>
      <c r="CI738" s="21"/>
    </row>
    <row r="739" ht="15.75" customHeight="1">
      <c r="A739" s="20"/>
      <c r="B739" s="20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0"/>
      <c r="BB739" s="20"/>
      <c r="BC739" s="20"/>
      <c r="BD739" s="20"/>
      <c r="BE739" s="20"/>
      <c r="BF739" s="20"/>
      <c r="BG739" s="20"/>
      <c r="BH739" s="20"/>
      <c r="BI739" s="20"/>
      <c r="BJ739" s="20"/>
      <c r="BK739" s="20"/>
      <c r="BL739" s="20"/>
      <c r="BM739" s="20"/>
      <c r="BN739" s="20"/>
      <c r="BO739" s="20"/>
      <c r="BP739" s="20"/>
      <c r="BQ739" s="20"/>
      <c r="BR739" s="20"/>
      <c r="BS739" s="20"/>
      <c r="BT739" s="20"/>
      <c r="BU739" s="20"/>
      <c r="BV739" s="20"/>
      <c r="BW739" s="20"/>
      <c r="BX739" s="20"/>
      <c r="BY739" s="20"/>
      <c r="BZ739" s="20"/>
      <c r="CA739" s="20"/>
      <c r="CB739" s="20"/>
      <c r="CC739" s="20"/>
      <c r="CD739" s="20"/>
      <c r="CE739" s="20"/>
      <c r="CF739" s="20"/>
      <c r="CG739" s="20"/>
      <c r="CH739" s="20"/>
      <c r="CI739" s="21"/>
    </row>
    <row r="740" ht="15.75" customHeight="1">
      <c r="A740" s="20"/>
      <c r="B740" s="20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0"/>
      <c r="BB740" s="20"/>
      <c r="BC740" s="20"/>
      <c r="BD740" s="20"/>
      <c r="BE740" s="20"/>
      <c r="BF740" s="20"/>
      <c r="BG740" s="20"/>
      <c r="BH740" s="20"/>
      <c r="BI740" s="20"/>
      <c r="BJ740" s="20"/>
      <c r="BK740" s="20"/>
      <c r="BL740" s="20"/>
      <c r="BM740" s="20"/>
      <c r="BN740" s="20"/>
      <c r="BO740" s="20"/>
      <c r="BP740" s="20"/>
      <c r="BQ740" s="20"/>
      <c r="BR740" s="20"/>
      <c r="BS740" s="20"/>
      <c r="BT740" s="20"/>
      <c r="BU740" s="20"/>
      <c r="BV740" s="20"/>
      <c r="BW740" s="20"/>
      <c r="BX740" s="20"/>
      <c r="BY740" s="20"/>
      <c r="BZ740" s="20"/>
      <c r="CA740" s="20"/>
      <c r="CB740" s="20"/>
      <c r="CC740" s="20"/>
      <c r="CD740" s="20"/>
      <c r="CE740" s="20"/>
      <c r="CF740" s="20"/>
      <c r="CG740" s="20"/>
      <c r="CH740" s="20"/>
      <c r="CI740" s="21"/>
    </row>
    <row r="741" ht="15.75" customHeight="1">
      <c r="A741" s="20"/>
      <c r="B741" s="20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0"/>
      <c r="BB741" s="20"/>
      <c r="BC741" s="20"/>
      <c r="BD741" s="20"/>
      <c r="BE741" s="20"/>
      <c r="BF741" s="20"/>
      <c r="BG741" s="20"/>
      <c r="BH741" s="20"/>
      <c r="BI741" s="20"/>
      <c r="BJ741" s="20"/>
      <c r="BK741" s="20"/>
      <c r="BL741" s="20"/>
      <c r="BM741" s="20"/>
      <c r="BN741" s="20"/>
      <c r="BO741" s="20"/>
      <c r="BP741" s="20"/>
      <c r="BQ741" s="20"/>
      <c r="BR741" s="20"/>
      <c r="BS741" s="20"/>
      <c r="BT741" s="20"/>
      <c r="BU741" s="20"/>
      <c r="BV741" s="20"/>
      <c r="BW741" s="20"/>
      <c r="BX741" s="20"/>
      <c r="BY741" s="20"/>
      <c r="BZ741" s="20"/>
      <c r="CA741" s="20"/>
      <c r="CB741" s="20"/>
      <c r="CC741" s="20"/>
      <c r="CD741" s="20"/>
      <c r="CE741" s="20"/>
      <c r="CF741" s="20"/>
      <c r="CG741" s="20"/>
      <c r="CH741" s="20"/>
      <c r="CI741" s="21"/>
    </row>
    <row r="742" ht="15.75" customHeight="1">
      <c r="A742" s="20"/>
      <c r="B742" s="20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0"/>
      <c r="BB742" s="20"/>
      <c r="BC742" s="20"/>
      <c r="BD742" s="20"/>
      <c r="BE742" s="20"/>
      <c r="BF742" s="20"/>
      <c r="BG742" s="20"/>
      <c r="BH742" s="20"/>
      <c r="BI742" s="20"/>
      <c r="BJ742" s="20"/>
      <c r="BK742" s="20"/>
      <c r="BL742" s="20"/>
      <c r="BM742" s="20"/>
      <c r="BN742" s="20"/>
      <c r="BO742" s="20"/>
      <c r="BP742" s="20"/>
      <c r="BQ742" s="20"/>
      <c r="BR742" s="20"/>
      <c r="BS742" s="20"/>
      <c r="BT742" s="20"/>
      <c r="BU742" s="20"/>
      <c r="BV742" s="20"/>
      <c r="BW742" s="20"/>
      <c r="BX742" s="20"/>
      <c r="BY742" s="20"/>
      <c r="BZ742" s="20"/>
      <c r="CA742" s="20"/>
      <c r="CB742" s="20"/>
      <c r="CC742" s="20"/>
      <c r="CD742" s="20"/>
      <c r="CE742" s="20"/>
      <c r="CF742" s="20"/>
      <c r="CG742" s="20"/>
      <c r="CH742" s="20"/>
      <c r="CI742" s="21"/>
    </row>
    <row r="743" ht="15.75" customHeight="1">
      <c r="A743" s="20"/>
      <c r="B743" s="20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0"/>
      <c r="BB743" s="20"/>
      <c r="BC743" s="20"/>
      <c r="BD743" s="20"/>
      <c r="BE743" s="20"/>
      <c r="BF743" s="20"/>
      <c r="BG743" s="20"/>
      <c r="BH743" s="20"/>
      <c r="BI743" s="20"/>
      <c r="BJ743" s="20"/>
      <c r="BK743" s="20"/>
      <c r="BL743" s="20"/>
      <c r="BM743" s="20"/>
      <c r="BN743" s="20"/>
      <c r="BO743" s="20"/>
      <c r="BP743" s="20"/>
      <c r="BQ743" s="20"/>
      <c r="BR743" s="20"/>
      <c r="BS743" s="20"/>
      <c r="BT743" s="20"/>
      <c r="BU743" s="20"/>
      <c r="BV743" s="20"/>
      <c r="BW743" s="20"/>
      <c r="BX743" s="20"/>
      <c r="BY743" s="20"/>
      <c r="BZ743" s="20"/>
      <c r="CA743" s="20"/>
      <c r="CB743" s="20"/>
      <c r="CC743" s="20"/>
      <c r="CD743" s="20"/>
      <c r="CE743" s="20"/>
      <c r="CF743" s="20"/>
      <c r="CG743" s="20"/>
      <c r="CH743" s="20"/>
      <c r="CI743" s="21"/>
    </row>
    <row r="744" ht="15.75" customHeight="1">
      <c r="A744" s="20"/>
      <c r="B744" s="20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0"/>
      <c r="BB744" s="20"/>
      <c r="BC744" s="20"/>
      <c r="BD744" s="20"/>
      <c r="BE744" s="20"/>
      <c r="BF744" s="20"/>
      <c r="BG744" s="20"/>
      <c r="BH744" s="20"/>
      <c r="BI744" s="20"/>
      <c r="BJ744" s="20"/>
      <c r="BK744" s="20"/>
      <c r="BL744" s="20"/>
      <c r="BM744" s="20"/>
      <c r="BN744" s="20"/>
      <c r="BO744" s="20"/>
      <c r="BP744" s="20"/>
      <c r="BQ744" s="20"/>
      <c r="BR744" s="20"/>
      <c r="BS744" s="20"/>
      <c r="BT744" s="20"/>
      <c r="BU744" s="20"/>
      <c r="BV744" s="20"/>
      <c r="BW744" s="20"/>
      <c r="BX744" s="20"/>
      <c r="BY744" s="20"/>
      <c r="BZ744" s="20"/>
      <c r="CA744" s="20"/>
      <c r="CB744" s="20"/>
      <c r="CC744" s="20"/>
      <c r="CD744" s="20"/>
      <c r="CE744" s="20"/>
      <c r="CF744" s="20"/>
      <c r="CG744" s="20"/>
      <c r="CH744" s="20"/>
      <c r="CI744" s="21"/>
    </row>
    <row r="745" ht="15.75" customHeight="1">
      <c r="A745" s="20"/>
      <c r="B745" s="20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0"/>
      <c r="BB745" s="20"/>
      <c r="BC745" s="20"/>
      <c r="BD745" s="20"/>
      <c r="BE745" s="20"/>
      <c r="BF745" s="20"/>
      <c r="BG745" s="20"/>
      <c r="BH745" s="20"/>
      <c r="BI745" s="20"/>
      <c r="BJ745" s="20"/>
      <c r="BK745" s="20"/>
      <c r="BL745" s="20"/>
      <c r="BM745" s="20"/>
      <c r="BN745" s="20"/>
      <c r="BO745" s="20"/>
      <c r="BP745" s="20"/>
      <c r="BQ745" s="20"/>
      <c r="BR745" s="20"/>
      <c r="BS745" s="20"/>
      <c r="BT745" s="20"/>
      <c r="BU745" s="20"/>
      <c r="BV745" s="20"/>
      <c r="BW745" s="20"/>
      <c r="BX745" s="20"/>
      <c r="BY745" s="20"/>
      <c r="BZ745" s="20"/>
      <c r="CA745" s="20"/>
      <c r="CB745" s="20"/>
      <c r="CC745" s="20"/>
      <c r="CD745" s="20"/>
      <c r="CE745" s="20"/>
      <c r="CF745" s="20"/>
      <c r="CG745" s="20"/>
      <c r="CH745" s="20"/>
      <c r="CI745" s="21"/>
    </row>
    <row r="746" ht="15.75" customHeight="1">
      <c r="A746" s="20"/>
      <c r="B746" s="20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0"/>
      <c r="BB746" s="20"/>
      <c r="BC746" s="20"/>
      <c r="BD746" s="20"/>
      <c r="BE746" s="20"/>
      <c r="BF746" s="20"/>
      <c r="BG746" s="20"/>
      <c r="BH746" s="20"/>
      <c r="BI746" s="20"/>
      <c r="BJ746" s="20"/>
      <c r="BK746" s="20"/>
      <c r="BL746" s="20"/>
      <c r="BM746" s="20"/>
      <c r="BN746" s="20"/>
      <c r="BO746" s="20"/>
      <c r="BP746" s="20"/>
      <c r="BQ746" s="20"/>
      <c r="BR746" s="20"/>
      <c r="BS746" s="20"/>
      <c r="BT746" s="20"/>
      <c r="BU746" s="20"/>
      <c r="BV746" s="20"/>
      <c r="BW746" s="20"/>
      <c r="BX746" s="20"/>
      <c r="BY746" s="20"/>
      <c r="BZ746" s="20"/>
      <c r="CA746" s="20"/>
      <c r="CB746" s="20"/>
      <c r="CC746" s="20"/>
      <c r="CD746" s="20"/>
      <c r="CE746" s="20"/>
      <c r="CF746" s="20"/>
      <c r="CG746" s="20"/>
      <c r="CH746" s="20"/>
      <c r="CI746" s="21"/>
    </row>
    <row r="747" ht="15.75" customHeight="1">
      <c r="A747" s="20"/>
      <c r="B747" s="20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0"/>
      <c r="BB747" s="20"/>
      <c r="BC747" s="20"/>
      <c r="BD747" s="20"/>
      <c r="BE747" s="20"/>
      <c r="BF747" s="20"/>
      <c r="BG747" s="20"/>
      <c r="BH747" s="20"/>
      <c r="BI747" s="20"/>
      <c r="BJ747" s="20"/>
      <c r="BK747" s="20"/>
      <c r="BL747" s="20"/>
      <c r="BM747" s="20"/>
      <c r="BN747" s="20"/>
      <c r="BO747" s="20"/>
      <c r="BP747" s="20"/>
      <c r="BQ747" s="20"/>
      <c r="BR747" s="20"/>
      <c r="BS747" s="20"/>
      <c r="BT747" s="20"/>
      <c r="BU747" s="20"/>
      <c r="BV747" s="20"/>
      <c r="BW747" s="20"/>
      <c r="BX747" s="20"/>
      <c r="BY747" s="20"/>
      <c r="BZ747" s="20"/>
      <c r="CA747" s="20"/>
      <c r="CB747" s="20"/>
      <c r="CC747" s="20"/>
      <c r="CD747" s="20"/>
      <c r="CE747" s="20"/>
      <c r="CF747" s="20"/>
      <c r="CG747" s="20"/>
      <c r="CH747" s="20"/>
      <c r="CI747" s="21"/>
    </row>
    <row r="748" ht="15.75" customHeight="1">
      <c r="A748" s="20"/>
      <c r="B748" s="20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  <c r="BH748" s="20"/>
      <c r="BI748" s="20"/>
      <c r="BJ748" s="20"/>
      <c r="BK748" s="20"/>
      <c r="BL748" s="20"/>
      <c r="BM748" s="20"/>
      <c r="BN748" s="20"/>
      <c r="BO748" s="20"/>
      <c r="BP748" s="20"/>
      <c r="BQ748" s="20"/>
      <c r="BR748" s="20"/>
      <c r="BS748" s="20"/>
      <c r="BT748" s="20"/>
      <c r="BU748" s="20"/>
      <c r="BV748" s="20"/>
      <c r="BW748" s="20"/>
      <c r="BX748" s="20"/>
      <c r="BY748" s="20"/>
      <c r="BZ748" s="20"/>
      <c r="CA748" s="20"/>
      <c r="CB748" s="20"/>
      <c r="CC748" s="20"/>
      <c r="CD748" s="20"/>
      <c r="CE748" s="20"/>
      <c r="CF748" s="20"/>
      <c r="CG748" s="20"/>
      <c r="CH748" s="20"/>
      <c r="CI748" s="21"/>
    </row>
    <row r="749" ht="15.75" customHeight="1">
      <c r="A749" s="20"/>
      <c r="B749" s="20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0"/>
      <c r="BB749" s="20"/>
      <c r="BC749" s="20"/>
      <c r="BD749" s="20"/>
      <c r="BE749" s="20"/>
      <c r="BF749" s="20"/>
      <c r="BG749" s="20"/>
      <c r="BH749" s="20"/>
      <c r="BI749" s="20"/>
      <c r="BJ749" s="20"/>
      <c r="BK749" s="20"/>
      <c r="BL749" s="20"/>
      <c r="BM749" s="20"/>
      <c r="BN749" s="20"/>
      <c r="BO749" s="20"/>
      <c r="BP749" s="20"/>
      <c r="BQ749" s="20"/>
      <c r="BR749" s="20"/>
      <c r="BS749" s="20"/>
      <c r="BT749" s="20"/>
      <c r="BU749" s="20"/>
      <c r="BV749" s="20"/>
      <c r="BW749" s="20"/>
      <c r="BX749" s="20"/>
      <c r="BY749" s="20"/>
      <c r="BZ749" s="20"/>
      <c r="CA749" s="20"/>
      <c r="CB749" s="20"/>
      <c r="CC749" s="20"/>
      <c r="CD749" s="20"/>
      <c r="CE749" s="20"/>
      <c r="CF749" s="20"/>
      <c r="CG749" s="20"/>
      <c r="CH749" s="20"/>
      <c r="CI749" s="21"/>
    </row>
    <row r="750" ht="15.75" customHeight="1">
      <c r="A750" s="20"/>
      <c r="B750" s="20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0"/>
      <c r="BB750" s="20"/>
      <c r="BC750" s="20"/>
      <c r="BD750" s="20"/>
      <c r="BE750" s="20"/>
      <c r="BF750" s="20"/>
      <c r="BG750" s="20"/>
      <c r="BH750" s="20"/>
      <c r="BI750" s="20"/>
      <c r="BJ750" s="20"/>
      <c r="BK750" s="20"/>
      <c r="BL750" s="20"/>
      <c r="BM750" s="20"/>
      <c r="BN750" s="20"/>
      <c r="BO750" s="20"/>
      <c r="BP750" s="20"/>
      <c r="BQ750" s="20"/>
      <c r="BR750" s="20"/>
      <c r="BS750" s="20"/>
      <c r="BT750" s="20"/>
      <c r="BU750" s="20"/>
      <c r="BV750" s="20"/>
      <c r="BW750" s="20"/>
      <c r="BX750" s="20"/>
      <c r="BY750" s="20"/>
      <c r="BZ750" s="20"/>
      <c r="CA750" s="20"/>
      <c r="CB750" s="20"/>
      <c r="CC750" s="20"/>
      <c r="CD750" s="20"/>
      <c r="CE750" s="20"/>
      <c r="CF750" s="20"/>
      <c r="CG750" s="20"/>
      <c r="CH750" s="20"/>
      <c r="CI750" s="21"/>
    </row>
    <row r="751" ht="15.75" customHeight="1">
      <c r="A751" s="20"/>
      <c r="B751" s="20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0"/>
      <c r="BB751" s="20"/>
      <c r="BC751" s="20"/>
      <c r="BD751" s="20"/>
      <c r="BE751" s="20"/>
      <c r="BF751" s="20"/>
      <c r="BG751" s="20"/>
      <c r="BH751" s="20"/>
      <c r="BI751" s="20"/>
      <c r="BJ751" s="20"/>
      <c r="BK751" s="20"/>
      <c r="BL751" s="20"/>
      <c r="BM751" s="20"/>
      <c r="BN751" s="20"/>
      <c r="BO751" s="20"/>
      <c r="BP751" s="20"/>
      <c r="BQ751" s="20"/>
      <c r="BR751" s="20"/>
      <c r="BS751" s="20"/>
      <c r="BT751" s="20"/>
      <c r="BU751" s="20"/>
      <c r="BV751" s="20"/>
      <c r="BW751" s="20"/>
      <c r="BX751" s="20"/>
      <c r="BY751" s="20"/>
      <c r="BZ751" s="20"/>
      <c r="CA751" s="20"/>
      <c r="CB751" s="20"/>
      <c r="CC751" s="20"/>
      <c r="CD751" s="20"/>
      <c r="CE751" s="20"/>
      <c r="CF751" s="20"/>
      <c r="CG751" s="20"/>
      <c r="CH751" s="20"/>
      <c r="CI751" s="21"/>
    </row>
    <row r="752" ht="15.75" customHeight="1">
      <c r="A752" s="20"/>
      <c r="B752" s="20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0"/>
      <c r="BB752" s="20"/>
      <c r="BC752" s="20"/>
      <c r="BD752" s="20"/>
      <c r="BE752" s="20"/>
      <c r="BF752" s="20"/>
      <c r="BG752" s="20"/>
      <c r="BH752" s="20"/>
      <c r="BI752" s="20"/>
      <c r="BJ752" s="20"/>
      <c r="BK752" s="20"/>
      <c r="BL752" s="20"/>
      <c r="BM752" s="20"/>
      <c r="BN752" s="20"/>
      <c r="BO752" s="20"/>
      <c r="BP752" s="20"/>
      <c r="BQ752" s="20"/>
      <c r="BR752" s="20"/>
      <c r="BS752" s="20"/>
      <c r="BT752" s="20"/>
      <c r="BU752" s="20"/>
      <c r="BV752" s="20"/>
      <c r="BW752" s="20"/>
      <c r="BX752" s="20"/>
      <c r="BY752" s="20"/>
      <c r="BZ752" s="20"/>
      <c r="CA752" s="20"/>
      <c r="CB752" s="20"/>
      <c r="CC752" s="20"/>
      <c r="CD752" s="20"/>
      <c r="CE752" s="20"/>
      <c r="CF752" s="20"/>
      <c r="CG752" s="20"/>
      <c r="CH752" s="20"/>
      <c r="CI752" s="21"/>
    </row>
    <row r="753" ht="15.75" customHeight="1">
      <c r="A753" s="20"/>
      <c r="B753" s="20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0"/>
      <c r="BB753" s="20"/>
      <c r="BC753" s="20"/>
      <c r="BD753" s="20"/>
      <c r="BE753" s="20"/>
      <c r="BF753" s="20"/>
      <c r="BG753" s="20"/>
      <c r="BH753" s="20"/>
      <c r="BI753" s="20"/>
      <c r="BJ753" s="20"/>
      <c r="BK753" s="20"/>
      <c r="BL753" s="20"/>
      <c r="BM753" s="20"/>
      <c r="BN753" s="20"/>
      <c r="BO753" s="20"/>
      <c r="BP753" s="20"/>
      <c r="BQ753" s="20"/>
      <c r="BR753" s="20"/>
      <c r="BS753" s="20"/>
      <c r="BT753" s="20"/>
      <c r="BU753" s="20"/>
      <c r="BV753" s="20"/>
      <c r="BW753" s="20"/>
      <c r="BX753" s="20"/>
      <c r="BY753" s="20"/>
      <c r="BZ753" s="20"/>
      <c r="CA753" s="20"/>
      <c r="CB753" s="20"/>
      <c r="CC753" s="20"/>
      <c r="CD753" s="20"/>
      <c r="CE753" s="20"/>
      <c r="CF753" s="20"/>
      <c r="CG753" s="20"/>
      <c r="CH753" s="20"/>
      <c r="CI753" s="21"/>
    </row>
    <row r="754" ht="15.75" customHeight="1">
      <c r="A754" s="20"/>
      <c r="B754" s="20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0"/>
      <c r="BB754" s="20"/>
      <c r="BC754" s="20"/>
      <c r="BD754" s="20"/>
      <c r="BE754" s="20"/>
      <c r="BF754" s="20"/>
      <c r="BG754" s="20"/>
      <c r="BH754" s="20"/>
      <c r="BI754" s="20"/>
      <c r="BJ754" s="20"/>
      <c r="BK754" s="20"/>
      <c r="BL754" s="20"/>
      <c r="BM754" s="20"/>
      <c r="BN754" s="20"/>
      <c r="BO754" s="20"/>
      <c r="BP754" s="20"/>
      <c r="BQ754" s="20"/>
      <c r="BR754" s="20"/>
      <c r="BS754" s="20"/>
      <c r="BT754" s="20"/>
      <c r="BU754" s="20"/>
      <c r="BV754" s="20"/>
      <c r="BW754" s="20"/>
      <c r="BX754" s="20"/>
      <c r="BY754" s="20"/>
      <c r="BZ754" s="20"/>
      <c r="CA754" s="20"/>
      <c r="CB754" s="20"/>
      <c r="CC754" s="20"/>
      <c r="CD754" s="20"/>
      <c r="CE754" s="20"/>
      <c r="CF754" s="20"/>
      <c r="CG754" s="20"/>
      <c r="CH754" s="20"/>
      <c r="CI754" s="21"/>
    </row>
    <row r="755" ht="15.75" customHeight="1">
      <c r="A755" s="20"/>
      <c r="B755" s="20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0"/>
      <c r="BB755" s="20"/>
      <c r="BC755" s="20"/>
      <c r="BD755" s="20"/>
      <c r="BE755" s="20"/>
      <c r="BF755" s="20"/>
      <c r="BG755" s="20"/>
      <c r="BH755" s="20"/>
      <c r="BI755" s="20"/>
      <c r="BJ755" s="20"/>
      <c r="BK755" s="20"/>
      <c r="BL755" s="20"/>
      <c r="BM755" s="20"/>
      <c r="BN755" s="20"/>
      <c r="BO755" s="20"/>
      <c r="BP755" s="20"/>
      <c r="BQ755" s="20"/>
      <c r="BR755" s="20"/>
      <c r="BS755" s="20"/>
      <c r="BT755" s="20"/>
      <c r="BU755" s="20"/>
      <c r="BV755" s="20"/>
      <c r="BW755" s="20"/>
      <c r="BX755" s="20"/>
      <c r="BY755" s="20"/>
      <c r="BZ755" s="20"/>
      <c r="CA755" s="20"/>
      <c r="CB755" s="20"/>
      <c r="CC755" s="20"/>
      <c r="CD755" s="20"/>
      <c r="CE755" s="20"/>
      <c r="CF755" s="20"/>
      <c r="CG755" s="20"/>
      <c r="CH755" s="20"/>
      <c r="CI755" s="21"/>
    </row>
    <row r="756" ht="15.75" customHeight="1">
      <c r="A756" s="20"/>
      <c r="B756" s="20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0"/>
      <c r="BB756" s="20"/>
      <c r="BC756" s="20"/>
      <c r="BD756" s="20"/>
      <c r="BE756" s="20"/>
      <c r="BF756" s="20"/>
      <c r="BG756" s="20"/>
      <c r="BH756" s="20"/>
      <c r="BI756" s="20"/>
      <c r="BJ756" s="20"/>
      <c r="BK756" s="20"/>
      <c r="BL756" s="20"/>
      <c r="BM756" s="20"/>
      <c r="BN756" s="20"/>
      <c r="BO756" s="20"/>
      <c r="BP756" s="20"/>
      <c r="BQ756" s="20"/>
      <c r="BR756" s="20"/>
      <c r="BS756" s="20"/>
      <c r="BT756" s="20"/>
      <c r="BU756" s="20"/>
      <c r="BV756" s="20"/>
      <c r="BW756" s="20"/>
      <c r="BX756" s="20"/>
      <c r="BY756" s="20"/>
      <c r="BZ756" s="20"/>
      <c r="CA756" s="20"/>
      <c r="CB756" s="20"/>
      <c r="CC756" s="20"/>
      <c r="CD756" s="20"/>
      <c r="CE756" s="20"/>
      <c r="CF756" s="20"/>
      <c r="CG756" s="20"/>
      <c r="CH756" s="20"/>
      <c r="CI756" s="21"/>
    </row>
    <row r="757" ht="15.75" customHeight="1">
      <c r="A757" s="20"/>
      <c r="B757" s="20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0"/>
      <c r="BB757" s="20"/>
      <c r="BC757" s="20"/>
      <c r="BD757" s="20"/>
      <c r="BE757" s="20"/>
      <c r="BF757" s="20"/>
      <c r="BG757" s="20"/>
      <c r="BH757" s="20"/>
      <c r="BI757" s="20"/>
      <c r="BJ757" s="20"/>
      <c r="BK757" s="20"/>
      <c r="BL757" s="20"/>
      <c r="BM757" s="20"/>
      <c r="BN757" s="20"/>
      <c r="BO757" s="20"/>
      <c r="BP757" s="20"/>
      <c r="BQ757" s="20"/>
      <c r="BR757" s="20"/>
      <c r="BS757" s="20"/>
      <c r="BT757" s="20"/>
      <c r="BU757" s="20"/>
      <c r="BV757" s="20"/>
      <c r="BW757" s="20"/>
      <c r="BX757" s="20"/>
      <c r="BY757" s="20"/>
      <c r="BZ757" s="20"/>
      <c r="CA757" s="20"/>
      <c r="CB757" s="20"/>
      <c r="CC757" s="20"/>
      <c r="CD757" s="20"/>
      <c r="CE757" s="20"/>
      <c r="CF757" s="20"/>
      <c r="CG757" s="20"/>
      <c r="CH757" s="20"/>
      <c r="CI757" s="21"/>
    </row>
    <row r="758" ht="15.75" customHeight="1">
      <c r="A758" s="20"/>
      <c r="B758" s="20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0"/>
      <c r="BB758" s="20"/>
      <c r="BC758" s="20"/>
      <c r="BD758" s="20"/>
      <c r="BE758" s="20"/>
      <c r="BF758" s="20"/>
      <c r="BG758" s="20"/>
      <c r="BH758" s="20"/>
      <c r="BI758" s="20"/>
      <c r="BJ758" s="20"/>
      <c r="BK758" s="20"/>
      <c r="BL758" s="20"/>
      <c r="BM758" s="20"/>
      <c r="BN758" s="20"/>
      <c r="BO758" s="20"/>
      <c r="BP758" s="20"/>
      <c r="BQ758" s="20"/>
      <c r="BR758" s="20"/>
      <c r="BS758" s="20"/>
      <c r="BT758" s="20"/>
      <c r="BU758" s="20"/>
      <c r="BV758" s="20"/>
      <c r="BW758" s="20"/>
      <c r="BX758" s="20"/>
      <c r="BY758" s="20"/>
      <c r="BZ758" s="20"/>
      <c r="CA758" s="20"/>
      <c r="CB758" s="20"/>
      <c r="CC758" s="20"/>
      <c r="CD758" s="20"/>
      <c r="CE758" s="20"/>
      <c r="CF758" s="20"/>
      <c r="CG758" s="20"/>
      <c r="CH758" s="20"/>
      <c r="CI758" s="21"/>
    </row>
    <row r="759" ht="15.75" customHeight="1">
      <c r="A759" s="20"/>
      <c r="B759" s="20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0"/>
      <c r="BB759" s="20"/>
      <c r="BC759" s="20"/>
      <c r="BD759" s="20"/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  <c r="BX759" s="20"/>
      <c r="BY759" s="20"/>
      <c r="BZ759" s="20"/>
      <c r="CA759" s="20"/>
      <c r="CB759" s="20"/>
      <c r="CC759" s="20"/>
      <c r="CD759" s="20"/>
      <c r="CE759" s="20"/>
      <c r="CF759" s="20"/>
      <c r="CG759" s="20"/>
      <c r="CH759" s="20"/>
      <c r="CI759" s="21"/>
    </row>
    <row r="760" ht="15.75" customHeight="1">
      <c r="A760" s="20"/>
      <c r="B760" s="20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0"/>
      <c r="BB760" s="20"/>
      <c r="BC760" s="20"/>
      <c r="BD760" s="20"/>
      <c r="BE760" s="20"/>
      <c r="BF760" s="20"/>
      <c r="BG760" s="20"/>
      <c r="BH760" s="20"/>
      <c r="BI760" s="20"/>
      <c r="BJ760" s="20"/>
      <c r="BK760" s="20"/>
      <c r="BL760" s="20"/>
      <c r="BM760" s="20"/>
      <c r="BN760" s="20"/>
      <c r="BO760" s="20"/>
      <c r="BP760" s="20"/>
      <c r="BQ760" s="20"/>
      <c r="BR760" s="20"/>
      <c r="BS760" s="20"/>
      <c r="BT760" s="20"/>
      <c r="BU760" s="20"/>
      <c r="BV760" s="20"/>
      <c r="BW760" s="20"/>
      <c r="BX760" s="20"/>
      <c r="BY760" s="20"/>
      <c r="BZ760" s="20"/>
      <c r="CA760" s="20"/>
      <c r="CB760" s="20"/>
      <c r="CC760" s="20"/>
      <c r="CD760" s="20"/>
      <c r="CE760" s="20"/>
      <c r="CF760" s="20"/>
      <c r="CG760" s="20"/>
      <c r="CH760" s="20"/>
      <c r="CI760" s="21"/>
    </row>
    <row r="761" ht="15.75" customHeight="1">
      <c r="A761" s="20"/>
      <c r="B761" s="20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0"/>
      <c r="BB761" s="20"/>
      <c r="BC761" s="20"/>
      <c r="BD761" s="20"/>
      <c r="BE761" s="20"/>
      <c r="BF761" s="20"/>
      <c r="BG761" s="20"/>
      <c r="BH761" s="20"/>
      <c r="BI761" s="20"/>
      <c r="BJ761" s="20"/>
      <c r="BK761" s="20"/>
      <c r="BL761" s="20"/>
      <c r="BM761" s="20"/>
      <c r="BN761" s="20"/>
      <c r="BO761" s="20"/>
      <c r="BP761" s="20"/>
      <c r="BQ761" s="20"/>
      <c r="BR761" s="20"/>
      <c r="BS761" s="20"/>
      <c r="BT761" s="20"/>
      <c r="BU761" s="20"/>
      <c r="BV761" s="20"/>
      <c r="BW761" s="20"/>
      <c r="BX761" s="20"/>
      <c r="BY761" s="20"/>
      <c r="BZ761" s="20"/>
      <c r="CA761" s="20"/>
      <c r="CB761" s="20"/>
      <c r="CC761" s="20"/>
      <c r="CD761" s="20"/>
      <c r="CE761" s="20"/>
      <c r="CF761" s="20"/>
      <c r="CG761" s="20"/>
      <c r="CH761" s="20"/>
      <c r="CI761" s="21"/>
    </row>
    <row r="762" ht="15.75" customHeight="1">
      <c r="A762" s="20"/>
      <c r="B762" s="20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0"/>
      <c r="BB762" s="20"/>
      <c r="BC762" s="20"/>
      <c r="BD762" s="20"/>
      <c r="BE762" s="20"/>
      <c r="BF762" s="20"/>
      <c r="BG762" s="20"/>
      <c r="BH762" s="20"/>
      <c r="BI762" s="20"/>
      <c r="BJ762" s="20"/>
      <c r="BK762" s="20"/>
      <c r="BL762" s="20"/>
      <c r="BM762" s="20"/>
      <c r="BN762" s="20"/>
      <c r="BO762" s="20"/>
      <c r="BP762" s="20"/>
      <c r="BQ762" s="20"/>
      <c r="BR762" s="20"/>
      <c r="BS762" s="20"/>
      <c r="BT762" s="20"/>
      <c r="BU762" s="20"/>
      <c r="BV762" s="20"/>
      <c r="BW762" s="20"/>
      <c r="BX762" s="20"/>
      <c r="BY762" s="20"/>
      <c r="BZ762" s="20"/>
      <c r="CA762" s="20"/>
      <c r="CB762" s="20"/>
      <c r="CC762" s="20"/>
      <c r="CD762" s="20"/>
      <c r="CE762" s="20"/>
      <c r="CF762" s="20"/>
      <c r="CG762" s="20"/>
      <c r="CH762" s="20"/>
      <c r="CI762" s="21"/>
    </row>
    <row r="763" ht="15.75" customHeight="1">
      <c r="A763" s="20"/>
      <c r="B763" s="20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0"/>
      <c r="BB763" s="20"/>
      <c r="BC763" s="20"/>
      <c r="BD763" s="20"/>
      <c r="BE763" s="20"/>
      <c r="BF763" s="20"/>
      <c r="BG763" s="20"/>
      <c r="BH763" s="20"/>
      <c r="BI763" s="20"/>
      <c r="BJ763" s="20"/>
      <c r="BK763" s="20"/>
      <c r="BL763" s="20"/>
      <c r="BM763" s="20"/>
      <c r="BN763" s="20"/>
      <c r="BO763" s="20"/>
      <c r="BP763" s="20"/>
      <c r="BQ763" s="20"/>
      <c r="BR763" s="20"/>
      <c r="BS763" s="20"/>
      <c r="BT763" s="20"/>
      <c r="BU763" s="20"/>
      <c r="BV763" s="20"/>
      <c r="BW763" s="20"/>
      <c r="BX763" s="20"/>
      <c r="BY763" s="20"/>
      <c r="BZ763" s="20"/>
      <c r="CA763" s="20"/>
      <c r="CB763" s="20"/>
      <c r="CC763" s="20"/>
      <c r="CD763" s="20"/>
      <c r="CE763" s="20"/>
      <c r="CF763" s="20"/>
      <c r="CG763" s="20"/>
      <c r="CH763" s="20"/>
      <c r="CI763" s="21"/>
    </row>
    <row r="764" ht="15.75" customHeight="1">
      <c r="A764" s="20"/>
      <c r="B764" s="20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0"/>
      <c r="BB764" s="20"/>
      <c r="BC764" s="20"/>
      <c r="BD764" s="20"/>
      <c r="BE764" s="20"/>
      <c r="BF764" s="20"/>
      <c r="BG764" s="20"/>
      <c r="BH764" s="20"/>
      <c r="BI764" s="20"/>
      <c r="BJ764" s="20"/>
      <c r="BK764" s="20"/>
      <c r="BL764" s="20"/>
      <c r="BM764" s="20"/>
      <c r="BN764" s="20"/>
      <c r="BO764" s="20"/>
      <c r="BP764" s="20"/>
      <c r="BQ764" s="20"/>
      <c r="BR764" s="20"/>
      <c r="BS764" s="20"/>
      <c r="BT764" s="20"/>
      <c r="BU764" s="20"/>
      <c r="BV764" s="20"/>
      <c r="BW764" s="20"/>
      <c r="BX764" s="20"/>
      <c r="BY764" s="20"/>
      <c r="BZ764" s="20"/>
      <c r="CA764" s="20"/>
      <c r="CB764" s="20"/>
      <c r="CC764" s="20"/>
      <c r="CD764" s="20"/>
      <c r="CE764" s="20"/>
      <c r="CF764" s="20"/>
      <c r="CG764" s="20"/>
      <c r="CH764" s="20"/>
      <c r="CI764" s="21"/>
    </row>
    <row r="765" ht="15.75" customHeight="1">
      <c r="A765" s="20"/>
      <c r="B765" s="20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0"/>
      <c r="BB765" s="20"/>
      <c r="BC765" s="20"/>
      <c r="BD765" s="20"/>
      <c r="BE765" s="20"/>
      <c r="BF765" s="20"/>
      <c r="BG765" s="20"/>
      <c r="BH765" s="20"/>
      <c r="BI765" s="20"/>
      <c r="BJ765" s="20"/>
      <c r="BK765" s="20"/>
      <c r="BL765" s="20"/>
      <c r="BM765" s="20"/>
      <c r="BN765" s="20"/>
      <c r="BO765" s="20"/>
      <c r="BP765" s="20"/>
      <c r="BQ765" s="20"/>
      <c r="BR765" s="20"/>
      <c r="BS765" s="20"/>
      <c r="BT765" s="20"/>
      <c r="BU765" s="20"/>
      <c r="BV765" s="20"/>
      <c r="BW765" s="20"/>
      <c r="BX765" s="20"/>
      <c r="BY765" s="20"/>
      <c r="BZ765" s="20"/>
      <c r="CA765" s="20"/>
      <c r="CB765" s="20"/>
      <c r="CC765" s="20"/>
      <c r="CD765" s="20"/>
      <c r="CE765" s="20"/>
      <c r="CF765" s="20"/>
      <c r="CG765" s="20"/>
      <c r="CH765" s="20"/>
      <c r="CI765" s="21"/>
    </row>
    <row r="766" ht="15.75" customHeight="1">
      <c r="A766" s="20"/>
      <c r="B766" s="20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0"/>
      <c r="BB766" s="20"/>
      <c r="BC766" s="20"/>
      <c r="BD766" s="20"/>
      <c r="BE766" s="20"/>
      <c r="BF766" s="20"/>
      <c r="BG766" s="20"/>
      <c r="BH766" s="20"/>
      <c r="BI766" s="20"/>
      <c r="BJ766" s="20"/>
      <c r="BK766" s="20"/>
      <c r="BL766" s="20"/>
      <c r="BM766" s="20"/>
      <c r="BN766" s="20"/>
      <c r="BO766" s="20"/>
      <c r="BP766" s="20"/>
      <c r="BQ766" s="20"/>
      <c r="BR766" s="20"/>
      <c r="BS766" s="20"/>
      <c r="BT766" s="20"/>
      <c r="BU766" s="20"/>
      <c r="BV766" s="20"/>
      <c r="BW766" s="20"/>
      <c r="BX766" s="20"/>
      <c r="BY766" s="20"/>
      <c r="BZ766" s="20"/>
      <c r="CA766" s="20"/>
      <c r="CB766" s="20"/>
      <c r="CC766" s="20"/>
      <c r="CD766" s="20"/>
      <c r="CE766" s="20"/>
      <c r="CF766" s="20"/>
      <c r="CG766" s="20"/>
      <c r="CH766" s="20"/>
      <c r="CI766" s="21"/>
    </row>
    <row r="767" ht="15.75" customHeight="1">
      <c r="A767" s="20"/>
      <c r="B767" s="20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0"/>
      <c r="BB767" s="20"/>
      <c r="BC767" s="20"/>
      <c r="BD767" s="20"/>
      <c r="BE767" s="20"/>
      <c r="BF767" s="20"/>
      <c r="BG767" s="20"/>
      <c r="BH767" s="20"/>
      <c r="BI767" s="20"/>
      <c r="BJ767" s="20"/>
      <c r="BK767" s="20"/>
      <c r="BL767" s="20"/>
      <c r="BM767" s="20"/>
      <c r="BN767" s="20"/>
      <c r="BO767" s="20"/>
      <c r="BP767" s="20"/>
      <c r="BQ767" s="20"/>
      <c r="BR767" s="20"/>
      <c r="BS767" s="20"/>
      <c r="BT767" s="20"/>
      <c r="BU767" s="20"/>
      <c r="BV767" s="20"/>
      <c r="BW767" s="20"/>
      <c r="BX767" s="20"/>
      <c r="BY767" s="20"/>
      <c r="BZ767" s="20"/>
      <c r="CA767" s="20"/>
      <c r="CB767" s="20"/>
      <c r="CC767" s="20"/>
      <c r="CD767" s="20"/>
      <c r="CE767" s="20"/>
      <c r="CF767" s="20"/>
      <c r="CG767" s="20"/>
      <c r="CH767" s="20"/>
      <c r="CI767" s="21"/>
    </row>
    <row r="768" ht="15.75" customHeight="1">
      <c r="A768" s="20"/>
      <c r="B768" s="20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0"/>
      <c r="BB768" s="20"/>
      <c r="BC768" s="20"/>
      <c r="BD768" s="20"/>
      <c r="BE768" s="20"/>
      <c r="BF768" s="20"/>
      <c r="BG768" s="20"/>
      <c r="BH768" s="20"/>
      <c r="BI768" s="20"/>
      <c r="BJ768" s="20"/>
      <c r="BK768" s="20"/>
      <c r="BL768" s="20"/>
      <c r="BM768" s="20"/>
      <c r="BN768" s="20"/>
      <c r="BO768" s="20"/>
      <c r="BP768" s="20"/>
      <c r="BQ768" s="20"/>
      <c r="BR768" s="20"/>
      <c r="BS768" s="20"/>
      <c r="BT768" s="20"/>
      <c r="BU768" s="20"/>
      <c r="BV768" s="20"/>
      <c r="BW768" s="20"/>
      <c r="BX768" s="20"/>
      <c r="BY768" s="20"/>
      <c r="BZ768" s="20"/>
      <c r="CA768" s="20"/>
      <c r="CB768" s="20"/>
      <c r="CC768" s="20"/>
      <c r="CD768" s="20"/>
      <c r="CE768" s="20"/>
      <c r="CF768" s="20"/>
      <c r="CG768" s="20"/>
      <c r="CH768" s="20"/>
      <c r="CI768" s="21"/>
    </row>
    <row r="769" ht="15.75" customHeight="1">
      <c r="A769" s="20"/>
      <c r="B769" s="20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  <c r="BH769" s="20"/>
      <c r="BI769" s="20"/>
      <c r="BJ769" s="20"/>
      <c r="BK769" s="20"/>
      <c r="BL769" s="20"/>
      <c r="BM769" s="20"/>
      <c r="BN769" s="20"/>
      <c r="BO769" s="20"/>
      <c r="BP769" s="20"/>
      <c r="BQ769" s="20"/>
      <c r="BR769" s="20"/>
      <c r="BS769" s="20"/>
      <c r="BT769" s="20"/>
      <c r="BU769" s="20"/>
      <c r="BV769" s="20"/>
      <c r="BW769" s="20"/>
      <c r="BX769" s="20"/>
      <c r="BY769" s="20"/>
      <c r="BZ769" s="20"/>
      <c r="CA769" s="20"/>
      <c r="CB769" s="20"/>
      <c r="CC769" s="20"/>
      <c r="CD769" s="20"/>
      <c r="CE769" s="20"/>
      <c r="CF769" s="20"/>
      <c r="CG769" s="20"/>
      <c r="CH769" s="20"/>
      <c r="CI769" s="21"/>
    </row>
    <row r="770" ht="15.75" customHeight="1">
      <c r="A770" s="20"/>
      <c r="B770" s="20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  <c r="BH770" s="20"/>
      <c r="BI770" s="20"/>
      <c r="BJ770" s="20"/>
      <c r="BK770" s="20"/>
      <c r="BL770" s="20"/>
      <c r="BM770" s="20"/>
      <c r="BN770" s="20"/>
      <c r="BO770" s="20"/>
      <c r="BP770" s="20"/>
      <c r="BQ770" s="20"/>
      <c r="BR770" s="20"/>
      <c r="BS770" s="20"/>
      <c r="BT770" s="20"/>
      <c r="BU770" s="20"/>
      <c r="BV770" s="20"/>
      <c r="BW770" s="20"/>
      <c r="BX770" s="20"/>
      <c r="BY770" s="20"/>
      <c r="BZ770" s="20"/>
      <c r="CA770" s="20"/>
      <c r="CB770" s="20"/>
      <c r="CC770" s="20"/>
      <c r="CD770" s="20"/>
      <c r="CE770" s="20"/>
      <c r="CF770" s="20"/>
      <c r="CG770" s="20"/>
      <c r="CH770" s="20"/>
      <c r="CI770" s="21"/>
    </row>
    <row r="771" ht="15.75" customHeight="1">
      <c r="A771" s="20"/>
      <c r="B771" s="20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  <c r="BH771" s="20"/>
      <c r="BI771" s="20"/>
      <c r="BJ771" s="20"/>
      <c r="BK771" s="20"/>
      <c r="BL771" s="20"/>
      <c r="BM771" s="20"/>
      <c r="BN771" s="20"/>
      <c r="BO771" s="20"/>
      <c r="BP771" s="20"/>
      <c r="BQ771" s="20"/>
      <c r="BR771" s="20"/>
      <c r="BS771" s="20"/>
      <c r="BT771" s="20"/>
      <c r="BU771" s="20"/>
      <c r="BV771" s="20"/>
      <c r="BW771" s="20"/>
      <c r="BX771" s="20"/>
      <c r="BY771" s="20"/>
      <c r="BZ771" s="20"/>
      <c r="CA771" s="20"/>
      <c r="CB771" s="20"/>
      <c r="CC771" s="20"/>
      <c r="CD771" s="20"/>
      <c r="CE771" s="20"/>
      <c r="CF771" s="20"/>
      <c r="CG771" s="20"/>
      <c r="CH771" s="20"/>
      <c r="CI771" s="21"/>
    </row>
    <row r="772" ht="15.75" customHeight="1">
      <c r="A772" s="20"/>
      <c r="B772" s="20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  <c r="BH772" s="20"/>
      <c r="BI772" s="20"/>
      <c r="BJ772" s="20"/>
      <c r="BK772" s="20"/>
      <c r="BL772" s="20"/>
      <c r="BM772" s="20"/>
      <c r="BN772" s="20"/>
      <c r="BO772" s="20"/>
      <c r="BP772" s="20"/>
      <c r="BQ772" s="20"/>
      <c r="BR772" s="20"/>
      <c r="BS772" s="20"/>
      <c r="BT772" s="20"/>
      <c r="BU772" s="20"/>
      <c r="BV772" s="20"/>
      <c r="BW772" s="20"/>
      <c r="BX772" s="20"/>
      <c r="BY772" s="20"/>
      <c r="BZ772" s="20"/>
      <c r="CA772" s="20"/>
      <c r="CB772" s="20"/>
      <c r="CC772" s="20"/>
      <c r="CD772" s="20"/>
      <c r="CE772" s="20"/>
      <c r="CF772" s="20"/>
      <c r="CG772" s="20"/>
      <c r="CH772" s="20"/>
      <c r="CI772" s="21"/>
    </row>
    <row r="773" ht="15.75" customHeight="1">
      <c r="A773" s="20"/>
      <c r="B773" s="20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  <c r="BH773" s="20"/>
      <c r="BI773" s="20"/>
      <c r="BJ773" s="20"/>
      <c r="BK773" s="20"/>
      <c r="BL773" s="20"/>
      <c r="BM773" s="20"/>
      <c r="BN773" s="20"/>
      <c r="BO773" s="20"/>
      <c r="BP773" s="20"/>
      <c r="BQ773" s="20"/>
      <c r="BR773" s="20"/>
      <c r="BS773" s="20"/>
      <c r="BT773" s="20"/>
      <c r="BU773" s="20"/>
      <c r="BV773" s="20"/>
      <c r="BW773" s="20"/>
      <c r="BX773" s="20"/>
      <c r="BY773" s="20"/>
      <c r="BZ773" s="20"/>
      <c r="CA773" s="20"/>
      <c r="CB773" s="20"/>
      <c r="CC773" s="20"/>
      <c r="CD773" s="20"/>
      <c r="CE773" s="20"/>
      <c r="CF773" s="20"/>
      <c r="CG773" s="20"/>
      <c r="CH773" s="20"/>
      <c r="CI773" s="21"/>
    </row>
    <row r="774" ht="15.75" customHeight="1">
      <c r="A774" s="20"/>
      <c r="B774" s="20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0"/>
      <c r="BK774" s="20"/>
      <c r="BL774" s="20"/>
      <c r="BM774" s="20"/>
      <c r="BN774" s="20"/>
      <c r="BO774" s="20"/>
      <c r="BP774" s="20"/>
      <c r="BQ774" s="20"/>
      <c r="BR774" s="20"/>
      <c r="BS774" s="20"/>
      <c r="BT774" s="20"/>
      <c r="BU774" s="20"/>
      <c r="BV774" s="20"/>
      <c r="BW774" s="20"/>
      <c r="BX774" s="20"/>
      <c r="BY774" s="20"/>
      <c r="BZ774" s="20"/>
      <c r="CA774" s="20"/>
      <c r="CB774" s="20"/>
      <c r="CC774" s="20"/>
      <c r="CD774" s="20"/>
      <c r="CE774" s="20"/>
      <c r="CF774" s="20"/>
      <c r="CG774" s="20"/>
      <c r="CH774" s="20"/>
      <c r="CI774" s="21"/>
    </row>
    <row r="775" ht="15.75" customHeight="1">
      <c r="A775" s="20"/>
      <c r="B775" s="20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  <c r="BH775" s="20"/>
      <c r="BI775" s="20"/>
      <c r="BJ775" s="20"/>
      <c r="BK775" s="20"/>
      <c r="BL775" s="20"/>
      <c r="BM775" s="20"/>
      <c r="BN775" s="20"/>
      <c r="BO775" s="20"/>
      <c r="BP775" s="20"/>
      <c r="BQ775" s="20"/>
      <c r="BR775" s="20"/>
      <c r="BS775" s="20"/>
      <c r="BT775" s="20"/>
      <c r="BU775" s="20"/>
      <c r="BV775" s="20"/>
      <c r="BW775" s="20"/>
      <c r="BX775" s="20"/>
      <c r="BY775" s="20"/>
      <c r="BZ775" s="20"/>
      <c r="CA775" s="20"/>
      <c r="CB775" s="20"/>
      <c r="CC775" s="20"/>
      <c r="CD775" s="20"/>
      <c r="CE775" s="20"/>
      <c r="CF775" s="20"/>
      <c r="CG775" s="20"/>
      <c r="CH775" s="20"/>
      <c r="CI775" s="21"/>
    </row>
    <row r="776" ht="15.75" customHeight="1">
      <c r="A776" s="20"/>
      <c r="B776" s="20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  <c r="BH776" s="20"/>
      <c r="BI776" s="20"/>
      <c r="BJ776" s="20"/>
      <c r="BK776" s="20"/>
      <c r="BL776" s="20"/>
      <c r="BM776" s="20"/>
      <c r="BN776" s="20"/>
      <c r="BO776" s="20"/>
      <c r="BP776" s="20"/>
      <c r="BQ776" s="20"/>
      <c r="BR776" s="20"/>
      <c r="BS776" s="20"/>
      <c r="BT776" s="20"/>
      <c r="BU776" s="20"/>
      <c r="BV776" s="20"/>
      <c r="BW776" s="20"/>
      <c r="BX776" s="20"/>
      <c r="BY776" s="20"/>
      <c r="BZ776" s="20"/>
      <c r="CA776" s="20"/>
      <c r="CB776" s="20"/>
      <c r="CC776" s="20"/>
      <c r="CD776" s="20"/>
      <c r="CE776" s="20"/>
      <c r="CF776" s="20"/>
      <c r="CG776" s="20"/>
      <c r="CH776" s="20"/>
      <c r="CI776" s="21"/>
    </row>
    <row r="777" ht="15.75" customHeight="1">
      <c r="A777" s="20"/>
      <c r="B777" s="20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  <c r="BH777" s="20"/>
      <c r="BI777" s="20"/>
      <c r="BJ777" s="20"/>
      <c r="BK777" s="20"/>
      <c r="BL777" s="20"/>
      <c r="BM777" s="20"/>
      <c r="BN777" s="20"/>
      <c r="BO777" s="20"/>
      <c r="BP777" s="20"/>
      <c r="BQ777" s="20"/>
      <c r="BR777" s="20"/>
      <c r="BS777" s="20"/>
      <c r="BT777" s="20"/>
      <c r="BU777" s="20"/>
      <c r="BV777" s="20"/>
      <c r="BW777" s="20"/>
      <c r="BX777" s="20"/>
      <c r="BY777" s="20"/>
      <c r="BZ777" s="20"/>
      <c r="CA777" s="20"/>
      <c r="CB777" s="20"/>
      <c r="CC777" s="20"/>
      <c r="CD777" s="20"/>
      <c r="CE777" s="20"/>
      <c r="CF777" s="20"/>
      <c r="CG777" s="20"/>
      <c r="CH777" s="20"/>
      <c r="CI777" s="21"/>
    </row>
    <row r="778" ht="15.75" customHeight="1">
      <c r="A778" s="20"/>
      <c r="B778" s="20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  <c r="BH778" s="20"/>
      <c r="BI778" s="20"/>
      <c r="BJ778" s="20"/>
      <c r="BK778" s="20"/>
      <c r="BL778" s="20"/>
      <c r="BM778" s="20"/>
      <c r="BN778" s="20"/>
      <c r="BO778" s="20"/>
      <c r="BP778" s="20"/>
      <c r="BQ778" s="20"/>
      <c r="BR778" s="20"/>
      <c r="BS778" s="20"/>
      <c r="BT778" s="20"/>
      <c r="BU778" s="20"/>
      <c r="BV778" s="20"/>
      <c r="BW778" s="20"/>
      <c r="BX778" s="20"/>
      <c r="BY778" s="20"/>
      <c r="BZ778" s="20"/>
      <c r="CA778" s="20"/>
      <c r="CB778" s="20"/>
      <c r="CC778" s="20"/>
      <c r="CD778" s="20"/>
      <c r="CE778" s="20"/>
      <c r="CF778" s="20"/>
      <c r="CG778" s="20"/>
      <c r="CH778" s="20"/>
      <c r="CI778" s="21"/>
    </row>
    <row r="779" ht="15.75" customHeight="1">
      <c r="A779" s="20"/>
      <c r="B779" s="20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  <c r="BH779" s="20"/>
      <c r="BI779" s="20"/>
      <c r="BJ779" s="20"/>
      <c r="BK779" s="20"/>
      <c r="BL779" s="20"/>
      <c r="BM779" s="20"/>
      <c r="BN779" s="20"/>
      <c r="BO779" s="20"/>
      <c r="BP779" s="20"/>
      <c r="BQ779" s="20"/>
      <c r="BR779" s="20"/>
      <c r="BS779" s="20"/>
      <c r="BT779" s="20"/>
      <c r="BU779" s="20"/>
      <c r="BV779" s="20"/>
      <c r="BW779" s="20"/>
      <c r="BX779" s="20"/>
      <c r="BY779" s="20"/>
      <c r="BZ779" s="20"/>
      <c r="CA779" s="20"/>
      <c r="CB779" s="20"/>
      <c r="CC779" s="20"/>
      <c r="CD779" s="20"/>
      <c r="CE779" s="20"/>
      <c r="CF779" s="20"/>
      <c r="CG779" s="20"/>
      <c r="CH779" s="20"/>
      <c r="CI779" s="21"/>
    </row>
    <row r="780" ht="15.75" customHeight="1">
      <c r="A780" s="20"/>
      <c r="B780" s="20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  <c r="BH780" s="20"/>
      <c r="BI780" s="20"/>
      <c r="BJ780" s="20"/>
      <c r="BK780" s="20"/>
      <c r="BL780" s="20"/>
      <c r="BM780" s="20"/>
      <c r="BN780" s="20"/>
      <c r="BO780" s="20"/>
      <c r="BP780" s="20"/>
      <c r="BQ780" s="20"/>
      <c r="BR780" s="20"/>
      <c r="BS780" s="20"/>
      <c r="BT780" s="20"/>
      <c r="BU780" s="20"/>
      <c r="BV780" s="20"/>
      <c r="BW780" s="20"/>
      <c r="BX780" s="20"/>
      <c r="BY780" s="20"/>
      <c r="BZ780" s="20"/>
      <c r="CA780" s="20"/>
      <c r="CB780" s="20"/>
      <c r="CC780" s="20"/>
      <c r="CD780" s="20"/>
      <c r="CE780" s="20"/>
      <c r="CF780" s="20"/>
      <c r="CG780" s="20"/>
      <c r="CH780" s="20"/>
      <c r="CI780" s="21"/>
    </row>
    <row r="781" ht="15.75" customHeight="1">
      <c r="A781" s="20"/>
      <c r="B781" s="20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  <c r="BH781" s="20"/>
      <c r="BI781" s="20"/>
      <c r="BJ781" s="20"/>
      <c r="BK781" s="20"/>
      <c r="BL781" s="20"/>
      <c r="BM781" s="20"/>
      <c r="BN781" s="20"/>
      <c r="BO781" s="20"/>
      <c r="BP781" s="20"/>
      <c r="BQ781" s="20"/>
      <c r="BR781" s="20"/>
      <c r="BS781" s="20"/>
      <c r="BT781" s="20"/>
      <c r="BU781" s="20"/>
      <c r="BV781" s="20"/>
      <c r="BW781" s="20"/>
      <c r="BX781" s="20"/>
      <c r="BY781" s="20"/>
      <c r="BZ781" s="20"/>
      <c r="CA781" s="20"/>
      <c r="CB781" s="20"/>
      <c r="CC781" s="20"/>
      <c r="CD781" s="20"/>
      <c r="CE781" s="20"/>
      <c r="CF781" s="20"/>
      <c r="CG781" s="20"/>
      <c r="CH781" s="20"/>
      <c r="CI781" s="21"/>
    </row>
    <row r="782" ht="15.75" customHeight="1">
      <c r="A782" s="20"/>
      <c r="B782" s="20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  <c r="BH782" s="20"/>
      <c r="BI782" s="20"/>
      <c r="BJ782" s="20"/>
      <c r="BK782" s="20"/>
      <c r="BL782" s="20"/>
      <c r="BM782" s="20"/>
      <c r="BN782" s="20"/>
      <c r="BO782" s="20"/>
      <c r="BP782" s="20"/>
      <c r="BQ782" s="20"/>
      <c r="BR782" s="20"/>
      <c r="BS782" s="20"/>
      <c r="BT782" s="20"/>
      <c r="BU782" s="20"/>
      <c r="BV782" s="20"/>
      <c r="BW782" s="20"/>
      <c r="BX782" s="20"/>
      <c r="BY782" s="20"/>
      <c r="BZ782" s="20"/>
      <c r="CA782" s="20"/>
      <c r="CB782" s="20"/>
      <c r="CC782" s="20"/>
      <c r="CD782" s="20"/>
      <c r="CE782" s="20"/>
      <c r="CF782" s="20"/>
      <c r="CG782" s="20"/>
      <c r="CH782" s="20"/>
      <c r="CI782" s="21"/>
    </row>
    <row r="783" ht="15.75" customHeight="1">
      <c r="A783" s="20"/>
      <c r="B783" s="20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  <c r="BH783" s="20"/>
      <c r="BI783" s="20"/>
      <c r="BJ783" s="20"/>
      <c r="BK783" s="20"/>
      <c r="BL783" s="20"/>
      <c r="BM783" s="20"/>
      <c r="BN783" s="20"/>
      <c r="BO783" s="20"/>
      <c r="BP783" s="20"/>
      <c r="BQ783" s="20"/>
      <c r="BR783" s="20"/>
      <c r="BS783" s="20"/>
      <c r="BT783" s="20"/>
      <c r="BU783" s="20"/>
      <c r="BV783" s="20"/>
      <c r="BW783" s="20"/>
      <c r="BX783" s="20"/>
      <c r="BY783" s="20"/>
      <c r="BZ783" s="20"/>
      <c r="CA783" s="20"/>
      <c r="CB783" s="20"/>
      <c r="CC783" s="20"/>
      <c r="CD783" s="20"/>
      <c r="CE783" s="20"/>
      <c r="CF783" s="20"/>
      <c r="CG783" s="20"/>
      <c r="CH783" s="20"/>
      <c r="CI783" s="21"/>
    </row>
    <row r="784" ht="15.75" customHeight="1">
      <c r="A784" s="20"/>
      <c r="B784" s="20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  <c r="BH784" s="20"/>
      <c r="BI784" s="20"/>
      <c r="BJ784" s="20"/>
      <c r="BK784" s="20"/>
      <c r="BL784" s="20"/>
      <c r="BM784" s="20"/>
      <c r="BN784" s="20"/>
      <c r="BO784" s="20"/>
      <c r="BP784" s="20"/>
      <c r="BQ784" s="20"/>
      <c r="BR784" s="20"/>
      <c r="BS784" s="20"/>
      <c r="BT784" s="20"/>
      <c r="BU784" s="20"/>
      <c r="BV784" s="20"/>
      <c r="BW784" s="20"/>
      <c r="BX784" s="20"/>
      <c r="BY784" s="20"/>
      <c r="BZ784" s="20"/>
      <c r="CA784" s="20"/>
      <c r="CB784" s="20"/>
      <c r="CC784" s="20"/>
      <c r="CD784" s="20"/>
      <c r="CE784" s="20"/>
      <c r="CF784" s="20"/>
      <c r="CG784" s="20"/>
      <c r="CH784" s="20"/>
      <c r="CI784" s="21"/>
    </row>
    <row r="785" ht="15.75" customHeight="1">
      <c r="A785" s="20"/>
      <c r="B785" s="20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  <c r="BH785" s="20"/>
      <c r="BI785" s="20"/>
      <c r="BJ785" s="20"/>
      <c r="BK785" s="20"/>
      <c r="BL785" s="20"/>
      <c r="BM785" s="20"/>
      <c r="BN785" s="20"/>
      <c r="BO785" s="20"/>
      <c r="BP785" s="20"/>
      <c r="BQ785" s="20"/>
      <c r="BR785" s="20"/>
      <c r="BS785" s="20"/>
      <c r="BT785" s="20"/>
      <c r="BU785" s="20"/>
      <c r="BV785" s="20"/>
      <c r="BW785" s="20"/>
      <c r="BX785" s="20"/>
      <c r="BY785" s="20"/>
      <c r="BZ785" s="20"/>
      <c r="CA785" s="20"/>
      <c r="CB785" s="20"/>
      <c r="CC785" s="20"/>
      <c r="CD785" s="20"/>
      <c r="CE785" s="20"/>
      <c r="CF785" s="20"/>
      <c r="CG785" s="20"/>
      <c r="CH785" s="20"/>
      <c r="CI785" s="21"/>
    </row>
    <row r="786" ht="15.75" customHeight="1">
      <c r="A786" s="20"/>
      <c r="B786" s="20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  <c r="BH786" s="20"/>
      <c r="BI786" s="20"/>
      <c r="BJ786" s="20"/>
      <c r="BK786" s="20"/>
      <c r="BL786" s="20"/>
      <c r="BM786" s="20"/>
      <c r="BN786" s="20"/>
      <c r="BO786" s="20"/>
      <c r="BP786" s="20"/>
      <c r="BQ786" s="20"/>
      <c r="BR786" s="20"/>
      <c r="BS786" s="20"/>
      <c r="BT786" s="20"/>
      <c r="BU786" s="20"/>
      <c r="BV786" s="20"/>
      <c r="BW786" s="20"/>
      <c r="BX786" s="20"/>
      <c r="BY786" s="20"/>
      <c r="BZ786" s="20"/>
      <c r="CA786" s="20"/>
      <c r="CB786" s="20"/>
      <c r="CC786" s="20"/>
      <c r="CD786" s="20"/>
      <c r="CE786" s="20"/>
      <c r="CF786" s="20"/>
      <c r="CG786" s="20"/>
      <c r="CH786" s="20"/>
      <c r="CI786" s="21"/>
    </row>
    <row r="787" ht="15.75" customHeight="1">
      <c r="A787" s="20"/>
      <c r="B787" s="20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  <c r="BX787" s="20"/>
      <c r="BY787" s="20"/>
      <c r="BZ787" s="20"/>
      <c r="CA787" s="20"/>
      <c r="CB787" s="20"/>
      <c r="CC787" s="20"/>
      <c r="CD787" s="20"/>
      <c r="CE787" s="20"/>
      <c r="CF787" s="20"/>
      <c r="CG787" s="20"/>
      <c r="CH787" s="20"/>
      <c r="CI787" s="21"/>
    </row>
    <row r="788" ht="15.75" customHeight="1">
      <c r="A788" s="20"/>
      <c r="B788" s="20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  <c r="BH788" s="20"/>
      <c r="BI788" s="20"/>
      <c r="BJ788" s="20"/>
      <c r="BK788" s="20"/>
      <c r="BL788" s="20"/>
      <c r="BM788" s="20"/>
      <c r="BN788" s="20"/>
      <c r="BO788" s="20"/>
      <c r="BP788" s="20"/>
      <c r="BQ788" s="20"/>
      <c r="BR788" s="20"/>
      <c r="BS788" s="20"/>
      <c r="BT788" s="20"/>
      <c r="BU788" s="20"/>
      <c r="BV788" s="20"/>
      <c r="BW788" s="20"/>
      <c r="BX788" s="20"/>
      <c r="BY788" s="20"/>
      <c r="BZ788" s="20"/>
      <c r="CA788" s="20"/>
      <c r="CB788" s="20"/>
      <c r="CC788" s="20"/>
      <c r="CD788" s="20"/>
      <c r="CE788" s="20"/>
      <c r="CF788" s="20"/>
      <c r="CG788" s="20"/>
      <c r="CH788" s="20"/>
      <c r="CI788" s="21"/>
    </row>
    <row r="789" ht="15.75" customHeight="1">
      <c r="A789" s="20"/>
      <c r="B789" s="20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  <c r="BH789" s="20"/>
      <c r="BI789" s="20"/>
      <c r="BJ789" s="20"/>
      <c r="BK789" s="20"/>
      <c r="BL789" s="20"/>
      <c r="BM789" s="20"/>
      <c r="BN789" s="20"/>
      <c r="BO789" s="20"/>
      <c r="BP789" s="20"/>
      <c r="BQ789" s="20"/>
      <c r="BR789" s="20"/>
      <c r="BS789" s="20"/>
      <c r="BT789" s="20"/>
      <c r="BU789" s="20"/>
      <c r="BV789" s="20"/>
      <c r="BW789" s="20"/>
      <c r="BX789" s="20"/>
      <c r="BY789" s="20"/>
      <c r="BZ789" s="20"/>
      <c r="CA789" s="20"/>
      <c r="CB789" s="20"/>
      <c r="CC789" s="20"/>
      <c r="CD789" s="20"/>
      <c r="CE789" s="20"/>
      <c r="CF789" s="20"/>
      <c r="CG789" s="20"/>
      <c r="CH789" s="20"/>
      <c r="CI789" s="21"/>
    </row>
    <row r="790" ht="15.75" customHeight="1">
      <c r="A790" s="20"/>
      <c r="B790" s="20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  <c r="BH790" s="20"/>
      <c r="BI790" s="20"/>
      <c r="BJ790" s="20"/>
      <c r="BK790" s="20"/>
      <c r="BL790" s="20"/>
      <c r="BM790" s="20"/>
      <c r="BN790" s="20"/>
      <c r="BO790" s="20"/>
      <c r="BP790" s="20"/>
      <c r="BQ790" s="20"/>
      <c r="BR790" s="20"/>
      <c r="BS790" s="20"/>
      <c r="BT790" s="20"/>
      <c r="BU790" s="20"/>
      <c r="BV790" s="20"/>
      <c r="BW790" s="20"/>
      <c r="BX790" s="20"/>
      <c r="BY790" s="20"/>
      <c r="BZ790" s="20"/>
      <c r="CA790" s="20"/>
      <c r="CB790" s="20"/>
      <c r="CC790" s="20"/>
      <c r="CD790" s="20"/>
      <c r="CE790" s="20"/>
      <c r="CF790" s="20"/>
      <c r="CG790" s="20"/>
      <c r="CH790" s="20"/>
      <c r="CI790" s="21"/>
    </row>
    <row r="791" ht="15.75" customHeight="1">
      <c r="A791" s="20"/>
      <c r="B791" s="20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  <c r="BH791" s="20"/>
      <c r="BI791" s="20"/>
      <c r="BJ791" s="20"/>
      <c r="BK791" s="20"/>
      <c r="BL791" s="20"/>
      <c r="BM791" s="20"/>
      <c r="BN791" s="20"/>
      <c r="BO791" s="20"/>
      <c r="BP791" s="20"/>
      <c r="BQ791" s="20"/>
      <c r="BR791" s="20"/>
      <c r="BS791" s="20"/>
      <c r="BT791" s="20"/>
      <c r="BU791" s="20"/>
      <c r="BV791" s="20"/>
      <c r="BW791" s="20"/>
      <c r="BX791" s="20"/>
      <c r="BY791" s="20"/>
      <c r="BZ791" s="20"/>
      <c r="CA791" s="20"/>
      <c r="CB791" s="20"/>
      <c r="CC791" s="20"/>
      <c r="CD791" s="20"/>
      <c r="CE791" s="20"/>
      <c r="CF791" s="20"/>
      <c r="CG791" s="20"/>
      <c r="CH791" s="20"/>
      <c r="CI791" s="21"/>
    </row>
    <row r="792" ht="15.75" customHeight="1">
      <c r="A792" s="20"/>
      <c r="B792" s="20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  <c r="BH792" s="20"/>
      <c r="BI792" s="20"/>
      <c r="BJ792" s="20"/>
      <c r="BK792" s="20"/>
      <c r="BL792" s="20"/>
      <c r="BM792" s="20"/>
      <c r="BN792" s="20"/>
      <c r="BO792" s="20"/>
      <c r="BP792" s="20"/>
      <c r="BQ792" s="20"/>
      <c r="BR792" s="20"/>
      <c r="BS792" s="20"/>
      <c r="BT792" s="20"/>
      <c r="BU792" s="20"/>
      <c r="BV792" s="20"/>
      <c r="BW792" s="20"/>
      <c r="BX792" s="20"/>
      <c r="BY792" s="20"/>
      <c r="BZ792" s="20"/>
      <c r="CA792" s="20"/>
      <c r="CB792" s="20"/>
      <c r="CC792" s="20"/>
      <c r="CD792" s="20"/>
      <c r="CE792" s="20"/>
      <c r="CF792" s="20"/>
      <c r="CG792" s="20"/>
      <c r="CH792" s="20"/>
      <c r="CI792" s="21"/>
    </row>
    <row r="793" ht="15.75" customHeight="1">
      <c r="A793" s="20"/>
      <c r="B793" s="20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  <c r="BH793" s="20"/>
      <c r="BI793" s="20"/>
      <c r="BJ793" s="20"/>
      <c r="BK793" s="20"/>
      <c r="BL793" s="20"/>
      <c r="BM793" s="20"/>
      <c r="BN793" s="20"/>
      <c r="BO793" s="20"/>
      <c r="BP793" s="20"/>
      <c r="BQ793" s="20"/>
      <c r="BR793" s="20"/>
      <c r="BS793" s="20"/>
      <c r="BT793" s="20"/>
      <c r="BU793" s="20"/>
      <c r="BV793" s="20"/>
      <c r="BW793" s="20"/>
      <c r="BX793" s="20"/>
      <c r="BY793" s="20"/>
      <c r="BZ793" s="20"/>
      <c r="CA793" s="20"/>
      <c r="CB793" s="20"/>
      <c r="CC793" s="20"/>
      <c r="CD793" s="20"/>
      <c r="CE793" s="20"/>
      <c r="CF793" s="20"/>
      <c r="CG793" s="20"/>
      <c r="CH793" s="20"/>
      <c r="CI793" s="21"/>
    </row>
    <row r="794" ht="15.75" customHeight="1">
      <c r="A794" s="20"/>
      <c r="B794" s="20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0"/>
      <c r="BB794" s="20"/>
      <c r="BC794" s="20"/>
      <c r="BD794" s="20"/>
      <c r="BE794" s="20"/>
      <c r="BF794" s="20"/>
      <c r="BG794" s="20"/>
      <c r="BH794" s="20"/>
      <c r="BI794" s="20"/>
      <c r="BJ794" s="20"/>
      <c r="BK794" s="20"/>
      <c r="BL794" s="20"/>
      <c r="BM794" s="20"/>
      <c r="BN794" s="20"/>
      <c r="BO794" s="20"/>
      <c r="BP794" s="20"/>
      <c r="BQ794" s="20"/>
      <c r="BR794" s="20"/>
      <c r="BS794" s="20"/>
      <c r="BT794" s="20"/>
      <c r="BU794" s="20"/>
      <c r="BV794" s="20"/>
      <c r="BW794" s="20"/>
      <c r="BX794" s="20"/>
      <c r="BY794" s="20"/>
      <c r="BZ794" s="20"/>
      <c r="CA794" s="20"/>
      <c r="CB794" s="20"/>
      <c r="CC794" s="20"/>
      <c r="CD794" s="20"/>
      <c r="CE794" s="20"/>
      <c r="CF794" s="20"/>
      <c r="CG794" s="20"/>
      <c r="CH794" s="20"/>
      <c r="CI794" s="21"/>
    </row>
    <row r="795" ht="15.75" customHeight="1">
      <c r="A795" s="20"/>
      <c r="B795" s="20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0"/>
      <c r="BB795" s="20"/>
      <c r="BC795" s="20"/>
      <c r="BD795" s="20"/>
      <c r="BE795" s="20"/>
      <c r="BF795" s="20"/>
      <c r="BG795" s="20"/>
      <c r="BH795" s="20"/>
      <c r="BI795" s="20"/>
      <c r="BJ795" s="20"/>
      <c r="BK795" s="20"/>
      <c r="BL795" s="20"/>
      <c r="BM795" s="20"/>
      <c r="BN795" s="20"/>
      <c r="BO795" s="20"/>
      <c r="BP795" s="20"/>
      <c r="BQ795" s="20"/>
      <c r="BR795" s="20"/>
      <c r="BS795" s="20"/>
      <c r="BT795" s="20"/>
      <c r="BU795" s="20"/>
      <c r="BV795" s="20"/>
      <c r="BW795" s="20"/>
      <c r="BX795" s="20"/>
      <c r="BY795" s="20"/>
      <c r="BZ795" s="20"/>
      <c r="CA795" s="20"/>
      <c r="CB795" s="20"/>
      <c r="CC795" s="20"/>
      <c r="CD795" s="20"/>
      <c r="CE795" s="20"/>
      <c r="CF795" s="20"/>
      <c r="CG795" s="20"/>
      <c r="CH795" s="20"/>
      <c r="CI795" s="21"/>
    </row>
    <row r="796" ht="15.75" customHeight="1">
      <c r="A796" s="20"/>
      <c r="B796" s="20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0"/>
      <c r="BB796" s="20"/>
      <c r="BC796" s="20"/>
      <c r="BD796" s="20"/>
      <c r="BE796" s="20"/>
      <c r="BF796" s="20"/>
      <c r="BG796" s="20"/>
      <c r="BH796" s="20"/>
      <c r="BI796" s="20"/>
      <c r="BJ796" s="20"/>
      <c r="BK796" s="20"/>
      <c r="BL796" s="20"/>
      <c r="BM796" s="20"/>
      <c r="BN796" s="20"/>
      <c r="BO796" s="20"/>
      <c r="BP796" s="20"/>
      <c r="BQ796" s="20"/>
      <c r="BR796" s="20"/>
      <c r="BS796" s="20"/>
      <c r="BT796" s="20"/>
      <c r="BU796" s="20"/>
      <c r="BV796" s="20"/>
      <c r="BW796" s="20"/>
      <c r="BX796" s="20"/>
      <c r="BY796" s="20"/>
      <c r="BZ796" s="20"/>
      <c r="CA796" s="20"/>
      <c r="CB796" s="20"/>
      <c r="CC796" s="20"/>
      <c r="CD796" s="20"/>
      <c r="CE796" s="20"/>
      <c r="CF796" s="20"/>
      <c r="CG796" s="20"/>
      <c r="CH796" s="20"/>
      <c r="CI796" s="21"/>
    </row>
    <row r="797" ht="15.75" customHeight="1">
      <c r="A797" s="20"/>
      <c r="B797" s="20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0"/>
      <c r="BB797" s="20"/>
      <c r="BC797" s="20"/>
      <c r="BD797" s="20"/>
      <c r="BE797" s="20"/>
      <c r="BF797" s="20"/>
      <c r="BG797" s="20"/>
      <c r="BH797" s="20"/>
      <c r="BI797" s="20"/>
      <c r="BJ797" s="20"/>
      <c r="BK797" s="20"/>
      <c r="BL797" s="20"/>
      <c r="BM797" s="20"/>
      <c r="BN797" s="20"/>
      <c r="BO797" s="20"/>
      <c r="BP797" s="20"/>
      <c r="BQ797" s="20"/>
      <c r="BR797" s="20"/>
      <c r="BS797" s="20"/>
      <c r="BT797" s="20"/>
      <c r="BU797" s="20"/>
      <c r="BV797" s="20"/>
      <c r="BW797" s="20"/>
      <c r="BX797" s="20"/>
      <c r="BY797" s="20"/>
      <c r="BZ797" s="20"/>
      <c r="CA797" s="20"/>
      <c r="CB797" s="20"/>
      <c r="CC797" s="20"/>
      <c r="CD797" s="20"/>
      <c r="CE797" s="20"/>
      <c r="CF797" s="20"/>
      <c r="CG797" s="20"/>
      <c r="CH797" s="20"/>
      <c r="CI797" s="21"/>
    </row>
    <row r="798" ht="15.75" customHeight="1">
      <c r="A798" s="20"/>
      <c r="B798" s="20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0"/>
      <c r="BB798" s="20"/>
      <c r="BC798" s="20"/>
      <c r="BD798" s="20"/>
      <c r="BE798" s="20"/>
      <c r="BF798" s="20"/>
      <c r="BG798" s="20"/>
      <c r="BH798" s="20"/>
      <c r="BI798" s="20"/>
      <c r="BJ798" s="20"/>
      <c r="BK798" s="20"/>
      <c r="BL798" s="20"/>
      <c r="BM798" s="20"/>
      <c r="BN798" s="20"/>
      <c r="BO798" s="20"/>
      <c r="BP798" s="20"/>
      <c r="BQ798" s="20"/>
      <c r="BR798" s="20"/>
      <c r="BS798" s="20"/>
      <c r="BT798" s="20"/>
      <c r="BU798" s="20"/>
      <c r="BV798" s="20"/>
      <c r="BW798" s="20"/>
      <c r="BX798" s="20"/>
      <c r="BY798" s="20"/>
      <c r="BZ798" s="20"/>
      <c r="CA798" s="20"/>
      <c r="CB798" s="20"/>
      <c r="CC798" s="20"/>
      <c r="CD798" s="20"/>
      <c r="CE798" s="20"/>
      <c r="CF798" s="20"/>
      <c r="CG798" s="20"/>
      <c r="CH798" s="20"/>
      <c r="CI798" s="21"/>
    </row>
    <row r="799" ht="15.75" customHeight="1">
      <c r="A799" s="20"/>
      <c r="B799" s="20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0"/>
      <c r="BB799" s="20"/>
      <c r="BC799" s="20"/>
      <c r="BD799" s="20"/>
      <c r="BE799" s="20"/>
      <c r="BF799" s="20"/>
      <c r="BG799" s="20"/>
      <c r="BH799" s="20"/>
      <c r="BI799" s="20"/>
      <c r="BJ799" s="20"/>
      <c r="BK799" s="20"/>
      <c r="BL799" s="20"/>
      <c r="BM799" s="20"/>
      <c r="BN799" s="20"/>
      <c r="BO799" s="20"/>
      <c r="BP799" s="20"/>
      <c r="BQ799" s="20"/>
      <c r="BR799" s="20"/>
      <c r="BS799" s="20"/>
      <c r="BT799" s="20"/>
      <c r="BU799" s="20"/>
      <c r="BV799" s="20"/>
      <c r="BW799" s="20"/>
      <c r="BX799" s="20"/>
      <c r="BY799" s="20"/>
      <c r="BZ799" s="20"/>
      <c r="CA799" s="20"/>
      <c r="CB799" s="20"/>
      <c r="CC799" s="20"/>
      <c r="CD799" s="20"/>
      <c r="CE799" s="20"/>
      <c r="CF799" s="20"/>
      <c r="CG799" s="20"/>
      <c r="CH799" s="20"/>
      <c r="CI799" s="21"/>
    </row>
    <row r="800" ht="15.75" customHeight="1">
      <c r="A800" s="20"/>
      <c r="B800" s="20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0"/>
      <c r="BB800" s="20"/>
      <c r="BC800" s="20"/>
      <c r="BD800" s="20"/>
      <c r="BE800" s="20"/>
      <c r="BF800" s="20"/>
      <c r="BG800" s="20"/>
      <c r="BH800" s="20"/>
      <c r="BI800" s="20"/>
      <c r="BJ800" s="20"/>
      <c r="BK800" s="20"/>
      <c r="BL800" s="20"/>
      <c r="BM800" s="20"/>
      <c r="BN800" s="20"/>
      <c r="BO800" s="20"/>
      <c r="BP800" s="20"/>
      <c r="BQ800" s="20"/>
      <c r="BR800" s="20"/>
      <c r="BS800" s="20"/>
      <c r="BT800" s="20"/>
      <c r="BU800" s="20"/>
      <c r="BV800" s="20"/>
      <c r="BW800" s="20"/>
      <c r="BX800" s="20"/>
      <c r="BY800" s="20"/>
      <c r="BZ800" s="20"/>
      <c r="CA800" s="20"/>
      <c r="CB800" s="20"/>
      <c r="CC800" s="20"/>
      <c r="CD800" s="20"/>
      <c r="CE800" s="20"/>
      <c r="CF800" s="20"/>
      <c r="CG800" s="20"/>
      <c r="CH800" s="20"/>
      <c r="CI800" s="21"/>
    </row>
    <row r="801" ht="15.75" customHeight="1">
      <c r="A801" s="20"/>
      <c r="B801" s="20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0"/>
      <c r="BB801" s="20"/>
      <c r="BC801" s="20"/>
      <c r="BD801" s="20"/>
      <c r="BE801" s="20"/>
      <c r="BF801" s="20"/>
      <c r="BG801" s="20"/>
      <c r="BH801" s="20"/>
      <c r="BI801" s="20"/>
      <c r="BJ801" s="20"/>
      <c r="BK801" s="20"/>
      <c r="BL801" s="20"/>
      <c r="BM801" s="20"/>
      <c r="BN801" s="20"/>
      <c r="BO801" s="20"/>
      <c r="BP801" s="20"/>
      <c r="BQ801" s="20"/>
      <c r="BR801" s="20"/>
      <c r="BS801" s="20"/>
      <c r="BT801" s="20"/>
      <c r="BU801" s="20"/>
      <c r="BV801" s="20"/>
      <c r="BW801" s="20"/>
      <c r="BX801" s="20"/>
      <c r="BY801" s="20"/>
      <c r="BZ801" s="20"/>
      <c r="CA801" s="20"/>
      <c r="CB801" s="20"/>
      <c r="CC801" s="20"/>
      <c r="CD801" s="20"/>
      <c r="CE801" s="20"/>
      <c r="CF801" s="20"/>
      <c r="CG801" s="20"/>
      <c r="CH801" s="20"/>
      <c r="CI801" s="21"/>
    </row>
    <row r="802" ht="15.75" customHeight="1">
      <c r="A802" s="20"/>
      <c r="B802" s="20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0"/>
      <c r="BB802" s="20"/>
      <c r="BC802" s="20"/>
      <c r="BD802" s="20"/>
      <c r="BE802" s="20"/>
      <c r="BF802" s="20"/>
      <c r="BG802" s="20"/>
      <c r="BH802" s="20"/>
      <c r="BI802" s="20"/>
      <c r="BJ802" s="20"/>
      <c r="BK802" s="20"/>
      <c r="BL802" s="20"/>
      <c r="BM802" s="20"/>
      <c r="BN802" s="20"/>
      <c r="BO802" s="20"/>
      <c r="BP802" s="20"/>
      <c r="BQ802" s="20"/>
      <c r="BR802" s="20"/>
      <c r="BS802" s="20"/>
      <c r="BT802" s="20"/>
      <c r="BU802" s="20"/>
      <c r="BV802" s="20"/>
      <c r="BW802" s="20"/>
      <c r="BX802" s="20"/>
      <c r="BY802" s="20"/>
      <c r="BZ802" s="20"/>
      <c r="CA802" s="20"/>
      <c r="CB802" s="20"/>
      <c r="CC802" s="20"/>
      <c r="CD802" s="20"/>
      <c r="CE802" s="20"/>
      <c r="CF802" s="20"/>
      <c r="CG802" s="20"/>
      <c r="CH802" s="20"/>
      <c r="CI802" s="21"/>
    </row>
    <row r="803" ht="15.75" customHeight="1">
      <c r="A803" s="20"/>
      <c r="B803" s="20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0"/>
      <c r="BB803" s="20"/>
      <c r="BC803" s="20"/>
      <c r="BD803" s="20"/>
      <c r="BE803" s="20"/>
      <c r="BF803" s="20"/>
      <c r="BG803" s="20"/>
      <c r="BH803" s="20"/>
      <c r="BI803" s="20"/>
      <c r="BJ803" s="20"/>
      <c r="BK803" s="20"/>
      <c r="BL803" s="20"/>
      <c r="BM803" s="20"/>
      <c r="BN803" s="20"/>
      <c r="BO803" s="20"/>
      <c r="BP803" s="20"/>
      <c r="BQ803" s="20"/>
      <c r="BR803" s="20"/>
      <c r="BS803" s="20"/>
      <c r="BT803" s="20"/>
      <c r="BU803" s="20"/>
      <c r="BV803" s="20"/>
      <c r="BW803" s="20"/>
      <c r="BX803" s="20"/>
      <c r="BY803" s="20"/>
      <c r="BZ803" s="20"/>
      <c r="CA803" s="20"/>
      <c r="CB803" s="20"/>
      <c r="CC803" s="20"/>
      <c r="CD803" s="20"/>
      <c r="CE803" s="20"/>
      <c r="CF803" s="20"/>
      <c r="CG803" s="20"/>
      <c r="CH803" s="20"/>
      <c r="CI803" s="21"/>
    </row>
    <row r="804" ht="15.75" customHeight="1">
      <c r="A804" s="20"/>
      <c r="B804" s="20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0"/>
      <c r="BB804" s="20"/>
      <c r="BC804" s="20"/>
      <c r="BD804" s="20"/>
      <c r="BE804" s="20"/>
      <c r="BF804" s="20"/>
      <c r="BG804" s="20"/>
      <c r="BH804" s="20"/>
      <c r="BI804" s="20"/>
      <c r="BJ804" s="20"/>
      <c r="BK804" s="20"/>
      <c r="BL804" s="20"/>
      <c r="BM804" s="20"/>
      <c r="BN804" s="20"/>
      <c r="BO804" s="20"/>
      <c r="BP804" s="20"/>
      <c r="BQ804" s="20"/>
      <c r="BR804" s="20"/>
      <c r="BS804" s="20"/>
      <c r="BT804" s="20"/>
      <c r="BU804" s="20"/>
      <c r="BV804" s="20"/>
      <c r="BW804" s="20"/>
      <c r="BX804" s="20"/>
      <c r="BY804" s="20"/>
      <c r="BZ804" s="20"/>
      <c r="CA804" s="20"/>
      <c r="CB804" s="20"/>
      <c r="CC804" s="20"/>
      <c r="CD804" s="20"/>
      <c r="CE804" s="20"/>
      <c r="CF804" s="20"/>
      <c r="CG804" s="20"/>
      <c r="CH804" s="20"/>
      <c r="CI804" s="21"/>
    </row>
    <row r="805" ht="15.75" customHeight="1">
      <c r="A805" s="20"/>
      <c r="B805" s="20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0"/>
      <c r="BB805" s="20"/>
      <c r="BC805" s="20"/>
      <c r="BD805" s="20"/>
      <c r="BE805" s="20"/>
      <c r="BF805" s="20"/>
      <c r="BG805" s="20"/>
      <c r="BH805" s="20"/>
      <c r="BI805" s="20"/>
      <c r="BJ805" s="20"/>
      <c r="BK805" s="20"/>
      <c r="BL805" s="20"/>
      <c r="BM805" s="20"/>
      <c r="BN805" s="20"/>
      <c r="BO805" s="20"/>
      <c r="BP805" s="20"/>
      <c r="BQ805" s="20"/>
      <c r="BR805" s="20"/>
      <c r="BS805" s="20"/>
      <c r="BT805" s="20"/>
      <c r="BU805" s="20"/>
      <c r="BV805" s="20"/>
      <c r="BW805" s="20"/>
      <c r="BX805" s="20"/>
      <c r="BY805" s="20"/>
      <c r="BZ805" s="20"/>
      <c r="CA805" s="20"/>
      <c r="CB805" s="20"/>
      <c r="CC805" s="20"/>
      <c r="CD805" s="20"/>
      <c r="CE805" s="20"/>
      <c r="CF805" s="20"/>
      <c r="CG805" s="20"/>
      <c r="CH805" s="20"/>
      <c r="CI805" s="21"/>
    </row>
    <row r="806" ht="15.75" customHeight="1">
      <c r="A806" s="20"/>
      <c r="B806" s="20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0"/>
      <c r="BB806" s="20"/>
      <c r="BC806" s="20"/>
      <c r="BD806" s="20"/>
      <c r="BE806" s="20"/>
      <c r="BF806" s="20"/>
      <c r="BG806" s="20"/>
      <c r="BH806" s="20"/>
      <c r="BI806" s="20"/>
      <c r="BJ806" s="20"/>
      <c r="BK806" s="20"/>
      <c r="BL806" s="20"/>
      <c r="BM806" s="20"/>
      <c r="BN806" s="20"/>
      <c r="BO806" s="20"/>
      <c r="BP806" s="20"/>
      <c r="BQ806" s="20"/>
      <c r="BR806" s="20"/>
      <c r="BS806" s="20"/>
      <c r="BT806" s="20"/>
      <c r="BU806" s="20"/>
      <c r="BV806" s="20"/>
      <c r="BW806" s="20"/>
      <c r="BX806" s="20"/>
      <c r="BY806" s="20"/>
      <c r="BZ806" s="20"/>
      <c r="CA806" s="20"/>
      <c r="CB806" s="20"/>
      <c r="CC806" s="20"/>
      <c r="CD806" s="20"/>
      <c r="CE806" s="20"/>
      <c r="CF806" s="20"/>
      <c r="CG806" s="20"/>
      <c r="CH806" s="20"/>
      <c r="CI806" s="21"/>
    </row>
    <row r="807" ht="15.75" customHeight="1">
      <c r="A807" s="20"/>
      <c r="B807" s="20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0"/>
      <c r="BB807" s="20"/>
      <c r="BC807" s="20"/>
      <c r="BD807" s="20"/>
      <c r="BE807" s="20"/>
      <c r="BF807" s="20"/>
      <c r="BG807" s="20"/>
      <c r="BH807" s="20"/>
      <c r="BI807" s="20"/>
      <c r="BJ807" s="20"/>
      <c r="BK807" s="20"/>
      <c r="BL807" s="20"/>
      <c r="BM807" s="20"/>
      <c r="BN807" s="20"/>
      <c r="BO807" s="20"/>
      <c r="BP807" s="20"/>
      <c r="BQ807" s="20"/>
      <c r="BR807" s="20"/>
      <c r="BS807" s="20"/>
      <c r="BT807" s="20"/>
      <c r="BU807" s="20"/>
      <c r="BV807" s="20"/>
      <c r="BW807" s="20"/>
      <c r="BX807" s="20"/>
      <c r="BY807" s="20"/>
      <c r="BZ807" s="20"/>
      <c r="CA807" s="20"/>
      <c r="CB807" s="20"/>
      <c r="CC807" s="20"/>
      <c r="CD807" s="20"/>
      <c r="CE807" s="20"/>
      <c r="CF807" s="20"/>
      <c r="CG807" s="20"/>
      <c r="CH807" s="20"/>
      <c r="CI807" s="21"/>
    </row>
    <row r="808" ht="15.75" customHeight="1">
      <c r="A808" s="20"/>
      <c r="B808" s="20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0"/>
      <c r="BB808" s="20"/>
      <c r="BC808" s="20"/>
      <c r="BD808" s="20"/>
      <c r="BE808" s="20"/>
      <c r="BF808" s="20"/>
      <c r="BG808" s="20"/>
      <c r="BH808" s="20"/>
      <c r="BI808" s="20"/>
      <c r="BJ808" s="20"/>
      <c r="BK808" s="20"/>
      <c r="BL808" s="20"/>
      <c r="BM808" s="20"/>
      <c r="BN808" s="20"/>
      <c r="BO808" s="20"/>
      <c r="BP808" s="20"/>
      <c r="BQ808" s="20"/>
      <c r="BR808" s="20"/>
      <c r="BS808" s="20"/>
      <c r="BT808" s="20"/>
      <c r="BU808" s="20"/>
      <c r="BV808" s="20"/>
      <c r="BW808" s="20"/>
      <c r="BX808" s="20"/>
      <c r="BY808" s="20"/>
      <c r="BZ808" s="20"/>
      <c r="CA808" s="20"/>
      <c r="CB808" s="20"/>
      <c r="CC808" s="20"/>
      <c r="CD808" s="20"/>
      <c r="CE808" s="20"/>
      <c r="CF808" s="20"/>
      <c r="CG808" s="20"/>
      <c r="CH808" s="20"/>
      <c r="CI808" s="21"/>
    </row>
    <row r="809" ht="15.75" customHeight="1">
      <c r="A809" s="20"/>
      <c r="B809" s="20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0"/>
      <c r="BB809" s="20"/>
      <c r="BC809" s="20"/>
      <c r="BD809" s="20"/>
      <c r="BE809" s="20"/>
      <c r="BF809" s="20"/>
      <c r="BG809" s="20"/>
      <c r="BH809" s="20"/>
      <c r="BI809" s="20"/>
      <c r="BJ809" s="20"/>
      <c r="BK809" s="20"/>
      <c r="BL809" s="20"/>
      <c r="BM809" s="20"/>
      <c r="BN809" s="20"/>
      <c r="BO809" s="20"/>
      <c r="BP809" s="20"/>
      <c r="BQ809" s="20"/>
      <c r="BR809" s="20"/>
      <c r="BS809" s="20"/>
      <c r="BT809" s="20"/>
      <c r="BU809" s="20"/>
      <c r="BV809" s="20"/>
      <c r="BW809" s="20"/>
      <c r="BX809" s="20"/>
      <c r="BY809" s="20"/>
      <c r="BZ809" s="20"/>
      <c r="CA809" s="20"/>
      <c r="CB809" s="20"/>
      <c r="CC809" s="20"/>
      <c r="CD809" s="20"/>
      <c r="CE809" s="20"/>
      <c r="CF809" s="20"/>
      <c r="CG809" s="20"/>
      <c r="CH809" s="20"/>
      <c r="CI809" s="21"/>
    </row>
    <row r="810" ht="15.75" customHeight="1">
      <c r="A810" s="20"/>
      <c r="B810" s="20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0"/>
      <c r="BB810" s="20"/>
      <c r="BC810" s="20"/>
      <c r="BD810" s="20"/>
      <c r="BE810" s="20"/>
      <c r="BF810" s="20"/>
      <c r="BG810" s="20"/>
      <c r="BH810" s="20"/>
      <c r="BI810" s="20"/>
      <c r="BJ810" s="20"/>
      <c r="BK810" s="20"/>
      <c r="BL810" s="20"/>
      <c r="BM810" s="20"/>
      <c r="BN810" s="20"/>
      <c r="BO810" s="20"/>
      <c r="BP810" s="20"/>
      <c r="BQ810" s="20"/>
      <c r="BR810" s="20"/>
      <c r="BS810" s="20"/>
      <c r="BT810" s="20"/>
      <c r="BU810" s="20"/>
      <c r="BV810" s="20"/>
      <c r="BW810" s="20"/>
      <c r="BX810" s="20"/>
      <c r="BY810" s="20"/>
      <c r="BZ810" s="20"/>
      <c r="CA810" s="20"/>
      <c r="CB810" s="20"/>
      <c r="CC810" s="20"/>
      <c r="CD810" s="20"/>
      <c r="CE810" s="20"/>
      <c r="CF810" s="20"/>
      <c r="CG810" s="20"/>
      <c r="CH810" s="20"/>
      <c r="CI810" s="21"/>
    </row>
    <row r="811" ht="15.75" customHeight="1">
      <c r="A811" s="20"/>
      <c r="B811" s="20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0"/>
      <c r="BB811" s="20"/>
      <c r="BC811" s="20"/>
      <c r="BD811" s="20"/>
      <c r="BE811" s="20"/>
      <c r="BF811" s="20"/>
      <c r="BG811" s="20"/>
      <c r="BH811" s="20"/>
      <c r="BI811" s="20"/>
      <c r="BJ811" s="20"/>
      <c r="BK811" s="20"/>
      <c r="BL811" s="20"/>
      <c r="BM811" s="20"/>
      <c r="BN811" s="20"/>
      <c r="BO811" s="20"/>
      <c r="BP811" s="20"/>
      <c r="BQ811" s="20"/>
      <c r="BR811" s="20"/>
      <c r="BS811" s="20"/>
      <c r="BT811" s="20"/>
      <c r="BU811" s="20"/>
      <c r="BV811" s="20"/>
      <c r="BW811" s="20"/>
      <c r="BX811" s="20"/>
      <c r="BY811" s="20"/>
      <c r="BZ811" s="20"/>
      <c r="CA811" s="20"/>
      <c r="CB811" s="20"/>
      <c r="CC811" s="20"/>
      <c r="CD811" s="20"/>
      <c r="CE811" s="20"/>
      <c r="CF811" s="20"/>
      <c r="CG811" s="20"/>
      <c r="CH811" s="20"/>
      <c r="CI811" s="21"/>
    </row>
    <row r="812" ht="15.75" customHeight="1">
      <c r="A812" s="20"/>
      <c r="B812" s="20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0"/>
      <c r="BB812" s="20"/>
      <c r="BC812" s="20"/>
      <c r="BD812" s="20"/>
      <c r="BE812" s="20"/>
      <c r="BF812" s="20"/>
      <c r="BG812" s="20"/>
      <c r="BH812" s="20"/>
      <c r="BI812" s="20"/>
      <c r="BJ812" s="20"/>
      <c r="BK812" s="20"/>
      <c r="BL812" s="20"/>
      <c r="BM812" s="20"/>
      <c r="BN812" s="20"/>
      <c r="BO812" s="20"/>
      <c r="BP812" s="20"/>
      <c r="BQ812" s="20"/>
      <c r="BR812" s="20"/>
      <c r="BS812" s="20"/>
      <c r="BT812" s="20"/>
      <c r="BU812" s="20"/>
      <c r="BV812" s="20"/>
      <c r="BW812" s="20"/>
      <c r="BX812" s="20"/>
      <c r="BY812" s="20"/>
      <c r="BZ812" s="20"/>
      <c r="CA812" s="20"/>
      <c r="CB812" s="20"/>
      <c r="CC812" s="20"/>
      <c r="CD812" s="20"/>
      <c r="CE812" s="20"/>
      <c r="CF812" s="20"/>
      <c r="CG812" s="20"/>
      <c r="CH812" s="20"/>
      <c r="CI812" s="21"/>
    </row>
    <row r="813" ht="15.75" customHeight="1">
      <c r="A813" s="20"/>
      <c r="B813" s="20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0"/>
      <c r="BB813" s="20"/>
      <c r="BC813" s="20"/>
      <c r="BD813" s="20"/>
      <c r="BE813" s="20"/>
      <c r="BF813" s="20"/>
      <c r="BG813" s="20"/>
      <c r="BH813" s="20"/>
      <c r="BI813" s="20"/>
      <c r="BJ813" s="20"/>
      <c r="BK813" s="20"/>
      <c r="BL813" s="20"/>
      <c r="BM813" s="20"/>
      <c r="BN813" s="20"/>
      <c r="BO813" s="20"/>
      <c r="BP813" s="20"/>
      <c r="BQ813" s="20"/>
      <c r="BR813" s="20"/>
      <c r="BS813" s="20"/>
      <c r="BT813" s="20"/>
      <c r="BU813" s="20"/>
      <c r="BV813" s="20"/>
      <c r="BW813" s="20"/>
      <c r="BX813" s="20"/>
      <c r="BY813" s="20"/>
      <c r="BZ813" s="20"/>
      <c r="CA813" s="20"/>
      <c r="CB813" s="20"/>
      <c r="CC813" s="20"/>
      <c r="CD813" s="20"/>
      <c r="CE813" s="20"/>
      <c r="CF813" s="20"/>
      <c r="CG813" s="20"/>
      <c r="CH813" s="20"/>
      <c r="CI813" s="21"/>
    </row>
    <row r="814" ht="15.75" customHeight="1">
      <c r="A814" s="20"/>
      <c r="B814" s="20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0"/>
      <c r="BB814" s="20"/>
      <c r="BC814" s="20"/>
      <c r="BD814" s="20"/>
      <c r="BE814" s="20"/>
      <c r="BF814" s="20"/>
      <c r="BG814" s="20"/>
      <c r="BH814" s="20"/>
      <c r="BI814" s="20"/>
      <c r="BJ814" s="20"/>
      <c r="BK814" s="20"/>
      <c r="BL814" s="20"/>
      <c r="BM814" s="20"/>
      <c r="BN814" s="20"/>
      <c r="BO814" s="20"/>
      <c r="BP814" s="20"/>
      <c r="BQ814" s="20"/>
      <c r="BR814" s="20"/>
      <c r="BS814" s="20"/>
      <c r="BT814" s="20"/>
      <c r="BU814" s="20"/>
      <c r="BV814" s="20"/>
      <c r="BW814" s="20"/>
      <c r="BX814" s="20"/>
      <c r="BY814" s="20"/>
      <c r="BZ814" s="20"/>
      <c r="CA814" s="20"/>
      <c r="CB814" s="20"/>
      <c r="CC814" s="20"/>
      <c r="CD814" s="20"/>
      <c r="CE814" s="20"/>
      <c r="CF814" s="20"/>
      <c r="CG814" s="20"/>
      <c r="CH814" s="20"/>
      <c r="CI814" s="21"/>
    </row>
    <row r="815" ht="15.75" customHeight="1">
      <c r="A815" s="20"/>
      <c r="B815" s="20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  <c r="BH815" s="20"/>
      <c r="BI815" s="20"/>
      <c r="BJ815" s="20"/>
      <c r="BK815" s="20"/>
      <c r="BL815" s="20"/>
      <c r="BM815" s="20"/>
      <c r="BN815" s="20"/>
      <c r="BO815" s="20"/>
      <c r="BP815" s="20"/>
      <c r="BQ815" s="20"/>
      <c r="BR815" s="20"/>
      <c r="BS815" s="20"/>
      <c r="BT815" s="20"/>
      <c r="BU815" s="20"/>
      <c r="BV815" s="20"/>
      <c r="BW815" s="20"/>
      <c r="BX815" s="20"/>
      <c r="BY815" s="20"/>
      <c r="BZ815" s="20"/>
      <c r="CA815" s="20"/>
      <c r="CB815" s="20"/>
      <c r="CC815" s="20"/>
      <c r="CD815" s="20"/>
      <c r="CE815" s="20"/>
      <c r="CF815" s="20"/>
      <c r="CG815" s="20"/>
      <c r="CH815" s="20"/>
      <c r="CI815" s="21"/>
    </row>
    <row r="816" ht="15.75" customHeight="1">
      <c r="A816" s="20"/>
      <c r="B816" s="20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  <c r="BH816" s="20"/>
      <c r="BI816" s="20"/>
      <c r="BJ816" s="20"/>
      <c r="BK816" s="20"/>
      <c r="BL816" s="20"/>
      <c r="BM816" s="20"/>
      <c r="BN816" s="20"/>
      <c r="BO816" s="20"/>
      <c r="BP816" s="20"/>
      <c r="BQ816" s="20"/>
      <c r="BR816" s="20"/>
      <c r="BS816" s="20"/>
      <c r="BT816" s="20"/>
      <c r="BU816" s="20"/>
      <c r="BV816" s="20"/>
      <c r="BW816" s="20"/>
      <c r="BX816" s="20"/>
      <c r="BY816" s="20"/>
      <c r="BZ816" s="20"/>
      <c r="CA816" s="20"/>
      <c r="CB816" s="20"/>
      <c r="CC816" s="20"/>
      <c r="CD816" s="20"/>
      <c r="CE816" s="20"/>
      <c r="CF816" s="20"/>
      <c r="CG816" s="20"/>
      <c r="CH816" s="20"/>
      <c r="CI816" s="21"/>
    </row>
    <row r="817" ht="15.75" customHeight="1">
      <c r="A817" s="20"/>
      <c r="B817" s="20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  <c r="BH817" s="20"/>
      <c r="BI817" s="20"/>
      <c r="BJ817" s="20"/>
      <c r="BK817" s="20"/>
      <c r="BL817" s="20"/>
      <c r="BM817" s="20"/>
      <c r="BN817" s="20"/>
      <c r="BO817" s="20"/>
      <c r="BP817" s="20"/>
      <c r="BQ817" s="20"/>
      <c r="BR817" s="20"/>
      <c r="BS817" s="20"/>
      <c r="BT817" s="20"/>
      <c r="BU817" s="20"/>
      <c r="BV817" s="20"/>
      <c r="BW817" s="20"/>
      <c r="BX817" s="20"/>
      <c r="BY817" s="20"/>
      <c r="BZ817" s="20"/>
      <c r="CA817" s="20"/>
      <c r="CB817" s="20"/>
      <c r="CC817" s="20"/>
      <c r="CD817" s="20"/>
      <c r="CE817" s="20"/>
      <c r="CF817" s="20"/>
      <c r="CG817" s="20"/>
      <c r="CH817" s="20"/>
      <c r="CI817" s="21"/>
    </row>
    <row r="818" ht="15.75" customHeight="1">
      <c r="A818" s="20"/>
      <c r="B818" s="20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  <c r="BH818" s="20"/>
      <c r="BI818" s="20"/>
      <c r="BJ818" s="20"/>
      <c r="BK818" s="20"/>
      <c r="BL818" s="20"/>
      <c r="BM818" s="20"/>
      <c r="BN818" s="20"/>
      <c r="BO818" s="20"/>
      <c r="BP818" s="20"/>
      <c r="BQ818" s="20"/>
      <c r="BR818" s="20"/>
      <c r="BS818" s="20"/>
      <c r="BT818" s="20"/>
      <c r="BU818" s="20"/>
      <c r="BV818" s="20"/>
      <c r="BW818" s="20"/>
      <c r="BX818" s="20"/>
      <c r="BY818" s="20"/>
      <c r="BZ818" s="20"/>
      <c r="CA818" s="20"/>
      <c r="CB818" s="20"/>
      <c r="CC818" s="20"/>
      <c r="CD818" s="20"/>
      <c r="CE818" s="20"/>
      <c r="CF818" s="20"/>
      <c r="CG818" s="20"/>
      <c r="CH818" s="20"/>
      <c r="CI818" s="21"/>
    </row>
    <row r="819" ht="15.75" customHeight="1">
      <c r="A819" s="20"/>
      <c r="B819" s="20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  <c r="BH819" s="20"/>
      <c r="BI819" s="20"/>
      <c r="BJ819" s="20"/>
      <c r="BK819" s="20"/>
      <c r="BL819" s="20"/>
      <c r="BM819" s="20"/>
      <c r="BN819" s="20"/>
      <c r="BO819" s="20"/>
      <c r="BP819" s="20"/>
      <c r="BQ819" s="20"/>
      <c r="BR819" s="20"/>
      <c r="BS819" s="20"/>
      <c r="BT819" s="20"/>
      <c r="BU819" s="20"/>
      <c r="BV819" s="20"/>
      <c r="BW819" s="20"/>
      <c r="BX819" s="20"/>
      <c r="BY819" s="20"/>
      <c r="BZ819" s="20"/>
      <c r="CA819" s="20"/>
      <c r="CB819" s="20"/>
      <c r="CC819" s="20"/>
      <c r="CD819" s="20"/>
      <c r="CE819" s="20"/>
      <c r="CF819" s="20"/>
      <c r="CG819" s="20"/>
      <c r="CH819" s="20"/>
      <c r="CI819" s="21"/>
    </row>
    <row r="820" ht="15.75" customHeight="1">
      <c r="A820" s="20"/>
      <c r="B820" s="20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  <c r="BH820" s="20"/>
      <c r="BI820" s="20"/>
      <c r="BJ820" s="20"/>
      <c r="BK820" s="20"/>
      <c r="BL820" s="20"/>
      <c r="BM820" s="20"/>
      <c r="BN820" s="20"/>
      <c r="BO820" s="20"/>
      <c r="BP820" s="20"/>
      <c r="BQ820" s="20"/>
      <c r="BR820" s="20"/>
      <c r="BS820" s="20"/>
      <c r="BT820" s="20"/>
      <c r="BU820" s="20"/>
      <c r="BV820" s="20"/>
      <c r="BW820" s="20"/>
      <c r="BX820" s="20"/>
      <c r="BY820" s="20"/>
      <c r="BZ820" s="20"/>
      <c r="CA820" s="20"/>
      <c r="CB820" s="20"/>
      <c r="CC820" s="20"/>
      <c r="CD820" s="20"/>
      <c r="CE820" s="20"/>
      <c r="CF820" s="20"/>
      <c r="CG820" s="20"/>
      <c r="CH820" s="20"/>
      <c r="CI820" s="21"/>
    </row>
    <row r="821" ht="15.75" customHeight="1">
      <c r="A821" s="20"/>
      <c r="B821" s="20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  <c r="CF821" s="20"/>
      <c r="CG821" s="20"/>
      <c r="CH821" s="20"/>
      <c r="CI821" s="21"/>
    </row>
    <row r="822" ht="15.75" customHeight="1">
      <c r="A822" s="20"/>
      <c r="B822" s="20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  <c r="BH822" s="20"/>
      <c r="BI822" s="20"/>
      <c r="BJ822" s="20"/>
      <c r="BK822" s="20"/>
      <c r="BL822" s="20"/>
      <c r="BM822" s="20"/>
      <c r="BN822" s="20"/>
      <c r="BO822" s="20"/>
      <c r="BP822" s="20"/>
      <c r="BQ822" s="20"/>
      <c r="BR822" s="20"/>
      <c r="BS822" s="20"/>
      <c r="BT822" s="20"/>
      <c r="BU822" s="20"/>
      <c r="BV822" s="20"/>
      <c r="BW822" s="20"/>
      <c r="BX822" s="20"/>
      <c r="BY822" s="20"/>
      <c r="BZ822" s="20"/>
      <c r="CA822" s="20"/>
      <c r="CB822" s="20"/>
      <c r="CC822" s="20"/>
      <c r="CD822" s="20"/>
      <c r="CE822" s="20"/>
      <c r="CF822" s="20"/>
      <c r="CG822" s="20"/>
      <c r="CH822" s="20"/>
      <c r="CI822" s="21"/>
    </row>
    <row r="823" ht="15.75" customHeight="1">
      <c r="A823" s="20"/>
      <c r="B823" s="20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  <c r="BH823" s="20"/>
      <c r="BI823" s="20"/>
      <c r="BJ823" s="20"/>
      <c r="BK823" s="20"/>
      <c r="BL823" s="20"/>
      <c r="BM823" s="20"/>
      <c r="BN823" s="20"/>
      <c r="BO823" s="20"/>
      <c r="BP823" s="20"/>
      <c r="BQ823" s="20"/>
      <c r="BR823" s="20"/>
      <c r="BS823" s="20"/>
      <c r="BT823" s="20"/>
      <c r="BU823" s="20"/>
      <c r="BV823" s="20"/>
      <c r="BW823" s="20"/>
      <c r="BX823" s="20"/>
      <c r="BY823" s="20"/>
      <c r="BZ823" s="20"/>
      <c r="CA823" s="20"/>
      <c r="CB823" s="20"/>
      <c r="CC823" s="20"/>
      <c r="CD823" s="20"/>
      <c r="CE823" s="20"/>
      <c r="CF823" s="20"/>
      <c r="CG823" s="20"/>
      <c r="CH823" s="20"/>
      <c r="CI823" s="21"/>
    </row>
    <row r="824" ht="15.75" customHeight="1">
      <c r="A824" s="20"/>
      <c r="B824" s="20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  <c r="BH824" s="20"/>
      <c r="BI824" s="20"/>
      <c r="BJ824" s="20"/>
      <c r="BK824" s="20"/>
      <c r="BL824" s="20"/>
      <c r="BM824" s="20"/>
      <c r="BN824" s="20"/>
      <c r="BO824" s="20"/>
      <c r="BP824" s="20"/>
      <c r="BQ824" s="20"/>
      <c r="BR824" s="20"/>
      <c r="BS824" s="20"/>
      <c r="BT824" s="20"/>
      <c r="BU824" s="20"/>
      <c r="BV824" s="20"/>
      <c r="BW824" s="20"/>
      <c r="BX824" s="20"/>
      <c r="BY824" s="20"/>
      <c r="BZ824" s="20"/>
      <c r="CA824" s="20"/>
      <c r="CB824" s="20"/>
      <c r="CC824" s="20"/>
      <c r="CD824" s="20"/>
      <c r="CE824" s="20"/>
      <c r="CF824" s="20"/>
      <c r="CG824" s="20"/>
      <c r="CH824" s="20"/>
      <c r="CI824" s="21"/>
    </row>
    <row r="825" ht="15.75" customHeight="1">
      <c r="A825" s="20"/>
      <c r="B825" s="20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  <c r="BH825" s="20"/>
      <c r="BI825" s="20"/>
      <c r="BJ825" s="20"/>
      <c r="BK825" s="20"/>
      <c r="BL825" s="20"/>
      <c r="BM825" s="20"/>
      <c r="BN825" s="20"/>
      <c r="BO825" s="20"/>
      <c r="BP825" s="20"/>
      <c r="BQ825" s="20"/>
      <c r="BR825" s="20"/>
      <c r="BS825" s="20"/>
      <c r="BT825" s="20"/>
      <c r="BU825" s="20"/>
      <c r="BV825" s="20"/>
      <c r="BW825" s="20"/>
      <c r="BX825" s="20"/>
      <c r="BY825" s="20"/>
      <c r="BZ825" s="20"/>
      <c r="CA825" s="20"/>
      <c r="CB825" s="20"/>
      <c r="CC825" s="20"/>
      <c r="CD825" s="20"/>
      <c r="CE825" s="20"/>
      <c r="CF825" s="20"/>
      <c r="CG825" s="20"/>
      <c r="CH825" s="20"/>
      <c r="CI825" s="21"/>
    </row>
    <row r="826" ht="15.75" customHeight="1">
      <c r="A826" s="20"/>
      <c r="B826" s="20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0"/>
      <c r="BB826" s="20"/>
      <c r="BC826" s="20"/>
      <c r="BD826" s="20"/>
      <c r="BE826" s="20"/>
      <c r="BF826" s="20"/>
      <c r="BG826" s="20"/>
      <c r="BH826" s="20"/>
      <c r="BI826" s="20"/>
      <c r="BJ826" s="20"/>
      <c r="BK826" s="20"/>
      <c r="BL826" s="20"/>
      <c r="BM826" s="20"/>
      <c r="BN826" s="20"/>
      <c r="BO826" s="20"/>
      <c r="BP826" s="20"/>
      <c r="BQ826" s="20"/>
      <c r="BR826" s="20"/>
      <c r="BS826" s="20"/>
      <c r="BT826" s="20"/>
      <c r="BU826" s="20"/>
      <c r="BV826" s="20"/>
      <c r="BW826" s="20"/>
      <c r="BX826" s="20"/>
      <c r="BY826" s="20"/>
      <c r="BZ826" s="20"/>
      <c r="CA826" s="20"/>
      <c r="CB826" s="20"/>
      <c r="CC826" s="20"/>
      <c r="CD826" s="20"/>
      <c r="CE826" s="20"/>
      <c r="CF826" s="20"/>
      <c r="CG826" s="20"/>
      <c r="CH826" s="20"/>
      <c r="CI826" s="21"/>
    </row>
    <row r="827" ht="15.75" customHeight="1">
      <c r="A827" s="20"/>
      <c r="B827" s="20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0"/>
      <c r="BB827" s="20"/>
      <c r="BC827" s="20"/>
      <c r="BD827" s="20"/>
      <c r="BE827" s="20"/>
      <c r="BF827" s="20"/>
      <c r="BG827" s="20"/>
      <c r="BH827" s="20"/>
      <c r="BI827" s="20"/>
      <c r="BJ827" s="20"/>
      <c r="BK827" s="20"/>
      <c r="BL827" s="20"/>
      <c r="BM827" s="20"/>
      <c r="BN827" s="20"/>
      <c r="BO827" s="20"/>
      <c r="BP827" s="20"/>
      <c r="BQ827" s="20"/>
      <c r="BR827" s="20"/>
      <c r="BS827" s="20"/>
      <c r="BT827" s="20"/>
      <c r="BU827" s="20"/>
      <c r="BV827" s="20"/>
      <c r="BW827" s="20"/>
      <c r="BX827" s="20"/>
      <c r="BY827" s="20"/>
      <c r="BZ827" s="20"/>
      <c r="CA827" s="20"/>
      <c r="CB827" s="20"/>
      <c r="CC827" s="20"/>
      <c r="CD827" s="20"/>
      <c r="CE827" s="20"/>
      <c r="CF827" s="20"/>
      <c r="CG827" s="20"/>
      <c r="CH827" s="20"/>
      <c r="CI827" s="21"/>
    </row>
    <row r="828" ht="15.75" customHeight="1">
      <c r="A828" s="20"/>
      <c r="B828" s="20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0"/>
      <c r="BB828" s="20"/>
      <c r="BC828" s="20"/>
      <c r="BD828" s="20"/>
      <c r="BE828" s="20"/>
      <c r="BF828" s="20"/>
      <c r="BG828" s="20"/>
      <c r="BH828" s="20"/>
      <c r="BI828" s="20"/>
      <c r="BJ828" s="20"/>
      <c r="BK828" s="20"/>
      <c r="BL828" s="20"/>
      <c r="BM828" s="20"/>
      <c r="BN828" s="20"/>
      <c r="BO828" s="20"/>
      <c r="BP828" s="20"/>
      <c r="BQ828" s="20"/>
      <c r="BR828" s="20"/>
      <c r="BS828" s="20"/>
      <c r="BT828" s="20"/>
      <c r="BU828" s="20"/>
      <c r="BV828" s="20"/>
      <c r="BW828" s="20"/>
      <c r="BX828" s="20"/>
      <c r="BY828" s="20"/>
      <c r="BZ828" s="20"/>
      <c r="CA828" s="20"/>
      <c r="CB828" s="20"/>
      <c r="CC828" s="20"/>
      <c r="CD828" s="20"/>
      <c r="CE828" s="20"/>
      <c r="CF828" s="20"/>
      <c r="CG828" s="20"/>
      <c r="CH828" s="20"/>
      <c r="CI828" s="21"/>
    </row>
    <row r="829" ht="15.75" customHeight="1">
      <c r="A829" s="20"/>
      <c r="B829" s="20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0"/>
      <c r="BB829" s="20"/>
      <c r="BC829" s="20"/>
      <c r="BD829" s="20"/>
      <c r="BE829" s="20"/>
      <c r="BF829" s="20"/>
      <c r="BG829" s="20"/>
      <c r="BH829" s="20"/>
      <c r="BI829" s="20"/>
      <c r="BJ829" s="20"/>
      <c r="BK829" s="20"/>
      <c r="BL829" s="20"/>
      <c r="BM829" s="20"/>
      <c r="BN829" s="20"/>
      <c r="BO829" s="20"/>
      <c r="BP829" s="20"/>
      <c r="BQ829" s="20"/>
      <c r="BR829" s="20"/>
      <c r="BS829" s="20"/>
      <c r="BT829" s="20"/>
      <c r="BU829" s="20"/>
      <c r="BV829" s="20"/>
      <c r="BW829" s="20"/>
      <c r="BX829" s="20"/>
      <c r="BY829" s="20"/>
      <c r="BZ829" s="20"/>
      <c r="CA829" s="20"/>
      <c r="CB829" s="20"/>
      <c r="CC829" s="20"/>
      <c r="CD829" s="20"/>
      <c r="CE829" s="20"/>
      <c r="CF829" s="20"/>
      <c r="CG829" s="20"/>
      <c r="CH829" s="20"/>
      <c r="CI829" s="21"/>
    </row>
    <row r="830" ht="15.75" customHeight="1">
      <c r="A830" s="20"/>
      <c r="B830" s="20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0"/>
      <c r="BB830" s="20"/>
      <c r="BC830" s="20"/>
      <c r="BD830" s="20"/>
      <c r="BE830" s="20"/>
      <c r="BF830" s="20"/>
      <c r="BG830" s="20"/>
      <c r="BH830" s="20"/>
      <c r="BI830" s="20"/>
      <c r="BJ830" s="20"/>
      <c r="BK830" s="20"/>
      <c r="BL830" s="20"/>
      <c r="BM830" s="20"/>
      <c r="BN830" s="20"/>
      <c r="BO830" s="20"/>
      <c r="BP830" s="20"/>
      <c r="BQ830" s="20"/>
      <c r="BR830" s="20"/>
      <c r="BS830" s="20"/>
      <c r="BT830" s="20"/>
      <c r="BU830" s="20"/>
      <c r="BV830" s="20"/>
      <c r="BW830" s="20"/>
      <c r="BX830" s="20"/>
      <c r="BY830" s="20"/>
      <c r="BZ830" s="20"/>
      <c r="CA830" s="20"/>
      <c r="CB830" s="20"/>
      <c r="CC830" s="20"/>
      <c r="CD830" s="20"/>
      <c r="CE830" s="20"/>
      <c r="CF830" s="20"/>
      <c r="CG830" s="20"/>
      <c r="CH830" s="20"/>
      <c r="CI830" s="21"/>
    </row>
    <row r="831" ht="15.75" customHeight="1">
      <c r="A831" s="20"/>
      <c r="B831" s="20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0"/>
      <c r="BB831" s="20"/>
      <c r="BC831" s="20"/>
      <c r="BD831" s="20"/>
      <c r="BE831" s="20"/>
      <c r="BF831" s="20"/>
      <c r="BG831" s="20"/>
      <c r="BH831" s="20"/>
      <c r="BI831" s="20"/>
      <c r="BJ831" s="20"/>
      <c r="BK831" s="20"/>
      <c r="BL831" s="20"/>
      <c r="BM831" s="20"/>
      <c r="BN831" s="20"/>
      <c r="BO831" s="20"/>
      <c r="BP831" s="20"/>
      <c r="BQ831" s="20"/>
      <c r="BR831" s="20"/>
      <c r="BS831" s="20"/>
      <c r="BT831" s="20"/>
      <c r="BU831" s="20"/>
      <c r="BV831" s="20"/>
      <c r="BW831" s="20"/>
      <c r="BX831" s="20"/>
      <c r="BY831" s="20"/>
      <c r="BZ831" s="20"/>
      <c r="CA831" s="20"/>
      <c r="CB831" s="20"/>
      <c r="CC831" s="20"/>
      <c r="CD831" s="20"/>
      <c r="CE831" s="20"/>
      <c r="CF831" s="20"/>
      <c r="CG831" s="20"/>
      <c r="CH831" s="20"/>
      <c r="CI831" s="21"/>
    </row>
    <row r="832" ht="15.75" customHeight="1">
      <c r="A832" s="20"/>
      <c r="B832" s="20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0"/>
      <c r="BB832" s="20"/>
      <c r="BC832" s="20"/>
      <c r="BD832" s="20"/>
      <c r="BE832" s="20"/>
      <c r="BF832" s="20"/>
      <c r="BG832" s="20"/>
      <c r="BH832" s="20"/>
      <c r="BI832" s="20"/>
      <c r="BJ832" s="20"/>
      <c r="BK832" s="20"/>
      <c r="BL832" s="20"/>
      <c r="BM832" s="20"/>
      <c r="BN832" s="20"/>
      <c r="BO832" s="20"/>
      <c r="BP832" s="20"/>
      <c r="BQ832" s="20"/>
      <c r="BR832" s="20"/>
      <c r="BS832" s="20"/>
      <c r="BT832" s="20"/>
      <c r="BU832" s="20"/>
      <c r="BV832" s="20"/>
      <c r="BW832" s="20"/>
      <c r="BX832" s="20"/>
      <c r="BY832" s="20"/>
      <c r="BZ832" s="20"/>
      <c r="CA832" s="20"/>
      <c r="CB832" s="20"/>
      <c r="CC832" s="20"/>
      <c r="CD832" s="20"/>
      <c r="CE832" s="20"/>
      <c r="CF832" s="20"/>
      <c r="CG832" s="20"/>
      <c r="CH832" s="20"/>
      <c r="CI832" s="21"/>
    </row>
    <row r="833" ht="15.75" customHeight="1">
      <c r="A833" s="20"/>
      <c r="B833" s="20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0"/>
      <c r="BB833" s="20"/>
      <c r="BC833" s="20"/>
      <c r="BD833" s="20"/>
      <c r="BE833" s="20"/>
      <c r="BF833" s="20"/>
      <c r="BG833" s="20"/>
      <c r="BH833" s="20"/>
      <c r="BI833" s="20"/>
      <c r="BJ833" s="20"/>
      <c r="BK833" s="20"/>
      <c r="BL833" s="20"/>
      <c r="BM833" s="20"/>
      <c r="BN833" s="20"/>
      <c r="BO833" s="20"/>
      <c r="BP833" s="20"/>
      <c r="BQ833" s="20"/>
      <c r="BR833" s="20"/>
      <c r="BS833" s="20"/>
      <c r="BT833" s="20"/>
      <c r="BU833" s="20"/>
      <c r="BV833" s="20"/>
      <c r="BW833" s="20"/>
      <c r="BX833" s="20"/>
      <c r="BY833" s="20"/>
      <c r="BZ833" s="20"/>
      <c r="CA833" s="20"/>
      <c r="CB833" s="20"/>
      <c r="CC833" s="20"/>
      <c r="CD833" s="20"/>
      <c r="CE833" s="20"/>
      <c r="CF833" s="20"/>
      <c r="CG833" s="20"/>
      <c r="CH833" s="20"/>
      <c r="CI833" s="21"/>
    </row>
    <row r="834" ht="15.75" customHeight="1">
      <c r="A834" s="20"/>
      <c r="B834" s="20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0"/>
      <c r="BB834" s="20"/>
      <c r="BC834" s="20"/>
      <c r="BD834" s="20"/>
      <c r="BE834" s="20"/>
      <c r="BF834" s="20"/>
      <c r="BG834" s="20"/>
      <c r="BH834" s="20"/>
      <c r="BI834" s="20"/>
      <c r="BJ834" s="20"/>
      <c r="BK834" s="20"/>
      <c r="BL834" s="20"/>
      <c r="BM834" s="20"/>
      <c r="BN834" s="20"/>
      <c r="BO834" s="20"/>
      <c r="BP834" s="20"/>
      <c r="BQ834" s="20"/>
      <c r="BR834" s="20"/>
      <c r="BS834" s="20"/>
      <c r="BT834" s="20"/>
      <c r="BU834" s="20"/>
      <c r="BV834" s="20"/>
      <c r="BW834" s="20"/>
      <c r="BX834" s="20"/>
      <c r="BY834" s="20"/>
      <c r="BZ834" s="20"/>
      <c r="CA834" s="20"/>
      <c r="CB834" s="20"/>
      <c r="CC834" s="20"/>
      <c r="CD834" s="20"/>
      <c r="CE834" s="20"/>
      <c r="CF834" s="20"/>
      <c r="CG834" s="20"/>
      <c r="CH834" s="20"/>
      <c r="CI834" s="21"/>
    </row>
    <row r="835" ht="15.75" customHeight="1">
      <c r="A835" s="20"/>
      <c r="B835" s="20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0"/>
      <c r="BB835" s="20"/>
      <c r="BC835" s="20"/>
      <c r="BD835" s="20"/>
      <c r="BE835" s="20"/>
      <c r="BF835" s="20"/>
      <c r="BG835" s="20"/>
      <c r="BH835" s="20"/>
      <c r="BI835" s="20"/>
      <c r="BJ835" s="20"/>
      <c r="BK835" s="20"/>
      <c r="BL835" s="20"/>
      <c r="BM835" s="20"/>
      <c r="BN835" s="20"/>
      <c r="BO835" s="20"/>
      <c r="BP835" s="20"/>
      <c r="BQ835" s="20"/>
      <c r="BR835" s="20"/>
      <c r="BS835" s="20"/>
      <c r="BT835" s="20"/>
      <c r="BU835" s="20"/>
      <c r="BV835" s="20"/>
      <c r="BW835" s="20"/>
      <c r="BX835" s="20"/>
      <c r="BY835" s="20"/>
      <c r="BZ835" s="20"/>
      <c r="CA835" s="20"/>
      <c r="CB835" s="20"/>
      <c r="CC835" s="20"/>
      <c r="CD835" s="20"/>
      <c r="CE835" s="20"/>
      <c r="CF835" s="20"/>
      <c r="CG835" s="20"/>
      <c r="CH835" s="20"/>
      <c r="CI835" s="21"/>
    </row>
    <row r="836" ht="15.75" customHeight="1">
      <c r="A836" s="20"/>
      <c r="B836" s="20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0"/>
      <c r="BB836" s="20"/>
      <c r="BC836" s="20"/>
      <c r="BD836" s="20"/>
      <c r="BE836" s="20"/>
      <c r="BF836" s="20"/>
      <c r="BG836" s="20"/>
      <c r="BH836" s="20"/>
      <c r="BI836" s="20"/>
      <c r="BJ836" s="20"/>
      <c r="BK836" s="20"/>
      <c r="BL836" s="20"/>
      <c r="BM836" s="20"/>
      <c r="BN836" s="20"/>
      <c r="BO836" s="20"/>
      <c r="BP836" s="20"/>
      <c r="BQ836" s="20"/>
      <c r="BR836" s="20"/>
      <c r="BS836" s="20"/>
      <c r="BT836" s="20"/>
      <c r="BU836" s="20"/>
      <c r="BV836" s="20"/>
      <c r="BW836" s="20"/>
      <c r="BX836" s="20"/>
      <c r="BY836" s="20"/>
      <c r="BZ836" s="20"/>
      <c r="CA836" s="20"/>
      <c r="CB836" s="20"/>
      <c r="CC836" s="20"/>
      <c r="CD836" s="20"/>
      <c r="CE836" s="20"/>
      <c r="CF836" s="20"/>
      <c r="CG836" s="20"/>
      <c r="CH836" s="20"/>
      <c r="CI836" s="21"/>
    </row>
    <row r="837" ht="15.75" customHeight="1">
      <c r="A837" s="20"/>
      <c r="B837" s="20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0"/>
      <c r="BB837" s="20"/>
      <c r="BC837" s="20"/>
      <c r="BD837" s="20"/>
      <c r="BE837" s="20"/>
      <c r="BF837" s="20"/>
      <c r="BG837" s="20"/>
      <c r="BH837" s="20"/>
      <c r="BI837" s="20"/>
      <c r="BJ837" s="20"/>
      <c r="BK837" s="20"/>
      <c r="BL837" s="20"/>
      <c r="BM837" s="20"/>
      <c r="BN837" s="20"/>
      <c r="BO837" s="20"/>
      <c r="BP837" s="20"/>
      <c r="BQ837" s="20"/>
      <c r="BR837" s="20"/>
      <c r="BS837" s="20"/>
      <c r="BT837" s="20"/>
      <c r="BU837" s="20"/>
      <c r="BV837" s="20"/>
      <c r="BW837" s="20"/>
      <c r="BX837" s="20"/>
      <c r="BY837" s="20"/>
      <c r="BZ837" s="20"/>
      <c r="CA837" s="20"/>
      <c r="CB837" s="20"/>
      <c r="CC837" s="20"/>
      <c r="CD837" s="20"/>
      <c r="CE837" s="20"/>
      <c r="CF837" s="20"/>
      <c r="CG837" s="20"/>
      <c r="CH837" s="20"/>
      <c r="CI837" s="21"/>
    </row>
    <row r="838" ht="15.75" customHeight="1">
      <c r="A838" s="20"/>
      <c r="B838" s="20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  <c r="BH838" s="20"/>
      <c r="BI838" s="20"/>
      <c r="BJ838" s="20"/>
      <c r="BK838" s="20"/>
      <c r="BL838" s="20"/>
      <c r="BM838" s="20"/>
      <c r="BN838" s="20"/>
      <c r="BO838" s="20"/>
      <c r="BP838" s="20"/>
      <c r="BQ838" s="20"/>
      <c r="BR838" s="20"/>
      <c r="BS838" s="20"/>
      <c r="BT838" s="20"/>
      <c r="BU838" s="20"/>
      <c r="BV838" s="20"/>
      <c r="BW838" s="20"/>
      <c r="BX838" s="20"/>
      <c r="BY838" s="20"/>
      <c r="BZ838" s="20"/>
      <c r="CA838" s="20"/>
      <c r="CB838" s="20"/>
      <c r="CC838" s="20"/>
      <c r="CD838" s="20"/>
      <c r="CE838" s="20"/>
      <c r="CF838" s="20"/>
      <c r="CG838" s="20"/>
      <c r="CH838" s="20"/>
      <c r="CI838" s="21"/>
    </row>
    <row r="839" ht="15.75" customHeight="1">
      <c r="A839" s="20"/>
      <c r="B839" s="20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0"/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  <c r="BX839" s="20"/>
      <c r="BY839" s="20"/>
      <c r="BZ839" s="20"/>
      <c r="CA839" s="20"/>
      <c r="CB839" s="20"/>
      <c r="CC839" s="20"/>
      <c r="CD839" s="20"/>
      <c r="CE839" s="20"/>
      <c r="CF839" s="20"/>
      <c r="CG839" s="20"/>
      <c r="CH839" s="20"/>
      <c r="CI839" s="21"/>
    </row>
    <row r="840" ht="15.75" customHeight="1">
      <c r="A840" s="20"/>
      <c r="B840" s="20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0"/>
      <c r="BB840" s="20"/>
      <c r="BC840" s="20"/>
      <c r="BD840" s="20"/>
      <c r="BE840" s="20"/>
      <c r="BF840" s="20"/>
      <c r="BG840" s="20"/>
      <c r="BH840" s="20"/>
      <c r="BI840" s="20"/>
      <c r="BJ840" s="20"/>
      <c r="BK840" s="20"/>
      <c r="BL840" s="20"/>
      <c r="BM840" s="20"/>
      <c r="BN840" s="20"/>
      <c r="BO840" s="20"/>
      <c r="BP840" s="20"/>
      <c r="BQ840" s="20"/>
      <c r="BR840" s="20"/>
      <c r="BS840" s="20"/>
      <c r="BT840" s="20"/>
      <c r="BU840" s="20"/>
      <c r="BV840" s="20"/>
      <c r="BW840" s="20"/>
      <c r="BX840" s="20"/>
      <c r="BY840" s="20"/>
      <c r="BZ840" s="20"/>
      <c r="CA840" s="20"/>
      <c r="CB840" s="20"/>
      <c r="CC840" s="20"/>
      <c r="CD840" s="20"/>
      <c r="CE840" s="20"/>
      <c r="CF840" s="20"/>
      <c r="CG840" s="20"/>
      <c r="CH840" s="20"/>
      <c r="CI840" s="21"/>
    </row>
    <row r="841" ht="15.75" customHeight="1">
      <c r="A841" s="20"/>
      <c r="B841" s="20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0"/>
      <c r="BB841" s="20"/>
      <c r="BC841" s="20"/>
      <c r="BD841" s="20"/>
      <c r="BE841" s="20"/>
      <c r="BF841" s="20"/>
      <c r="BG841" s="20"/>
      <c r="BH841" s="20"/>
      <c r="BI841" s="20"/>
      <c r="BJ841" s="20"/>
      <c r="BK841" s="20"/>
      <c r="BL841" s="20"/>
      <c r="BM841" s="20"/>
      <c r="BN841" s="20"/>
      <c r="BO841" s="20"/>
      <c r="BP841" s="20"/>
      <c r="BQ841" s="20"/>
      <c r="BR841" s="20"/>
      <c r="BS841" s="20"/>
      <c r="BT841" s="20"/>
      <c r="BU841" s="20"/>
      <c r="BV841" s="20"/>
      <c r="BW841" s="20"/>
      <c r="BX841" s="20"/>
      <c r="BY841" s="20"/>
      <c r="BZ841" s="20"/>
      <c r="CA841" s="20"/>
      <c r="CB841" s="20"/>
      <c r="CC841" s="20"/>
      <c r="CD841" s="20"/>
      <c r="CE841" s="20"/>
      <c r="CF841" s="20"/>
      <c r="CG841" s="20"/>
      <c r="CH841" s="20"/>
      <c r="CI841" s="21"/>
    </row>
    <row r="842" ht="15.75" customHeight="1">
      <c r="A842" s="20"/>
      <c r="B842" s="20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0"/>
      <c r="BB842" s="20"/>
      <c r="BC842" s="20"/>
      <c r="BD842" s="20"/>
      <c r="BE842" s="20"/>
      <c r="BF842" s="20"/>
      <c r="BG842" s="20"/>
      <c r="BH842" s="20"/>
      <c r="BI842" s="20"/>
      <c r="BJ842" s="20"/>
      <c r="BK842" s="20"/>
      <c r="BL842" s="20"/>
      <c r="BM842" s="20"/>
      <c r="BN842" s="20"/>
      <c r="BO842" s="20"/>
      <c r="BP842" s="20"/>
      <c r="BQ842" s="20"/>
      <c r="BR842" s="20"/>
      <c r="BS842" s="20"/>
      <c r="BT842" s="20"/>
      <c r="BU842" s="20"/>
      <c r="BV842" s="20"/>
      <c r="BW842" s="20"/>
      <c r="BX842" s="20"/>
      <c r="BY842" s="20"/>
      <c r="BZ842" s="20"/>
      <c r="CA842" s="20"/>
      <c r="CB842" s="20"/>
      <c r="CC842" s="20"/>
      <c r="CD842" s="20"/>
      <c r="CE842" s="20"/>
      <c r="CF842" s="20"/>
      <c r="CG842" s="20"/>
      <c r="CH842" s="20"/>
      <c r="CI842" s="21"/>
    </row>
    <row r="843" ht="15.75" customHeight="1">
      <c r="A843" s="20"/>
      <c r="B843" s="20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0"/>
      <c r="BB843" s="20"/>
      <c r="BC843" s="20"/>
      <c r="BD843" s="20"/>
      <c r="BE843" s="20"/>
      <c r="BF843" s="20"/>
      <c r="BG843" s="20"/>
      <c r="BH843" s="20"/>
      <c r="BI843" s="20"/>
      <c r="BJ843" s="20"/>
      <c r="BK843" s="20"/>
      <c r="BL843" s="20"/>
      <c r="BM843" s="20"/>
      <c r="BN843" s="20"/>
      <c r="BO843" s="20"/>
      <c r="BP843" s="20"/>
      <c r="BQ843" s="20"/>
      <c r="BR843" s="20"/>
      <c r="BS843" s="20"/>
      <c r="BT843" s="20"/>
      <c r="BU843" s="20"/>
      <c r="BV843" s="20"/>
      <c r="BW843" s="20"/>
      <c r="BX843" s="20"/>
      <c r="BY843" s="20"/>
      <c r="BZ843" s="20"/>
      <c r="CA843" s="20"/>
      <c r="CB843" s="20"/>
      <c r="CC843" s="20"/>
      <c r="CD843" s="20"/>
      <c r="CE843" s="20"/>
      <c r="CF843" s="20"/>
      <c r="CG843" s="20"/>
      <c r="CH843" s="20"/>
      <c r="CI843" s="21"/>
    </row>
    <row r="844" ht="15.75" customHeight="1">
      <c r="A844" s="20"/>
      <c r="B844" s="20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0"/>
      <c r="BB844" s="20"/>
      <c r="BC844" s="20"/>
      <c r="BD844" s="20"/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  <c r="BX844" s="20"/>
      <c r="BY844" s="20"/>
      <c r="BZ844" s="20"/>
      <c r="CA844" s="20"/>
      <c r="CB844" s="20"/>
      <c r="CC844" s="20"/>
      <c r="CD844" s="20"/>
      <c r="CE844" s="20"/>
      <c r="CF844" s="20"/>
      <c r="CG844" s="20"/>
      <c r="CH844" s="20"/>
      <c r="CI844" s="21"/>
    </row>
    <row r="845" ht="15.75" customHeight="1">
      <c r="A845" s="20"/>
      <c r="B845" s="20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0"/>
      <c r="BB845" s="20"/>
      <c r="BC845" s="20"/>
      <c r="BD845" s="20"/>
      <c r="BE845" s="20"/>
      <c r="BF845" s="20"/>
      <c r="BG845" s="20"/>
      <c r="BH845" s="20"/>
      <c r="BI845" s="20"/>
      <c r="BJ845" s="20"/>
      <c r="BK845" s="20"/>
      <c r="BL845" s="20"/>
      <c r="BM845" s="20"/>
      <c r="BN845" s="20"/>
      <c r="BO845" s="20"/>
      <c r="BP845" s="20"/>
      <c r="BQ845" s="20"/>
      <c r="BR845" s="20"/>
      <c r="BS845" s="20"/>
      <c r="BT845" s="20"/>
      <c r="BU845" s="20"/>
      <c r="BV845" s="20"/>
      <c r="BW845" s="20"/>
      <c r="BX845" s="20"/>
      <c r="BY845" s="20"/>
      <c r="BZ845" s="20"/>
      <c r="CA845" s="20"/>
      <c r="CB845" s="20"/>
      <c r="CC845" s="20"/>
      <c r="CD845" s="20"/>
      <c r="CE845" s="20"/>
      <c r="CF845" s="20"/>
      <c r="CG845" s="20"/>
      <c r="CH845" s="20"/>
      <c r="CI845" s="21"/>
    </row>
    <row r="846" ht="15.75" customHeight="1">
      <c r="A846" s="20"/>
      <c r="B846" s="20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0"/>
      <c r="BB846" s="20"/>
      <c r="BC846" s="20"/>
      <c r="BD846" s="20"/>
      <c r="BE846" s="20"/>
      <c r="BF846" s="20"/>
      <c r="BG846" s="20"/>
      <c r="BH846" s="20"/>
      <c r="BI846" s="20"/>
      <c r="BJ846" s="20"/>
      <c r="BK846" s="20"/>
      <c r="BL846" s="20"/>
      <c r="BM846" s="20"/>
      <c r="BN846" s="20"/>
      <c r="BO846" s="20"/>
      <c r="BP846" s="20"/>
      <c r="BQ846" s="20"/>
      <c r="BR846" s="20"/>
      <c r="BS846" s="20"/>
      <c r="BT846" s="20"/>
      <c r="BU846" s="20"/>
      <c r="BV846" s="20"/>
      <c r="BW846" s="20"/>
      <c r="BX846" s="20"/>
      <c r="BY846" s="20"/>
      <c r="BZ846" s="20"/>
      <c r="CA846" s="20"/>
      <c r="CB846" s="20"/>
      <c r="CC846" s="20"/>
      <c r="CD846" s="20"/>
      <c r="CE846" s="20"/>
      <c r="CF846" s="20"/>
      <c r="CG846" s="20"/>
      <c r="CH846" s="20"/>
      <c r="CI846" s="21"/>
    </row>
    <row r="847" ht="15.75" customHeight="1">
      <c r="A847" s="20"/>
      <c r="B847" s="20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0"/>
      <c r="BB847" s="20"/>
      <c r="BC847" s="20"/>
      <c r="BD847" s="20"/>
      <c r="BE847" s="20"/>
      <c r="BF847" s="20"/>
      <c r="BG847" s="20"/>
      <c r="BH847" s="20"/>
      <c r="BI847" s="20"/>
      <c r="BJ847" s="20"/>
      <c r="BK847" s="20"/>
      <c r="BL847" s="20"/>
      <c r="BM847" s="20"/>
      <c r="BN847" s="20"/>
      <c r="BO847" s="20"/>
      <c r="BP847" s="20"/>
      <c r="BQ847" s="20"/>
      <c r="BR847" s="20"/>
      <c r="BS847" s="20"/>
      <c r="BT847" s="20"/>
      <c r="BU847" s="20"/>
      <c r="BV847" s="20"/>
      <c r="BW847" s="20"/>
      <c r="BX847" s="20"/>
      <c r="BY847" s="20"/>
      <c r="BZ847" s="20"/>
      <c r="CA847" s="20"/>
      <c r="CB847" s="20"/>
      <c r="CC847" s="20"/>
      <c r="CD847" s="20"/>
      <c r="CE847" s="20"/>
      <c r="CF847" s="20"/>
      <c r="CG847" s="20"/>
      <c r="CH847" s="20"/>
      <c r="CI847" s="21"/>
    </row>
    <row r="848" ht="15.75" customHeight="1">
      <c r="A848" s="20"/>
      <c r="B848" s="20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0"/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20"/>
      <c r="BY848" s="20"/>
      <c r="BZ848" s="20"/>
      <c r="CA848" s="20"/>
      <c r="CB848" s="20"/>
      <c r="CC848" s="20"/>
      <c r="CD848" s="20"/>
      <c r="CE848" s="20"/>
      <c r="CF848" s="20"/>
      <c r="CG848" s="20"/>
      <c r="CH848" s="20"/>
      <c r="CI848" s="21"/>
    </row>
    <row r="849" ht="15.75" customHeight="1">
      <c r="A849" s="20"/>
      <c r="B849" s="20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0"/>
      <c r="BB849" s="20"/>
      <c r="BC849" s="20"/>
      <c r="BD849" s="20"/>
      <c r="BE849" s="20"/>
      <c r="BF849" s="20"/>
      <c r="BG849" s="20"/>
      <c r="BH849" s="20"/>
      <c r="BI849" s="20"/>
      <c r="BJ849" s="20"/>
      <c r="BK849" s="20"/>
      <c r="BL849" s="20"/>
      <c r="BM849" s="20"/>
      <c r="BN849" s="20"/>
      <c r="BO849" s="20"/>
      <c r="BP849" s="20"/>
      <c r="BQ849" s="20"/>
      <c r="BR849" s="20"/>
      <c r="BS849" s="20"/>
      <c r="BT849" s="20"/>
      <c r="BU849" s="20"/>
      <c r="BV849" s="20"/>
      <c r="BW849" s="20"/>
      <c r="BX849" s="20"/>
      <c r="BY849" s="20"/>
      <c r="BZ849" s="20"/>
      <c r="CA849" s="20"/>
      <c r="CB849" s="20"/>
      <c r="CC849" s="20"/>
      <c r="CD849" s="20"/>
      <c r="CE849" s="20"/>
      <c r="CF849" s="20"/>
      <c r="CG849" s="20"/>
      <c r="CH849" s="20"/>
      <c r="CI849" s="21"/>
    </row>
    <row r="850" ht="15.75" customHeight="1">
      <c r="A850" s="20"/>
      <c r="B850" s="20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0"/>
      <c r="BB850" s="20"/>
      <c r="BC850" s="20"/>
      <c r="BD850" s="20"/>
      <c r="BE850" s="20"/>
      <c r="BF850" s="20"/>
      <c r="BG850" s="20"/>
      <c r="BH850" s="20"/>
      <c r="BI850" s="20"/>
      <c r="BJ850" s="20"/>
      <c r="BK850" s="20"/>
      <c r="BL850" s="20"/>
      <c r="BM850" s="20"/>
      <c r="BN850" s="20"/>
      <c r="BO850" s="20"/>
      <c r="BP850" s="20"/>
      <c r="BQ850" s="20"/>
      <c r="BR850" s="20"/>
      <c r="BS850" s="20"/>
      <c r="BT850" s="20"/>
      <c r="BU850" s="20"/>
      <c r="BV850" s="20"/>
      <c r="BW850" s="20"/>
      <c r="BX850" s="20"/>
      <c r="BY850" s="20"/>
      <c r="BZ850" s="20"/>
      <c r="CA850" s="20"/>
      <c r="CB850" s="20"/>
      <c r="CC850" s="20"/>
      <c r="CD850" s="20"/>
      <c r="CE850" s="20"/>
      <c r="CF850" s="20"/>
      <c r="CG850" s="20"/>
      <c r="CH850" s="20"/>
      <c r="CI850" s="21"/>
    </row>
    <row r="851" ht="15.75" customHeight="1">
      <c r="A851" s="20"/>
      <c r="B851" s="20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0"/>
      <c r="BB851" s="20"/>
      <c r="BC851" s="20"/>
      <c r="BD851" s="20"/>
      <c r="BE851" s="20"/>
      <c r="BF851" s="20"/>
      <c r="BG851" s="20"/>
      <c r="BH851" s="20"/>
      <c r="BI851" s="20"/>
      <c r="BJ851" s="20"/>
      <c r="BK851" s="20"/>
      <c r="BL851" s="20"/>
      <c r="BM851" s="20"/>
      <c r="BN851" s="20"/>
      <c r="BO851" s="20"/>
      <c r="BP851" s="20"/>
      <c r="BQ851" s="20"/>
      <c r="BR851" s="20"/>
      <c r="BS851" s="20"/>
      <c r="BT851" s="20"/>
      <c r="BU851" s="20"/>
      <c r="BV851" s="20"/>
      <c r="BW851" s="20"/>
      <c r="BX851" s="20"/>
      <c r="BY851" s="20"/>
      <c r="BZ851" s="20"/>
      <c r="CA851" s="20"/>
      <c r="CB851" s="20"/>
      <c r="CC851" s="20"/>
      <c r="CD851" s="20"/>
      <c r="CE851" s="20"/>
      <c r="CF851" s="20"/>
      <c r="CG851" s="20"/>
      <c r="CH851" s="20"/>
      <c r="CI851" s="21"/>
    </row>
    <row r="852" ht="15.75" customHeight="1">
      <c r="A852" s="20"/>
      <c r="B852" s="20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0"/>
      <c r="BB852" s="20"/>
      <c r="BC852" s="20"/>
      <c r="BD852" s="20"/>
      <c r="BE852" s="20"/>
      <c r="BF852" s="20"/>
      <c r="BG852" s="20"/>
      <c r="BH852" s="20"/>
      <c r="BI852" s="20"/>
      <c r="BJ852" s="20"/>
      <c r="BK852" s="20"/>
      <c r="BL852" s="20"/>
      <c r="BM852" s="20"/>
      <c r="BN852" s="20"/>
      <c r="BO852" s="20"/>
      <c r="BP852" s="20"/>
      <c r="BQ852" s="20"/>
      <c r="BR852" s="20"/>
      <c r="BS852" s="20"/>
      <c r="BT852" s="20"/>
      <c r="BU852" s="20"/>
      <c r="BV852" s="20"/>
      <c r="BW852" s="20"/>
      <c r="BX852" s="20"/>
      <c r="BY852" s="20"/>
      <c r="BZ852" s="20"/>
      <c r="CA852" s="20"/>
      <c r="CB852" s="20"/>
      <c r="CC852" s="20"/>
      <c r="CD852" s="20"/>
      <c r="CE852" s="20"/>
      <c r="CF852" s="20"/>
      <c r="CG852" s="20"/>
      <c r="CH852" s="20"/>
      <c r="CI852" s="21"/>
    </row>
    <row r="853" ht="15.75" customHeight="1">
      <c r="A853" s="20"/>
      <c r="B853" s="20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0"/>
      <c r="BB853" s="20"/>
      <c r="BC853" s="20"/>
      <c r="BD853" s="20"/>
      <c r="BE853" s="20"/>
      <c r="BF853" s="20"/>
      <c r="BG853" s="20"/>
      <c r="BH853" s="20"/>
      <c r="BI853" s="20"/>
      <c r="BJ853" s="20"/>
      <c r="BK853" s="20"/>
      <c r="BL853" s="20"/>
      <c r="BM853" s="20"/>
      <c r="BN853" s="20"/>
      <c r="BO853" s="20"/>
      <c r="BP853" s="20"/>
      <c r="BQ853" s="20"/>
      <c r="BR853" s="20"/>
      <c r="BS853" s="20"/>
      <c r="BT853" s="20"/>
      <c r="BU853" s="20"/>
      <c r="BV853" s="20"/>
      <c r="BW853" s="20"/>
      <c r="BX853" s="20"/>
      <c r="BY853" s="20"/>
      <c r="BZ853" s="20"/>
      <c r="CA853" s="20"/>
      <c r="CB853" s="20"/>
      <c r="CC853" s="20"/>
      <c r="CD853" s="20"/>
      <c r="CE853" s="20"/>
      <c r="CF853" s="20"/>
      <c r="CG853" s="20"/>
      <c r="CH853" s="20"/>
      <c r="CI853" s="21"/>
    </row>
    <row r="854" ht="15.75" customHeight="1">
      <c r="A854" s="20"/>
      <c r="B854" s="20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0"/>
      <c r="BB854" s="20"/>
      <c r="BC854" s="20"/>
      <c r="BD854" s="20"/>
      <c r="BE854" s="20"/>
      <c r="BF854" s="20"/>
      <c r="BG854" s="20"/>
      <c r="BH854" s="20"/>
      <c r="BI854" s="20"/>
      <c r="BJ854" s="20"/>
      <c r="BK854" s="20"/>
      <c r="BL854" s="20"/>
      <c r="BM854" s="20"/>
      <c r="BN854" s="20"/>
      <c r="BO854" s="20"/>
      <c r="BP854" s="20"/>
      <c r="BQ854" s="20"/>
      <c r="BR854" s="20"/>
      <c r="BS854" s="20"/>
      <c r="BT854" s="20"/>
      <c r="BU854" s="20"/>
      <c r="BV854" s="20"/>
      <c r="BW854" s="20"/>
      <c r="BX854" s="20"/>
      <c r="BY854" s="20"/>
      <c r="BZ854" s="20"/>
      <c r="CA854" s="20"/>
      <c r="CB854" s="20"/>
      <c r="CC854" s="20"/>
      <c r="CD854" s="20"/>
      <c r="CE854" s="20"/>
      <c r="CF854" s="20"/>
      <c r="CG854" s="20"/>
      <c r="CH854" s="20"/>
      <c r="CI854" s="21"/>
    </row>
    <row r="855" ht="15.75" customHeight="1">
      <c r="A855" s="20"/>
      <c r="B855" s="20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0"/>
      <c r="BB855" s="20"/>
      <c r="BC855" s="20"/>
      <c r="BD855" s="20"/>
      <c r="BE855" s="20"/>
      <c r="BF855" s="20"/>
      <c r="BG855" s="20"/>
      <c r="BH855" s="20"/>
      <c r="BI855" s="20"/>
      <c r="BJ855" s="20"/>
      <c r="BK855" s="20"/>
      <c r="BL855" s="20"/>
      <c r="BM855" s="20"/>
      <c r="BN855" s="20"/>
      <c r="BO855" s="20"/>
      <c r="BP855" s="20"/>
      <c r="BQ855" s="20"/>
      <c r="BR855" s="20"/>
      <c r="BS855" s="20"/>
      <c r="BT855" s="20"/>
      <c r="BU855" s="20"/>
      <c r="BV855" s="20"/>
      <c r="BW855" s="20"/>
      <c r="BX855" s="20"/>
      <c r="BY855" s="20"/>
      <c r="BZ855" s="20"/>
      <c r="CA855" s="20"/>
      <c r="CB855" s="20"/>
      <c r="CC855" s="20"/>
      <c r="CD855" s="20"/>
      <c r="CE855" s="20"/>
      <c r="CF855" s="20"/>
      <c r="CG855" s="20"/>
      <c r="CH855" s="20"/>
      <c r="CI855" s="21"/>
    </row>
    <row r="856" ht="15.75" customHeight="1">
      <c r="A856" s="20"/>
      <c r="B856" s="20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0"/>
      <c r="BB856" s="20"/>
      <c r="BC856" s="20"/>
      <c r="BD856" s="20"/>
      <c r="BE856" s="20"/>
      <c r="BF856" s="20"/>
      <c r="BG856" s="20"/>
      <c r="BH856" s="20"/>
      <c r="BI856" s="20"/>
      <c r="BJ856" s="20"/>
      <c r="BK856" s="20"/>
      <c r="BL856" s="20"/>
      <c r="BM856" s="20"/>
      <c r="BN856" s="20"/>
      <c r="BO856" s="20"/>
      <c r="BP856" s="20"/>
      <c r="BQ856" s="20"/>
      <c r="BR856" s="20"/>
      <c r="BS856" s="20"/>
      <c r="BT856" s="20"/>
      <c r="BU856" s="20"/>
      <c r="BV856" s="20"/>
      <c r="BW856" s="20"/>
      <c r="BX856" s="20"/>
      <c r="BY856" s="20"/>
      <c r="BZ856" s="20"/>
      <c r="CA856" s="20"/>
      <c r="CB856" s="20"/>
      <c r="CC856" s="20"/>
      <c r="CD856" s="20"/>
      <c r="CE856" s="20"/>
      <c r="CF856" s="20"/>
      <c r="CG856" s="20"/>
      <c r="CH856" s="20"/>
      <c r="CI856" s="21"/>
    </row>
    <row r="857" ht="15.75" customHeight="1">
      <c r="A857" s="20"/>
      <c r="B857" s="20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0"/>
      <c r="BB857" s="20"/>
      <c r="BC857" s="20"/>
      <c r="BD857" s="20"/>
      <c r="BE857" s="20"/>
      <c r="BF857" s="20"/>
      <c r="BG857" s="20"/>
      <c r="BH857" s="20"/>
      <c r="BI857" s="20"/>
      <c r="BJ857" s="20"/>
      <c r="BK857" s="20"/>
      <c r="BL857" s="20"/>
      <c r="BM857" s="20"/>
      <c r="BN857" s="20"/>
      <c r="BO857" s="20"/>
      <c r="BP857" s="20"/>
      <c r="BQ857" s="20"/>
      <c r="BR857" s="20"/>
      <c r="BS857" s="20"/>
      <c r="BT857" s="20"/>
      <c r="BU857" s="20"/>
      <c r="BV857" s="20"/>
      <c r="BW857" s="20"/>
      <c r="BX857" s="20"/>
      <c r="BY857" s="20"/>
      <c r="BZ857" s="20"/>
      <c r="CA857" s="20"/>
      <c r="CB857" s="20"/>
      <c r="CC857" s="20"/>
      <c r="CD857" s="20"/>
      <c r="CE857" s="20"/>
      <c r="CF857" s="20"/>
      <c r="CG857" s="20"/>
      <c r="CH857" s="20"/>
      <c r="CI857" s="21"/>
    </row>
    <row r="858" ht="15.75" customHeight="1">
      <c r="A858" s="20"/>
      <c r="B858" s="20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0"/>
      <c r="BB858" s="20"/>
      <c r="BC858" s="20"/>
      <c r="BD858" s="20"/>
      <c r="BE858" s="20"/>
      <c r="BF858" s="20"/>
      <c r="BG858" s="20"/>
      <c r="BH858" s="20"/>
      <c r="BI858" s="20"/>
      <c r="BJ858" s="20"/>
      <c r="BK858" s="20"/>
      <c r="BL858" s="20"/>
      <c r="BM858" s="20"/>
      <c r="BN858" s="20"/>
      <c r="BO858" s="20"/>
      <c r="BP858" s="20"/>
      <c r="BQ858" s="20"/>
      <c r="BR858" s="20"/>
      <c r="BS858" s="20"/>
      <c r="BT858" s="20"/>
      <c r="BU858" s="20"/>
      <c r="BV858" s="20"/>
      <c r="BW858" s="20"/>
      <c r="BX858" s="20"/>
      <c r="BY858" s="20"/>
      <c r="BZ858" s="20"/>
      <c r="CA858" s="20"/>
      <c r="CB858" s="20"/>
      <c r="CC858" s="20"/>
      <c r="CD858" s="20"/>
      <c r="CE858" s="20"/>
      <c r="CF858" s="20"/>
      <c r="CG858" s="20"/>
      <c r="CH858" s="20"/>
      <c r="CI858" s="21"/>
    </row>
    <row r="859" ht="15.75" customHeight="1">
      <c r="A859" s="20"/>
      <c r="B859" s="20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0"/>
      <c r="BB859" s="20"/>
      <c r="BC859" s="20"/>
      <c r="BD859" s="20"/>
      <c r="BE859" s="20"/>
      <c r="BF859" s="20"/>
      <c r="BG859" s="20"/>
      <c r="BH859" s="20"/>
      <c r="BI859" s="20"/>
      <c r="BJ859" s="20"/>
      <c r="BK859" s="20"/>
      <c r="BL859" s="20"/>
      <c r="BM859" s="20"/>
      <c r="BN859" s="20"/>
      <c r="BO859" s="20"/>
      <c r="BP859" s="20"/>
      <c r="BQ859" s="20"/>
      <c r="BR859" s="20"/>
      <c r="BS859" s="20"/>
      <c r="BT859" s="20"/>
      <c r="BU859" s="20"/>
      <c r="BV859" s="20"/>
      <c r="BW859" s="20"/>
      <c r="BX859" s="20"/>
      <c r="BY859" s="20"/>
      <c r="BZ859" s="20"/>
      <c r="CA859" s="20"/>
      <c r="CB859" s="20"/>
      <c r="CC859" s="20"/>
      <c r="CD859" s="20"/>
      <c r="CE859" s="20"/>
      <c r="CF859" s="20"/>
      <c r="CG859" s="20"/>
      <c r="CH859" s="20"/>
      <c r="CI859" s="21"/>
    </row>
    <row r="860" ht="15.75" customHeight="1">
      <c r="A860" s="20"/>
      <c r="B860" s="20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0"/>
      <c r="BB860" s="20"/>
      <c r="BC860" s="20"/>
      <c r="BD860" s="20"/>
      <c r="BE860" s="20"/>
      <c r="BF860" s="20"/>
      <c r="BG860" s="20"/>
      <c r="BH860" s="20"/>
      <c r="BI860" s="20"/>
      <c r="BJ860" s="20"/>
      <c r="BK860" s="20"/>
      <c r="BL860" s="20"/>
      <c r="BM860" s="20"/>
      <c r="BN860" s="20"/>
      <c r="BO860" s="20"/>
      <c r="BP860" s="20"/>
      <c r="BQ860" s="20"/>
      <c r="BR860" s="20"/>
      <c r="BS860" s="20"/>
      <c r="BT860" s="20"/>
      <c r="BU860" s="20"/>
      <c r="BV860" s="20"/>
      <c r="BW860" s="20"/>
      <c r="BX860" s="20"/>
      <c r="BY860" s="20"/>
      <c r="BZ860" s="20"/>
      <c r="CA860" s="20"/>
      <c r="CB860" s="20"/>
      <c r="CC860" s="20"/>
      <c r="CD860" s="20"/>
      <c r="CE860" s="20"/>
      <c r="CF860" s="20"/>
      <c r="CG860" s="20"/>
      <c r="CH860" s="20"/>
      <c r="CI860" s="21"/>
    </row>
    <row r="861" ht="15.75" customHeight="1">
      <c r="A861" s="20"/>
      <c r="B861" s="20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0"/>
      <c r="BB861" s="20"/>
      <c r="BC861" s="20"/>
      <c r="BD861" s="20"/>
      <c r="BE861" s="20"/>
      <c r="BF861" s="20"/>
      <c r="BG861" s="20"/>
      <c r="BH861" s="20"/>
      <c r="BI861" s="20"/>
      <c r="BJ861" s="20"/>
      <c r="BK861" s="20"/>
      <c r="BL861" s="20"/>
      <c r="BM861" s="20"/>
      <c r="BN861" s="20"/>
      <c r="BO861" s="20"/>
      <c r="BP861" s="20"/>
      <c r="BQ861" s="20"/>
      <c r="BR861" s="20"/>
      <c r="BS861" s="20"/>
      <c r="BT861" s="20"/>
      <c r="BU861" s="20"/>
      <c r="BV861" s="20"/>
      <c r="BW861" s="20"/>
      <c r="BX861" s="20"/>
      <c r="BY861" s="20"/>
      <c r="BZ861" s="20"/>
      <c r="CA861" s="20"/>
      <c r="CB861" s="20"/>
      <c r="CC861" s="20"/>
      <c r="CD861" s="20"/>
      <c r="CE861" s="20"/>
      <c r="CF861" s="20"/>
      <c r="CG861" s="20"/>
      <c r="CH861" s="20"/>
      <c r="CI861" s="21"/>
    </row>
    <row r="862" ht="15.75" customHeight="1">
      <c r="A862" s="20"/>
      <c r="B862" s="20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0"/>
      <c r="BB862" s="20"/>
      <c r="BC862" s="20"/>
      <c r="BD862" s="20"/>
      <c r="BE862" s="20"/>
      <c r="BF862" s="20"/>
      <c r="BG862" s="20"/>
      <c r="BH862" s="20"/>
      <c r="BI862" s="20"/>
      <c r="BJ862" s="20"/>
      <c r="BK862" s="20"/>
      <c r="BL862" s="20"/>
      <c r="BM862" s="20"/>
      <c r="BN862" s="20"/>
      <c r="BO862" s="20"/>
      <c r="BP862" s="20"/>
      <c r="BQ862" s="20"/>
      <c r="BR862" s="20"/>
      <c r="BS862" s="20"/>
      <c r="BT862" s="20"/>
      <c r="BU862" s="20"/>
      <c r="BV862" s="20"/>
      <c r="BW862" s="20"/>
      <c r="BX862" s="20"/>
      <c r="BY862" s="20"/>
      <c r="BZ862" s="20"/>
      <c r="CA862" s="20"/>
      <c r="CB862" s="20"/>
      <c r="CC862" s="20"/>
      <c r="CD862" s="20"/>
      <c r="CE862" s="20"/>
      <c r="CF862" s="20"/>
      <c r="CG862" s="20"/>
      <c r="CH862" s="20"/>
      <c r="CI862" s="21"/>
    </row>
    <row r="863" ht="15.75" customHeight="1">
      <c r="A863" s="20"/>
      <c r="B863" s="20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0"/>
      <c r="BB863" s="20"/>
      <c r="BC863" s="20"/>
      <c r="BD863" s="20"/>
      <c r="BE863" s="20"/>
      <c r="BF863" s="20"/>
      <c r="BG863" s="20"/>
      <c r="BH863" s="20"/>
      <c r="BI863" s="20"/>
      <c r="BJ863" s="20"/>
      <c r="BK863" s="20"/>
      <c r="BL863" s="20"/>
      <c r="BM863" s="20"/>
      <c r="BN863" s="20"/>
      <c r="BO863" s="20"/>
      <c r="BP863" s="20"/>
      <c r="BQ863" s="20"/>
      <c r="BR863" s="20"/>
      <c r="BS863" s="20"/>
      <c r="BT863" s="20"/>
      <c r="BU863" s="20"/>
      <c r="BV863" s="20"/>
      <c r="BW863" s="20"/>
      <c r="BX863" s="20"/>
      <c r="BY863" s="20"/>
      <c r="BZ863" s="20"/>
      <c r="CA863" s="20"/>
      <c r="CB863" s="20"/>
      <c r="CC863" s="20"/>
      <c r="CD863" s="20"/>
      <c r="CE863" s="20"/>
      <c r="CF863" s="20"/>
      <c r="CG863" s="20"/>
      <c r="CH863" s="20"/>
      <c r="CI863" s="21"/>
    </row>
    <row r="864" ht="15.75" customHeight="1">
      <c r="A864" s="20"/>
      <c r="B864" s="20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  <c r="BH864" s="20"/>
      <c r="BI864" s="20"/>
      <c r="BJ864" s="20"/>
      <c r="BK864" s="20"/>
      <c r="BL864" s="20"/>
      <c r="BM864" s="20"/>
      <c r="BN864" s="20"/>
      <c r="BO864" s="20"/>
      <c r="BP864" s="20"/>
      <c r="BQ864" s="20"/>
      <c r="BR864" s="20"/>
      <c r="BS864" s="20"/>
      <c r="BT864" s="20"/>
      <c r="BU864" s="20"/>
      <c r="BV864" s="20"/>
      <c r="BW864" s="20"/>
      <c r="BX864" s="20"/>
      <c r="BY864" s="20"/>
      <c r="BZ864" s="20"/>
      <c r="CA864" s="20"/>
      <c r="CB864" s="20"/>
      <c r="CC864" s="20"/>
      <c r="CD864" s="20"/>
      <c r="CE864" s="20"/>
      <c r="CF864" s="20"/>
      <c r="CG864" s="20"/>
      <c r="CH864" s="20"/>
      <c r="CI864" s="21"/>
    </row>
    <row r="865" ht="15.75" customHeight="1">
      <c r="A865" s="20"/>
      <c r="B865" s="20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0"/>
      <c r="BB865" s="20"/>
      <c r="BC865" s="20"/>
      <c r="BD865" s="20"/>
      <c r="BE865" s="20"/>
      <c r="BF865" s="20"/>
      <c r="BG865" s="20"/>
      <c r="BH865" s="20"/>
      <c r="BI865" s="20"/>
      <c r="BJ865" s="20"/>
      <c r="BK865" s="20"/>
      <c r="BL865" s="20"/>
      <c r="BM865" s="20"/>
      <c r="BN865" s="20"/>
      <c r="BO865" s="20"/>
      <c r="BP865" s="20"/>
      <c r="BQ865" s="20"/>
      <c r="BR865" s="20"/>
      <c r="BS865" s="20"/>
      <c r="BT865" s="20"/>
      <c r="BU865" s="20"/>
      <c r="BV865" s="20"/>
      <c r="BW865" s="20"/>
      <c r="BX865" s="20"/>
      <c r="BY865" s="20"/>
      <c r="BZ865" s="20"/>
      <c r="CA865" s="20"/>
      <c r="CB865" s="20"/>
      <c r="CC865" s="20"/>
      <c r="CD865" s="20"/>
      <c r="CE865" s="20"/>
      <c r="CF865" s="20"/>
      <c r="CG865" s="20"/>
      <c r="CH865" s="20"/>
      <c r="CI865" s="21"/>
    </row>
    <row r="866" ht="15.75" customHeight="1">
      <c r="A866" s="20"/>
      <c r="B866" s="20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0"/>
      <c r="BB866" s="20"/>
      <c r="BC866" s="20"/>
      <c r="BD866" s="20"/>
      <c r="BE866" s="20"/>
      <c r="BF866" s="20"/>
      <c r="BG866" s="20"/>
      <c r="BH866" s="20"/>
      <c r="BI866" s="20"/>
      <c r="BJ866" s="20"/>
      <c r="BK866" s="20"/>
      <c r="BL866" s="20"/>
      <c r="BM866" s="20"/>
      <c r="BN866" s="20"/>
      <c r="BO866" s="20"/>
      <c r="BP866" s="20"/>
      <c r="BQ866" s="20"/>
      <c r="BR866" s="20"/>
      <c r="BS866" s="20"/>
      <c r="BT866" s="20"/>
      <c r="BU866" s="20"/>
      <c r="BV866" s="20"/>
      <c r="BW866" s="20"/>
      <c r="BX866" s="20"/>
      <c r="BY866" s="20"/>
      <c r="BZ866" s="20"/>
      <c r="CA866" s="20"/>
      <c r="CB866" s="20"/>
      <c r="CC866" s="20"/>
      <c r="CD866" s="20"/>
      <c r="CE866" s="20"/>
      <c r="CF866" s="20"/>
      <c r="CG866" s="20"/>
      <c r="CH866" s="20"/>
      <c r="CI866" s="21"/>
    </row>
    <row r="867" ht="15.75" customHeight="1">
      <c r="A867" s="20"/>
      <c r="B867" s="20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0"/>
      <c r="BB867" s="20"/>
      <c r="BC867" s="20"/>
      <c r="BD867" s="20"/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  <c r="BY867" s="20"/>
      <c r="BZ867" s="20"/>
      <c r="CA867" s="20"/>
      <c r="CB867" s="20"/>
      <c r="CC867" s="20"/>
      <c r="CD867" s="20"/>
      <c r="CE867" s="20"/>
      <c r="CF867" s="20"/>
      <c r="CG867" s="20"/>
      <c r="CH867" s="20"/>
      <c r="CI867" s="21"/>
    </row>
    <row r="868" ht="15.75" customHeight="1">
      <c r="A868" s="20"/>
      <c r="B868" s="20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0"/>
      <c r="BB868" s="20"/>
      <c r="BC868" s="20"/>
      <c r="BD868" s="20"/>
      <c r="BE868" s="20"/>
      <c r="BF868" s="20"/>
      <c r="BG868" s="20"/>
      <c r="BH868" s="20"/>
      <c r="BI868" s="20"/>
      <c r="BJ868" s="20"/>
      <c r="BK868" s="20"/>
      <c r="BL868" s="20"/>
      <c r="BM868" s="20"/>
      <c r="BN868" s="20"/>
      <c r="BO868" s="20"/>
      <c r="BP868" s="20"/>
      <c r="BQ868" s="20"/>
      <c r="BR868" s="20"/>
      <c r="BS868" s="20"/>
      <c r="BT868" s="20"/>
      <c r="BU868" s="20"/>
      <c r="BV868" s="20"/>
      <c r="BW868" s="20"/>
      <c r="BX868" s="20"/>
      <c r="BY868" s="20"/>
      <c r="BZ868" s="20"/>
      <c r="CA868" s="20"/>
      <c r="CB868" s="20"/>
      <c r="CC868" s="20"/>
      <c r="CD868" s="20"/>
      <c r="CE868" s="20"/>
      <c r="CF868" s="20"/>
      <c r="CG868" s="20"/>
      <c r="CH868" s="20"/>
      <c r="CI868" s="21"/>
    </row>
    <row r="869" ht="15.75" customHeight="1">
      <c r="A869" s="20"/>
      <c r="B869" s="20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0"/>
      <c r="BB869" s="20"/>
      <c r="BC869" s="20"/>
      <c r="BD869" s="20"/>
      <c r="BE869" s="20"/>
      <c r="BF869" s="20"/>
      <c r="BG869" s="20"/>
      <c r="BH869" s="20"/>
      <c r="BI869" s="20"/>
      <c r="BJ869" s="20"/>
      <c r="BK869" s="20"/>
      <c r="BL869" s="20"/>
      <c r="BM869" s="20"/>
      <c r="BN869" s="20"/>
      <c r="BO869" s="20"/>
      <c r="BP869" s="20"/>
      <c r="BQ869" s="20"/>
      <c r="BR869" s="20"/>
      <c r="BS869" s="20"/>
      <c r="BT869" s="20"/>
      <c r="BU869" s="20"/>
      <c r="BV869" s="20"/>
      <c r="BW869" s="20"/>
      <c r="BX869" s="20"/>
      <c r="BY869" s="20"/>
      <c r="BZ869" s="20"/>
      <c r="CA869" s="20"/>
      <c r="CB869" s="20"/>
      <c r="CC869" s="20"/>
      <c r="CD869" s="20"/>
      <c r="CE869" s="20"/>
      <c r="CF869" s="20"/>
      <c r="CG869" s="20"/>
      <c r="CH869" s="20"/>
      <c r="CI869" s="21"/>
    </row>
    <row r="870" ht="15.75" customHeight="1">
      <c r="A870" s="20"/>
      <c r="B870" s="20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0"/>
      <c r="BB870" s="20"/>
      <c r="BC870" s="20"/>
      <c r="BD870" s="20"/>
      <c r="BE870" s="20"/>
      <c r="BF870" s="20"/>
      <c r="BG870" s="20"/>
      <c r="BH870" s="20"/>
      <c r="BI870" s="20"/>
      <c r="BJ870" s="20"/>
      <c r="BK870" s="20"/>
      <c r="BL870" s="20"/>
      <c r="BM870" s="20"/>
      <c r="BN870" s="20"/>
      <c r="BO870" s="20"/>
      <c r="BP870" s="20"/>
      <c r="BQ870" s="20"/>
      <c r="BR870" s="20"/>
      <c r="BS870" s="20"/>
      <c r="BT870" s="20"/>
      <c r="BU870" s="20"/>
      <c r="BV870" s="20"/>
      <c r="BW870" s="20"/>
      <c r="BX870" s="20"/>
      <c r="BY870" s="20"/>
      <c r="BZ870" s="20"/>
      <c r="CA870" s="20"/>
      <c r="CB870" s="20"/>
      <c r="CC870" s="20"/>
      <c r="CD870" s="20"/>
      <c r="CE870" s="20"/>
      <c r="CF870" s="20"/>
      <c r="CG870" s="20"/>
      <c r="CH870" s="20"/>
      <c r="CI870" s="21"/>
    </row>
    <row r="871" ht="15.75" customHeight="1">
      <c r="A871" s="20"/>
      <c r="B871" s="20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0"/>
      <c r="BB871" s="20"/>
      <c r="BC871" s="20"/>
      <c r="BD871" s="20"/>
      <c r="BE871" s="20"/>
      <c r="BF871" s="20"/>
      <c r="BG871" s="20"/>
      <c r="BH871" s="20"/>
      <c r="BI871" s="20"/>
      <c r="BJ871" s="20"/>
      <c r="BK871" s="20"/>
      <c r="BL871" s="20"/>
      <c r="BM871" s="20"/>
      <c r="BN871" s="20"/>
      <c r="BO871" s="20"/>
      <c r="BP871" s="20"/>
      <c r="BQ871" s="20"/>
      <c r="BR871" s="20"/>
      <c r="BS871" s="20"/>
      <c r="BT871" s="20"/>
      <c r="BU871" s="20"/>
      <c r="BV871" s="20"/>
      <c r="BW871" s="20"/>
      <c r="BX871" s="20"/>
      <c r="BY871" s="20"/>
      <c r="BZ871" s="20"/>
      <c r="CA871" s="20"/>
      <c r="CB871" s="20"/>
      <c r="CC871" s="20"/>
      <c r="CD871" s="20"/>
      <c r="CE871" s="20"/>
      <c r="CF871" s="20"/>
      <c r="CG871" s="20"/>
      <c r="CH871" s="20"/>
      <c r="CI871" s="21"/>
    </row>
    <row r="872" ht="15.75" customHeight="1">
      <c r="A872" s="20"/>
      <c r="B872" s="20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0"/>
      <c r="BB872" s="20"/>
      <c r="BC872" s="20"/>
      <c r="BD872" s="20"/>
      <c r="BE872" s="20"/>
      <c r="BF872" s="20"/>
      <c r="BG872" s="20"/>
      <c r="BH872" s="20"/>
      <c r="BI872" s="20"/>
      <c r="BJ872" s="20"/>
      <c r="BK872" s="20"/>
      <c r="BL872" s="20"/>
      <c r="BM872" s="20"/>
      <c r="BN872" s="20"/>
      <c r="BO872" s="20"/>
      <c r="BP872" s="20"/>
      <c r="BQ872" s="20"/>
      <c r="BR872" s="20"/>
      <c r="BS872" s="20"/>
      <c r="BT872" s="20"/>
      <c r="BU872" s="20"/>
      <c r="BV872" s="20"/>
      <c r="BW872" s="20"/>
      <c r="BX872" s="20"/>
      <c r="BY872" s="20"/>
      <c r="BZ872" s="20"/>
      <c r="CA872" s="20"/>
      <c r="CB872" s="20"/>
      <c r="CC872" s="20"/>
      <c r="CD872" s="20"/>
      <c r="CE872" s="20"/>
      <c r="CF872" s="20"/>
      <c r="CG872" s="20"/>
      <c r="CH872" s="20"/>
      <c r="CI872" s="21"/>
    </row>
    <row r="873" ht="15.75" customHeight="1">
      <c r="A873" s="20"/>
      <c r="B873" s="20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0"/>
      <c r="BB873" s="20"/>
      <c r="BC873" s="20"/>
      <c r="BD873" s="20"/>
      <c r="BE873" s="20"/>
      <c r="BF873" s="20"/>
      <c r="BG873" s="20"/>
      <c r="BH873" s="20"/>
      <c r="BI873" s="20"/>
      <c r="BJ873" s="20"/>
      <c r="BK873" s="20"/>
      <c r="BL873" s="20"/>
      <c r="BM873" s="20"/>
      <c r="BN873" s="20"/>
      <c r="BO873" s="20"/>
      <c r="BP873" s="20"/>
      <c r="BQ873" s="20"/>
      <c r="BR873" s="20"/>
      <c r="BS873" s="20"/>
      <c r="BT873" s="20"/>
      <c r="BU873" s="20"/>
      <c r="BV873" s="20"/>
      <c r="BW873" s="20"/>
      <c r="BX873" s="20"/>
      <c r="BY873" s="20"/>
      <c r="BZ873" s="20"/>
      <c r="CA873" s="20"/>
      <c r="CB873" s="20"/>
      <c r="CC873" s="20"/>
      <c r="CD873" s="20"/>
      <c r="CE873" s="20"/>
      <c r="CF873" s="20"/>
      <c r="CG873" s="20"/>
      <c r="CH873" s="20"/>
      <c r="CI873" s="21"/>
    </row>
    <row r="874" ht="15.75" customHeight="1">
      <c r="A874" s="20"/>
      <c r="B874" s="20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0"/>
      <c r="BB874" s="20"/>
      <c r="BC874" s="20"/>
      <c r="BD874" s="20"/>
      <c r="BE874" s="20"/>
      <c r="BF874" s="20"/>
      <c r="BG874" s="20"/>
      <c r="BH874" s="20"/>
      <c r="BI874" s="20"/>
      <c r="BJ874" s="20"/>
      <c r="BK874" s="20"/>
      <c r="BL874" s="20"/>
      <c r="BM874" s="20"/>
      <c r="BN874" s="20"/>
      <c r="BO874" s="20"/>
      <c r="BP874" s="20"/>
      <c r="BQ874" s="20"/>
      <c r="BR874" s="20"/>
      <c r="BS874" s="20"/>
      <c r="BT874" s="20"/>
      <c r="BU874" s="20"/>
      <c r="BV874" s="20"/>
      <c r="BW874" s="20"/>
      <c r="BX874" s="20"/>
      <c r="BY874" s="20"/>
      <c r="BZ874" s="20"/>
      <c r="CA874" s="20"/>
      <c r="CB874" s="20"/>
      <c r="CC874" s="20"/>
      <c r="CD874" s="20"/>
      <c r="CE874" s="20"/>
      <c r="CF874" s="20"/>
      <c r="CG874" s="20"/>
      <c r="CH874" s="20"/>
      <c r="CI874" s="21"/>
    </row>
    <row r="875" ht="15.75" customHeight="1">
      <c r="A875" s="20"/>
      <c r="B875" s="20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0"/>
      <c r="BB875" s="20"/>
      <c r="BC875" s="20"/>
      <c r="BD875" s="20"/>
      <c r="BE875" s="20"/>
      <c r="BF875" s="20"/>
      <c r="BG875" s="20"/>
      <c r="BH875" s="20"/>
      <c r="BI875" s="20"/>
      <c r="BJ875" s="20"/>
      <c r="BK875" s="20"/>
      <c r="BL875" s="20"/>
      <c r="BM875" s="20"/>
      <c r="BN875" s="20"/>
      <c r="BO875" s="20"/>
      <c r="BP875" s="20"/>
      <c r="BQ875" s="20"/>
      <c r="BR875" s="20"/>
      <c r="BS875" s="20"/>
      <c r="BT875" s="20"/>
      <c r="BU875" s="20"/>
      <c r="BV875" s="20"/>
      <c r="BW875" s="20"/>
      <c r="BX875" s="20"/>
      <c r="BY875" s="20"/>
      <c r="BZ875" s="20"/>
      <c r="CA875" s="20"/>
      <c r="CB875" s="20"/>
      <c r="CC875" s="20"/>
      <c r="CD875" s="20"/>
      <c r="CE875" s="20"/>
      <c r="CF875" s="20"/>
      <c r="CG875" s="20"/>
      <c r="CH875" s="20"/>
      <c r="CI875" s="21"/>
    </row>
    <row r="876" ht="15.75" customHeight="1">
      <c r="A876" s="20"/>
      <c r="B876" s="20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0"/>
      <c r="BB876" s="20"/>
      <c r="BC876" s="20"/>
      <c r="BD876" s="20"/>
      <c r="BE876" s="20"/>
      <c r="BF876" s="20"/>
      <c r="BG876" s="20"/>
      <c r="BH876" s="20"/>
      <c r="BI876" s="20"/>
      <c r="BJ876" s="20"/>
      <c r="BK876" s="20"/>
      <c r="BL876" s="20"/>
      <c r="BM876" s="20"/>
      <c r="BN876" s="20"/>
      <c r="BO876" s="20"/>
      <c r="BP876" s="20"/>
      <c r="BQ876" s="20"/>
      <c r="BR876" s="20"/>
      <c r="BS876" s="20"/>
      <c r="BT876" s="20"/>
      <c r="BU876" s="20"/>
      <c r="BV876" s="20"/>
      <c r="BW876" s="20"/>
      <c r="BX876" s="20"/>
      <c r="BY876" s="20"/>
      <c r="BZ876" s="20"/>
      <c r="CA876" s="20"/>
      <c r="CB876" s="20"/>
      <c r="CC876" s="20"/>
      <c r="CD876" s="20"/>
      <c r="CE876" s="20"/>
      <c r="CF876" s="20"/>
      <c r="CG876" s="20"/>
      <c r="CH876" s="20"/>
      <c r="CI876" s="21"/>
    </row>
    <row r="877" ht="15.75" customHeight="1">
      <c r="A877" s="20"/>
      <c r="B877" s="20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0"/>
      <c r="BB877" s="20"/>
      <c r="BC877" s="20"/>
      <c r="BD877" s="20"/>
      <c r="BE877" s="20"/>
      <c r="BF877" s="20"/>
      <c r="BG877" s="20"/>
      <c r="BH877" s="20"/>
      <c r="BI877" s="20"/>
      <c r="BJ877" s="20"/>
      <c r="BK877" s="20"/>
      <c r="BL877" s="20"/>
      <c r="BM877" s="20"/>
      <c r="BN877" s="20"/>
      <c r="BO877" s="20"/>
      <c r="BP877" s="20"/>
      <c r="BQ877" s="20"/>
      <c r="BR877" s="20"/>
      <c r="BS877" s="20"/>
      <c r="BT877" s="20"/>
      <c r="BU877" s="20"/>
      <c r="BV877" s="20"/>
      <c r="BW877" s="20"/>
      <c r="BX877" s="20"/>
      <c r="BY877" s="20"/>
      <c r="BZ877" s="20"/>
      <c r="CA877" s="20"/>
      <c r="CB877" s="20"/>
      <c r="CC877" s="20"/>
      <c r="CD877" s="20"/>
      <c r="CE877" s="20"/>
      <c r="CF877" s="20"/>
      <c r="CG877" s="20"/>
      <c r="CH877" s="20"/>
      <c r="CI877" s="21"/>
    </row>
    <row r="878" ht="15.75" customHeight="1">
      <c r="A878" s="20"/>
      <c r="B878" s="20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0"/>
      <c r="BB878" s="20"/>
      <c r="BC878" s="20"/>
      <c r="BD878" s="20"/>
      <c r="BE878" s="20"/>
      <c r="BF878" s="20"/>
      <c r="BG878" s="20"/>
      <c r="BH878" s="20"/>
      <c r="BI878" s="20"/>
      <c r="BJ878" s="20"/>
      <c r="BK878" s="20"/>
      <c r="BL878" s="20"/>
      <c r="BM878" s="20"/>
      <c r="BN878" s="20"/>
      <c r="BO878" s="20"/>
      <c r="BP878" s="20"/>
      <c r="BQ878" s="20"/>
      <c r="BR878" s="20"/>
      <c r="BS878" s="20"/>
      <c r="BT878" s="20"/>
      <c r="BU878" s="20"/>
      <c r="BV878" s="20"/>
      <c r="BW878" s="20"/>
      <c r="BX878" s="20"/>
      <c r="BY878" s="20"/>
      <c r="BZ878" s="20"/>
      <c r="CA878" s="20"/>
      <c r="CB878" s="20"/>
      <c r="CC878" s="20"/>
      <c r="CD878" s="20"/>
      <c r="CE878" s="20"/>
      <c r="CF878" s="20"/>
      <c r="CG878" s="20"/>
      <c r="CH878" s="20"/>
      <c r="CI878" s="21"/>
    </row>
    <row r="879" ht="15.75" customHeight="1">
      <c r="A879" s="20"/>
      <c r="B879" s="20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0"/>
      <c r="BB879" s="20"/>
      <c r="BC879" s="20"/>
      <c r="BD879" s="20"/>
      <c r="BE879" s="20"/>
      <c r="BF879" s="20"/>
      <c r="BG879" s="20"/>
      <c r="BH879" s="20"/>
      <c r="BI879" s="20"/>
      <c r="BJ879" s="20"/>
      <c r="BK879" s="20"/>
      <c r="BL879" s="20"/>
      <c r="BM879" s="20"/>
      <c r="BN879" s="20"/>
      <c r="BO879" s="20"/>
      <c r="BP879" s="20"/>
      <c r="BQ879" s="20"/>
      <c r="BR879" s="20"/>
      <c r="BS879" s="20"/>
      <c r="BT879" s="20"/>
      <c r="BU879" s="20"/>
      <c r="BV879" s="20"/>
      <c r="BW879" s="20"/>
      <c r="BX879" s="20"/>
      <c r="BY879" s="20"/>
      <c r="BZ879" s="20"/>
      <c r="CA879" s="20"/>
      <c r="CB879" s="20"/>
      <c r="CC879" s="20"/>
      <c r="CD879" s="20"/>
      <c r="CE879" s="20"/>
      <c r="CF879" s="20"/>
      <c r="CG879" s="20"/>
      <c r="CH879" s="20"/>
      <c r="CI879" s="21"/>
    </row>
    <row r="880" ht="15.75" customHeight="1">
      <c r="A880" s="20"/>
      <c r="B880" s="20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0"/>
      <c r="BB880" s="20"/>
      <c r="BC880" s="20"/>
      <c r="BD880" s="20"/>
      <c r="BE880" s="20"/>
      <c r="BF880" s="20"/>
      <c r="BG880" s="20"/>
      <c r="BH880" s="20"/>
      <c r="BI880" s="20"/>
      <c r="BJ880" s="20"/>
      <c r="BK880" s="20"/>
      <c r="BL880" s="20"/>
      <c r="BM880" s="20"/>
      <c r="BN880" s="20"/>
      <c r="BO880" s="20"/>
      <c r="BP880" s="20"/>
      <c r="BQ880" s="20"/>
      <c r="BR880" s="20"/>
      <c r="BS880" s="20"/>
      <c r="BT880" s="20"/>
      <c r="BU880" s="20"/>
      <c r="BV880" s="20"/>
      <c r="BW880" s="20"/>
      <c r="BX880" s="20"/>
      <c r="BY880" s="20"/>
      <c r="BZ880" s="20"/>
      <c r="CA880" s="20"/>
      <c r="CB880" s="20"/>
      <c r="CC880" s="20"/>
      <c r="CD880" s="20"/>
      <c r="CE880" s="20"/>
      <c r="CF880" s="20"/>
      <c r="CG880" s="20"/>
      <c r="CH880" s="20"/>
      <c r="CI880" s="21"/>
    </row>
    <row r="881" ht="15.75" customHeight="1">
      <c r="A881" s="20"/>
      <c r="B881" s="20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0"/>
      <c r="BB881" s="20"/>
      <c r="BC881" s="20"/>
      <c r="BD881" s="20"/>
      <c r="BE881" s="20"/>
      <c r="BF881" s="20"/>
      <c r="BG881" s="20"/>
      <c r="BH881" s="20"/>
      <c r="BI881" s="20"/>
      <c r="BJ881" s="20"/>
      <c r="BK881" s="20"/>
      <c r="BL881" s="20"/>
      <c r="BM881" s="20"/>
      <c r="BN881" s="20"/>
      <c r="BO881" s="20"/>
      <c r="BP881" s="20"/>
      <c r="BQ881" s="20"/>
      <c r="BR881" s="20"/>
      <c r="BS881" s="20"/>
      <c r="BT881" s="20"/>
      <c r="BU881" s="20"/>
      <c r="BV881" s="20"/>
      <c r="BW881" s="20"/>
      <c r="BX881" s="20"/>
      <c r="BY881" s="20"/>
      <c r="BZ881" s="20"/>
      <c r="CA881" s="20"/>
      <c r="CB881" s="20"/>
      <c r="CC881" s="20"/>
      <c r="CD881" s="20"/>
      <c r="CE881" s="20"/>
      <c r="CF881" s="20"/>
      <c r="CG881" s="20"/>
      <c r="CH881" s="20"/>
      <c r="CI881" s="21"/>
    </row>
    <row r="882" ht="15.75" customHeight="1">
      <c r="A882" s="20"/>
      <c r="B882" s="20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0"/>
      <c r="BB882" s="20"/>
      <c r="BC882" s="20"/>
      <c r="BD882" s="20"/>
      <c r="BE882" s="20"/>
      <c r="BF882" s="20"/>
      <c r="BG882" s="20"/>
      <c r="BH882" s="20"/>
      <c r="BI882" s="20"/>
      <c r="BJ882" s="20"/>
      <c r="BK882" s="20"/>
      <c r="BL882" s="20"/>
      <c r="BM882" s="20"/>
      <c r="BN882" s="20"/>
      <c r="BO882" s="20"/>
      <c r="BP882" s="20"/>
      <c r="BQ882" s="20"/>
      <c r="BR882" s="20"/>
      <c r="BS882" s="20"/>
      <c r="BT882" s="20"/>
      <c r="BU882" s="20"/>
      <c r="BV882" s="20"/>
      <c r="BW882" s="20"/>
      <c r="BX882" s="20"/>
      <c r="BY882" s="20"/>
      <c r="BZ882" s="20"/>
      <c r="CA882" s="20"/>
      <c r="CB882" s="20"/>
      <c r="CC882" s="20"/>
      <c r="CD882" s="20"/>
      <c r="CE882" s="20"/>
      <c r="CF882" s="20"/>
      <c r="CG882" s="20"/>
      <c r="CH882" s="20"/>
      <c r="CI882" s="21"/>
    </row>
    <row r="883" ht="15.75" customHeight="1">
      <c r="A883" s="20"/>
      <c r="B883" s="20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0"/>
      <c r="BB883" s="20"/>
      <c r="BC883" s="20"/>
      <c r="BD883" s="20"/>
      <c r="BE883" s="20"/>
      <c r="BF883" s="20"/>
      <c r="BG883" s="20"/>
      <c r="BH883" s="20"/>
      <c r="BI883" s="20"/>
      <c r="BJ883" s="20"/>
      <c r="BK883" s="20"/>
      <c r="BL883" s="20"/>
      <c r="BM883" s="20"/>
      <c r="BN883" s="20"/>
      <c r="BO883" s="20"/>
      <c r="BP883" s="20"/>
      <c r="BQ883" s="20"/>
      <c r="BR883" s="20"/>
      <c r="BS883" s="20"/>
      <c r="BT883" s="20"/>
      <c r="BU883" s="20"/>
      <c r="BV883" s="20"/>
      <c r="BW883" s="20"/>
      <c r="BX883" s="20"/>
      <c r="BY883" s="20"/>
      <c r="BZ883" s="20"/>
      <c r="CA883" s="20"/>
      <c r="CB883" s="20"/>
      <c r="CC883" s="20"/>
      <c r="CD883" s="20"/>
      <c r="CE883" s="20"/>
      <c r="CF883" s="20"/>
      <c r="CG883" s="20"/>
      <c r="CH883" s="20"/>
      <c r="CI883" s="21"/>
    </row>
    <row r="884" ht="15.75" customHeight="1">
      <c r="A884" s="20"/>
      <c r="B884" s="20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0"/>
      <c r="BB884" s="20"/>
      <c r="BC884" s="20"/>
      <c r="BD884" s="20"/>
      <c r="BE884" s="20"/>
      <c r="BF884" s="20"/>
      <c r="BG884" s="20"/>
      <c r="BH884" s="20"/>
      <c r="BI884" s="20"/>
      <c r="BJ884" s="20"/>
      <c r="BK884" s="20"/>
      <c r="BL884" s="20"/>
      <c r="BM884" s="20"/>
      <c r="BN884" s="20"/>
      <c r="BO884" s="20"/>
      <c r="BP884" s="20"/>
      <c r="BQ884" s="20"/>
      <c r="BR884" s="20"/>
      <c r="BS884" s="20"/>
      <c r="BT884" s="20"/>
      <c r="BU884" s="20"/>
      <c r="BV884" s="20"/>
      <c r="BW884" s="20"/>
      <c r="BX884" s="20"/>
      <c r="BY884" s="20"/>
      <c r="BZ884" s="20"/>
      <c r="CA884" s="20"/>
      <c r="CB884" s="20"/>
      <c r="CC884" s="20"/>
      <c r="CD884" s="20"/>
      <c r="CE884" s="20"/>
      <c r="CF884" s="20"/>
      <c r="CG884" s="20"/>
      <c r="CH884" s="20"/>
      <c r="CI884" s="21"/>
    </row>
    <row r="885" ht="15.75" customHeight="1">
      <c r="A885" s="20"/>
      <c r="B885" s="20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  <c r="BN885" s="20"/>
      <c r="BO885" s="20"/>
      <c r="BP885" s="20"/>
      <c r="BQ885" s="20"/>
      <c r="BR885" s="20"/>
      <c r="BS885" s="20"/>
      <c r="BT885" s="20"/>
      <c r="BU885" s="20"/>
      <c r="BV885" s="20"/>
      <c r="BW885" s="20"/>
      <c r="BX885" s="20"/>
      <c r="BY885" s="20"/>
      <c r="BZ885" s="20"/>
      <c r="CA885" s="20"/>
      <c r="CB885" s="20"/>
      <c r="CC885" s="20"/>
      <c r="CD885" s="20"/>
      <c r="CE885" s="20"/>
      <c r="CF885" s="20"/>
      <c r="CG885" s="20"/>
      <c r="CH885" s="20"/>
      <c r="CI885" s="21"/>
    </row>
    <row r="886" ht="15.75" customHeight="1">
      <c r="A886" s="20"/>
      <c r="B886" s="20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0"/>
      <c r="BB886" s="20"/>
      <c r="BC886" s="20"/>
      <c r="BD886" s="20"/>
      <c r="BE886" s="20"/>
      <c r="BF886" s="20"/>
      <c r="BG886" s="20"/>
      <c r="BH886" s="20"/>
      <c r="BI886" s="20"/>
      <c r="BJ886" s="20"/>
      <c r="BK886" s="20"/>
      <c r="BL886" s="20"/>
      <c r="BM886" s="20"/>
      <c r="BN886" s="20"/>
      <c r="BO886" s="20"/>
      <c r="BP886" s="20"/>
      <c r="BQ886" s="20"/>
      <c r="BR886" s="20"/>
      <c r="BS886" s="20"/>
      <c r="BT886" s="20"/>
      <c r="BU886" s="20"/>
      <c r="BV886" s="20"/>
      <c r="BW886" s="20"/>
      <c r="BX886" s="20"/>
      <c r="BY886" s="20"/>
      <c r="BZ886" s="20"/>
      <c r="CA886" s="20"/>
      <c r="CB886" s="20"/>
      <c r="CC886" s="20"/>
      <c r="CD886" s="20"/>
      <c r="CE886" s="20"/>
      <c r="CF886" s="20"/>
      <c r="CG886" s="20"/>
      <c r="CH886" s="20"/>
      <c r="CI886" s="21"/>
    </row>
    <row r="887" ht="15.75" customHeight="1">
      <c r="A887" s="20"/>
      <c r="B887" s="20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0"/>
      <c r="BB887" s="20"/>
      <c r="BC887" s="20"/>
      <c r="BD887" s="20"/>
      <c r="BE887" s="20"/>
      <c r="BF887" s="20"/>
      <c r="BG887" s="20"/>
      <c r="BH887" s="20"/>
      <c r="BI887" s="20"/>
      <c r="BJ887" s="20"/>
      <c r="BK887" s="20"/>
      <c r="BL887" s="20"/>
      <c r="BM887" s="20"/>
      <c r="BN887" s="20"/>
      <c r="BO887" s="20"/>
      <c r="BP887" s="20"/>
      <c r="BQ887" s="20"/>
      <c r="BR887" s="20"/>
      <c r="BS887" s="20"/>
      <c r="BT887" s="20"/>
      <c r="BU887" s="20"/>
      <c r="BV887" s="20"/>
      <c r="BW887" s="20"/>
      <c r="BX887" s="20"/>
      <c r="BY887" s="20"/>
      <c r="BZ887" s="20"/>
      <c r="CA887" s="20"/>
      <c r="CB887" s="20"/>
      <c r="CC887" s="20"/>
      <c r="CD887" s="20"/>
      <c r="CE887" s="20"/>
      <c r="CF887" s="20"/>
      <c r="CG887" s="20"/>
      <c r="CH887" s="20"/>
      <c r="CI887" s="21"/>
    </row>
    <row r="888" ht="15.75" customHeight="1">
      <c r="A888" s="20"/>
      <c r="B888" s="20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  <c r="BH888" s="20"/>
      <c r="BI888" s="20"/>
      <c r="BJ888" s="20"/>
      <c r="BK888" s="20"/>
      <c r="BL888" s="20"/>
      <c r="BM888" s="20"/>
      <c r="BN888" s="20"/>
      <c r="BO888" s="20"/>
      <c r="BP888" s="20"/>
      <c r="BQ888" s="20"/>
      <c r="BR888" s="20"/>
      <c r="BS888" s="20"/>
      <c r="BT888" s="20"/>
      <c r="BU888" s="20"/>
      <c r="BV888" s="20"/>
      <c r="BW888" s="20"/>
      <c r="BX888" s="20"/>
      <c r="BY888" s="20"/>
      <c r="BZ888" s="20"/>
      <c r="CA888" s="20"/>
      <c r="CB888" s="20"/>
      <c r="CC888" s="20"/>
      <c r="CD888" s="20"/>
      <c r="CE888" s="20"/>
      <c r="CF888" s="20"/>
      <c r="CG888" s="20"/>
      <c r="CH888" s="20"/>
      <c r="CI888" s="21"/>
    </row>
    <row r="889" ht="15.75" customHeight="1">
      <c r="A889" s="20"/>
      <c r="B889" s="20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0"/>
      <c r="BB889" s="20"/>
      <c r="BC889" s="20"/>
      <c r="BD889" s="20"/>
      <c r="BE889" s="20"/>
      <c r="BF889" s="20"/>
      <c r="BG889" s="20"/>
      <c r="BH889" s="20"/>
      <c r="BI889" s="20"/>
      <c r="BJ889" s="20"/>
      <c r="BK889" s="20"/>
      <c r="BL889" s="20"/>
      <c r="BM889" s="20"/>
      <c r="BN889" s="20"/>
      <c r="BO889" s="20"/>
      <c r="BP889" s="20"/>
      <c r="BQ889" s="20"/>
      <c r="BR889" s="20"/>
      <c r="BS889" s="20"/>
      <c r="BT889" s="20"/>
      <c r="BU889" s="20"/>
      <c r="BV889" s="20"/>
      <c r="BW889" s="20"/>
      <c r="BX889" s="20"/>
      <c r="BY889" s="20"/>
      <c r="BZ889" s="20"/>
      <c r="CA889" s="20"/>
      <c r="CB889" s="20"/>
      <c r="CC889" s="20"/>
      <c r="CD889" s="20"/>
      <c r="CE889" s="20"/>
      <c r="CF889" s="20"/>
      <c r="CG889" s="20"/>
      <c r="CH889" s="20"/>
      <c r="CI889" s="21"/>
    </row>
    <row r="890" ht="15.75" customHeight="1">
      <c r="A890" s="20"/>
      <c r="B890" s="20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0"/>
      <c r="BB890" s="20"/>
      <c r="BC890" s="20"/>
      <c r="BD890" s="20"/>
      <c r="BE890" s="20"/>
      <c r="BF890" s="20"/>
      <c r="BG890" s="20"/>
      <c r="BH890" s="20"/>
      <c r="BI890" s="20"/>
      <c r="BJ890" s="20"/>
      <c r="BK890" s="20"/>
      <c r="BL890" s="20"/>
      <c r="BM890" s="20"/>
      <c r="BN890" s="20"/>
      <c r="BO890" s="20"/>
      <c r="BP890" s="20"/>
      <c r="BQ890" s="20"/>
      <c r="BR890" s="20"/>
      <c r="BS890" s="20"/>
      <c r="BT890" s="20"/>
      <c r="BU890" s="20"/>
      <c r="BV890" s="20"/>
      <c r="BW890" s="20"/>
      <c r="BX890" s="20"/>
      <c r="BY890" s="20"/>
      <c r="BZ890" s="20"/>
      <c r="CA890" s="20"/>
      <c r="CB890" s="20"/>
      <c r="CC890" s="20"/>
      <c r="CD890" s="20"/>
      <c r="CE890" s="20"/>
      <c r="CF890" s="20"/>
      <c r="CG890" s="20"/>
      <c r="CH890" s="20"/>
      <c r="CI890" s="21"/>
    </row>
    <row r="891" ht="15.75" customHeight="1">
      <c r="A891" s="20"/>
      <c r="B891" s="20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  <c r="BO891" s="20"/>
      <c r="BP891" s="20"/>
      <c r="BQ891" s="20"/>
      <c r="BR891" s="20"/>
      <c r="BS891" s="20"/>
      <c r="BT891" s="20"/>
      <c r="BU891" s="20"/>
      <c r="BV891" s="20"/>
      <c r="BW891" s="20"/>
      <c r="BX891" s="20"/>
      <c r="BY891" s="20"/>
      <c r="BZ891" s="20"/>
      <c r="CA891" s="20"/>
      <c r="CB891" s="20"/>
      <c r="CC891" s="20"/>
      <c r="CD891" s="20"/>
      <c r="CE891" s="20"/>
      <c r="CF891" s="20"/>
      <c r="CG891" s="20"/>
      <c r="CH891" s="20"/>
      <c r="CI891" s="21"/>
    </row>
    <row r="892" ht="15.75" customHeight="1">
      <c r="A892" s="20"/>
      <c r="B892" s="20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0"/>
      <c r="BB892" s="20"/>
      <c r="BC892" s="20"/>
      <c r="BD892" s="20"/>
      <c r="BE892" s="20"/>
      <c r="BF892" s="20"/>
      <c r="BG892" s="20"/>
      <c r="BH892" s="20"/>
      <c r="BI892" s="20"/>
      <c r="BJ892" s="20"/>
      <c r="BK892" s="20"/>
      <c r="BL892" s="20"/>
      <c r="BM892" s="20"/>
      <c r="BN892" s="20"/>
      <c r="BO892" s="20"/>
      <c r="BP892" s="20"/>
      <c r="BQ892" s="20"/>
      <c r="BR892" s="20"/>
      <c r="BS892" s="20"/>
      <c r="BT892" s="20"/>
      <c r="BU892" s="20"/>
      <c r="BV892" s="20"/>
      <c r="BW892" s="20"/>
      <c r="BX892" s="20"/>
      <c r="BY892" s="20"/>
      <c r="BZ892" s="20"/>
      <c r="CA892" s="20"/>
      <c r="CB892" s="20"/>
      <c r="CC892" s="20"/>
      <c r="CD892" s="20"/>
      <c r="CE892" s="20"/>
      <c r="CF892" s="20"/>
      <c r="CG892" s="20"/>
      <c r="CH892" s="20"/>
      <c r="CI892" s="21"/>
    </row>
    <row r="893" ht="15.75" customHeight="1">
      <c r="A893" s="20"/>
      <c r="B893" s="20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0"/>
      <c r="BB893" s="20"/>
      <c r="BC893" s="20"/>
      <c r="BD893" s="20"/>
      <c r="BE893" s="20"/>
      <c r="BF893" s="20"/>
      <c r="BG893" s="20"/>
      <c r="BH893" s="20"/>
      <c r="BI893" s="20"/>
      <c r="BJ893" s="20"/>
      <c r="BK893" s="20"/>
      <c r="BL893" s="20"/>
      <c r="BM893" s="20"/>
      <c r="BN893" s="20"/>
      <c r="BO893" s="20"/>
      <c r="BP893" s="20"/>
      <c r="BQ893" s="20"/>
      <c r="BR893" s="20"/>
      <c r="BS893" s="20"/>
      <c r="BT893" s="20"/>
      <c r="BU893" s="20"/>
      <c r="BV893" s="20"/>
      <c r="BW893" s="20"/>
      <c r="BX893" s="20"/>
      <c r="BY893" s="20"/>
      <c r="BZ893" s="20"/>
      <c r="CA893" s="20"/>
      <c r="CB893" s="20"/>
      <c r="CC893" s="20"/>
      <c r="CD893" s="20"/>
      <c r="CE893" s="20"/>
      <c r="CF893" s="20"/>
      <c r="CG893" s="20"/>
      <c r="CH893" s="20"/>
      <c r="CI893" s="21"/>
    </row>
    <row r="894" ht="15.75" customHeight="1">
      <c r="A894" s="20"/>
      <c r="B894" s="20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0"/>
      <c r="BB894" s="20"/>
      <c r="BC894" s="20"/>
      <c r="BD894" s="20"/>
      <c r="BE894" s="20"/>
      <c r="BF894" s="20"/>
      <c r="BG894" s="20"/>
      <c r="BH894" s="20"/>
      <c r="BI894" s="20"/>
      <c r="BJ894" s="20"/>
      <c r="BK894" s="20"/>
      <c r="BL894" s="20"/>
      <c r="BM894" s="20"/>
      <c r="BN894" s="20"/>
      <c r="BO894" s="20"/>
      <c r="BP894" s="20"/>
      <c r="BQ894" s="20"/>
      <c r="BR894" s="20"/>
      <c r="BS894" s="20"/>
      <c r="BT894" s="20"/>
      <c r="BU894" s="20"/>
      <c r="BV894" s="20"/>
      <c r="BW894" s="20"/>
      <c r="BX894" s="20"/>
      <c r="BY894" s="20"/>
      <c r="BZ894" s="20"/>
      <c r="CA894" s="20"/>
      <c r="CB894" s="20"/>
      <c r="CC894" s="20"/>
      <c r="CD894" s="20"/>
      <c r="CE894" s="20"/>
      <c r="CF894" s="20"/>
      <c r="CG894" s="20"/>
      <c r="CH894" s="20"/>
      <c r="CI894" s="21"/>
    </row>
    <row r="895" ht="15.75" customHeight="1">
      <c r="A895" s="20"/>
      <c r="B895" s="20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0"/>
      <c r="BB895" s="20"/>
      <c r="BC895" s="20"/>
      <c r="BD895" s="20"/>
      <c r="BE895" s="20"/>
      <c r="BF895" s="20"/>
      <c r="BG895" s="20"/>
      <c r="BH895" s="20"/>
      <c r="BI895" s="20"/>
      <c r="BJ895" s="20"/>
      <c r="BK895" s="20"/>
      <c r="BL895" s="20"/>
      <c r="BM895" s="20"/>
      <c r="BN895" s="20"/>
      <c r="BO895" s="20"/>
      <c r="BP895" s="20"/>
      <c r="BQ895" s="20"/>
      <c r="BR895" s="20"/>
      <c r="BS895" s="20"/>
      <c r="BT895" s="20"/>
      <c r="BU895" s="20"/>
      <c r="BV895" s="20"/>
      <c r="BW895" s="20"/>
      <c r="BX895" s="20"/>
      <c r="BY895" s="20"/>
      <c r="BZ895" s="20"/>
      <c r="CA895" s="20"/>
      <c r="CB895" s="20"/>
      <c r="CC895" s="20"/>
      <c r="CD895" s="20"/>
      <c r="CE895" s="20"/>
      <c r="CF895" s="20"/>
      <c r="CG895" s="20"/>
      <c r="CH895" s="20"/>
      <c r="CI895" s="21"/>
    </row>
    <row r="896" ht="15.75" customHeight="1">
      <c r="A896" s="20"/>
      <c r="B896" s="20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0"/>
      <c r="BB896" s="20"/>
      <c r="BC896" s="20"/>
      <c r="BD896" s="20"/>
      <c r="BE896" s="20"/>
      <c r="BF896" s="20"/>
      <c r="BG896" s="20"/>
      <c r="BH896" s="20"/>
      <c r="BI896" s="20"/>
      <c r="BJ896" s="20"/>
      <c r="BK896" s="20"/>
      <c r="BL896" s="20"/>
      <c r="BM896" s="20"/>
      <c r="BN896" s="20"/>
      <c r="BO896" s="20"/>
      <c r="BP896" s="20"/>
      <c r="BQ896" s="20"/>
      <c r="BR896" s="20"/>
      <c r="BS896" s="20"/>
      <c r="BT896" s="20"/>
      <c r="BU896" s="20"/>
      <c r="BV896" s="20"/>
      <c r="BW896" s="20"/>
      <c r="BX896" s="20"/>
      <c r="BY896" s="20"/>
      <c r="BZ896" s="20"/>
      <c r="CA896" s="20"/>
      <c r="CB896" s="20"/>
      <c r="CC896" s="20"/>
      <c r="CD896" s="20"/>
      <c r="CE896" s="20"/>
      <c r="CF896" s="20"/>
      <c r="CG896" s="20"/>
      <c r="CH896" s="20"/>
      <c r="CI896" s="21"/>
    </row>
    <row r="897" ht="15.75" customHeight="1">
      <c r="A897" s="20"/>
      <c r="B897" s="20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0"/>
      <c r="BB897" s="20"/>
      <c r="BC897" s="20"/>
      <c r="BD897" s="20"/>
      <c r="BE897" s="20"/>
      <c r="BF897" s="20"/>
      <c r="BG897" s="20"/>
      <c r="BH897" s="20"/>
      <c r="BI897" s="20"/>
      <c r="BJ897" s="20"/>
      <c r="BK897" s="20"/>
      <c r="BL897" s="20"/>
      <c r="BM897" s="20"/>
      <c r="BN897" s="20"/>
      <c r="BO897" s="20"/>
      <c r="BP897" s="20"/>
      <c r="BQ897" s="20"/>
      <c r="BR897" s="20"/>
      <c r="BS897" s="20"/>
      <c r="BT897" s="20"/>
      <c r="BU897" s="20"/>
      <c r="BV897" s="20"/>
      <c r="BW897" s="20"/>
      <c r="BX897" s="20"/>
      <c r="BY897" s="20"/>
      <c r="BZ897" s="20"/>
      <c r="CA897" s="20"/>
      <c r="CB897" s="20"/>
      <c r="CC897" s="20"/>
      <c r="CD897" s="20"/>
      <c r="CE897" s="20"/>
      <c r="CF897" s="20"/>
      <c r="CG897" s="20"/>
      <c r="CH897" s="20"/>
      <c r="CI897" s="21"/>
    </row>
    <row r="898" ht="15.75" customHeight="1">
      <c r="A898" s="20"/>
      <c r="B898" s="20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0"/>
      <c r="BB898" s="20"/>
      <c r="BC898" s="20"/>
      <c r="BD898" s="20"/>
      <c r="BE898" s="20"/>
      <c r="BF898" s="20"/>
      <c r="BG898" s="20"/>
      <c r="BH898" s="20"/>
      <c r="BI898" s="20"/>
      <c r="BJ898" s="20"/>
      <c r="BK898" s="20"/>
      <c r="BL898" s="20"/>
      <c r="BM898" s="20"/>
      <c r="BN898" s="20"/>
      <c r="BO898" s="20"/>
      <c r="BP898" s="20"/>
      <c r="BQ898" s="20"/>
      <c r="BR898" s="20"/>
      <c r="BS898" s="20"/>
      <c r="BT898" s="20"/>
      <c r="BU898" s="20"/>
      <c r="BV898" s="20"/>
      <c r="BW898" s="20"/>
      <c r="BX898" s="20"/>
      <c r="BY898" s="20"/>
      <c r="BZ898" s="20"/>
      <c r="CA898" s="20"/>
      <c r="CB898" s="20"/>
      <c r="CC898" s="20"/>
      <c r="CD898" s="20"/>
      <c r="CE898" s="20"/>
      <c r="CF898" s="20"/>
      <c r="CG898" s="20"/>
      <c r="CH898" s="20"/>
      <c r="CI898" s="21"/>
    </row>
    <row r="899" ht="15.75" customHeight="1">
      <c r="A899" s="20"/>
      <c r="B899" s="20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0"/>
      <c r="BB899" s="20"/>
      <c r="BC899" s="20"/>
      <c r="BD899" s="20"/>
      <c r="BE899" s="20"/>
      <c r="BF899" s="20"/>
      <c r="BG899" s="20"/>
      <c r="BH899" s="20"/>
      <c r="BI899" s="20"/>
      <c r="BJ899" s="20"/>
      <c r="BK899" s="20"/>
      <c r="BL899" s="20"/>
      <c r="BM899" s="20"/>
      <c r="BN899" s="20"/>
      <c r="BO899" s="20"/>
      <c r="BP899" s="20"/>
      <c r="BQ899" s="20"/>
      <c r="BR899" s="20"/>
      <c r="BS899" s="20"/>
      <c r="BT899" s="20"/>
      <c r="BU899" s="20"/>
      <c r="BV899" s="20"/>
      <c r="BW899" s="20"/>
      <c r="BX899" s="20"/>
      <c r="BY899" s="20"/>
      <c r="BZ899" s="20"/>
      <c r="CA899" s="20"/>
      <c r="CB899" s="20"/>
      <c r="CC899" s="20"/>
      <c r="CD899" s="20"/>
      <c r="CE899" s="20"/>
      <c r="CF899" s="20"/>
      <c r="CG899" s="20"/>
      <c r="CH899" s="20"/>
      <c r="CI899" s="21"/>
    </row>
    <row r="900" ht="15.75" customHeight="1">
      <c r="A900" s="20"/>
      <c r="B900" s="20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0"/>
      <c r="BB900" s="20"/>
      <c r="BC900" s="20"/>
      <c r="BD900" s="20"/>
      <c r="BE900" s="20"/>
      <c r="BF900" s="20"/>
      <c r="BG900" s="20"/>
      <c r="BH900" s="20"/>
      <c r="BI900" s="20"/>
      <c r="BJ900" s="20"/>
      <c r="BK900" s="20"/>
      <c r="BL900" s="20"/>
      <c r="BM900" s="20"/>
      <c r="BN900" s="20"/>
      <c r="BO900" s="20"/>
      <c r="BP900" s="20"/>
      <c r="BQ900" s="20"/>
      <c r="BR900" s="20"/>
      <c r="BS900" s="20"/>
      <c r="BT900" s="20"/>
      <c r="BU900" s="20"/>
      <c r="BV900" s="20"/>
      <c r="BW900" s="20"/>
      <c r="BX900" s="20"/>
      <c r="BY900" s="20"/>
      <c r="BZ900" s="20"/>
      <c r="CA900" s="20"/>
      <c r="CB900" s="20"/>
      <c r="CC900" s="20"/>
      <c r="CD900" s="20"/>
      <c r="CE900" s="20"/>
      <c r="CF900" s="20"/>
      <c r="CG900" s="20"/>
      <c r="CH900" s="20"/>
      <c r="CI900" s="21"/>
    </row>
    <row r="901" ht="15.75" customHeight="1">
      <c r="A901" s="20"/>
      <c r="B901" s="20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0"/>
      <c r="BB901" s="20"/>
      <c r="BC901" s="20"/>
      <c r="BD901" s="20"/>
      <c r="BE901" s="20"/>
      <c r="BF901" s="20"/>
      <c r="BG901" s="20"/>
      <c r="BH901" s="20"/>
      <c r="BI901" s="20"/>
      <c r="BJ901" s="20"/>
      <c r="BK901" s="20"/>
      <c r="BL901" s="20"/>
      <c r="BM901" s="20"/>
      <c r="BN901" s="20"/>
      <c r="BO901" s="20"/>
      <c r="BP901" s="20"/>
      <c r="BQ901" s="20"/>
      <c r="BR901" s="20"/>
      <c r="BS901" s="20"/>
      <c r="BT901" s="20"/>
      <c r="BU901" s="20"/>
      <c r="BV901" s="20"/>
      <c r="BW901" s="20"/>
      <c r="BX901" s="20"/>
      <c r="BY901" s="20"/>
      <c r="BZ901" s="20"/>
      <c r="CA901" s="20"/>
      <c r="CB901" s="20"/>
      <c r="CC901" s="20"/>
      <c r="CD901" s="20"/>
      <c r="CE901" s="20"/>
      <c r="CF901" s="20"/>
      <c r="CG901" s="20"/>
      <c r="CH901" s="20"/>
      <c r="CI901" s="21"/>
    </row>
    <row r="902" ht="15.75" customHeight="1">
      <c r="A902" s="20"/>
      <c r="B902" s="20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0"/>
      <c r="BB902" s="20"/>
      <c r="BC902" s="20"/>
      <c r="BD902" s="20"/>
      <c r="BE902" s="20"/>
      <c r="BF902" s="20"/>
      <c r="BG902" s="20"/>
      <c r="BH902" s="20"/>
      <c r="BI902" s="20"/>
      <c r="BJ902" s="20"/>
      <c r="BK902" s="20"/>
      <c r="BL902" s="20"/>
      <c r="BM902" s="20"/>
      <c r="BN902" s="20"/>
      <c r="BO902" s="20"/>
      <c r="BP902" s="20"/>
      <c r="BQ902" s="20"/>
      <c r="BR902" s="20"/>
      <c r="BS902" s="20"/>
      <c r="BT902" s="20"/>
      <c r="BU902" s="20"/>
      <c r="BV902" s="20"/>
      <c r="BW902" s="20"/>
      <c r="BX902" s="20"/>
      <c r="BY902" s="20"/>
      <c r="BZ902" s="20"/>
      <c r="CA902" s="20"/>
      <c r="CB902" s="20"/>
      <c r="CC902" s="20"/>
      <c r="CD902" s="20"/>
      <c r="CE902" s="20"/>
      <c r="CF902" s="20"/>
      <c r="CG902" s="20"/>
      <c r="CH902" s="20"/>
      <c r="CI902" s="21"/>
    </row>
    <row r="903" ht="15.75" customHeight="1">
      <c r="A903" s="20"/>
      <c r="B903" s="20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0"/>
      <c r="BB903" s="20"/>
      <c r="BC903" s="20"/>
      <c r="BD903" s="20"/>
      <c r="BE903" s="20"/>
      <c r="BF903" s="20"/>
      <c r="BG903" s="20"/>
      <c r="BH903" s="20"/>
      <c r="BI903" s="20"/>
      <c r="BJ903" s="20"/>
      <c r="BK903" s="20"/>
      <c r="BL903" s="20"/>
      <c r="BM903" s="20"/>
      <c r="BN903" s="20"/>
      <c r="BO903" s="20"/>
      <c r="BP903" s="20"/>
      <c r="BQ903" s="20"/>
      <c r="BR903" s="20"/>
      <c r="BS903" s="20"/>
      <c r="BT903" s="20"/>
      <c r="BU903" s="20"/>
      <c r="BV903" s="20"/>
      <c r="BW903" s="20"/>
      <c r="BX903" s="20"/>
      <c r="BY903" s="20"/>
      <c r="BZ903" s="20"/>
      <c r="CA903" s="20"/>
      <c r="CB903" s="20"/>
      <c r="CC903" s="20"/>
      <c r="CD903" s="20"/>
      <c r="CE903" s="20"/>
      <c r="CF903" s="20"/>
      <c r="CG903" s="20"/>
      <c r="CH903" s="20"/>
      <c r="CI903" s="21"/>
    </row>
    <row r="904" ht="15.75" customHeight="1">
      <c r="A904" s="20"/>
      <c r="B904" s="20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0"/>
      <c r="BB904" s="20"/>
      <c r="BC904" s="20"/>
      <c r="BD904" s="20"/>
      <c r="BE904" s="20"/>
      <c r="BF904" s="20"/>
      <c r="BG904" s="20"/>
      <c r="BH904" s="20"/>
      <c r="BI904" s="20"/>
      <c r="BJ904" s="20"/>
      <c r="BK904" s="20"/>
      <c r="BL904" s="20"/>
      <c r="BM904" s="20"/>
      <c r="BN904" s="20"/>
      <c r="BO904" s="20"/>
      <c r="BP904" s="20"/>
      <c r="BQ904" s="20"/>
      <c r="BR904" s="20"/>
      <c r="BS904" s="20"/>
      <c r="BT904" s="20"/>
      <c r="BU904" s="20"/>
      <c r="BV904" s="20"/>
      <c r="BW904" s="20"/>
      <c r="BX904" s="20"/>
      <c r="BY904" s="20"/>
      <c r="BZ904" s="20"/>
      <c r="CA904" s="20"/>
      <c r="CB904" s="20"/>
      <c r="CC904" s="20"/>
      <c r="CD904" s="20"/>
      <c r="CE904" s="20"/>
      <c r="CF904" s="20"/>
      <c r="CG904" s="20"/>
      <c r="CH904" s="20"/>
      <c r="CI904" s="21"/>
    </row>
    <row r="905" ht="15.75" customHeight="1">
      <c r="A905" s="20"/>
      <c r="B905" s="20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0"/>
      <c r="BB905" s="20"/>
      <c r="BC905" s="20"/>
      <c r="BD905" s="20"/>
      <c r="BE905" s="20"/>
      <c r="BF905" s="20"/>
      <c r="BG905" s="20"/>
      <c r="BH905" s="20"/>
      <c r="BI905" s="20"/>
      <c r="BJ905" s="20"/>
      <c r="BK905" s="20"/>
      <c r="BL905" s="20"/>
      <c r="BM905" s="20"/>
      <c r="BN905" s="20"/>
      <c r="BO905" s="20"/>
      <c r="BP905" s="20"/>
      <c r="BQ905" s="20"/>
      <c r="BR905" s="20"/>
      <c r="BS905" s="20"/>
      <c r="BT905" s="20"/>
      <c r="BU905" s="20"/>
      <c r="BV905" s="20"/>
      <c r="BW905" s="20"/>
      <c r="BX905" s="20"/>
      <c r="BY905" s="20"/>
      <c r="BZ905" s="20"/>
      <c r="CA905" s="20"/>
      <c r="CB905" s="20"/>
      <c r="CC905" s="20"/>
      <c r="CD905" s="20"/>
      <c r="CE905" s="20"/>
      <c r="CF905" s="20"/>
      <c r="CG905" s="20"/>
      <c r="CH905" s="20"/>
      <c r="CI905" s="21"/>
    </row>
    <row r="906" ht="15.75" customHeight="1">
      <c r="A906" s="20"/>
      <c r="B906" s="20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0"/>
      <c r="BB906" s="20"/>
      <c r="BC906" s="20"/>
      <c r="BD906" s="20"/>
      <c r="BE906" s="20"/>
      <c r="BF906" s="20"/>
      <c r="BG906" s="20"/>
      <c r="BH906" s="20"/>
      <c r="BI906" s="20"/>
      <c r="BJ906" s="20"/>
      <c r="BK906" s="20"/>
      <c r="BL906" s="20"/>
      <c r="BM906" s="20"/>
      <c r="BN906" s="20"/>
      <c r="BO906" s="20"/>
      <c r="BP906" s="20"/>
      <c r="BQ906" s="20"/>
      <c r="BR906" s="20"/>
      <c r="BS906" s="20"/>
      <c r="BT906" s="20"/>
      <c r="BU906" s="20"/>
      <c r="BV906" s="20"/>
      <c r="BW906" s="20"/>
      <c r="BX906" s="20"/>
      <c r="BY906" s="20"/>
      <c r="BZ906" s="20"/>
      <c r="CA906" s="20"/>
      <c r="CB906" s="20"/>
      <c r="CC906" s="20"/>
      <c r="CD906" s="20"/>
      <c r="CE906" s="20"/>
      <c r="CF906" s="20"/>
      <c r="CG906" s="20"/>
      <c r="CH906" s="20"/>
      <c r="CI906" s="21"/>
    </row>
    <row r="907" ht="15.75" customHeight="1">
      <c r="A907" s="20"/>
      <c r="B907" s="20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0"/>
      <c r="BB907" s="20"/>
      <c r="BC907" s="20"/>
      <c r="BD907" s="20"/>
      <c r="BE907" s="20"/>
      <c r="BF907" s="20"/>
      <c r="BG907" s="20"/>
      <c r="BH907" s="20"/>
      <c r="BI907" s="20"/>
      <c r="BJ907" s="20"/>
      <c r="BK907" s="20"/>
      <c r="BL907" s="20"/>
      <c r="BM907" s="20"/>
      <c r="BN907" s="20"/>
      <c r="BO907" s="20"/>
      <c r="BP907" s="20"/>
      <c r="BQ907" s="20"/>
      <c r="BR907" s="20"/>
      <c r="BS907" s="20"/>
      <c r="BT907" s="20"/>
      <c r="BU907" s="20"/>
      <c r="BV907" s="20"/>
      <c r="BW907" s="20"/>
      <c r="BX907" s="20"/>
      <c r="BY907" s="20"/>
      <c r="BZ907" s="20"/>
      <c r="CA907" s="20"/>
      <c r="CB907" s="20"/>
      <c r="CC907" s="20"/>
      <c r="CD907" s="20"/>
      <c r="CE907" s="20"/>
      <c r="CF907" s="20"/>
      <c r="CG907" s="20"/>
      <c r="CH907" s="20"/>
      <c r="CI907" s="21"/>
    </row>
    <row r="908" ht="15.75" customHeight="1">
      <c r="A908" s="20"/>
      <c r="B908" s="20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0"/>
      <c r="BB908" s="20"/>
      <c r="BC908" s="20"/>
      <c r="BD908" s="20"/>
      <c r="BE908" s="20"/>
      <c r="BF908" s="20"/>
      <c r="BG908" s="20"/>
      <c r="BH908" s="20"/>
      <c r="BI908" s="20"/>
      <c r="BJ908" s="20"/>
      <c r="BK908" s="20"/>
      <c r="BL908" s="20"/>
      <c r="BM908" s="20"/>
      <c r="BN908" s="20"/>
      <c r="BO908" s="20"/>
      <c r="BP908" s="20"/>
      <c r="BQ908" s="20"/>
      <c r="BR908" s="20"/>
      <c r="BS908" s="20"/>
      <c r="BT908" s="20"/>
      <c r="BU908" s="20"/>
      <c r="BV908" s="20"/>
      <c r="BW908" s="20"/>
      <c r="BX908" s="20"/>
      <c r="BY908" s="20"/>
      <c r="BZ908" s="20"/>
      <c r="CA908" s="20"/>
      <c r="CB908" s="20"/>
      <c r="CC908" s="20"/>
      <c r="CD908" s="20"/>
      <c r="CE908" s="20"/>
      <c r="CF908" s="20"/>
      <c r="CG908" s="20"/>
      <c r="CH908" s="20"/>
      <c r="CI908" s="21"/>
    </row>
    <row r="909" ht="15.75" customHeight="1">
      <c r="A909" s="20"/>
      <c r="B909" s="20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0"/>
      <c r="BB909" s="20"/>
      <c r="BC909" s="20"/>
      <c r="BD909" s="20"/>
      <c r="BE909" s="20"/>
      <c r="BF909" s="20"/>
      <c r="BG909" s="20"/>
      <c r="BH909" s="20"/>
      <c r="BI909" s="20"/>
      <c r="BJ909" s="20"/>
      <c r="BK909" s="20"/>
      <c r="BL909" s="20"/>
      <c r="BM909" s="20"/>
      <c r="BN909" s="20"/>
      <c r="BO909" s="20"/>
      <c r="BP909" s="20"/>
      <c r="BQ909" s="20"/>
      <c r="BR909" s="20"/>
      <c r="BS909" s="20"/>
      <c r="BT909" s="20"/>
      <c r="BU909" s="20"/>
      <c r="BV909" s="20"/>
      <c r="BW909" s="20"/>
      <c r="BX909" s="20"/>
      <c r="BY909" s="20"/>
      <c r="BZ909" s="20"/>
      <c r="CA909" s="20"/>
      <c r="CB909" s="20"/>
      <c r="CC909" s="20"/>
      <c r="CD909" s="20"/>
      <c r="CE909" s="20"/>
      <c r="CF909" s="20"/>
      <c r="CG909" s="20"/>
      <c r="CH909" s="20"/>
      <c r="CI909" s="21"/>
    </row>
    <row r="910" ht="15.75" customHeight="1">
      <c r="A910" s="20"/>
      <c r="B910" s="20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0"/>
      <c r="BB910" s="20"/>
      <c r="BC910" s="20"/>
      <c r="BD910" s="20"/>
      <c r="BE910" s="20"/>
      <c r="BF910" s="20"/>
      <c r="BG910" s="20"/>
      <c r="BH910" s="20"/>
      <c r="BI910" s="20"/>
      <c r="BJ910" s="20"/>
      <c r="BK910" s="20"/>
      <c r="BL910" s="20"/>
      <c r="BM910" s="20"/>
      <c r="BN910" s="20"/>
      <c r="BO910" s="20"/>
      <c r="BP910" s="20"/>
      <c r="BQ910" s="20"/>
      <c r="BR910" s="20"/>
      <c r="BS910" s="20"/>
      <c r="BT910" s="20"/>
      <c r="BU910" s="20"/>
      <c r="BV910" s="20"/>
      <c r="BW910" s="20"/>
      <c r="BX910" s="20"/>
      <c r="BY910" s="20"/>
      <c r="BZ910" s="20"/>
      <c r="CA910" s="20"/>
      <c r="CB910" s="20"/>
      <c r="CC910" s="20"/>
      <c r="CD910" s="20"/>
      <c r="CE910" s="20"/>
      <c r="CF910" s="20"/>
      <c r="CG910" s="20"/>
      <c r="CH910" s="20"/>
      <c r="CI910" s="21"/>
    </row>
    <row r="911" ht="15.75" customHeight="1">
      <c r="A911" s="20"/>
      <c r="B911" s="20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0"/>
      <c r="BB911" s="20"/>
      <c r="BC911" s="20"/>
      <c r="BD911" s="20"/>
      <c r="BE911" s="20"/>
      <c r="BF911" s="20"/>
      <c r="BG911" s="20"/>
      <c r="BH911" s="20"/>
      <c r="BI911" s="20"/>
      <c r="BJ911" s="20"/>
      <c r="BK911" s="20"/>
      <c r="BL911" s="20"/>
      <c r="BM911" s="20"/>
      <c r="BN911" s="20"/>
      <c r="BO911" s="20"/>
      <c r="BP911" s="20"/>
      <c r="BQ911" s="20"/>
      <c r="BR911" s="20"/>
      <c r="BS911" s="20"/>
      <c r="BT911" s="20"/>
      <c r="BU911" s="20"/>
      <c r="BV911" s="20"/>
      <c r="BW911" s="20"/>
      <c r="BX911" s="20"/>
      <c r="BY911" s="20"/>
      <c r="BZ911" s="20"/>
      <c r="CA911" s="20"/>
      <c r="CB911" s="20"/>
      <c r="CC911" s="20"/>
      <c r="CD911" s="20"/>
      <c r="CE911" s="20"/>
      <c r="CF911" s="20"/>
      <c r="CG911" s="20"/>
      <c r="CH911" s="20"/>
      <c r="CI911" s="21"/>
    </row>
    <row r="912" ht="15.75" customHeight="1">
      <c r="A912" s="20"/>
      <c r="B912" s="20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  <c r="BH912" s="20"/>
      <c r="BI912" s="20"/>
      <c r="BJ912" s="20"/>
      <c r="BK912" s="20"/>
      <c r="BL912" s="20"/>
      <c r="BM912" s="20"/>
      <c r="BN912" s="20"/>
      <c r="BO912" s="20"/>
      <c r="BP912" s="20"/>
      <c r="BQ912" s="20"/>
      <c r="BR912" s="20"/>
      <c r="BS912" s="20"/>
      <c r="BT912" s="20"/>
      <c r="BU912" s="20"/>
      <c r="BV912" s="20"/>
      <c r="BW912" s="20"/>
      <c r="BX912" s="20"/>
      <c r="BY912" s="20"/>
      <c r="BZ912" s="20"/>
      <c r="CA912" s="20"/>
      <c r="CB912" s="20"/>
      <c r="CC912" s="20"/>
      <c r="CD912" s="20"/>
      <c r="CE912" s="20"/>
      <c r="CF912" s="20"/>
      <c r="CG912" s="20"/>
      <c r="CH912" s="20"/>
      <c r="CI912" s="21"/>
    </row>
    <row r="913" ht="15.75" customHeight="1">
      <c r="A913" s="20"/>
      <c r="B913" s="20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  <c r="BH913" s="20"/>
      <c r="BI913" s="20"/>
      <c r="BJ913" s="20"/>
      <c r="BK913" s="20"/>
      <c r="BL913" s="20"/>
      <c r="BM913" s="20"/>
      <c r="BN913" s="20"/>
      <c r="BO913" s="20"/>
      <c r="BP913" s="20"/>
      <c r="BQ913" s="20"/>
      <c r="BR913" s="20"/>
      <c r="BS913" s="20"/>
      <c r="BT913" s="20"/>
      <c r="BU913" s="20"/>
      <c r="BV913" s="20"/>
      <c r="BW913" s="20"/>
      <c r="BX913" s="20"/>
      <c r="BY913" s="20"/>
      <c r="BZ913" s="20"/>
      <c r="CA913" s="20"/>
      <c r="CB913" s="20"/>
      <c r="CC913" s="20"/>
      <c r="CD913" s="20"/>
      <c r="CE913" s="20"/>
      <c r="CF913" s="20"/>
      <c r="CG913" s="20"/>
      <c r="CH913" s="20"/>
      <c r="CI913" s="21"/>
    </row>
    <row r="914" ht="15.75" customHeight="1">
      <c r="A914" s="20"/>
      <c r="B914" s="20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  <c r="BH914" s="20"/>
      <c r="BI914" s="20"/>
      <c r="BJ914" s="20"/>
      <c r="BK914" s="20"/>
      <c r="BL914" s="20"/>
      <c r="BM914" s="20"/>
      <c r="BN914" s="20"/>
      <c r="BO914" s="20"/>
      <c r="BP914" s="20"/>
      <c r="BQ914" s="20"/>
      <c r="BR914" s="20"/>
      <c r="BS914" s="20"/>
      <c r="BT914" s="20"/>
      <c r="BU914" s="20"/>
      <c r="BV914" s="20"/>
      <c r="BW914" s="20"/>
      <c r="BX914" s="20"/>
      <c r="BY914" s="20"/>
      <c r="BZ914" s="20"/>
      <c r="CA914" s="20"/>
      <c r="CB914" s="20"/>
      <c r="CC914" s="20"/>
      <c r="CD914" s="20"/>
      <c r="CE914" s="20"/>
      <c r="CF914" s="20"/>
      <c r="CG914" s="20"/>
      <c r="CH914" s="20"/>
      <c r="CI914" s="21"/>
    </row>
    <row r="915" ht="15.75" customHeight="1">
      <c r="A915" s="20"/>
      <c r="B915" s="20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  <c r="BH915" s="20"/>
      <c r="BI915" s="20"/>
      <c r="BJ915" s="20"/>
      <c r="BK915" s="20"/>
      <c r="BL915" s="20"/>
      <c r="BM915" s="20"/>
      <c r="BN915" s="20"/>
      <c r="BO915" s="20"/>
      <c r="BP915" s="20"/>
      <c r="BQ915" s="20"/>
      <c r="BR915" s="20"/>
      <c r="BS915" s="20"/>
      <c r="BT915" s="20"/>
      <c r="BU915" s="20"/>
      <c r="BV915" s="20"/>
      <c r="BW915" s="20"/>
      <c r="BX915" s="20"/>
      <c r="BY915" s="20"/>
      <c r="BZ915" s="20"/>
      <c r="CA915" s="20"/>
      <c r="CB915" s="20"/>
      <c r="CC915" s="20"/>
      <c r="CD915" s="20"/>
      <c r="CE915" s="20"/>
      <c r="CF915" s="20"/>
      <c r="CG915" s="20"/>
      <c r="CH915" s="20"/>
      <c r="CI915" s="21"/>
    </row>
    <row r="916" ht="15.75" customHeight="1">
      <c r="A916" s="20"/>
      <c r="B916" s="20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  <c r="BH916" s="20"/>
      <c r="BI916" s="20"/>
      <c r="BJ916" s="20"/>
      <c r="BK916" s="20"/>
      <c r="BL916" s="20"/>
      <c r="BM916" s="20"/>
      <c r="BN916" s="20"/>
      <c r="BO916" s="20"/>
      <c r="BP916" s="20"/>
      <c r="BQ916" s="20"/>
      <c r="BR916" s="20"/>
      <c r="BS916" s="20"/>
      <c r="BT916" s="20"/>
      <c r="BU916" s="20"/>
      <c r="BV916" s="20"/>
      <c r="BW916" s="20"/>
      <c r="BX916" s="20"/>
      <c r="BY916" s="20"/>
      <c r="BZ916" s="20"/>
      <c r="CA916" s="20"/>
      <c r="CB916" s="20"/>
      <c r="CC916" s="20"/>
      <c r="CD916" s="20"/>
      <c r="CE916" s="20"/>
      <c r="CF916" s="20"/>
      <c r="CG916" s="20"/>
      <c r="CH916" s="20"/>
      <c r="CI916" s="21"/>
    </row>
    <row r="917" ht="15.75" customHeight="1">
      <c r="A917" s="20"/>
      <c r="B917" s="20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  <c r="BH917" s="20"/>
      <c r="BI917" s="20"/>
      <c r="BJ917" s="20"/>
      <c r="BK917" s="20"/>
      <c r="BL917" s="20"/>
      <c r="BM917" s="20"/>
      <c r="BN917" s="20"/>
      <c r="BO917" s="20"/>
      <c r="BP917" s="20"/>
      <c r="BQ917" s="20"/>
      <c r="BR917" s="20"/>
      <c r="BS917" s="20"/>
      <c r="BT917" s="20"/>
      <c r="BU917" s="20"/>
      <c r="BV917" s="20"/>
      <c r="BW917" s="20"/>
      <c r="BX917" s="20"/>
      <c r="BY917" s="20"/>
      <c r="BZ917" s="20"/>
      <c r="CA917" s="20"/>
      <c r="CB917" s="20"/>
      <c r="CC917" s="20"/>
      <c r="CD917" s="20"/>
      <c r="CE917" s="20"/>
      <c r="CF917" s="20"/>
      <c r="CG917" s="20"/>
      <c r="CH917" s="20"/>
      <c r="CI917" s="21"/>
    </row>
    <row r="918" ht="15.75" customHeight="1">
      <c r="A918" s="20"/>
      <c r="B918" s="20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  <c r="BH918" s="20"/>
      <c r="BI918" s="20"/>
      <c r="BJ918" s="20"/>
      <c r="BK918" s="20"/>
      <c r="BL918" s="20"/>
      <c r="BM918" s="20"/>
      <c r="BN918" s="20"/>
      <c r="BO918" s="20"/>
      <c r="BP918" s="20"/>
      <c r="BQ918" s="20"/>
      <c r="BR918" s="20"/>
      <c r="BS918" s="20"/>
      <c r="BT918" s="20"/>
      <c r="BU918" s="20"/>
      <c r="BV918" s="20"/>
      <c r="BW918" s="20"/>
      <c r="BX918" s="20"/>
      <c r="BY918" s="20"/>
      <c r="BZ918" s="20"/>
      <c r="CA918" s="20"/>
      <c r="CB918" s="20"/>
      <c r="CC918" s="20"/>
      <c r="CD918" s="20"/>
      <c r="CE918" s="20"/>
      <c r="CF918" s="20"/>
      <c r="CG918" s="20"/>
      <c r="CH918" s="20"/>
      <c r="CI918" s="21"/>
    </row>
    <row r="919" ht="15.75" customHeight="1">
      <c r="A919" s="20"/>
      <c r="B919" s="20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  <c r="BH919" s="20"/>
      <c r="BI919" s="20"/>
      <c r="BJ919" s="20"/>
      <c r="BK919" s="20"/>
      <c r="BL919" s="20"/>
      <c r="BM919" s="20"/>
      <c r="BN919" s="20"/>
      <c r="BO919" s="20"/>
      <c r="BP919" s="20"/>
      <c r="BQ919" s="20"/>
      <c r="BR919" s="20"/>
      <c r="BS919" s="20"/>
      <c r="BT919" s="20"/>
      <c r="BU919" s="20"/>
      <c r="BV919" s="20"/>
      <c r="BW919" s="20"/>
      <c r="BX919" s="20"/>
      <c r="BY919" s="20"/>
      <c r="BZ919" s="20"/>
      <c r="CA919" s="20"/>
      <c r="CB919" s="20"/>
      <c r="CC919" s="20"/>
      <c r="CD919" s="20"/>
      <c r="CE919" s="20"/>
      <c r="CF919" s="20"/>
      <c r="CG919" s="20"/>
      <c r="CH919" s="20"/>
      <c r="CI919" s="21"/>
    </row>
    <row r="920" ht="15.75" customHeight="1">
      <c r="A920" s="20"/>
      <c r="B920" s="20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  <c r="BH920" s="20"/>
      <c r="BI920" s="20"/>
      <c r="BJ920" s="20"/>
      <c r="BK920" s="20"/>
      <c r="BL920" s="20"/>
      <c r="BM920" s="20"/>
      <c r="BN920" s="20"/>
      <c r="BO920" s="20"/>
      <c r="BP920" s="20"/>
      <c r="BQ920" s="20"/>
      <c r="BR920" s="20"/>
      <c r="BS920" s="20"/>
      <c r="BT920" s="20"/>
      <c r="BU920" s="20"/>
      <c r="BV920" s="20"/>
      <c r="BW920" s="20"/>
      <c r="BX920" s="20"/>
      <c r="BY920" s="20"/>
      <c r="BZ920" s="20"/>
      <c r="CA920" s="20"/>
      <c r="CB920" s="20"/>
      <c r="CC920" s="20"/>
      <c r="CD920" s="20"/>
      <c r="CE920" s="20"/>
      <c r="CF920" s="20"/>
      <c r="CG920" s="20"/>
      <c r="CH920" s="20"/>
      <c r="CI920" s="21"/>
    </row>
    <row r="921" ht="15.75" customHeight="1">
      <c r="A921" s="20"/>
      <c r="B921" s="20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  <c r="BH921" s="20"/>
      <c r="BI921" s="20"/>
      <c r="BJ921" s="20"/>
      <c r="BK921" s="20"/>
      <c r="BL921" s="20"/>
      <c r="BM921" s="20"/>
      <c r="BN921" s="20"/>
      <c r="BO921" s="20"/>
      <c r="BP921" s="20"/>
      <c r="BQ921" s="20"/>
      <c r="BR921" s="20"/>
      <c r="BS921" s="20"/>
      <c r="BT921" s="20"/>
      <c r="BU921" s="20"/>
      <c r="BV921" s="20"/>
      <c r="BW921" s="20"/>
      <c r="BX921" s="20"/>
      <c r="BY921" s="20"/>
      <c r="BZ921" s="20"/>
      <c r="CA921" s="20"/>
      <c r="CB921" s="20"/>
      <c r="CC921" s="20"/>
      <c r="CD921" s="20"/>
      <c r="CE921" s="20"/>
      <c r="CF921" s="20"/>
      <c r="CG921" s="20"/>
      <c r="CH921" s="20"/>
      <c r="CI921" s="21"/>
    </row>
    <row r="922" ht="15.75" customHeight="1">
      <c r="A922" s="20"/>
      <c r="B922" s="20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  <c r="BH922" s="20"/>
      <c r="BI922" s="20"/>
      <c r="BJ922" s="20"/>
      <c r="BK922" s="20"/>
      <c r="BL922" s="20"/>
      <c r="BM922" s="20"/>
      <c r="BN922" s="20"/>
      <c r="BO922" s="20"/>
      <c r="BP922" s="20"/>
      <c r="BQ922" s="20"/>
      <c r="BR922" s="20"/>
      <c r="BS922" s="20"/>
      <c r="BT922" s="20"/>
      <c r="BU922" s="20"/>
      <c r="BV922" s="20"/>
      <c r="BW922" s="20"/>
      <c r="BX922" s="20"/>
      <c r="BY922" s="20"/>
      <c r="BZ922" s="20"/>
      <c r="CA922" s="20"/>
      <c r="CB922" s="20"/>
      <c r="CC922" s="20"/>
      <c r="CD922" s="20"/>
      <c r="CE922" s="20"/>
      <c r="CF922" s="20"/>
      <c r="CG922" s="20"/>
      <c r="CH922" s="20"/>
      <c r="CI922" s="21"/>
    </row>
    <row r="923" ht="15.75" customHeight="1">
      <c r="A923" s="20"/>
      <c r="B923" s="20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  <c r="BH923" s="20"/>
      <c r="BI923" s="20"/>
      <c r="BJ923" s="20"/>
      <c r="BK923" s="20"/>
      <c r="BL923" s="20"/>
      <c r="BM923" s="20"/>
      <c r="BN923" s="20"/>
      <c r="BO923" s="20"/>
      <c r="BP923" s="20"/>
      <c r="BQ923" s="20"/>
      <c r="BR923" s="20"/>
      <c r="BS923" s="20"/>
      <c r="BT923" s="20"/>
      <c r="BU923" s="20"/>
      <c r="BV923" s="20"/>
      <c r="BW923" s="20"/>
      <c r="BX923" s="20"/>
      <c r="BY923" s="20"/>
      <c r="BZ923" s="20"/>
      <c r="CA923" s="20"/>
      <c r="CB923" s="20"/>
      <c r="CC923" s="20"/>
      <c r="CD923" s="20"/>
      <c r="CE923" s="20"/>
      <c r="CF923" s="20"/>
      <c r="CG923" s="20"/>
      <c r="CH923" s="20"/>
      <c r="CI923" s="21"/>
    </row>
    <row r="924" ht="15.75" customHeight="1">
      <c r="A924" s="20"/>
      <c r="B924" s="20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  <c r="BH924" s="20"/>
      <c r="BI924" s="20"/>
      <c r="BJ924" s="20"/>
      <c r="BK924" s="20"/>
      <c r="BL924" s="20"/>
      <c r="BM924" s="20"/>
      <c r="BN924" s="20"/>
      <c r="BO924" s="20"/>
      <c r="BP924" s="20"/>
      <c r="BQ924" s="20"/>
      <c r="BR924" s="20"/>
      <c r="BS924" s="20"/>
      <c r="BT924" s="20"/>
      <c r="BU924" s="20"/>
      <c r="BV924" s="20"/>
      <c r="BW924" s="20"/>
      <c r="BX924" s="20"/>
      <c r="BY924" s="20"/>
      <c r="BZ924" s="20"/>
      <c r="CA924" s="20"/>
      <c r="CB924" s="20"/>
      <c r="CC924" s="20"/>
      <c r="CD924" s="20"/>
      <c r="CE924" s="20"/>
      <c r="CF924" s="20"/>
      <c r="CG924" s="20"/>
      <c r="CH924" s="20"/>
      <c r="CI924" s="21"/>
    </row>
    <row r="925" ht="15.75" customHeight="1">
      <c r="A925" s="20"/>
      <c r="B925" s="20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  <c r="BH925" s="20"/>
      <c r="BI925" s="20"/>
      <c r="BJ925" s="20"/>
      <c r="BK925" s="20"/>
      <c r="BL925" s="20"/>
      <c r="BM925" s="20"/>
      <c r="BN925" s="20"/>
      <c r="BO925" s="20"/>
      <c r="BP925" s="20"/>
      <c r="BQ925" s="20"/>
      <c r="BR925" s="20"/>
      <c r="BS925" s="20"/>
      <c r="BT925" s="20"/>
      <c r="BU925" s="20"/>
      <c r="BV925" s="20"/>
      <c r="BW925" s="20"/>
      <c r="BX925" s="20"/>
      <c r="BY925" s="20"/>
      <c r="BZ925" s="20"/>
      <c r="CA925" s="20"/>
      <c r="CB925" s="20"/>
      <c r="CC925" s="20"/>
      <c r="CD925" s="20"/>
      <c r="CE925" s="20"/>
      <c r="CF925" s="20"/>
      <c r="CG925" s="20"/>
      <c r="CH925" s="20"/>
      <c r="CI925" s="21"/>
    </row>
    <row r="926" ht="15.75" customHeight="1">
      <c r="A926" s="20"/>
      <c r="B926" s="20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  <c r="BH926" s="20"/>
      <c r="BI926" s="20"/>
      <c r="BJ926" s="20"/>
      <c r="BK926" s="20"/>
      <c r="BL926" s="20"/>
      <c r="BM926" s="20"/>
      <c r="BN926" s="20"/>
      <c r="BO926" s="20"/>
      <c r="BP926" s="20"/>
      <c r="BQ926" s="20"/>
      <c r="BR926" s="20"/>
      <c r="BS926" s="20"/>
      <c r="BT926" s="20"/>
      <c r="BU926" s="20"/>
      <c r="BV926" s="20"/>
      <c r="BW926" s="20"/>
      <c r="BX926" s="20"/>
      <c r="BY926" s="20"/>
      <c r="BZ926" s="20"/>
      <c r="CA926" s="20"/>
      <c r="CB926" s="20"/>
      <c r="CC926" s="20"/>
      <c r="CD926" s="20"/>
      <c r="CE926" s="20"/>
      <c r="CF926" s="20"/>
      <c r="CG926" s="20"/>
      <c r="CH926" s="20"/>
      <c r="CI926" s="21"/>
    </row>
    <row r="927" ht="15.75" customHeight="1">
      <c r="A927" s="20"/>
      <c r="B927" s="20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  <c r="BH927" s="20"/>
      <c r="BI927" s="20"/>
      <c r="BJ927" s="20"/>
      <c r="BK927" s="20"/>
      <c r="BL927" s="20"/>
      <c r="BM927" s="20"/>
      <c r="BN927" s="20"/>
      <c r="BO927" s="20"/>
      <c r="BP927" s="20"/>
      <c r="BQ927" s="20"/>
      <c r="BR927" s="20"/>
      <c r="BS927" s="20"/>
      <c r="BT927" s="20"/>
      <c r="BU927" s="20"/>
      <c r="BV927" s="20"/>
      <c r="BW927" s="20"/>
      <c r="BX927" s="20"/>
      <c r="BY927" s="20"/>
      <c r="BZ927" s="20"/>
      <c r="CA927" s="20"/>
      <c r="CB927" s="20"/>
      <c r="CC927" s="20"/>
      <c r="CD927" s="20"/>
      <c r="CE927" s="20"/>
      <c r="CF927" s="20"/>
      <c r="CG927" s="20"/>
      <c r="CH927" s="20"/>
      <c r="CI927" s="21"/>
    </row>
    <row r="928" ht="15.75" customHeight="1">
      <c r="A928" s="20"/>
      <c r="B928" s="20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  <c r="BH928" s="20"/>
      <c r="BI928" s="20"/>
      <c r="BJ928" s="20"/>
      <c r="BK928" s="20"/>
      <c r="BL928" s="20"/>
      <c r="BM928" s="20"/>
      <c r="BN928" s="20"/>
      <c r="BO928" s="20"/>
      <c r="BP928" s="20"/>
      <c r="BQ928" s="20"/>
      <c r="BR928" s="20"/>
      <c r="BS928" s="20"/>
      <c r="BT928" s="20"/>
      <c r="BU928" s="20"/>
      <c r="BV928" s="20"/>
      <c r="BW928" s="20"/>
      <c r="BX928" s="20"/>
      <c r="BY928" s="20"/>
      <c r="BZ928" s="20"/>
      <c r="CA928" s="20"/>
      <c r="CB928" s="20"/>
      <c r="CC928" s="20"/>
      <c r="CD928" s="20"/>
      <c r="CE928" s="20"/>
      <c r="CF928" s="20"/>
      <c r="CG928" s="20"/>
      <c r="CH928" s="20"/>
      <c r="CI928" s="21"/>
    </row>
    <row r="929" ht="15.75" customHeight="1">
      <c r="A929" s="20"/>
      <c r="B929" s="20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  <c r="BH929" s="20"/>
      <c r="BI929" s="20"/>
      <c r="BJ929" s="20"/>
      <c r="BK929" s="20"/>
      <c r="BL929" s="20"/>
      <c r="BM929" s="20"/>
      <c r="BN929" s="20"/>
      <c r="BO929" s="20"/>
      <c r="BP929" s="20"/>
      <c r="BQ929" s="20"/>
      <c r="BR929" s="20"/>
      <c r="BS929" s="20"/>
      <c r="BT929" s="20"/>
      <c r="BU929" s="20"/>
      <c r="BV929" s="20"/>
      <c r="BW929" s="20"/>
      <c r="BX929" s="20"/>
      <c r="BY929" s="20"/>
      <c r="BZ929" s="20"/>
      <c r="CA929" s="20"/>
      <c r="CB929" s="20"/>
      <c r="CC929" s="20"/>
      <c r="CD929" s="20"/>
      <c r="CE929" s="20"/>
      <c r="CF929" s="20"/>
      <c r="CG929" s="20"/>
      <c r="CH929" s="20"/>
      <c r="CI929" s="21"/>
    </row>
    <row r="930" ht="15.75" customHeight="1">
      <c r="A930" s="20"/>
      <c r="B930" s="20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  <c r="BH930" s="20"/>
      <c r="BI930" s="20"/>
      <c r="BJ930" s="20"/>
      <c r="BK930" s="20"/>
      <c r="BL930" s="20"/>
      <c r="BM930" s="20"/>
      <c r="BN930" s="20"/>
      <c r="BO930" s="20"/>
      <c r="BP930" s="20"/>
      <c r="BQ930" s="20"/>
      <c r="BR930" s="20"/>
      <c r="BS930" s="20"/>
      <c r="BT930" s="20"/>
      <c r="BU930" s="20"/>
      <c r="BV930" s="20"/>
      <c r="BW930" s="20"/>
      <c r="BX930" s="20"/>
      <c r="BY930" s="20"/>
      <c r="BZ930" s="20"/>
      <c r="CA930" s="20"/>
      <c r="CB930" s="20"/>
      <c r="CC930" s="20"/>
      <c r="CD930" s="20"/>
      <c r="CE930" s="20"/>
      <c r="CF930" s="20"/>
      <c r="CG930" s="20"/>
      <c r="CH930" s="20"/>
      <c r="CI930" s="21"/>
    </row>
    <row r="931" ht="15.75" customHeight="1">
      <c r="A931" s="20"/>
      <c r="B931" s="20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  <c r="BV931" s="20"/>
      <c r="BW931" s="20"/>
      <c r="BX931" s="20"/>
      <c r="BY931" s="20"/>
      <c r="BZ931" s="20"/>
      <c r="CA931" s="20"/>
      <c r="CB931" s="20"/>
      <c r="CC931" s="20"/>
      <c r="CD931" s="20"/>
      <c r="CE931" s="20"/>
      <c r="CF931" s="20"/>
      <c r="CG931" s="20"/>
      <c r="CH931" s="20"/>
      <c r="CI931" s="21"/>
    </row>
    <row r="932" ht="15.75" customHeight="1">
      <c r="A932" s="20"/>
      <c r="B932" s="20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  <c r="BH932" s="20"/>
      <c r="BI932" s="20"/>
      <c r="BJ932" s="20"/>
      <c r="BK932" s="20"/>
      <c r="BL932" s="20"/>
      <c r="BM932" s="20"/>
      <c r="BN932" s="20"/>
      <c r="BO932" s="20"/>
      <c r="BP932" s="20"/>
      <c r="BQ932" s="20"/>
      <c r="BR932" s="20"/>
      <c r="BS932" s="20"/>
      <c r="BT932" s="20"/>
      <c r="BU932" s="20"/>
      <c r="BV932" s="20"/>
      <c r="BW932" s="20"/>
      <c r="BX932" s="20"/>
      <c r="BY932" s="20"/>
      <c r="BZ932" s="20"/>
      <c r="CA932" s="20"/>
      <c r="CB932" s="20"/>
      <c r="CC932" s="20"/>
      <c r="CD932" s="20"/>
      <c r="CE932" s="20"/>
      <c r="CF932" s="20"/>
      <c r="CG932" s="20"/>
      <c r="CH932" s="20"/>
      <c r="CI932" s="21"/>
    </row>
    <row r="933" ht="15.75" customHeight="1">
      <c r="A933" s="20"/>
      <c r="B933" s="20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  <c r="BH933" s="20"/>
      <c r="BI933" s="20"/>
      <c r="BJ933" s="20"/>
      <c r="BK933" s="20"/>
      <c r="BL933" s="20"/>
      <c r="BM933" s="20"/>
      <c r="BN933" s="20"/>
      <c r="BO933" s="20"/>
      <c r="BP933" s="20"/>
      <c r="BQ933" s="20"/>
      <c r="BR933" s="20"/>
      <c r="BS933" s="20"/>
      <c r="BT933" s="20"/>
      <c r="BU933" s="20"/>
      <c r="BV933" s="20"/>
      <c r="BW933" s="20"/>
      <c r="BX933" s="20"/>
      <c r="BY933" s="20"/>
      <c r="BZ933" s="20"/>
      <c r="CA933" s="20"/>
      <c r="CB933" s="20"/>
      <c r="CC933" s="20"/>
      <c r="CD933" s="20"/>
      <c r="CE933" s="20"/>
      <c r="CF933" s="20"/>
      <c r="CG933" s="20"/>
      <c r="CH933" s="20"/>
      <c r="CI933" s="21"/>
    </row>
    <row r="934" ht="15.75" customHeight="1">
      <c r="A934" s="20"/>
      <c r="B934" s="20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  <c r="BH934" s="20"/>
      <c r="BI934" s="20"/>
      <c r="BJ934" s="20"/>
      <c r="BK934" s="20"/>
      <c r="BL934" s="20"/>
      <c r="BM934" s="20"/>
      <c r="BN934" s="20"/>
      <c r="BO934" s="20"/>
      <c r="BP934" s="20"/>
      <c r="BQ934" s="20"/>
      <c r="BR934" s="20"/>
      <c r="BS934" s="20"/>
      <c r="BT934" s="20"/>
      <c r="BU934" s="20"/>
      <c r="BV934" s="20"/>
      <c r="BW934" s="20"/>
      <c r="BX934" s="20"/>
      <c r="BY934" s="20"/>
      <c r="BZ934" s="20"/>
      <c r="CA934" s="20"/>
      <c r="CB934" s="20"/>
      <c r="CC934" s="20"/>
      <c r="CD934" s="20"/>
      <c r="CE934" s="20"/>
      <c r="CF934" s="20"/>
      <c r="CG934" s="20"/>
      <c r="CH934" s="20"/>
      <c r="CI934" s="21"/>
    </row>
    <row r="935" ht="15.75" customHeight="1">
      <c r="A935" s="20"/>
      <c r="B935" s="20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  <c r="BH935" s="20"/>
      <c r="BI935" s="20"/>
      <c r="BJ935" s="20"/>
      <c r="BK935" s="20"/>
      <c r="BL935" s="20"/>
      <c r="BM935" s="20"/>
      <c r="BN935" s="20"/>
      <c r="BO935" s="20"/>
      <c r="BP935" s="20"/>
      <c r="BQ935" s="20"/>
      <c r="BR935" s="20"/>
      <c r="BS935" s="20"/>
      <c r="BT935" s="20"/>
      <c r="BU935" s="20"/>
      <c r="BV935" s="20"/>
      <c r="BW935" s="20"/>
      <c r="BX935" s="20"/>
      <c r="BY935" s="20"/>
      <c r="BZ935" s="20"/>
      <c r="CA935" s="20"/>
      <c r="CB935" s="20"/>
      <c r="CC935" s="20"/>
      <c r="CD935" s="20"/>
      <c r="CE935" s="20"/>
      <c r="CF935" s="20"/>
      <c r="CG935" s="20"/>
      <c r="CH935" s="20"/>
      <c r="CI935" s="21"/>
    </row>
    <row r="936" ht="15.75" customHeight="1">
      <c r="A936" s="20"/>
      <c r="B936" s="20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  <c r="BH936" s="20"/>
      <c r="BI936" s="20"/>
      <c r="BJ936" s="20"/>
      <c r="BK936" s="20"/>
      <c r="BL936" s="20"/>
      <c r="BM936" s="20"/>
      <c r="BN936" s="20"/>
      <c r="BO936" s="20"/>
      <c r="BP936" s="20"/>
      <c r="BQ936" s="20"/>
      <c r="BR936" s="20"/>
      <c r="BS936" s="20"/>
      <c r="BT936" s="20"/>
      <c r="BU936" s="20"/>
      <c r="BV936" s="20"/>
      <c r="BW936" s="20"/>
      <c r="BX936" s="20"/>
      <c r="BY936" s="20"/>
      <c r="BZ936" s="20"/>
      <c r="CA936" s="20"/>
      <c r="CB936" s="20"/>
      <c r="CC936" s="20"/>
      <c r="CD936" s="20"/>
      <c r="CE936" s="20"/>
      <c r="CF936" s="20"/>
      <c r="CG936" s="20"/>
      <c r="CH936" s="20"/>
      <c r="CI936" s="21"/>
    </row>
    <row r="937" ht="15.75" customHeight="1">
      <c r="A937" s="20"/>
      <c r="B937" s="20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  <c r="BH937" s="20"/>
      <c r="BI937" s="20"/>
      <c r="BJ937" s="20"/>
      <c r="BK937" s="20"/>
      <c r="BL937" s="20"/>
      <c r="BM937" s="20"/>
      <c r="BN937" s="20"/>
      <c r="BO937" s="20"/>
      <c r="BP937" s="20"/>
      <c r="BQ937" s="20"/>
      <c r="BR937" s="20"/>
      <c r="BS937" s="20"/>
      <c r="BT937" s="20"/>
      <c r="BU937" s="20"/>
      <c r="BV937" s="20"/>
      <c r="BW937" s="20"/>
      <c r="BX937" s="20"/>
      <c r="BY937" s="20"/>
      <c r="BZ937" s="20"/>
      <c r="CA937" s="20"/>
      <c r="CB937" s="20"/>
      <c r="CC937" s="20"/>
      <c r="CD937" s="20"/>
      <c r="CE937" s="20"/>
      <c r="CF937" s="20"/>
      <c r="CG937" s="20"/>
      <c r="CH937" s="20"/>
      <c r="CI937" s="21"/>
    </row>
    <row r="938" ht="15.75" customHeight="1">
      <c r="A938" s="20"/>
      <c r="B938" s="20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  <c r="BH938" s="20"/>
      <c r="BI938" s="20"/>
      <c r="BJ938" s="20"/>
      <c r="BK938" s="20"/>
      <c r="BL938" s="20"/>
      <c r="BM938" s="20"/>
      <c r="BN938" s="20"/>
      <c r="BO938" s="20"/>
      <c r="BP938" s="20"/>
      <c r="BQ938" s="20"/>
      <c r="BR938" s="20"/>
      <c r="BS938" s="20"/>
      <c r="BT938" s="20"/>
      <c r="BU938" s="20"/>
      <c r="BV938" s="20"/>
      <c r="BW938" s="20"/>
      <c r="BX938" s="20"/>
      <c r="BY938" s="20"/>
      <c r="BZ938" s="20"/>
      <c r="CA938" s="20"/>
      <c r="CB938" s="20"/>
      <c r="CC938" s="20"/>
      <c r="CD938" s="20"/>
      <c r="CE938" s="20"/>
      <c r="CF938" s="20"/>
      <c r="CG938" s="20"/>
      <c r="CH938" s="20"/>
      <c r="CI938" s="21"/>
    </row>
    <row r="939" ht="15.75" customHeight="1">
      <c r="A939" s="20"/>
      <c r="B939" s="20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  <c r="BH939" s="20"/>
      <c r="BI939" s="20"/>
      <c r="BJ939" s="20"/>
      <c r="BK939" s="20"/>
      <c r="BL939" s="20"/>
      <c r="BM939" s="20"/>
      <c r="BN939" s="20"/>
      <c r="BO939" s="20"/>
      <c r="BP939" s="20"/>
      <c r="BQ939" s="20"/>
      <c r="BR939" s="20"/>
      <c r="BS939" s="20"/>
      <c r="BT939" s="20"/>
      <c r="BU939" s="20"/>
      <c r="BV939" s="20"/>
      <c r="BW939" s="20"/>
      <c r="BX939" s="20"/>
      <c r="BY939" s="20"/>
      <c r="BZ939" s="20"/>
      <c r="CA939" s="20"/>
      <c r="CB939" s="20"/>
      <c r="CC939" s="20"/>
      <c r="CD939" s="20"/>
      <c r="CE939" s="20"/>
      <c r="CF939" s="20"/>
      <c r="CG939" s="20"/>
      <c r="CH939" s="20"/>
      <c r="CI939" s="21"/>
    </row>
    <row r="940" ht="15.75" customHeight="1">
      <c r="A940" s="20"/>
      <c r="B940" s="20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  <c r="BH940" s="20"/>
      <c r="BI940" s="20"/>
      <c r="BJ940" s="20"/>
      <c r="BK940" s="20"/>
      <c r="BL940" s="20"/>
      <c r="BM940" s="20"/>
      <c r="BN940" s="20"/>
      <c r="BO940" s="20"/>
      <c r="BP940" s="20"/>
      <c r="BQ940" s="20"/>
      <c r="BR940" s="20"/>
      <c r="BS940" s="20"/>
      <c r="BT940" s="20"/>
      <c r="BU940" s="20"/>
      <c r="BV940" s="20"/>
      <c r="BW940" s="20"/>
      <c r="BX940" s="20"/>
      <c r="BY940" s="20"/>
      <c r="BZ940" s="20"/>
      <c r="CA940" s="20"/>
      <c r="CB940" s="20"/>
      <c r="CC940" s="20"/>
      <c r="CD940" s="20"/>
      <c r="CE940" s="20"/>
      <c r="CF940" s="20"/>
      <c r="CG940" s="20"/>
      <c r="CH940" s="20"/>
      <c r="CI940" s="21"/>
    </row>
    <row r="941" ht="15.75" customHeight="1">
      <c r="A941" s="20"/>
      <c r="B941" s="20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  <c r="BH941" s="20"/>
      <c r="BI941" s="20"/>
      <c r="BJ941" s="20"/>
      <c r="BK941" s="20"/>
      <c r="BL941" s="20"/>
      <c r="BM941" s="20"/>
      <c r="BN941" s="20"/>
      <c r="BO941" s="20"/>
      <c r="BP941" s="20"/>
      <c r="BQ941" s="20"/>
      <c r="BR941" s="20"/>
      <c r="BS941" s="20"/>
      <c r="BT941" s="20"/>
      <c r="BU941" s="20"/>
      <c r="BV941" s="20"/>
      <c r="BW941" s="20"/>
      <c r="BX941" s="20"/>
      <c r="BY941" s="20"/>
      <c r="BZ941" s="20"/>
      <c r="CA941" s="20"/>
      <c r="CB941" s="20"/>
      <c r="CC941" s="20"/>
      <c r="CD941" s="20"/>
      <c r="CE941" s="20"/>
      <c r="CF941" s="20"/>
      <c r="CG941" s="20"/>
      <c r="CH941" s="20"/>
      <c r="CI941" s="21"/>
    </row>
    <row r="942" ht="15.75" customHeight="1">
      <c r="A942" s="20"/>
      <c r="B942" s="20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  <c r="BH942" s="20"/>
      <c r="BI942" s="20"/>
      <c r="BJ942" s="20"/>
      <c r="BK942" s="20"/>
      <c r="BL942" s="20"/>
      <c r="BM942" s="20"/>
      <c r="BN942" s="20"/>
      <c r="BO942" s="20"/>
      <c r="BP942" s="20"/>
      <c r="BQ942" s="20"/>
      <c r="BR942" s="20"/>
      <c r="BS942" s="20"/>
      <c r="BT942" s="20"/>
      <c r="BU942" s="20"/>
      <c r="BV942" s="20"/>
      <c r="BW942" s="20"/>
      <c r="BX942" s="20"/>
      <c r="BY942" s="20"/>
      <c r="BZ942" s="20"/>
      <c r="CA942" s="20"/>
      <c r="CB942" s="20"/>
      <c r="CC942" s="20"/>
      <c r="CD942" s="20"/>
      <c r="CE942" s="20"/>
      <c r="CF942" s="20"/>
      <c r="CG942" s="20"/>
      <c r="CH942" s="20"/>
      <c r="CI942" s="21"/>
    </row>
    <row r="943" ht="15.75" customHeight="1">
      <c r="A943" s="20"/>
      <c r="B943" s="20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  <c r="BH943" s="20"/>
      <c r="BI943" s="20"/>
      <c r="BJ943" s="20"/>
      <c r="BK943" s="20"/>
      <c r="BL943" s="20"/>
      <c r="BM943" s="20"/>
      <c r="BN943" s="20"/>
      <c r="BO943" s="20"/>
      <c r="BP943" s="20"/>
      <c r="BQ943" s="20"/>
      <c r="BR943" s="20"/>
      <c r="BS943" s="20"/>
      <c r="BT943" s="20"/>
      <c r="BU943" s="20"/>
      <c r="BV943" s="20"/>
      <c r="BW943" s="20"/>
      <c r="BX943" s="20"/>
      <c r="BY943" s="20"/>
      <c r="BZ943" s="20"/>
      <c r="CA943" s="20"/>
      <c r="CB943" s="20"/>
      <c r="CC943" s="20"/>
      <c r="CD943" s="20"/>
      <c r="CE943" s="20"/>
      <c r="CF943" s="20"/>
      <c r="CG943" s="20"/>
      <c r="CH943" s="20"/>
      <c r="CI943" s="21"/>
    </row>
    <row r="944" ht="15.75" customHeight="1">
      <c r="A944" s="20"/>
      <c r="B944" s="20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  <c r="BH944" s="20"/>
      <c r="BI944" s="20"/>
      <c r="BJ944" s="20"/>
      <c r="BK944" s="20"/>
      <c r="BL944" s="20"/>
      <c r="BM944" s="20"/>
      <c r="BN944" s="20"/>
      <c r="BO944" s="20"/>
      <c r="BP944" s="20"/>
      <c r="BQ944" s="20"/>
      <c r="BR944" s="20"/>
      <c r="BS944" s="20"/>
      <c r="BT944" s="20"/>
      <c r="BU944" s="20"/>
      <c r="BV944" s="20"/>
      <c r="BW944" s="20"/>
      <c r="BX944" s="20"/>
      <c r="BY944" s="20"/>
      <c r="BZ944" s="20"/>
      <c r="CA944" s="20"/>
      <c r="CB944" s="20"/>
      <c r="CC944" s="20"/>
      <c r="CD944" s="20"/>
      <c r="CE944" s="20"/>
      <c r="CF944" s="20"/>
      <c r="CG944" s="20"/>
      <c r="CH944" s="20"/>
      <c r="CI944" s="21"/>
    </row>
    <row r="945" ht="15.75" customHeight="1">
      <c r="A945" s="20"/>
      <c r="B945" s="20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  <c r="BH945" s="20"/>
      <c r="BI945" s="20"/>
      <c r="BJ945" s="20"/>
      <c r="BK945" s="20"/>
      <c r="BL945" s="20"/>
      <c r="BM945" s="20"/>
      <c r="BN945" s="20"/>
      <c r="BO945" s="20"/>
      <c r="BP945" s="20"/>
      <c r="BQ945" s="20"/>
      <c r="BR945" s="20"/>
      <c r="BS945" s="20"/>
      <c r="BT945" s="20"/>
      <c r="BU945" s="20"/>
      <c r="BV945" s="20"/>
      <c r="BW945" s="20"/>
      <c r="BX945" s="20"/>
      <c r="BY945" s="20"/>
      <c r="BZ945" s="20"/>
      <c r="CA945" s="20"/>
      <c r="CB945" s="20"/>
      <c r="CC945" s="20"/>
      <c r="CD945" s="20"/>
      <c r="CE945" s="20"/>
      <c r="CF945" s="20"/>
      <c r="CG945" s="20"/>
      <c r="CH945" s="20"/>
      <c r="CI945" s="21"/>
    </row>
    <row r="946" ht="15.75" customHeight="1">
      <c r="A946" s="20"/>
      <c r="B946" s="20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  <c r="BH946" s="20"/>
      <c r="BI946" s="20"/>
      <c r="BJ946" s="20"/>
      <c r="BK946" s="20"/>
      <c r="BL946" s="20"/>
      <c r="BM946" s="20"/>
      <c r="BN946" s="20"/>
      <c r="BO946" s="20"/>
      <c r="BP946" s="20"/>
      <c r="BQ946" s="20"/>
      <c r="BR946" s="20"/>
      <c r="BS946" s="20"/>
      <c r="BT946" s="20"/>
      <c r="BU946" s="20"/>
      <c r="BV946" s="20"/>
      <c r="BW946" s="20"/>
      <c r="BX946" s="20"/>
      <c r="BY946" s="20"/>
      <c r="BZ946" s="20"/>
      <c r="CA946" s="20"/>
      <c r="CB946" s="20"/>
      <c r="CC946" s="20"/>
      <c r="CD946" s="20"/>
      <c r="CE946" s="20"/>
      <c r="CF946" s="20"/>
      <c r="CG946" s="20"/>
      <c r="CH946" s="20"/>
      <c r="CI946" s="21"/>
    </row>
    <row r="947" ht="15.75" customHeight="1">
      <c r="A947" s="20"/>
      <c r="B947" s="20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  <c r="BH947" s="20"/>
      <c r="BI947" s="20"/>
      <c r="BJ947" s="20"/>
      <c r="BK947" s="20"/>
      <c r="BL947" s="20"/>
      <c r="BM947" s="20"/>
      <c r="BN947" s="20"/>
      <c r="BO947" s="20"/>
      <c r="BP947" s="20"/>
      <c r="BQ947" s="20"/>
      <c r="BR947" s="20"/>
      <c r="BS947" s="20"/>
      <c r="BT947" s="20"/>
      <c r="BU947" s="20"/>
      <c r="BV947" s="20"/>
      <c r="BW947" s="20"/>
      <c r="BX947" s="20"/>
      <c r="BY947" s="20"/>
      <c r="BZ947" s="20"/>
      <c r="CA947" s="20"/>
      <c r="CB947" s="20"/>
      <c r="CC947" s="20"/>
      <c r="CD947" s="20"/>
      <c r="CE947" s="20"/>
      <c r="CF947" s="20"/>
      <c r="CG947" s="20"/>
      <c r="CH947" s="20"/>
      <c r="CI947" s="21"/>
    </row>
    <row r="948" ht="15.75" customHeight="1">
      <c r="A948" s="20"/>
      <c r="B948" s="20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  <c r="BH948" s="20"/>
      <c r="BI948" s="20"/>
      <c r="BJ948" s="20"/>
      <c r="BK948" s="20"/>
      <c r="BL948" s="20"/>
      <c r="BM948" s="20"/>
      <c r="BN948" s="20"/>
      <c r="BO948" s="20"/>
      <c r="BP948" s="20"/>
      <c r="BQ948" s="20"/>
      <c r="BR948" s="20"/>
      <c r="BS948" s="20"/>
      <c r="BT948" s="20"/>
      <c r="BU948" s="20"/>
      <c r="BV948" s="20"/>
      <c r="BW948" s="20"/>
      <c r="BX948" s="20"/>
      <c r="BY948" s="20"/>
      <c r="BZ948" s="20"/>
      <c r="CA948" s="20"/>
      <c r="CB948" s="20"/>
      <c r="CC948" s="20"/>
      <c r="CD948" s="20"/>
      <c r="CE948" s="20"/>
      <c r="CF948" s="20"/>
      <c r="CG948" s="20"/>
      <c r="CH948" s="20"/>
      <c r="CI948" s="21"/>
    </row>
    <row r="949" ht="15.75" customHeight="1">
      <c r="A949" s="20"/>
      <c r="B949" s="20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  <c r="BH949" s="20"/>
      <c r="BI949" s="20"/>
      <c r="BJ949" s="20"/>
      <c r="BK949" s="20"/>
      <c r="BL949" s="20"/>
      <c r="BM949" s="20"/>
      <c r="BN949" s="20"/>
      <c r="BO949" s="20"/>
      <c r="BP949" s="20"/>
      <c r="BQ949" s="20"/>
      <c r="BR949" s="20"/>
      <c r="BS949" s="20"/>
      <c r="BT949" s="20"/>
      <c r="BU949" s="20"/>
      <c r="BV949" s="20"/>
      <c r="BW949" s="20"/>
      <c r="BX949" s="20"/>
      <c r="BY949" s="20"/>
      <c r="BZ949" s="20"/>
      <c r="CA949" s="20"/>
      <c r="CB949" s="20"/>
      <c r="CC949" s="20"/>
      <c r="CD949" s="20"/>
      <c r="CE949" s="20"/>
      <c r="CF949" s="20"/>
      <c r="CG949" s="20"/>
      <c r="CH949" s="20"/>
      <c r="CI949" s="21"/>
    </row>
    <row r="950" ht="15.75" customHeight="1">
      <c r="A950" s="20"/>
      <c r="B950" s="20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  <c r="BH950" s="20"/>
      <c r="BI950" s="20"/>
      <c r="BJ950" s="20"/>
      <c r="BK950" s="20"/>
      <c r="BL950" s="20"/>
      <c r="BM950" s="20"/>
      <c r="BN950" s="20"/>
      <c r="BO950" s="20"/>
      <c r="BP950" s="20"/>
      <c r="BQ950" s="20"/>
      <c r="BR950" s="20"/>
      <c r="BS950" s="20"/>
      <c r="BT950" s="20"/>
      <c r="BU950" s="20"/>
      <c r="BV950" s="20"/>
      <c r="BW950" s="20"/>
      <c r="BX950" s="20"/>
      <c r="BY950" s="20"/>
      <c r="BZ950" s="20"/>
      <c r="CA950" s="20"/>
      <c r="CB950" s="20"/>
      <c r="CC950" s="20"/>
      <c r="CD950" s="20"/>
      <c r="CE950" s="20"/>
      <c r="CF950" s="20"/>
      <c r="CG950" s="20"/>
      <c r="CH950" s="20"/>
      <c r="CI950" s="21"/>
    </row>
    <row r="951" ht="15.75" customHeight="1">
      <c r="A951" s="20"/>
      <c r="B951" s="20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  <c r="BH951" s="20"/>
      <c r="BI951" s="20"/>
      <c r="BJ951" s="20"/>
      <c r="BK951" s="20"/>
      <c r="BL951" s="20"/>
      <c r="BM951" s="20"/>
      <c r="BN951" s="20"/>
      <c r="BO951" s="20"/>
      <c r="BP951" s="20"/>
      <c r="BQ951" s="20"/>
      <c r="BR951" s="20"/>
      <c r="BS951" s="20"/>
      <c r="BT951" s="20"/>
      <c r="BU951" s="20"/>
      <c r="BV951" s="20"/>
      <c r="BW951" s="20"/>
      <c r="BX951" s="20"/>
      <c r="BY951" s="20"/>
      <c r="BZ951" s="20"/>
      <c r="CA951" s="20"/>
      <c r="CB951" s="20"/>
      <c r="CC951" s="20"/>
      <c r="CD951" s="20"/>
      <c r="CE951" s="20"/>
      <c r="CF951" s="20"/>
      <c r="CG951" s="20"/>
      <c r="CH951" s="20"/>
      <c r="CI951" s="21"/>
    </row>
    <row r="952" ht="15.75" customHeight="1">
      <c r="A952" s="20"/>
      <c r="B952" s="20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  <c r="BH952" s="20"/>
      <c r="BI952" s="20"/>
      <c r="BJ952" s="20"/>
      <c r="BK952" s="20"/>
      <c r="BL952" s="20"/>
      <c r="BM952" s="20"/>
      <c r="BN952" s="20"/>
      <c r="BO952" s="20"/>
      <c r="BP952" s="20"/>
      <c r="BQ952" s="20"/>
      <c r="BR952" s="20"/>
      <c r="BS952" s="20"/>
      <c r="BT952" s="20"/>
      <c r="BU952" s="20"/>
      <c r="BV952" s="20"/>
      <c r="BW952" s="20"/>
      <c r="BX952" s="20"/>
      <c r="BY952" s="20"/>
      <c r="BZ952" s="20"/>
      <c r="CA952" s="20"/>
      <c r="CB952" s="20"/>
      <c r="CC952" s="20"/>
      <c r="CD952" s="20"/>
      <c r="CE952" s="20"/>
      <c r="CF952" s="20"/>
      <c r="CG952" s="20"/>
      <c r="CH952" s="20"/>
      <c r="CI952" s="21"/>
    </row>
    <row r="953" ht="15.75" customHeight="1">
      <c r="A953" s="20"/>
      <c r="B953" s="20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  <c r="BH953" s="20"/>
      <c r="BI953" s="20"/>
      <c r="BJ953" s="20"/>
      <c r="BK953" s="20"/>
      <c r="BL953" s="20"/>
      <c r="BM953" s="20"/>
      <c r="BN953" s="20"/>
      <c r="BO953" s="20"/>
      <c r="BP953" s="20"/>
      <c r="BQ953" s="20"/>
      <c r="BR953" s="20"/>
      <c r="BS953" s="20"/>
      <c r="BT953" s="20"/>
      <c r="BU953" s="20"/>
      <c r="BV953" s="20"/>
      <c r="BW953" s="20"/>
      <c r="BX953" s="20"/>
      <c r="BY953" s="20"/>
      <c r="BZ953" s="20"/>
      <c r="CA953" s="20"/>
      <c r="CB953" s="20"/>
      <c r="CC953" s="20"/>
      <c r="CD953" s="20"/>
      <c r="CE953" s="20"/>
      <c r="CF953" s="20"/>
      <c r="CG953" s="20"/>
      <c r="CH953" s="20"/>
      <c r="CI953" s="21"/>
    </row>
    <row r="954" ht="15.75" customHeight="1">
      <c r="A954" s="20"/>
      <c r="B954" s="20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  <c r="BH954" s="20"/>
      <c r="BI954" s="20"/>
      <c r="BJ954" s="20"/>
      <c r="BK954" s="20"/>
      <c r="BL954" s="20"/>
      <c r="BM954" s="20"/>
      <c r="BN954" s="20"/>
      <c r="BO954" s="20"/>
      <c r="BP954" s="20"/>
      <c r="BQ954" s="20"/>
      <c r="BR954" s="20"/>
      <c r="BS954" s="20"/>
      <c r="BT954" s="20"/>
      <c r="BU954" s="20"/>
      <c r="BV954" s="20"/>
      <c r="BW954" s="20"/>
      <c r="BX954" s="20"/>
      <c r="BY954" s="20"/>
      <c r="BZ954" s="20"/>
      <c r="CA954" s="20"/>
      <c r="CB954" s="20"/>
      <c r="CC954" s="20"/>
      <c r="CD954" s="20"/>
      <c r="CE954" s="20"/>
      <c r="CF954" s="20"/>
      <c r="CG954" s="20"/>
      <c r="CH954" s="20"/>
      <c r="CI954" s="21"/>
    </row>
    <row r="955" ht="15.75" customHeight="1">
      <c r="A955" s="20"/>
      <c r="B955" s="20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  <c r="BH955" s="20"/>
      <c r="BI955" s="20"/>
      <c r="BJ955" s="20"/>
      <c r="BK955" s="20"/>
      <c r="BL955" s="20"/>
      <c r="BM955" s="20"/>
      <c r="BN955" s="20"/>
      <c r="BO955" s="20"/>
      <c r="BP955" s="20"/>
      <c r="BQ955" s="20"/>
      <c r="BR955" s="20"/>
      <c r="BS955" s="20"/>
      <c r="BT955" s="20"/>
      <c r="BU955" s="20"/>
      <c r="BV955" s="20"/>
      <c r="BW955" s="20"/>
      <c r="BX955" s="20"/>
      <c r="BY955" s="20"/>
      <c r="BZ955" s="20"/>
      <c r="CA955" s="20"/>
      <c r="CB955" s="20"/>
      <c r="CC955" s="20"/>
      <c r="CD955" s="20"/>
      <c r="CE955" s="20"/>
      <c r="CF955" s="20"/>
      <c r="CG955" s="20"/>
      <c r="CH955" s="20"/>
      <c r="CI955" s="21"/>
    </row>
    <row r="956" ht="15.75" customHeight="1">
      <c r="A956" s="20"/>
      <c r="B956" s="20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  <c r="BH956" s="20"/>
      <c r="BI956" s="20"/>
      <c r="BJ956" s="20"/>
      <c r="BK956" s="20"/>
      <c r="BL956" s="20"/>
      <c r="BM956" s="20"/>
      <c r="BN956" s="20"/>
      <c r="BO956" s="20"/>
      <c r="BP956" s="20"/>
      <c r="BQ956" s="20"/>
      <c r="BR956" s="20"/>
      <c r="BS956" s="20"/>
      <c r="BT956" s="20"/>
      <c r="BU956" s="20"/>
      <c r="BV956" s="20"/>
      <c r="BW956" s="20"/>
      <c r="BX956" s="20"/>
      <c r="BY956" s="20"/>
      <c r="BZ956" s="20"/>
      <c r="CA956" s="20"/>
      <c r="CB956" s="20"/>
      <c r="CC956" s="20"/>
      <c r="CD956" s="20"/>
      <c r="CE956" s="20"/>
      <c r="CF956" s="20"/>
      <c r="CG956" s="20"/>
      <c r="CH956" s="20"/>
      <c r="CI956" s="21"/>
    </row>
    <row r="957" ht="15.75" customHeight="1">
      <c r="A957" s="20"/>
      <c r="B957" s="20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  <c r="BH957" s="20"/>
      <c r="BI957" s="20"/>
      <c r="BJ957" s="20"/>
      <c r="BK957" s="20"/>
      <c r="BL957" s="20"/>
      <c r="BM957" s="20"/>
      <c r="BN957" s="20"/>
      <c r="BO957" s="20"/>
      <c r="BP957" s="20"/>
      <c r="BQ957" s="20"/>
      <c r="BR957" s="20"/>
      <c r="BS957" s="20"/>
      <c r="BT957" s="20"/>
      <c r="BU957" s="20"/>
      <c r="BV957" s="20"/>
      <c r="BW957" s="20"/>
      <c r="BX957" s="20"/>
      <c r="BY957" s="20"/>
      <c r="BZ957" s="20"/>
      <c r="CA957" s="20"/>
      <c r="CB957" s="20"/>
      <c r="CC957" s="20"/>
      <c r="CD957" s="20"/>
      <c r="CE957" s="20"/>
      <c r="CF957" s="20"/>
      <c r="CG957" s="20"/>
      <c r="CH957" s="20"/>
      <c r="CI957" s="21"/>
    </row>
    <row r="958" ht="15.75" customHeight="1">
      <c r="A958" s="20"/>
      <c r="B958" s="20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  <c r="BH958" s="20"/>
      <c r="BI958" s="20"/>
      <c r="BJ958" s="20"/>
      <c r="BK958" s="20"/>
      <c r="BL958" s="20"/>
      <c r="BM958" s="20"/>
      <c r="BN958" s="20"/>
      <c r="BO958" s="20"/>
      <c r="BP958" s="20"/>
      <c r="BQ958" s="20"/>
      <c r="BR958" s="20"/>
      <c r="BS958" s="20"/>
      <c r="BT958" s="20"/>
      <c r="BU958" s="20"/>
      <c r="BV958" s="20"/>
      <c r="BW958" s="20"/>
      <c r="BX958" s="20"/>
      <c r="BY958" s="20"/>
      <c r="BZ958" s="20"/>
      <c r="CA958" s="20"/>
      <c r="CB958" s="20"/>
      <c r="CC958" s="20"/>
      <c r="CD958" s="20"/>
      <c r="CE958" s="20"/>
      <c r="CF958" s="20"/>
      <c r="CG958" s="20"/>
      <c r="CH958" s="20"/>
      <c r="CI958" s="21"/>
    </row>
    <row r="959" ht="15.75" customHeight="1">
      <c r="A959" s="20"/>
      <c r="B959" s="20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  <c r="BH959" s="20"/>
      <c r="BI959" s="20"/>
      <c r="BJ959" s="20"/>
      <c r="BK959" s="20"/>
      <c r="BL959" s="20"/>
      <c r="BM959" s="20"/>
      <c r="BN959" s="20"/>
      <c r="BO959" s="20"/>
      <c r="BP959" s="20"/>
      <c r="BQ959" s="20"/>
      <c r="BR959" s="20"/>
      <c r="BS959" s="20"/>
      <c r="BT959" s="20"/>
      <c r="BU959" s="20"/>
      <c r="BV959" s="20"/>
      <c r="BW959" s="20"/>
      <c r="BX959" s="20"/>
      <c r="BY959" s="20"/>
      <c r="BZ959" s="20"/>
      <c r="CA959" s="20"/>
      <c r="CB959" s="20"/>
      <c r="CC959" s="20"/>
      <c r="CD959" s="20"/>
      <c r="CE959" s="20"/>
      <c r="CF959" s="20"/>
      <c r="CG959" s="20"/>
      <c r="CH959" s="20"/>
      <c r="CI959" s="21"/>
    </row>
    <row r="960" ht="15.75" customHeight="1">
      <c r="A960" s="20"/>
      <c r="B960" s="20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  <c r="BH960" s="20"/>
      <c r="BI960" s="20"/>
      <c r="BJ960" s="20"/>
      <c r="BK960" s="20"/>
      <c r="BL960" s="20"/>
      <c r="BM960" s="20"/>
      <c r="BN960" s="20"/>
      <c r="BO960" s="20"/>
      <c r="BP960" s="20"/>
      <c r="BQ960" s="20"/>
      <c r="BR960" s="20"/>
      <c r="BS960" s="20"/>
      <c r="BT960" s="20"/>
      <c r="BU960" s="20"/>
      <c r="BV960" s="20"/>
      <c r="BW960" s="20"/>
      <c r="BX960" s="20"/>
      <c r="BY960" s="20"/>
      <c r="BZ960" s="20"/>
      <c r="CA960" s="20"/>
      <c r="CB960" s="20"/>
      <c r="CC960" s="20"/>
      <c r="CD960" s="20"/>
      <c r="CE960" s="20"/>
      <c r="CF960" s="20"/>
      <c r="CG960" s="20"/>
      <c r="CH960" s="20"/>
      <c r="CI960" s="21"/>
    </row>
    <row r="961" ht="15.75" customHeight="1">
      <c r="A961" s="20"/>
      <c r="B961" s="20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  <c r="BH961" s="20"/>
      <c r="BI961" s="20"/>
      <c r="BJ961" s="20"/>
      <c r="BK961" s="20"/>
      <c r="BL961" s="20"/>
      <c r="BM961" s="20"/>
      <c r="BN961" s="20"/>
      <c r="BO961" s="20"/>
      <c r="BP961" s="20"/>
      <c r="BQ961" s="20"/>
      <c r="BR961" s="20"/>
      <c r="BS961" s="20"/>
      <c r="BT961" s="20"/>
      <c r="BU961" s="20"/>
      <c r="BV961" s="20"/>
      <c r="BW961" s="20"/>
      <c r="BX961" s="20"/>
      <c r="BY961" s="20"/>
      <c r="BZ961" s="20"/>
      <c r="CA961" s="20"/>
      <c r="CB961" s="20"/>
      <c r="CC961" s="20"/>
      <c r="CD961" s="20"/>
      <c r="CE961" s="20"/>
      <c r="CF961" s="20"/>
      <c r="CG961" s="20"/>
      <c r="CH961" s="20"/>
      <c r="CI961" s="21"/>
    </row>
    <row r="962" ht="15.75" customHeight="1">
      <c r="A962" s="20"/>
      <c r="B962" s="20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  <c r="BH962" s="20"/>
      <c r="BI962" s="20"/>
      <c r="BJ962" s="20"/>
      <c r="BK962" s="20"/>
      <c r="BL962" s="20"/>
      <c r="BM962" s="20"/>
      <c r="BN962" s="20"/>
      <c r="BO962" s="20"/>
      <c r="BP962" s="20"/>
      <c r="BQ962" s="20"/>
      <c r="BR962" s="20"/>
      <c r="BS962" s="20"/>
      <c r="BT962" s="20"/>
      <c r="BU962" s="20"/>
      <c r="BV962" s="20"/>
      <c r="BW962" s="20"/>
      <c r="BX962" s="20"/>
      <c r="BY962" s="20"/>
      <c r="BZ962" s="20"/>
      <c r="CA962" s="20"/>
      <c r="CB962" s="20"/>
      <c r="CC962" s="20"/>
      <c r="CD962" s="20"/>
      <c r="CE962" s="20"/>
      <c r="CF962" s="20"/>
      <c r="CG962" s="20"/>
      <c r="CH962" s="20"/>
      <c r="CI962" s="21"/>
    </row>
    <row r="963" ht="15.75" customHeight="1">
      <c r="A963" s="20"/>
      <c r="B963" s="20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  <c r="BH963" s="20"/>
      <c r="BI963" s="20"/>
      <c r="BJ963" s="20"/>
      <c r="BK963" s="20"/>
      <c r="BL963" s="20"/>
      <c r="BM963" s="20"/>
      <c r="BN963" s="20"/>
      <c r="BO963" s="20"/>
      <c r="BP963" s="20"/>
      <c r="BQ963" s="20"/>
      <c r="BR963" s="20"/>
      <c r="BS963" s="20"/>
      <c r="BT963" s="20"/>
      <c r="BU963" s="20"/>
      <c r="BV963" s="20"/>
      <c r="BW963" s="20"/>
      <c r="BX963" s="20"/>
      <c r="BY963" s="20"/>
      <c r="BZ963" s="20"/>
      <c r="CA963" s="20"/>
      <c r="CB963" s="20"/>
      <c r="CC963" s="20"/>
      <c r="CD963" s="20"/>
      <c r="CE963" s="20"/>
      <c r="CF963" s="20"/>
      <c r="CG963" s="20"/>
      <c r="CH963" s="20"/>
      <c r="CI963" s="21"/>
    </row>
    <row r="964" ht="15.75" customHeight="1">
      <c r="A964" s="20"/>
      <c r="B964" s="20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  <c r="BH964" s="20"/>
      <c r="BI964" s="20"/>
      <c r="BJ964" s="20"/>
      <c r="BK964" s="20"/>
      <c r="BL964" s="20"/>
      <c r="BM964" s="20"/>
      <c r="BN964" s="20"/>
      <c r="BO964" s="20"/>
      <c r="BP964" s="20"/>
      <c r="BQ964" s="20"/>
      <c r="BR964" s="20"/>
      <c r="BS964" s="20"/>
      <c r="BT964" s="20"/>
      <c r="BU964" s="20"/>
      <c r="BV964" s="20"/>
      <c r="BW964" s="20"/>
      <c r="BX964" s="20"/>
      <c r="BY964" s="20"/>
      <c r="BZ964" s="20"/>
      <c r="CA964" s="20"/>
      <c r="CB964" s="20"/>
      <c r="CC964" s="20"/>
      <c r="CD964" s="20"/>
      <c r="CE964" s="20"/>
      <c r="CF964" s="20"/>
      <c r="CG964" s="20"/>
      <c r="CH964" s="20"/>
      <c r="CI964" s="21"/>
    </row>
    <row r="965" ht="15.75" customHeight="1">
      <c r="A965" s="20"/>
      <c r="B965" s="20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  <c r="BH965" s="20"/>
      <c r="BI965" s="20"/>
      <c r="BJ965" s="20"/>
      <c r="BK965" s="20"/>
      <c r="BL965" s="20"/>
      <c r="BM965" s="20"/>
      <c r="BN965" s="20"/>
      <c r="BO965" s="20"/>
      <c r="BP965" s="20"/>
      <c r="BQ965" s="20"/>
      <c r="BR965" s="20"/>
      <c r="BS965" s="20"/>
      <c r="BT965" s="20"/>
      <c r="BU965" s="20"/>
      <c r="BV965" s="20"/>
      <c r="BW965" s="20"/>
      <c r="BX965" s="20"/>
      <c r="BY965" s="20"/>
      <c r="BZ965" s="20"/>
      <c r="CA965" s="20"/>
      <c r="CB965" s="20"/>
      <c r="CC965" s="20"/>
      <c r="CD965" s="20"/>
      <c r="CE965" s="20"/>
      <c r="CF965" s="20"/>
      <c r="CG965" s="20"/>
      <c r="CH965" s="20"/>
      <c r="CI965" s="21"/>
    </row>
    <row r="966" ht="15.75" customHeight="1">
      <c r="A966" s="20"/>
      <c r="B966" s="20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  <c r="BH966" s="20"/>
      <c r="BI966" s="20"/>
      <c r="BJ966" s="20"/>
      <c r="BK966" s="20"/>
      <c r="BL966" s="20"/>
      <c r="BM966" s="20"/>
      <c r="BN966" s="20"/>
      <c r="BO966" s="20"/>
      <c r="BP966" s="20"/>
      <c r="BQ966" s="20"/>
      <c r="BR966" s="20"/>
      <c r="BS966" s="20"/>
      <c r="BT966" s="20"/>
      <c r="BU966" s="20"/>
      <c r="BV966" s="20"/>
      <c r="BW966" s="20"/>
      <c r="BX966" s="20"/>
      <c r="BY966" s="20"/>
      <c r="BZ966" s="20"/>
      <c r="CA966" s="20"/>
      <c r="CB966" s="20"/>
      <c r="CC966" s="20"/>
      <c r="CD966" s="20"/>
      <c r="CE966" s="20"/>
      <c r="CF966" s="20"/>
      <c r="CG966" s="20"/>
      <c r="CH966" s="20"/>
      <c r="CI966" s="21"/>
    </row>
    <row r="967" ht="15.75" customHeight="1">
      <c r="A967" s="20"/>
      <c r="B967" s="20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  <c r="BH967" s="20"/>
      <c r="BI967" s="20"/>
      <c r="BJ967" s="20"/>
      <c r="BK967" s="20"/>
      <c r="BL967" s="20"/>
      <c r="BM967" s="20"/>
      <c r="BN967" s="20"/>
      <c r="BO967" s="20"/>
      <c r="BP967" s="20"/>
      <c r="BQ967" s="20"/>
      <c r="BR967" s="20"/>
      <c r="BS967" s="20"/>
      <c r="BT967" s="20"/>
      <c r="BU967" s="20"/>
      <c r="BV967" s="20"/>
      <c r="BW967" s="20"/>
      <c r="BX967" s="20"/>
      <c r="BY967" s="20"/>
      <c r="BZ967" s="20"/>
      <c r="CA967" s="20"/>
      <c r="CB967" s="20"/>
      <c r="CC967" s="20"/>
      <c r="CD967" s="20"/>
      <c r="CE967" s="20"/>
      <c r="CF967" s="20"/>
      <c r="CG967" s="20"/>
      <c r="CH967" s="20"/>
      <c r="CI967" s="21"/>
    </row>
    <row r="968" ht="15.75" customHeight="1">
      <c r="A968" s="20"/>
      <c r="B968" s="20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  <c r="BH968" s="20"/>
      <c r="BI968" s="20"/>
      <c r="BJ968" s="20"/>
      <c r="BK968" s="20"/>
      <c r="BL968" s="20"/>
      <c r="BM968" s="20"/>
      <c r="BN968" s="20"/>
      <c r="BO968" s="20"/>
      <c r="BP968" s="20"/>
      <c r="BQ968" s="20"/>
      <c r="BR968" s="20"/>
      <c r="BS968" s="20"/>
      <c r="BT968" s="20"/>
      <c r="BU968" s="20"/>
      <c r="BV968" s="20"/>
      <c r="BW968" s="20"/>
      <c r="BX968" s="20"/>
      <c r="BY968" s="20"/>
      <c r="BZ968" s="20"/>
      <c r="CA968" s="20"/>
      <c r="CB968" s="20"/>
      <c r="CC968" s="20"/>
      <c r="CD968" s="20"/>
      <c r="CE968" s="20"/>
      <c r="CF968" s="20"/>
      <c r="CG968" s="20"/>
      <c r="CH968" s="20"/>
      <c r="CI968" s="21"/>
    </row>
    <row r="969" ht="15.75" customHeight="1">
      <c r="A969" s="20"/>
      <c r="B969" s="20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  <c r="BH969" s="20"/>
      <c r="BI969" s="20"/>
      <c r="BJ969" s="20"/>
      <c r="BK969" s="20"/>
      <c r="BL969" s="20"/>
      <c r="BM969" s="20"/>
      <c r="BN969" s="20"/>
      <c r="BO969" s="20"/>
      <c r="BP969" s="20"/>
      <c r="BQ969" s="20"/>
      <c r="BR969" s="20"/>
      <c r="BS969" s="20"/>
      <c r="BT969" s="20"/>
      <c r="BU969" s="20"/>
      <c r="BV969" s="20"/>
      <c r="BW969" s="20"/>
      <c r="BX969" s="20"/>
      <c r="BY969" s="20"/>
      <c r="BZ969" s="20"/>
      <c r="CA969" s="20"/>
      <c r="CB969" s="20"/>
      <c r="CC969" s="20"/>
      <c r="CD969" s="20"/>
      <c r="CE969" s="20"/>
      <c r="CF969" s="20"/>
      <c r="CG969" s="20"/>
      <c r="CH969" s="20"/>
      <c r="CI969" s="21"/>
    </row>
    <row r="970" ht="15.75" customHeight="1">
      <c r="A970" s="20"/>
      <c r="B970" s="20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  <c r="BH970" s="20"/>
      <c r="BI970" s="20"/>
      <c r="BJ970" s="20"/>
      <c r="BK970" s="20"/>
      <c r="BL970" s="20"/>
      <c r="BM970" s="20"/>
      <c r="BN970" s="20"/>
      <c r="BO970" s="20"/>
      <c r="BP970" s="20"/>
      <c r="BQ970" s="20"/>
      <c r="BR970" s="20"/>
      <c r="BS970" s="20"/>
      <c r="BT970" s="20"/>
      <c r="BU970" s="20"/>
      <c r="BV970" s="20"/>
      <c r="BW970" s="20"/>
      <c r="BX970" s="20"/>
      <c r="BY970" s="20"/>
      <c r="BZ970" s="20"/>
      <c r="CA970" s="20"/>
      <c r="CB970" s="20"/>
      <c r="CC970" s="20"/>
      <c r="CD970" s="20"/>
      <c r="CE970" s="20"/>
      <c r="CF970" s="20"/>
      <c r="CG970" s="20"/>
      <c r="CH970" s="20"/>
      <c r="CI970" s="21"/>
    </row>
    <row r="971" ht="15.75" customHeight="1">
      <c r="A971" s="20"/>
      <c r="B971" s="20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  <c r="BH971" s="20"/>
      <c r="BI971" s="20"/>
      <c r="BJ971" s="20"/>
      <c r="BK971" s="20"/>
      <c r="BL971" s="20"/>
      <c r="BM971" s="20"/>
      <c r="BN971" s="20"/>
      <c r="BO971" s="20"/>
      <c r="BP971" s="20"/>
      <c r="BQ971" s="20"/>
      <c r="BR971" s="20"/>
      <c r="BS971" s="20"/>
      <c r="BT971" s="20"/>
      <c r="BU971" s="20"/>
      <c r="BV971" s="20"/>
      <c r="BW971" s="20"/>
      <c r="BX971" s="20"/>
      <c r="BY971" s="20"/>
      <c r="BZ971" s="20"/>
      <c r="CA971" s="20"/>
      <c r="CB971" s="20"/>
      <c r="CC971" s="20"/>
      <c r="CD971" s="20"/>
      <c r="CE971" s="20"/>
      <c r="CF971" s="20"/>
      <c r="CG971" s="20"/>
      <c r="CH971" s="20"/>
      <c r="CI971" s="21"/>
    </row>
    <row r="972" ht="15.75" customHeight="1">
      <c r="A972" s="20"/>
      <c r="B972" s="20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  <c r="BH972" s="20"/>
      <c r="BI972" s="20"/>
      <c r="BJ972" s="20"/>
      <c r="BK972" s="20"/>
      <c r="BL972" s="20"/>
      <c r="BM972" s="20"/>
      <c r="BN972" s="20"/>
      <c r="BO972" s="20"/>
      <c r="BP972" s="20"/>
      <c r="BQ972" s="20"/>
      <c r="BR972" s="20"/>
      <c r="BS972" s="20"/>
      <c r="BT972" s="20"/>
      <c r="BU972" s="20"/>
      <c r="BV972" s="20"/>
      <c r="BW972" s="20"/>
      <c r="BX972" s="20"/>
      <c r="BY972" s="20"/>
      <c r="BZ972" s="20"/>
      <c r="CA972" s="20"/>
      <c r="CB972" s="20"/>
      <c r="CC972" s="20"/>
      <c r="CD972" s="20"/>
      <c r="CE972" s="20"/>
      <c r="CF972" s="20"/>
      <c r="CG972" s="20"/>
      <c r="CH972" s="20"/>
      <c r="CI972" s="21"/>
    </row>
    <row r="973" ht="15.75" customHeight="1">
      <c r="A973" s="20"/>
      <c r="B973" s="20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  <c r="BH973" s="20"/>
      <c r="BI973" s="20"/>
      <c r="BJ973" s="20"/>
      <c r="BK973" s="20"/>
      <c r="BL973" s="20"/>
      <c r="BM973" s="20"/>
      <c r="BN973" s="20"/>
      <c r="BO973" s="20"/>
      <c r="BP973" s="20"/>
      <c r="BQ973" s="20"/>
      <c r="BR973" s="20"/>
      <c r="BS973" s="20"/>
      <c r="BT973" s="20"/>
      <c r="BU973" s="20"/>
      <c r="BV973" s="20"/>
      <c r="BW973" s="20"/>
      <c r="BX973" s="20"/>
      <c r="BY973" s="20"/>
      <c r="BZ973" s="20"/>
      <c r="CA973" s="20"/>
      <c r="CB973" s="20"/>
      <c r="CC973" s="20"/>
      <c r="CD973" s="20"/>
      <c r="CE973" s="20"/>
      <c r="CF973" s="20"/>
      <c r="CG973" s="20"/>
      <c r="CH973" s="20"/>
      <c r="CI973" s="21"/>
    </row>
    <row r="974" ht="15.75" customHeight="1">
      <c r="A974" s="20"/>
      <c r="B974" s="20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  <c r="BH974" s="20"/>
      <c r="BI974" s="20"/>
      <c r="BJ974" s="20"/>
      <c r="BK974" s="20"/>
      <c r="BL974" s="20"/>
      <c r="BM974" s="20"/>
      <c r="BN974" s="20"/>
      <c r="BO974" s="20"/>
      <c r="BP974" s="20"/>
      <c r="BQ974" s="20"/>
      <c r="BR974" s="20"/>
      <c r="BS974" s="20"/>
      <c r="BT974" s="20"/>
      <c r="BU974" s="20"/>
      <c r="BV974" s="20"/>
      <c r="BW974" s="20"/>
      <c r="BX974" s="20"/>
      <c r="BY974" s="20"/>
      <c r="BZ974" s="20"/>
      <c r="CA974" s="20"/>
      <c r="CB974" s="20"/>
      <c r="CC974" s="20"/>
      <c r="CD974" s="20"/>
      <c r="CE974" s="20"/>
      <c r="CF974" s="20"/>
      <c r="CG974" s="20"/>
      <c r="CH974" s="20"/>
      <c r="CI974" s="21"/>
    </row>
    <row r="975" ht="15.75" customHeight="1">
      <c r="A975" s="20"/>
      <c r="B975" s="20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  <c r="BH975" s="20"/>
      <c r="BI975" s="20"/>
      <c r="BJ975" s="20"/>
      <c r="BK975" s="20"/>
      <c r="BL975" s="20"/>
      <c r="BM975" s="20"/>
      <c r="BN975" s="20"/>
      <c r="BO975" s="20"/>
      <c r="BP975" s="20"/>
      <c r="BQ975" s="20"/>
      <c r="BR975" s="20"/>
      <c r="BS975" s="20"/>
      <c r="BT975" s="20"/>
      <c r="BU975" s="20"/>
      <c r="BV975" s="20"/>
      <c r="BW975" s="20"/>
      <c r="BX975" s="20"/>
      <c r="BY975" s="20"/>
      <c r="BZ975" s="20"/>
      <c r="CA975" s="20"/>
      <c r="CB975" s="20"/>
      <c r="CC975" s="20"/>
      <c r="CD975" s="20"/>
      <c r="CE975" s="20"/>
      <c r="CF975" s="20"/>
      <c r="CG975" s="20"/>
      <c r="CH975" s="20"/>
      <c r="CI975" s="21"/>
    </row>
    <row r="976" ht="15.75" customHeight="1">
      <c r="A976" s="20"/>
      <c r="B976" s="20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  <c r="BH976" s="20"/>
      <c r="BI976" s="20"/>
      <c r="BJ976" s="20"/>
      <c r="BK976" s="20"/>
      <c r="BL976" s="20"/>
      <c r="BM976" s="20"/>
      <c r="BN976" s="20"/>
      <c r="BO976" s="20"/>
      <c r="BP976" s="20"/>
      <c r="BQ976" s="20"/>
      <c r="BR976" s="20"/>
      <c r="BS976" s="20"/>
      <c r="BT976" s="20"/>
      <c r="BU976" s="20"/>
      <c r="BV976" s="20"/>
      <c r="BW976" s="20"/>
      <c r="BX976" s="20"/>
      <c r="BY976" s="20"/>
      <c r="BZ976" s="20"/>
      <c r="CA976" s="20"/>
      <c r="CB976" s="20"/>
      <c r="CC976" s="20"/>
      <c r="CD976" s="20"/>
      <c r="CE976" s="20"/>
      <c r="CF976" s="20"/>
      <c r="CG976" s="20"/>
      <c r="CH976" s="20"/>
      <c r="CI976" s="21"/>
    </row>
    <row r="977" ht="15.75" customHeight="1">
      <c r="A977" s="20"/>
      <c r="B977" s="20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  <c r="BH977" s="20"/>
      <c r="BI977" s="20"/>
      <c r="BJ977" s="20"/>
      <c r="BK977" s="20"/>
      <c r="BL977" s="20"/>
      <c r="BM977" s="20"/>
      <c r="BN977" s="20"/>
      <c r="BO977" s="20"/>
      <c r="BP977" s="20"/>
      <c r="BQ977" s="20"/>
      <c r="BR977" s="20"/>
      <c r="BS977" s="20"/>
      <c r="BT977" s="20"/>
      <c r="BU977" s="20"/>
      <c r="BV977" s="20"/>
      <c r="BW977" s="20"/>
      <c r="BX977" s="20"/>
      <c r="BY977" s="20"/>
      <c r="BZ977" s="20"/>
      <c r="CA977" s="20"/>
      <c r="CB977" s="20"/>
      <c r="CC977" s="20"/>
      <c r="CD977" s="20"/>
      <c r="CE977" s="20"/>
      <c r="CF977" s="20"/>
      <c r="CG977" s="20"/>
      <c r="CH977" s="20"/>
      <c r="CI977" s="21"/>
    </row>
    <row r="978" ht="15.75" customHeight="1">
      <c r="A978" s="20"/>
      <c r="B978" s="20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  <c r="BH978" s="20"/>
      <c r="BI978" s="20"/>
      <c r="BJ978" s="20"/>
      <c r="BK978" s="20"/>
      <c r="BL978" s="20"/>
      <c r="BM978" s="20"/>
      <c r="BN978" s="20"/>
      <c r="BO978" s="20"/>
      <c r="BP978" s="20"/>
      <c r="BQ978" s="20"/>
      <c r="BR978" s="20"/>
      <c r="BS978" s="20"/>
      <c r="BT978" s="20"/>
      <c r="BU978" s="20"/>
      <c r="BV978" s="20"/>
      <c r="BW978" s="20"/>
      <c r="BX978" s="20"/>
      <c r="BY978" s="20"/>
      <c r="BZ978" s="20"/>
      <c r="CA978" s="20"/>
      <c r="CB978" s="20"/>
      <c r="CC978" s="20"/>
      <c r="CD978" s="20"/>
      <c r="CE978" s="20"/>
      <c r="CF978" s="20"/>
      <c r="CG978" s="20"/>
      <c r="CH978" s="20"/>
      <c r="CI978" s="21"/>
    </row>
    <row r="979" ht="15.75" customHeight="1">
      <c r="A979" s="20"/>
      <c r="B979" s="20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  <c r="BH979" s="20"/>
      <c r="BI979" s="20"/>
      <c r="BJ979" s="20"/>
      <c r="BK979" s="20"/>
      <c r="BL979" s="20"/>
      <c r="BM979" s="20"/>
      <c r="BN979" s="20"/>
      <c r="BO979" s="20"/>
      <c r="BP979" s="20"/>
      <c r="BQ979" s="20"/>
      <c r="BR979" s="20"/>
      <c r="BS979" s="20"/>
      <c r="BT979" s="20"/>
      <c r="BU979" s="20"/>
      <c r="BV979" s="20"/>
      <c r="BW979" s="20"/>
      <c r="BX979" s="20"/>
      <c r="BY979" s="20"/>
      <c r="BZ979" s="20"/>
      <c r="CA979" s="20"/>
      <c r="CB979" s="20"/>
      <c r="CC979" s="20"/>
      <c r="CD979" s="20"/>
      <c r="CE979" s="20"/>
      <c r="CF979" s="20"/>
      <c r="CG979" s="20"/>
      <c r="CH979" s="20"/>
      <c r="CI979" s="21"/>
    </row>
    <row r="980" ht="15.75" customHeight="1">
      <c r="A980" s="20"/>
      <c r="B980" s="20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  <c r="BH980" s="20"/>
      <c r="BI980" s="20"/>
      <c r="BJ980" s="20"/>
      <c r="BK980" s="20"/>
      <c r="BL980" s="20"/>
      <c r="BM980" s="20"/>
      <c r="BN980" s="20"/>
      <c r="BO980" s="20"/>
      <c r="BP980" s="20"/>
      <c r="BQ980" s="20"/>
      <c r="BR980" s="20"/>
      <c r="BS980" s="20"/>
      <c r="BT980" s="20"/>
      <c r="BU980" s="20"/>
      <c r="BV980" s="20"/>
      <c r="BW980" s="20"/>
      <c r="BX980" s="20"/>
      <c r="BY980" s="20"/>
      <c r="BZ980" s="20"/>
      <c r="CA980" s="20"/>
      <c r="CB980" s="20"/>
      <c r="CC980" s="20"/>
      <c r="CD980" s="20"/>
      <c r="CE980" s="20"/>
      <c r="CF980" s="20"/>
      <c r="CG980" s="20"/>
      <c r="CH980" s="20"/>
      <c r="CI980" s="21"/>
    </row>
    <row r="981" ht="15.75" customHeight="1">
      <c r="A981" s="20"/>
      <c r="B981" s="20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  <c r="BH981" s="20"/>
      <c r="BI981" s="20"/>
      <c r="BJ981" s="20"/>
      <c r="BK981" s="20"/>
      <c r="BL981" s="20"/>
      <c r="BM981" s="20"/>
      <c r="BN981" s="20"/>
      <c r="BO981" s="20"/>
      <c r="BP981" s="20"/>
      <c r="BQ981" s="20"/>
      <c r="BR981" s="20"/>
      <c r="BS981" s="20"/>
      <c r="BT981" s="20"/>
      <c r="BU981" s="20"/>
      <c r="BV981" s="20"/>
      <c r="BW981" s="20"/>
      <c r="BX981" s="20"/>
      <c r="BY981" s="20"/>
      <c r="BZ981" s="20"/>
      <c r="CA981" s="20"/>
      <c r="CB981" s="20"/>
      <c r="CC981" s="20"/>
      <c r="CD981" s="20"/>
      <c r="CE981" s="20"/>
      <c r="CF981" s="20"/>
      <c r="CG981" s="20"/>
      <c r="CH981" s="20"/>
      <c r="CI981" s="21"/>
    </row>
    <row r="982" ht="15.75" customHeight="1">
      <c r="A982" s="20"/>
      <c r="B982" s="20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  <c r="BH982" s="20"/>
      <c r="BI982" s="20"/>
      <c r="BJ982" s="20"/>
      <c r="BK982" s="20"/>
      <c r="BL982" s="20"/>
      <c r="BM982" s="20"/>
      <c r="BN982" s="20"/>
      <c r="BO982" s="20"/>
      <c r="BP982" s="20"/>
      <c r="BQ982" s="20"/>
      <c r="BR982" s="20"/>
      <c r="BS982" s="20"/>
      <c r="BT982" s="20"/>
      <c r="BU982" s="20"/>
      <c r="BV982" s="20"/>
      <c r="BW982" s="20"/>
      <c r="BX982" s="20"/>
      <c r="BY982" s="20"/>
      <c r="BZ982" s="20"/>
      <c r="CA982" s="20"/>
      <c r="CB982" s="20"/>
      <c r="CC982" s="20"/>
      <c r="CD982" s="20"/>
      <c r="CE982" s="20"/>
      <c r="CF982" s="20"/>
      <c r="CG982" s="20"/>
      <c r="CH982" s="20"/>
      <c r="CI982" s="21"/>
    </row>
    <row r="983" ht="15.75" customHeight="1">
      <c r="A983" s="20"/>
      <c r="B983" s="20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  <c r="BH983" s="20"/>
      <c r="BI983" s="20"/>
      <c r="BJ983" s="20"/>
      <c r="BK983" s="20"/>
      <c r="BL983" s="20"/>
      <c r="BM983" s="20"/>
      <c r="BN983" s="20"/>
      <c r="BO983" s="20"/>
      <c r="BP983" s="20"/>
      <c r="BQ983" s="20"/>
      <c r="BR983" s="20"/>
      <c r="BS983" s="20"/>
      <c r="BT983" s="20"/>
      <c r="BU983" s="20"/>
      <c r="BV983" s="20"/>
      <c r="BW983" s="20"/>
      <c r="BX983" s="20"/>
      <c r="BY983" s="20"/>
      <c r="BZ983" s="20"/>
      <c r="CA983" s="20"/>
      <c r="CB983" s="20"/>
      <c r="CC983" s="20"/>
      <c r="CD983" s="20"/>
      <c r="CE983" s="20"/>
      <c r="CF983" s="20"/>
      <c r="CG983" s="20"/>
      <c r="CH983" s="20"/>
      <c r="CI983" s="21"/>
    </row>
    <row r="984" ht="15.75" customHeight="1">
      <c r="A984" s="20"/>
      <c r="B984" s="20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  <c r="BH984" s="20"/>
      <c r="BI984" s="20"/>
      <c r="BJ984" s="20"/>
      <c r="BK984" s="20"/>
      <c r="BL984" s="20"/>
      <c r="BM984" s="20"/>
      <c r="BN984" s="20"/>
      <c r="BO984" s="20"/>
      <c r="BP984" s="20"/>
      <c r="BQ984" s="20"/>
      <c r="BR984" s="20"/>
      <c r="BS984" s="20"/>
      <c r="BT984" s="20"/>
      <c r="BU984" s="20"/>
      <c r="BV984" s="20"/>
      <c r="BW984" s="20"/>
      <c r="BX984" s="20"/>
      <c r="BY984" s="20"/>
      <c r="BZ984" s="20"/>
      <c r="CA984" s="20"/>
      <c r="CB984" s="20"/>
      <c r="CC984" s="20"/>
      <c r="CD984" s="20"/>
      <c r="CE984" s="20"/>
      <c r="CF984" s="20"/>
      <c r="CG984" s="20"/>
      <c r="CH984" s="20"/>
      <c r="CI984" s="21"/>
    </row>
    <row r="985" ht="15.75" customHeight="1">
      <c r="A985" s="20"/>
      <c r="B985" s="20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  <c r="BH985" s="20"/>
      <c r="BI985" s="20"/>
      <c r="BJ985" s="20"/>
      <c r="BK985" s="20"/>
      <c r="BL985" s="20"/>
      <c r="BM985" s="20"/>
      <c r="BN985" s="20"/>
      <c r="BO985" s="20"/>
      <c r="BP985" s="20"/>
      <c r="BQ985" s="20"/>
      <c r="BR985" s="20"/>
      <c r="BS985" s="20"/>
      <c r="BT985" s="20"/>
      <c r="BU985" s="20"/>
      <c r="BV985" s="20"/>
      <c r="BW985" s="20"/>
      <c r="BX985" s="20"/>
      <c r="BY985" s="20"/>
      <c r="BZ985" s="20"/>
      <c r="CA985" s="20"/>
      <c r="CB985" s="20"/>
      <c r="CC985" s="20"/>
      <c r="CD985" s="20"/>
      <c r="CE985" s="20"/>
      <c r="CF985" s="20"/>
      <c r="CG985" s="20"/>
      <c r="CH985" s="20"/>
      <c r="CI985" s="21"/>
    </row>
    <row r="986" ht="15.75" customHeight="1">
      <c r="A986" s="20"/>
      <c r="B986" s="20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  <c r="BH986" s="20"/>
      <c r="BI986" s="20"/>
      <c r="BJ986" s="20"/>
      <c r="BK986" s="20"/>
      <c r="BL986" s="20"/>
      <c r="BM986" s="20"/>
      <c r="BN986" s="20"/>
      <c r="BO986" s="20"/>
      <c r="BP986" s="20"/>
      <c r="BQ986" s="20"/>
      <c r="BR986" s="20"/>
      <c r="BS986" s="20"/>
      <c r="BT986" s="20"/>
      <c r="BU986" s="20"/>
      <c r="BV986" s="20"/>
      <c r="BW986" s="20"/>
      <c r="BX986" s="20"/>
      <c r="BY986" s="20"/>
      <c r="BZ986" s="20"/>
      <c r="CA986" s="20"/>
      <c r="CB986" s="20"/>
      <c r="CC986" s="20"/>
      <c r="CD986" s="20"/>
      <c r="CE986" s="20"/>
      <c r="CF986" s="20"/>
      <c r="CG986" s="20"/>
      <c r="CH986" s="20"/>
      <c r="CI986" s="21"/>
    </row>
    <row r="987" ht="15.75" customHeight="1">
      <c r="A987" s="20"/>
      <c r="B987" s="20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  <c r="BH987" s="20"/>
      <c r="BI987" s="20"/>
      <c r="BJ987" s="20"/>
      <c r="BK987" s="20"/>
      <c r="BL987" s="20"/>
      <c r="BM987" s="20"/>
      <c r="BN987" s="20"/>
      <c r="BO987" s="20"/>
      <c r="BP987" s="20"/>
      <c r="BQ987" s="20"/>
      <c r="BR987" s="20"/>
      <c r="BS987" s="20"/>
      <c r="BT987" s="20"/>
      <c r="BU987" s="20"/>
      <c r="BV987" s="20"/>
      <c r="BW987" s="20"/>
      <c r="BX987" s="20"/>
      <c r="BY987" s="20"/>
      <c r="BZ987" s="20"/>
      <c r="CA987" s="20"/>
      <c r="CB987" s="20"/>
      <c r="CC987" s="20"/>
      <c r="CD987" s="20"/>
      <c r="CE987" s="20"/>
      <c r="CF987" s="20"/>
      <c r="CG987" s="20"/>
      <c r="CH987" s="20"/>
      <c r="CI987" s="21"/>
    </row>
    <row r="988" ht="15.75" customHeight="1">
      <c r="A988" s="20"/>
      <c r="B988" s="20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  <c r="BH988" s="20"/>
      <c r="BI988" s="20"/>
      <c r="BJ988" s="20"/>
      <c r="BK988" s="20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  <c r="BV988" s="20"/>
      <c r="BW988" s="20"/>
      <c r="BX988" s="20"/>
      <c r="BY988" s="20"/>
      <c r="BZ988" s="20"/>
      <c r="CA988" s="20"/>
      <c r="CB988" s="20"/>
      <c r="CC988" s="20"/>
      <c r="CD988" s="20"/>
      <c r="CE988" s="20"/>
      <c r="CF988" s="20"/>
      <c r="CG988" s="20"/>
      <c r="CH988" s="20"/>
      <c r="CI988" s="21"/>
    </row>
    <row r="989" ht="15.75" customHeight="1">
      <c r="A989" s="20"/>
      <c r="B989" s="20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  <c r="BH989" s="20"/>
      <c r="BI989" s="20"/>
      <c r="BJ989" s="20"/>
      <c r="BK989" s="20"/>
      <c r="BL989" s="20"/>
      <c r="BM989" s="20"/>
      <c r="BN989" s="20"/>
      <c r="BO989" s="20"/>
      <c r="BP989" s="20"/>
      <c r="BQ989" s="20"/>
      <c r="BR989" s="20"/>
      <c r="BS989" s="20"/>
      <c r="BT989" s="20"/>
      <c r="BU989" s="20"/>
      <c r="BV989" s="20"/>
      <c r="BW989" s="20"/>
      <c r="BX989" s="20"/>
      <c r="BY989" s="20"/>
      <c r="BZ989" s="20"/>
      <c r="CA989" s="20"/>
      <c r="CB989" s="20"/>
      <c r="CC989" s="20"/>
      <c r="CD989" s="20"/>
      <c r="CE989" s="20"/>
      <c r="CF989" s="20"/>
      <c r="CG989" s="20"/>
      <c r="CH989" s="20"/>
      <c r="CI989" s="21"/>
    </row>
    <row r="990" ht="15.75" customHeight="1">
      <c r="A990" s="20"/>
      <c r="B990" s="20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  <c r="BH990" s="20"/>
      <c r="BI990" s="20"/>
      <c r="BJ990" s="20"/>
      <c r="BK990" s="20"/>
      <c r="BL990" s="20"/>
      <c r="BM990" s="20"/>
      <c r="BN990" s="20"/>
      <c r="BO990" s="20"/>
      <c r="BP990" s="20"/>
      <c r="BQ990" s="20"/>
      <c r="BR990" s="20"/>
      <c r="BS990" s="20"/>
      <c r="BT990" s="20"/>
      <c r="BU990" s="20"/>
      <c r="BV990" s="20"/>
      <c r="BW990" s="20"/>
      <c r="BX990" s="20"/>
      <c r="BY990" s="20"/>
      <c r="BZ990" s="20"/>
      <c r="CA990" s="20"/>
      <c r="CB990" s="20"/>
      <c r="CC990" s="20"/>
      <c r="CD990" s="20"/>
      <c r="CE990" s="20"/>
      <c r="CF990" s="20"/>
      <c r="CG990" s="20"/>
      <c r="CH990" s="20"/>
      <c r="CI990" s="21"/>
    </row>
    <row r="991" ht="15.75" customHeight="1">
      <c r="A991" s="20"/>
      <c r="B991" s="20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  <c r="BH991" s="20"/>
      <c r="BI991" s="20"/>
      <c r="BJ991" s="20"/>
      <c r="BK991" s="20"/>
      <c r="BL991" s="20"/>
      <c r="BM991" s="20"/>
      <c r="BN991" s="20"/>
      <c r="BO991" s="20"/>
      <c r="BP991" s="20"/>
      <c r="BQ991" s="20"/>
      <c r="BR991" s="20"/>
      <c r="BS991" s="20"/>
      <c r="BT991" s="20"/>
      <c r="BU991" s="20"/>
      <c r="BV991" s="20"/>
      <c r="BW991" s="20"/>
      <c r="BX991" s="20"/>
      <c r="BY991" s="20"/>
      <c r="BZ991" s="20"/>
      <c r="CA991" s="20"/>
      <c r="CB991" s="20"/>
      <c r="CC991" s="20"/>
      <c r="CD991" s="20"/>
      <c r="CE991" s="20"/>
      <c r="CF991" s="20"/>
      <c r="CG991" s="20"/>
      <c r="CH991" s="20"/>
      <c r="CI991" s="21"/>
    </row>
    <row r="992" ht="15.75" customHeight="1">
      <c r="A992" s="20"/>
      <c r="B992" s="20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  <c r="BH992" s="20"/>
      <c r="BI992" s="20"/>
      <c r="BJ992" s="20"/>
      <c r="BK992" s="20"/>
      <c r="BL992" s="20"/>
      <c r="BM992" s="20"/>
      <c r="BN992" s="20"/>
      <c r="BO992" s="20"/>
      <c r="BP992" s="20"/>
      <c r="BQ992" s="20"/>
      <c r="BR992" s="20"/>
      <c r="BS992" s="20"/>
      <c r="BT992" s="20"/>
      <c r="BU992" s="20"/>
      <c r="BV992" s="20"/>
      <c r="BW992" s="20"/>
      <c r="BX992" s="20"/>
      <c r="BY992" s="20"/>
      <c r="BZ992" s="20"/>
      <c r="CA992" s="20"/>
      <c r="CB992" s="20"/>
      <c r="CC992" s="20"/>
      <c r="CD992" s="20"/>
      <c r="CE992" s="20"/>
      <c r="CF992" s="20"/>
      <c r="CG992" s="20"/>
      <c r="CH992" s="20"/>
      <c r="CI992" s="21"/>
    </row>
    <row r="993" ht="15.75" customHeight="1">
      <c r="A993" s="20"/>
      <c r="B993" s="20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  <c r="BH993" s="20"/>
      <c r="BI993" s="20"/>
      <c r="BJ993" s="20"/>
      <c r="BK993" s="20"/>
      <c r="BL993" s="20"/>
      <c r="BM993" s="20"/>
      <c r="BN993" s="20"/>
      <c r="BO993" s="20"/>
      <c r="BP993" s="20"/>
      <c r="BQ993" s="20"/>
      <c r="BR993" s="20"/>
      <c r="BS993" s="20"/>
      <c r="BT993" s="20"/>
      <c r="BU993" s="20"/>
      <c r="BV993" s="20"/>
      <c r="BW993" s="20"/>
      <c r="BX993" s="20"/>
      <c r="BY993" s="20"/>
      <c r="BZ993" s="20"/>
      <c r="CA993" s="20"/>
      <c r="CB993" s="20"/>
      <c r="CC993" s="20"/>
      <c r="CD993" s="20"/>
      <c r="CE993" s="20"/>
      <c r="CF993" s="20"/>
      <c r="CG993" s="20"/>
      <c r="CH993" s="20"/>
      <c r="CI993" s="21"/>
    </row>
    <row r="994" ht="15.75" customHeight="1">
      <c r="A994" s="20"/>
      <c r="B994" s="20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  <c r="BH994" s="20"/>
      <c r="BI994" s="20"/>
      <c r="BJ994" s="20"/>
      <c r="BK994" s="20"/>
      <c r="BL994" s="20"/>
      <c r="BM994" s="20"/>
      <c r="BN994" s="20"/>
      <c r="BO994" s="20"/>
      <c r="BP994" s="20"/>
      <c r="BQ994" s="20"/>
      <c r="BR994" s="20"/>
      <c r="BS994" s="20"/>
      <c r="BT994" s="20"/>
      <c r="BU994" s="20"/>
      <c r="BV994" s="20"/>
      <c r="BW994" s="20"/>
      <c r="BX994" s="20"/>
      <c r="BY994" s="20"/>
      <c r="BZ994" s="20"/>
      <c r="CA994" s="20"/>
      <c r="CB994" s="20"/>
      <c r="CC994" s="20"/>
      <c r="CD994" s="20"/>
      <c r="CE994" s="20"/>
      <c r="CF994" s="20"/>
      <c r="CG994" s="20"/>
      <c r="CH994" s="20"/>
      <c r="CI994" s="21"/>
    </row>
    <row r="995" ht="15.75" customHeight="1">
      <c r="A995" s="20"/>
      <c r="B995" s="20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  <c r="BH995" s="20"/>
      <c r="BI995" s="20"/>
      <c r="BJ995" s="20"/>
      <c r="BK995" s="20"/>
      <c r="BL995" s="20"/>
      <c r="BM995" s="20"/>
      <c r="BN995" s="20"/>
      <c r="BO995" s="20"/>
      <c r="BP995" s="20"/>
      <c r="BQ995" s="20"/>
      <c r="BR995" s="20"/>
      <c r="BS995" s="20"/>
      <c r="BT995" s="20"/>
      <c r="BU995" s="20"/>
      <c r="BV995" s="20"/>
      <c r="BW995" s="20"/>
      <c r="BX995" s="20"/>
      <c r="BY995" s="20"/>
      <c r="BZ995" s="20"/>
      <c r="CA995" s="20"/>
      <c r="CB995" s="20"/>
      <c r="CC995" s="20"/>
      <c r="CD995" s="20"/>
      <c r="CE995" s="20"/>
      <c r="CF995" s="20"/>
      <c r="CG995" s="20"/>
      <c r="CH995" s="20"/>
      <c r="CI995" s="21"/>
    </row>
    <row r="996" ht="15.75" customHeight="1">
      <c r="A996" s="20"/>
      <c r="B996" s="20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  <c r="BH996" s="20"/>
      <c r="BI996" s="20"/>
      <c r="BJ996" s="20"/>
      <c r="BK996" s="20"/>
      <c r="BL996" s="20"/>
      <c r="BM996" s="20"/>
      <c r="BN996" s="20"/>
      <c r="BO996" s="20"/>
      <c r="BP996" s="20"/>
      <c r="BQ996" s="20"/>
      <c r="BR996" s="20"/>
      <c r="BS996" s="20"/>
      <c r="BT996" s="20"/>
      <c r="BU996" s="20"/>
      <c r="BV996" s="20"/>
      <c r="BW996" s="20"/>
      <c r="BX996" s="20"/>
      <c r="BY996" s="20"/>
      <c r="BZ996" s="20"/>
      <c r="CA996" s="20"/>
      <c r="CB996" s="20"/>
      <c r="CC996" s="20"/>
      <c r="CD996" s="20"/>
      <c r="CE996" s="20"/>
      <c r="CF996" s="20"/>
      <c r="CG996" s="20"/>
      <c r="CH996" s="20"/>
      <c r="CI996" s="21"/>
    </row>
    <row r="997" ht="15.75" customHeight="1">
      <c r="A997" s="20"/>
      <c r="B997" s="20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  <c r="BH997" s="20"/>
      <c r="BI997" s="20"/>
      <c r="BJ997" s="20"/>
      <c r="BK997" s="20"/>
      <c r="BL997" s="20"/>
      <c r="BM997" s="20"/>
      <c r="BN997" s="20"/>
      <c r="BO997" s="20"/>
      <c r="BP997" s="20"/>
      <c r="BQ997" s="20"/>
      <c r="BR997" s="20"/>
      <c r="BS997" s="20"/>
      <c r="BT997" s="20"/>
      <c r="BU997" s="20"/>
      <c r="BV997" s="20"/>
      <c r="BW997" s="20"/>
      <c r="BX997" s="20"/>
      <c r="BY997" s="20"/>
      <c r="BZ997" s="20"/>
      <c r="CA997" s="20"/>
      <c r="CB997" s="20"/>
      <c r="CC997" s="20"/>
      <c r="CD997" s="20"/>
      <c r="CE997" s="20"/>
      <c r="CF997" s="20"/>
      <c r="CG997" s="20"/>
      <c r="CH997" s="20"/>
      <c r="CI997" s="21"/>
    </row>
    <row r="998" ht="15.75" customHeight="1">
      <c r="A998" s="20"/>
      <c r="B998" s="20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  <c r="BH998" s="20"/>
      <c r="BI998" s="20"/>
      <c r="BJ998" s="20"/>
      <c r="BK998" s="20"/>
      <c r="BL998" s="20"/>
      <c r="BM998" s="20"/>
      <c r="BN998" s="20"/>
      <c r="BO998" s="20"/>
      <c r="BP998" s="20"/>
      <c r="BQ998" s="20"/>
      <c r="BR998" s="20"/>
      <c r="BS998" s="20"/>
      <c r="BT998" s="20"/>
      <c r="BU998" s="20"/>
      <c r="BV998" s="20"/>
      <c r="BW998" s="20"/>
      <c r="BX998" s="20"/>
      <c r="BY998" s="20"/>
      <c r="BZ998" s="20"/>
      <c r="CA998" s="20"/>
      <c r="CB998" s="20"/>
      <c r="CC998" s="20"/>
      <c r="CD998" s="20"/>
      <c r="CE998" s="20"/>
      <c r="CF998" s="20"/>
      <c r="CG998" s="20"/>
      <c r="CH998" s="20"/>
      <c r="CI998" s="21"/>
    </row>
    <row r="999" ht="15.75" customHeight="1">
      <c r="A999" s="20"/>
      <c r="B999" s="20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  <c r="BH999" s="20"/>
      <c r="BI999" s="20"/>
      <c r="BJ999" s="20"/>
      <c r="BK999" s="20"/>
      <c r="BL999" s="20"/>
      <c r="BM999" s="20"/>
      <c r="BN999" s="20"/>
      <c r="BO999" s="20"/>
      <c r="BP999" s="20"/>
      <c r="BQ999" s="20"/>
      <c r="BR999" s="20"/>
      <c r="BS999" s="20"/>
      <c r="BT999" s="20"/>
      <c r="BU999" s="20"/>
      <c r="BV999" s="20"/>
      <c r="BW999" s="20"/>
      <c r="BX999" s="20"/>
      <c r="BY999" s="20"/>
      <c r="BZ999" s="20"/>
      <c r="CA999" s="20"/>
      <c r="CB999" s="20"/>
      <c r="CC999" s="20"/>
      <c r="CD999" s="20"/>
      <c r="CE999" s="20"/>
      <c r="CF999" s="20"/>
      <c r="CG999" s="20"/>
      <c r="CH999" s="20"/>
      <c r="CI999" s="21"/>
    </row>
    <row r="1000" ht="15.75" customHeight="1">
      <c r="A1000" s="20"/>
      <c r="B1000" s="20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  <c r="BH1000" s="20"/>
      <c r="BI1000" s="20"/>
      <c r="BJ1000" s="20"/>
      <c r="BK1000" s="20"/>
      <c r="BL1000" s="20"/>
      <c r="BM1000" s="20"/>
      <c r="BN1000" s="20"/>
      <c r="BO1000" s="20"/>
      <c r="BP1000" s="20"/>
      <c r="BQ1000" s="20"/>
      <c r="BR1000" s="20"/>
      <c r="BS1000" s="20"/>
      <c r="BT1000" s="20"/>
      <c r="BU1000" s="20"/>
      <c r="BV1000" s="20"/>
      <c r="BW1000" s="20"/>
      <c r="BX1000" s="20"/>
      <c r="BY1000" s="20"/>
      <c r="BZ1000" s="20"/>
      <c r="CA1000" s="20"/>
      <c r="CB1000" s="20"/>
      <c r="CC1000" s="20"/>
      <c r="CD1000" s="20"/>
      <c r="CE1000" s="20"/>
      <c r="CF1000" s="20"/>
      <c r="CG1000" s="20"/>
      <c r="CH1000" s="20"/>
      <c r="CI1000" s="21"/>
    </row>
  </sheetData>
  <autoFilter ref="$F$1:$F$286"/>
  <printOptions/>
  <pageMargins bottom="0.75" footer="0.0" header="0.0" left="0.7" right="0.7" top="0.75"/>
  <pageSetup paperSize="9" orientation="portrait"/>
  <drawing r:id="rId1"/>
</worksheet>
</file>