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  <Override PartName="/xl/charts/style3.xml" ContentType="application/vnd.ms-office.chartstyle+xml"/>
  <Override PartName="/xl/charts/colors3.xml" ContentType="application/vnd.ms-office.chartcolorstyle+xml"/>
  <Override PartName="/xl/charts/style4.xml" ContentType="application/vnd.ms-office.chartstyle+xml"/>
  <Override PartName="/xl/charts/colors4.xml" ContentType="application/vnd.ms-office.chartcolorstyle+xml"/>
  <Override PartName="/xl/charts/style5.xml" ContentType="application/vnd.ms-office.chartstyle+xml"/>
  <Override PartName="/xl/charts/colors5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0" yWindow="0" windowWidth="25600" windowHeight="14540"/>
  </bookViews>
  <sheets>
    <sheet name="Android Prediction" sheetId="7" r:id="rId1"/>
    <sheet name="iPhone" sheetId="5" r:id="rId2"/>
  </sheets>
  <definedNames>
    <definedName name="solver_adj" localSheetId="0" hidden="1">'Android Prediction'!$E$3:$E$4</definedName>
    <definedName name="solver_adj" localSheetId="1" hidden="1">iPhone!$E$3:$E$4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'Android Prediction'!$E$3:$E$4</definedName>
    <definedName name="solver_lhs1" localSheetId="1" hidden="1">iPhone!$E$3:$E$4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'Android Prediction'!$E$5</definedName>
    <definedName name="solver_opt" localSheetId="1" hidden="1">iPhone!$E$5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3</definedName>
    <definedName name="solver_rel1" localSheetId="1" hidden="1">3</definedName>
    <definedName name="solver_rhs1" localSheetId="0" hidden="1">0.0000001</definedName>
    <definedName name="solver_rhs1" localSheetId="1" hidden="1">0.0000001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7" l="1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2" i="7"/>
  <c r="F29" i="7"/>
  <c r="G29" i="7"/>
  <c r="D29" i="7"/>
  <c r="E36" i="7"/>
  <c r="G36" i="7"/>
  <c r="F36" i="7"/>
  <c r="D36" i="7"/>
  <c r="G16" i="7"/>
  <c r="F16" i="7"/>
  <c r="G12" i="7"/>
  <c r="E6" i="5"/>
  <c r="G12" i="5"/>
  <c r="F6" i="7"/>
  <c r="G6" i="7"/>
  <c r="E6" i="7"/>
  <c r="F2" i="7"/>
  <c r="G2" i="7"/>
  <c r="E13" i="5"/>
  <c r="G13" i="5"/>
  <c r="E14" i="5"/>
  <c r="G14" i="5"/>
  <c r="E15" i="5"/>
  <c r="G15" i="5"/>
  <c r="E16" i="5"/>
  <c r="G16" i="5"/>
  <c r="E17" i="5"/>
  <c r="G17" i="5"/>
  <c r="E18" i="5"/>
  <c r="G18" i="5"/>
  <c r="E19" i="5"/>
  <c r="G19" i="5"/>
  <c r="E20" i="5"/>
  <c r="G20" i="5"/>
  <c r="E21" i="5"/>
  <c r="G21" i="5"/>
  <c r="E22" i="5"/>
  <c r="G22" i="5"/>
  <c r="E23" i="5"/>
  <c r="G23" i="5"/>
  <c r="E24" i="5"/>
  <c r="G24" i="5"/>
  <c r="E25" i="5"/>
  <c r="G25" i="5"/>
  <c r="E26" i="5"/>
  <c r="G26" i="5"/>
  <c r="E27" i="5"/>
  <c r="G27" i="5"/>
  <c r="E28" i="5"/>
  <c r="G28" i="5"/>
  <c r="E29" i="5"/>
  <c r="G29" i="5"/>
  <c r="F12" i="5"/>
  <c r="D12" i="5"/>
  <c r="H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12" i="7"/>
  <c r="D12" i="7"/>
  <c r="H12" i="7"/>
  <c r="G14" i="7"/>
  <c r="F18" i="7"/>
  <c r="F13" i="7"/>
  <c r="F15" i="7"/>
  <c r="G15" i="7"/>
  <c r="D15" i="7"/>
  <c r="G13" i="7"/>
  <c r="D13" i="7"/>
  <c r="F14" i="7"/>
  <c r="D14" i="7"/>
  <c r="G17" i="7"/>
  <c r="G18" i="7"/>
  <c r="D18" i="7"/>
  <c r="H18" i="7"/>
  <c r="F17" i="7"/>
  <c r="D16" i="7"/>
  <c r="H16" i="7"/>
  <c r="G19" i="7"/>
  <c r="F19" i="7"/>
  <c r="D19" i="7"/>
  <c r="D17" i="7"/>
  <c r="F20" i="7"/>
  <c r="G20" i="7"/>
  <c r="D20" i="7"/>
  <c r="F21" i="7"/>
  <c r="G21" i="7"/>
  <c r="F22" i="7"/>
  <c r="G22" i="7"/>
  <c r="D21" i="7"/>
  <c r="H21" i="7"/>
  <c r="G23" i="7"/>
  <c r="F23" i="7"/>
  <c r="D22" i="7"/>
  <c r="H22" i="7"/>
  <c r="F24" i="7"/>
  <c r="G24" i="7"/>
  <c r="D23" i="7"/>
  <c r="H23" i="7"/>
  <c r="D24" i="7"/>
  <c r="F25" i="7"/>
  <c r="G25" i="7"/>
  <c r="F26" i="7"/>
  <c r="G26" i="7"/>
  <c r="D25" i="7"/>
  <c r="F27" i="7"/>
  <c r="G27" i="7"/>
  <c r="D26" i="7"/>
  <c r="F28" i="7"/>
  <c r="G28" i="7"/>
  <c r="D27" i="7"/>
  <c r="D28" i="7"/>
  <c r="H28" i="7"/>
  <c r="E5" i="7"/>
  <c r="E57" i="7"/>
  <c r="F57" i="7"/>
  <c r="G57" i="7"/>
  <c r="D57" i="7"/>
  <c r="D17" i="5"/>
  <c r="H17" i="5"/>
  <c r="D15" i="5"/>
  <c r="H15" i="5"/>
  <c r="D16" i="5"/>
  <c r="H16" i="5"/>
  <c r="E37" i="7"/>
  <c r="H57" i="7"/>
  <c r="E58" i="7"/>
  <c r="G58" i="7"/>
  <c r="D19" i="5"/>
  <c r="H19" i="5"/>
  <c r="D18" i="5"/>
  <c r="H18" i="5"/>
  <c r="D14" i="5"/>
  <c r="H14" i="5"/>
  <c r="D13" i="5"/>
  <c r="H13" i="5"/>
  <c r="H36" i="7"/>
  <c r="F58" i="7"/>
  <c r="D58" i="7"/>
  <c r="E59" i="7"/>
  <c r="G59" i="7"/>
  <c r="G37" i="7"/>
  <c r="F37" i="7"/>
  <c r="D37" i="7"/>
  <c r="E38" i="7"/>
  <c r="F38" i="7"/>
  <c r="F59" i="7"/>
  <c r="D59" i="7"/>
  <c r="E60" i="7"/>
  <c r="G60" i="7"/>
  <c r="D20" i="5"/>
  <c r="H20" i="5"/>
  <c r="G38" i="7"/>
  <c r="D38" i="7"/>
  <c r="E39" i="7"/>
  <c r="F60" i="7"/>
  <c r="D60" i="7"/>
  <c r="E61" i="7"/>
  <c r="F61" i="7"/>
  <c r="D21" i="5"/>
  <c r="H21" i="5"/>
  <c r="G61" i="7"/>
  <c r="D61" i="7"/>
  <c r="H61" i="7"/>
  <c r="F39" i="7"/>
  <c r="G39" i="7"/>
  <c r="D22" i="5"/>
  <c r="H22" i="5"/>
  <c r="E62" i="7"/>
  <c r="G62" i="7"/>
  <c r="D39" i="7"/>
  <c r="E40" i="7"/>
  <c r="D24" i="5"/>
  <c r="H24" i="5"/>
  <c r="D23" i="5"/>
  <c r="H23" i="5"/>
  <c r="F62" i="7"/>
  <c r="D62" i="7"/>
  <c r="E63" i="7"/>
  <c r="G40" i="7"/>
  <c r="F40" i="7"/>
  <c r="H62" i="7"/>
  <c r="D40" i="7"/>
  <c r="E41" i="7"/>
  <c r="G63" i="7"/>
  <c r="F63" i="7"/>
  <c r="D25" i="5"/>
  <c r="H25" i="5"/>
  <c r="H40" i="7"/>
  <c r="G41" i="7"/>
  <c r="F41" i="7"/>
  <c r="D63" i="7"/>
  <c r="E64" i="7"/>
  <c r="G64" i="7"/>
  <c r="D27" i="5"/>
  <c r="H27" i="5"/>
  <c r="D26" i="5"/>
  <c r="H26" i="5"/>
  <c r="D41" i="7"/>
  <c r="H41" i="7"/>
  <c r="F64" i="7"/>
  <c r="D64" i="7"/>
  <c r="H64" i="7"/>
  <c r="E42" i="7"/>
  <c r="G42" i="7"/>
  <c r="E65" i="7"/>
  <c r="G65" i="7"/>
  <c r="D28" i="5"/>
  <c r="H28" i="5"/>
  <c r="F42" i="7"/>
  <c r="D42" i="7"/>
  <c r="E43" i="7"/>
  <c r="F43" i="7"/>
  <c r="F65" i="7"/>
  <c r="D65" i="7"/>
  <c r="E66" i="7"/>
  <c r="G66" i="7"/>
  <c r="D29" i="5"/>
  <c r="H29" i="5"/>
  <c r="E5" i="5"/>
  <c r="G43" i="7"/>
  <c r="D43" i="7"/>
  <c r="F66" i="7"/>
  <c r="D66" i="7"/>
  <c r="E67" i="7"/>
  <c r="F67" i="7"/>
  <c r="G67" i="7"/>
  <c r="E44" i="7"/>
  <c r="H43" i="7"/>
  <c r="D67" i="7"/>
  <c r="E68" i="7"/>
  <c r="F44" i="7"/>
  <c r="G44" i="7"/>
  <c r="F68" i="7"/>
  <c r="G68" i="7"/>
  <c r="D44" i="7"/>
  <c r="E45" i="7"/>
  <c r="D68" i="7"/>
  <c r="E69" i="7"/>
  <c r="G69" i="7"/>
  <c r="G45" i="7"/>
  <c r="F45" i="7"/>
  <c r="F69" i="7"/>
  <c r="D69" i="7"/>
  <c r="E70" i="7"/>
  <c r="F70" i="7"/>
  <c r="D45" i="7"/>
  <c r="E46" i="7"/>
  <c r="G46" i="7"/>
  <c r="E78" i="7"/>
  <c r="G78" i="7"/>
  <c r="G70" i="7"/>
  <c r="D70" i="7"/>
  <c r="E71" i="7"/>
  <c r="F71" i="7"/>
  <c r="F46" i="7"/>
  <c r="D46" i="7"/>
  <c r="E47" i="7"/>
  <c r="G47" i="7"/>
  <c r="G71" i="7"/>
  <c r="D71" i="7"/>
  <c r="H71" i="7"/>
  <c r="J56" i="7"/>
  <c r="F78" i="7"/>
  <c r="D78" i="7"/>
  <c r="E79" i="7"/>
  <c r="G79" i="7"/>
  <c r="F47" i="7"/>
  <c r="D47" i="7"/>
  <c r="E48" i="7"/>
  <c r="H78" i="7"/>
  <c r="F79" i="7"/>
  <c r="D79" i="7"/>
  <c r="E80" i="7"/>
  <c r="G80" i="7"/>
  <c r="F48" i="7"/>
  <c r="G48" i="7"/>
  <c r="F80" i="7"/>
  <c r="D80" i="7"/>
  <c r="E81" i="7"/>
  <c r="G81" i="7"/>
  <c r="D48" i="7"/>
  <c r="E49" i="7"/>
  <c r="G49" i="7"/>
  <c r="F81" i="7"/>
  <c r="D81" i="7"/>
  <c r="E82" i="7"/>
  <c r="G82" i="7"/>
  <c r="F49" i="7"/>
  <c r="D49" i="7"/>
  <c r="E50" i="7"/>
  <c r="F82" i="7"/>
  <c r="D82" i="7"/>
  <c r="H82" i="7"/>
  <c r="G50" i="7"/>
  <c r="F50" i="7"/>
  <c r="E83" i="7"/>
  <c r="D50" i="7"/>
  <c r="H50" i="7"/>
  <c r="J35" i="7"/>
  <c r="F83" i="7"/>
  <c r="G83" i="7"/>
  <c r="D83" i="7"/>
  <c r="H83" i="7"/>
  <c r="E84" i="7"/>
  <c r="G84" i="7"/>
  <c r="F84" i="7"/>
  <c r="D84" i="7"/>
  <c r="E85" i="7"/>
  <c r="G85" i="7"/>
  <c r="F85" i="7"/>
  <c r="D85" i="7"/>
  <c r="H85" i="7"/>
  <c r="E86" i="7"/>
  <c r="G86" i="7"/>
  <c r="F86" i="7"/>
  <c r="D86" i="7"/>
  <c r="E87" i="7"/>
  <c r="G87" i="7"/>
  <c r="F87" i="7"/>
  <c r="D87" i="7"/>
  <c r="E88" i="7"/>
  <c r="G88" i="7"/>
  <c r="F88" i="7"/>
  <c r="D88" i="7"/>
  <c r="E89" i="7"/>
  <c r="G89" i="7"/>
  <c r="F89" i="7"/>
  <c r="D89" i="7"/>
  <c r="E90" i="7"/>
  <c r="G90" i="7"/>
  <c r="F90" i="7"/>
  <c r="D90" i="7"/>
  <c r="E91" i="7"/>
  <c r="G91" i="7"/>
  <c r="F91" i="7"/>
  <c r="D91" i="7"/>
  <c r="E92" i="7"/>
  <c r="G92" i="7"/>
  <c r="F92" i="7"/>
  <c r="D92" i="7"/>
  <c r="H92" i="7"/>
  <c r="J77" i="7"/>
</calcChain>
</file>

<file path=xl/comments1.xml><?xml version="1.0" encoding="utf-8"?>
<comments xmlns="http://schemas.openxmlformats.org/spreadsheetml/2006/main">
  <authors>
    <author>Candice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 xml:space="preserve">Candice: </t>
        </r>
        <r>
          <rPr>
            <sz val="9"/>
            <color indexed="81"/>
            <rFont val="Tahoma"/>
            <family val="2"/>
          </rPr>
          <t>This number is modified because data in this sheet is daily data.</t>
        </r>
      </text>
    </comment>
  </commentList>
</comments>
</file>

<file path=xl/sharedStrings.xml><?xml version="1.0" encoding="utf-8"?>
<sst xmlns="http://schemas.openxmlformats.org/spreadsheetml/2006/main" count="80" uniqueCount="43">
  <si>
    <t>Daily activations of Android devices in 2010-2013</t>
  </si>
  <si>
    <t>Period</t>
  </si>
  <si>
    <t>m</t>
  </si>
  <si>
    <t>p</t>
  </si>
  <si>
    <t>q</t>
  </si>
  <si>
    <t>Predicted Value</t>
  </si>
  <si>
    <t>N</t>
  </si>
  <si>
    <t>Not-Yet Adoptor</t>
  </si>
  <si>
    <t>L(purchase)</t>
  </si>
  <si>
    <t>SE</t>
  </si>
  <si>
    <t>SSE</t>
  </si>
  <si>
    <t>APE</t>
  </si>
  <si>
    <t>Peak</t>
  </si>
  <si>
    <t>2008 Q3</t>
  </si>
  <si>
    <t>2008 Q4</t>
  </si>
  <si>
    <t>2009 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</si>
  <si>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</si>
  <si>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</si>
  <si>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</si>
  <si>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</si>
  <si>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</si>
  <si>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</si>
  <si>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</si>
  <si>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</si>
  <si>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</si>
  <si>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</si>
  <si>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</si>
  <si>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</si>
  <si>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</si>
  <si>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</si>
  <si>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</si>
  <si>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Sales in units</t>
  </si>
  <si>
    <t>MAPE</t>
  </si>
  <si>
    <t>Android</t>
  </si>
  <si>
    <t>Comparison: February 2012 - April 2013</t>
  </si>
  <si>
    <t>Comparison: October 2010 - January 2012</t>
  </si>
  <si>
    <t>Date</t>
  </si>
  <si>
    <t>Comparison Between Actual and Predicted iPhone Sales (2008Q3-2012Q4)</t>
  </si>
  <si>
    <t>iPhone</t>
  </si>
  <si>
    <t>Conservative</t>
  </si>
  <si>
    <t>Optimistic</t>
  </si>
  <si>
    <t>CONSERVATIVE SCENARIO</t>
  </si>
  <si>
    <t>OPTIMISTIC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</si>
</sst>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1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800000"/>
      <name val="Arial"/>
    </font>
    <font>
      <b/>
      <i/>
      <sz val="12"/>
      <name val="Arial"/>
    </font>
    <font>
      <b/>
      <sz val="12"/>
      <color rgb="FF000090"/>
      <name val="Arial"/>
    </font>
    <font>
      <sz val="8"/>
      <name val="Arial"/>
      <family val="2"/>
    </font>
    <font>
      <b/>
      <sz val="18"/>
      <name val="Arial"/>
    </font>
    <font>
      <b/>
      <sz val="18"/>
      <color theme="6" tint="-0.499984740745262"/>
      <name val="Arial"/>
    </font>
    <font>
      <u/>
      <sz val="10"/>
      <color theme="10"/>
      <name val="Arial"/>
      <family val="2"/>
    </font>
    <font>
      <b/>
      <sz val="18"/>
      <color theme="9" tint="-0.499984740745262"/>
      <name val="Arial"/>
    </font>
    <font>
      <b/>
      <sz val="12"/>
      <color rgb="FF0000FF"/>
      <name val="Arial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1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7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7" fontId="0" fillId="3" borderId="0" xfId="0" applyNumberFormat="1" applyFont="1" applyFill="1" applyBorder="1" applyAlignment="1" applyProtection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2" xfId="0" applyNumberFormat="1" applyFont="1" applyFill="1" applyBorder="1" applyAlignment="1" applyProtection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NumberFormat="1" applyFont="1" applyFill="1" applyBorder="1" applyAlignment="1" applyProtection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 applyProtection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17" fontId="0" fillId="9" borderId="0" xfId="0" applyNumberFormat="1" applyFont="1" applyFill="1" applyBorder="1" applyAlignment="1" applyProtection="1">
      <alignment horizontal="center" vertical="center"/>
    </xf>
    <xf numFmtId="0" fontId="0" fillId="9" borderId="0" xfId="0" applyFill="1" applyAlignment="1">
      <alignment horizontal="center" vertical="center"/>
    </xf>
  </cellXfs>
  <cellStyles count="11">
    <cellStyle name="Comma" xfId="4"/>
    <cellStyle name="Comma [0]" xfId="5"/>
    <cellStyle name="Currency" xfId="2"/>
    <cellStyle name="Currency [0]" xfId="3"/>
    <cellStyle name="Followed Hyperlink" xfId="6" builtinId="9" hidden="1"/>
    <cellStyle name="Followed Hyperlink" xfId="8" builtinId="9" hidden="1"/>
    <cellStyle name="Followed Hyperlink" xfId="10" builtinId="9" hidden="1"/>
    <cellStyle name="Hyperlink" xfId="7" builtinId="8" hidden="1"/>
    <cellStyle name="Hyperlink" xfId="9" builtinId="8" hidden="1"/>
    <cellStyle name="Normal" xfId="0" builtinId="0"/>
    <cellStyle name="Percent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BETWEEN ACTUAL AND PREDICTED</a:t>
            </a:r>
            <a:r>
              <a:rPr lang="en-US" baseline="0"/>
              <a:t> </a:t>
            </a:r>
            <a:r>
              <a:rPr lang="en-US"/>
              <a:t>(2010/10-2012/1)</a:t>
            </a:r>
          </a:p>
        </c:rich>
      </c:tx>
      <c:layout>
        <c:manualLayout>
          <c:xMode val="edge"/>
          <c:yMode val="edge"/>
          <c:x val="0.103524247733092"/>
          <c:y val="0.029739776951672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 Value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'Android Prediction'!$C$12:$C$29</c:f>
              <c:numCache>
                <c:formatCode>General</c:formatCode>
                <c:ptCount val="18"/>
                <c:pt idx="0">
                  <c:v>200000.0</c:v>
                </c:pt>
                <c:pt idx="1">
                  <c:v>225000.0</c:v>
                </c:pt>
                <c:pt idx="2">
                  <c:v>250000.0</c:v>
                </c:pt>
                <c:pt idx="3">
                  <c:v>275000.0</c:v>
                </c:pt>
                <c:pt idx="4">
                  <c:v>300000.0</c:v>
                </c:pt>
                <c:pt idx="5">
                  <c:v>325000.0</c:v>
                </c:pt>
                <c:pt idx="6">
                  <c:v>350000.0</c:v>
                </c:pt>
                <c:pt idx="7">
                  <c:v>383333.3333333333</c:v>
                </c:pt>
                <c:pt idx="8">
                  <c:v>416666.6666666666</c:v>
                </c:pt>
                <c:pt idx="9">
                  <c:v>450000.0</c:v>
                </c:pt>
                <c:pt idx="10">
                  <c:v>500000.0</c:v>
                </c:pt>
                <c:pt idx="11">
                  <c:v>550000.0</c:v>
                </c:pt>
                <c:pt idx="12">
                  <c:v>580000.0</c:v>
                </c:pt>
                <c:pt idx="13">
                  <c:v>610000.0</c:v>
                </c:pt>
                <c:pt idx="14">
                  <c:v>640000.0</c:v>
                </c:pt>
                <c:pt idx="15">
                  <c:v>670000.0</c:v>
                </c:pt>
                <c:pt idx="16">
                  <c:v>700000.0</c:v>
                </c:pt>
                <c:pt idx="17">
                  <c:v>775000.0</c:v>
                </c:pt>
              </c:numCache>
            </c:numRef>
          </c:val>
          <c:smooth val="0"/>
        </c:ser>
        <c:ser>
          <c:idx val="1"/>
          <c:order val="1"/>
          <c:tx>
            <c:v>Predicted Value 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'Android Prediction'!$D$12:$D$29</c:f>
              <c:numCache>
                <c:formatCode>General</c:formatCode>
                <c:ptCount val="18"/>
                <c:pt idx="0">
                  <c:v>228607.7650956229</c:v>
                </c:pt>
                <c:pt idx="1">
                  <c:v>244557.3230703178</c:v>
                </c:pt>
                <c:pt idx="2">
                  <c:v>262435.7139972754</c:v>
                </c:pt>
                <c:pt idx="3">
                  <c:v>282220.045478411</c:v>
                </c:pt>
                <c:pt idx="4">
                  <c:v>303884.8815158519</c:v>
                </c:pt>
                <c:pt idx="5">
                  <c:v>327402.242511939</c:v>
                </c:pt>
                <c:pt idx="6">
                  <c:v>352741.6052692257</c:v>
                </c:pt>
                <c:pt idx="7">
                  <c:v>379869.9029904779</c:v>
                </c:pt>
                <c:pt idx="8">
                  <c:v>409391.1723371122</c:v>
                </c:pt>
                <c:pt idx="9">
                  <c:v>441253.4108245897</c:v>
                </c:pt>
                <c:pt idx="10">
                  <c:v>475400.0940131944</c:v>
                </c:pt>
                <c:pt idx="11">
                  <c:v>513018.6638052632</c:v>
                </c:pt>
                <c:pt idx="12">
                  <c:v>554007.3762093067</c:v>
                </c:pt>
                <c:pt idx="13">
                  <c:v>596787.2831491833</c:v>
                </c:pt>
                <c:pt idx="14">
                  <c:v>641287.5708068164</c:v>
                </c:pt>
                <c:pt idx="15">
                  <c:v>687433.7625804367</c:v>
                </c:pt>
                <c:pt idx="16">
                  <c:v>735147.7190845805</c:v>
                </c:pt>
                <c:pt idx="17">
                  <c:v>784347.638150091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383528"/>
        <c:axId val="2120476920"/>
      </c:lineChart>
      <c:catAx>
        <c:axId val="2120383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476920"/>
        <c:crosses val="autoZero"/>
        <c:auto val="1"/>
        <c:lblAlgn val="ctr"/>
        <c:lblOffset val="100"/>
        <c:noMultiLvlLbl val="0"/>
      </c:catAx>
      <c:valAx>
        <c:axId val="2120476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383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BETWEEN</a:t>
            </a:r>
            <a:r>
              <a:rPr lang="en-US" baseline="0"/>
              <a:t> ACTUAL AND PREDICTED</a:t>
            </a:r>
            <a:r>
              <a:rPr lang="en-US"/>
              <a:t> Best Guess (2012/2-2013/4)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 Value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'Android Prediction'!$C$36:$C$50</c:f>
              <c:numCache>
                <c:formatCode>General</c:formatCode>
                <c:ptCount val="15"/>
                <c:pt idx="0">
                  <c:v>850000.0</c:v>
                </c:pt>
                <c:pt idx="1">
                  <c:v>862500.0</c:v>
                </c:pt>
                <c:pt idx="2">
                  <c:v>875000.0</c:v>
                </c:pt>
                <c:pt idx="3">
                  <c:v>887500.0</c:v>
                </c:pt>
                <c:pt idx="4">
                  <c:v>900000.0</c:v>
                </c:pt>
                <c:pt idx="5">
                  <c:v>1.0E6</c:v>
                </c:pt>
                <c:pt idx="6">
                  <c:v>1.15E6</c:v>
                </c:pt>
                <c:pt idx="7">
                  <c:v>1.3E6</c:v>
                </c:pt>
                <c:pt idx="8">
                  <c:v>1.32857142857143E6</c:v>
                </c:pt>
                <c:pt idx="9">
                  <c:v>1.35714285714286E6</c:v>
                </c:pt>
                <c:pt idx="10">
                  <c:v>1.38571428571429E6</c:v>
                </c:pt>
                <c:pt idx="11">
                  <c:v>1.41428571428571E6</c:v>
                </c:pt>
                <c:pt idx="12">
                  <c:v>1.44285714285714E6</c:v>
                </c:pt>
                <c:pt idx="13">
                  <c:v>1.47142857142857E6</c:v>
                </c:pt>
                <c:pt idx="14">
                  <c:v>1.5E6</c:v>
                </c:pt>
              </c:numCache>
            </c:numRef>
          </c:val>
          <c:smooth val="0"/>
        </c:ser>
        <c:ser>
          <c:idx val="1"/>
          <c:order val="1"/>
          <c:tx>
            <c:v>Predicted Value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'Android Prediction'!$D$36:$D$50</c:f>
              <c:numCache>
                <c:formatCode>General</c:formatCode>
                <c:ptCount val="15"/>
                <c:pt idx="0">
                  <c:v>838686.2821987708</c:v>
                </c:pt>
                <c:pt idx="1">
                  <c:v>895866.1371233946</c:v>
                </c:pt>
                <c:pt idx="2">
                  <c:v>955890.3754026266</c:v>
                </c:pt>
                <c:pt idx="3">
                  <c:v>1.01873568771891E6</c:v>
                </c:pt>
                <c:pt idx="4">
                  <c:v>1.08434831508471E6</c:v>
                </c:pt>
                <c:pt idx="5">
                  <c:v>1.15263995398586E6</c:v>
                </c:pt>
                <c:pt idx="6">
                  <c:v>1.22348362147445E6</c:v>
                </c:pt>
                <c:pt idx="7">
                  <c:v>1.29670959012372E6</c:v>
                </c:pt>
                <c:pt idx="8">
                  <c:v>1.37210152694123E6</c:v>
                </c:pt>
                <c:pt idx="9">
                  <c:v>1.44939299467861E6</c:v>
                </c:pt>
                <c:pt idx="10">
                  <c:v>1.52826449706873E6</c:v>
                </c:pt>
                <c:pt idx="11">
                  <c:v>1.60834126958319E6</c:v>
                </c:pt>
                <c:pt idx="12">
                  <c:v>1.68919203220613E6</c:v>
                </c:pt>
                <c:pt idx="13">
                  <c:v>1.7703289280555E6</c:v>
                </c:pt>
                <c:pt idx="14">
                  <c:v>1.85120886888739E6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744872"/>
        <c:axId val="2114504632"/>
      </c:lineChart>
      <c:catAx>
        <c:axId val="2136744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504632"/>
        <c:crosses val="autoZero"/>
        <c:auto val="1"/>
        <c:lblAlgn val="ctr"/>
        <c:lblOffset val="100"/>
        <c:noMultiLvlLbl val="0"/>
      </c:catAx>
      <c:valAx>
        <c:axId val="2114504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744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for Worst Scenario (2012/2-2013/4)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'Android Prediction'!$C$57:$C$71</c:f>
              <c:numCache>
                <c:formatCode>General</c:formatCode>
                <c:ptCount val="15"/>
                <c:pt idx="0">
                  <c:v>850000.0</c:v>
                </c:pt>
                <c:pt idx="1">
                  <c:v>862500.0</c:v>
                </c:pt>
                <c:pt idx="2">
                  <c:v>875000.0</c:v>
                </c:pt>
                <c:pt idx="3">
                  <c:v>887500.0</c:v>
                </c:pt>
                <c:pt idx="4">
                  <c:v>900000.0</c:v>
                </c:pt>
                <c:pt idx="5">
                  <c:v>1.0E6</c:v>
                </c:pt>
                <c:pt idx="6">
                  <c:v>1.15E6</c:v>
                </c:pt>
                <c:pt idx="7">
                  <c:v>1.3E6</c:v>
                </c:pt>
                <c:pt idx="8">
                  <c:v>1.32857142857143E6</c:v>
                </c:pt>
                <c:pt idx="9">
                  <c:v>1.35714285714286E6</c:v>
                </c:pt>
                <c:pt idx="10">
                  <c:v>1.38571428571429E6</c:v>
                </c:pt>
                <c:pt idx="11">
                  <c:v>1.41428571428571E6</c:v>
                </c:pt>
                <c:pt idx="12">
                  <c:v>1.44285714285714E6</c:v>
                </c:pt>
                <c:pt idx="13">
                  <c:v>1.47142857142857E6</c:v>
                </c:pt>
                <c:pt idx="14">
                  <c:v>1.5E6</c:v>
                </c:pt>
              </c:numCache>
            </c:numRef>
          </c:val>
          <c:smooth val="0"/>
        </c:ser>
        <c:ser>
          <c:idx val="1"/>
          <c:order val="1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'Android Prediction'!$D$57:$D$71</c:f>
              <c:numCache>
                <c:formatCode>General</c:formatCode>
                <c:ptCount val="15"/>
                <c:pt idx="0">
                  <c:v>774225.545264578</c:v>
                </c:pt>
                <c:pt idx="1">
                  <c:v>827488.7351128528</c:v>
                </c:pt>
                <c:pt idx="2">
                  <c:v>883517.1779776919</c:v>
                </c:pt>
                <c:pt idx="3">
                  <c:v>942313.8714657243</c:v>
                </c:pt>
                <c:pt idx="4">
                  <c:v>1.00385638388092E6</c:v>
                </c:pt>
                <c:pt idx="5">
                  <c:v>1.06809307024182E6</c:v>
                </c:pt>
                <c:pt idx="6">
                  <c:v>1.13493916765464E6</c:v>
                </c:pt>
                <c:pt idx="7">
                  <c:v>1.20427285168482E6</c:v>
                </c:pt>
                <c:pt idx="8">
                  <c:v>1.27593135683209E6</c:v>
                </c:pt>
                <c:pt idx="9">
                  <c:v>1.34970728680585E6</c:v>
                </c:pt>
                <c:pt idx="10">
                  <c:v>1.42534526305871E6</c:v>
                </c:pt>
                <c:pt idx="11">
                  <c:v>1.50253908167627E6</c:v>
                </c:pt>
                <c:pt idx="12">
                  <c:v>1.580929567609E6</c:v>
                </c:pt>
                <c:pt idx="13">
                  <c:v>1.66010332941443E6</c:v>
                </c:pt>
                <c:pt idx="14">
                  <c:v>1.73959262494329E6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831576"/>
        <c:axId val="2111422952"/>
      </c:lineChart>
      <c:catAx>
        <c:axId val="2136831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422952"/>
        <c:crosses val="autoZero"/>
        <c:auto val="1"/>
        <c:lblAlgn val="ctr"/>
        <c:lblOffset val="100"/>
        <c:noMultiLvlLbl val="0"/>
      </c:catAx>
      <c:valAx>
        <c:axId val="2111422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831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for Best Scenario (2012/2-2013/4)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 Value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'Android Prediction'!$C$78:$C$92</c:f>
              <c:numCache>
                <c:formatCode>General</c:formatCode>
                <c:ptCount val="15"/>
                <c:pt idx="0">
                  <c:v>850000.0</c:v>
                </c:pt>
                <c:pt idx="1">
                  <c:v>862500.0</c:v>
                </c:pt>
                <c:pt idx="2">
                  <c:v>875000.0</c:v>
                </c:pt>
                <c:pt idx="3">
                  <c:v>887500.0</c:v>
                </c:pt>
                <c:pt idx="4">
                  <c:v>900000.0</c:v>
                </c:pt>
                <c:pt idx="5">
                  <c:v>1.0E6</c:v>
                </c:pt>
                <c:pt idx="6">
                  <c:v>1.15E6</c:v>
                </c:pt>
                <c:pt idx="7">
                  <c:v>1.3E6</c:v>
                </c:pt>
                <c:pt idx="8">
                  <c:v>1.32857142857143E6</c:v>
                </c:pt>
                <c:pt idx="9">
                  <c:v>1.35714285714286E6</c:v>
                </c:pt>
                <c:pt idx="10">
                  <c:v>1.38571428571429E6</c:v>
                </c:pt>
                <c:pt idx="11">
                  <c:v>1.41428571428571E6</c:v>
                </c:pt>
                <c:pt idx="12">
                  <c:v>1.44285714285714E6</c:v>
                </c:pt>
                <c:pt idx="13">
                  <c:v>1.47142857142857E6</c:v>
                </c:pt>
                <c:pt idx="14">
                  <c:v>1.5E6</c:v>
                </c:pt>
              </c:numCache>
            </c:numRef>
          </c:val>
          <c:smooth val="0"/>
        </c:ser>
        <c:ser>
          <c:idx val="1"/>
          <c:order val="1"/>
          <c:tx>
            <c:v>Predicted Value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'Android Prediction'!$D$78:$D$92</c:f>
              <c:numCache>
                <c:formatCode>General</c:formatCode>
                <c:ptCount val="15"/>
                <c:pt idx="0">
                  <c:v>2.76421358687263E6</c:v>
                </c:pt>
                <c:pt idx="1">
                  <c:v>2.98460130529284E6</c:v>
                </c:pt>
                <c:pt idx="2">
                  <c:v>3.20295551250022E6</c:v>
                </c:pt>
                <c:pt idx="3">
                  <c:v>3.41463982276658E6</c:v>
                </c:pt>
                <c:pt idx="4">
                  <c:v>3.61449523163131E6</c:v>
                </c:pt>
                <c:pt idx="5">
                  <c:v>3.79701798283266E6</c:v>
                </c:pt>
                <c:pt idx="6">
                  <c:v>3.95660278369416E6</c:v>
                </c:pt>
                <c:pt idx="7">
                  <c:v>4.08784183660775E6</c:v>
                </c:pt>
                <c:pt idx="8">
                  <c:v>4.18586003220201E6</c:v>
                </c:pt>
                <c:pt idx="9">
                  <c:v>4.24665705795977E6</c:v>
                </c:pt>
                <c:pt idx="10">
                  <c:v>4.26742031014358E6</c:v>
                </c:pt>
                <c:pt idx="11">
                  <c:v>4.24677052535558E6</c:v>
                </c:pt>
                <c:pt idx="12">
                  <c:v>4.18490644430974E6</c:v>
                </c:pt>
                <c:pt idx="13">
                  <c:v>4.08362573295139E6</c:v>
                </c:pt>
                <c:pt idx="14">
                  <c:v>3.94621531503179E6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419720"/>
        <c:axId val="2137735160"/>
      </c:lineChart>
      <c:catAx>
        <c:axId val="2111419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735160"/>
        <c:crosses val="autoZero"/>
        <c:auto val="1"/>
        <c:lblAlgn val="ctr"/>
        <c:lblOffset val="100"/>
        <c:noMultiLvlLbl val="0"/>
      </c:catAx>
      <c:valAx>
        <c:axId val="2137735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419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between AcTUal and Predicted (2008Q3</a:t>
            </a:r>
            <a:r>
              <a:rPr lang="en-US" baseline="0"/>
              <a:t>-2012Q4)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 Value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iPhone!$C$12:$C$30</c:f>
              <c:numCache>
                <c:formatCode>General</c:formatCode>
                <c:ptCount val="19"/>
                <c:pt idx="0">
                  <c:v>720000.0</c:v>
                </c:pt>
                <c:pt idx="1">
                  <c:v>6.89E6</c:v>
                </c:pt>
                <c:pt idx="2">
                  <c:v>4.36E6</c:v>
                </c:pt>
                <c:pt idx="3">
                  <c:v>3.79E6</c:v>
                </c:pt>
                <c:pt idx="4">
                  <c:v>5.21E6</c:v>
                </c:pt>
                <c:pt idx="5">
                  <c:v>7.37E6</c:v>
                </c:pt>
                <c:pt idx="6">
                  <c:v>8.74E6</c:v>
                </c:pt>
                <c:pt idx="7">
                  <c:v>8.75E6</c:v>
                </c:pt>
                <c:pt idx="8">
                  <c:v>8.4E6</c:v>
                </c:pt>
                <c:pt idx="9">
                  <c:v>1.41E7</c:v>
                </c:pt>
                <c:pt idx="10">
                  <c:v>1.624E7</c:v>
                </c:pt>
                <c:pt idx="11">
                  <c:v>1.865E7</c:v>
                </c:pt>
                <c:pt idx="12">
                  <c:v>2.034E7</c:v>
                </c:pt>
                <c:pt idx="13">
                  <c:v>1.707E7</c:v>
                </c:pt>
                <c:pt idx="14">
                  <c:v>3.704E7</c:v>
                </c:pt>
                <c:pt idx="15">
                  <c:v>3.506E7</c:v>
                </c:pt>
                <c:pt idx="16">
                  <c:v>2.603E7</c:v>
                </c:pt>
                <c:pt idx="17">
                  <c:v>2.691E7</c:v>
                </c:pt>
              </c:numCache>
            </c:numRef>
          </c:val>
          <c:smooth val="0"/>
        </c:ser>
        <c:ser>
          <c:idx val="1"/>
          <c:order val="1"/>
          <c:tx>
            <c:v>Predicted Value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iPhone!$D$12:$D$30</c:f>
              <c:numCache>
                <c:formatCode>General</c:formatCode>
                <c:ptCount val="19"/>
                <c:pt idx="0">
                  <c:v>4.78308335936013E6</c:v>
                </c:pt>
                <c:pt idx="1">
                  <c:v>4.88129903615151E6</c:v>
                </c:pt>
                <c:pt idx="2">
                  <c:v>5.81917148988295E6</c:v>
                </c:pt>
                <c:pt idx="3">
                  <c:v>6.41079010299454E6</c:v>
                </c:pt>
                <c:pt idx="4">
                  <c:v>6.92388763235302E6</c:v>
                </c:pt>
                <c:pt idx="5">
                  <c:v>7.62744161102522E6</c:v>
                </c:pt>
                <c:pt idx="6">
                  <c:v>8.61914894094376E6</c:v>
                </c:pt>
                <c:pt idx="7">
                  <c:v>9.78984080005321E6</c:v>
                </c:pt>
                <c:pt idx="8">
                  <c:v>1.09560433929241E7</c:v>
                </c:pt>
                <c:pt idx="9">
                  <c:v>1.20701110770069E7</c:v>
                </c:pt>
                <c:pt idx="10">
                  <c:v>1.39280701781934E7</c:v>
                </c:pt>
                <c:pt idx="11">
                  <c:v>1.60492511385676E7</c:v>
                </c:pt>
                <c:pt idx="12">
                  <c:v>1.84604301466555E7</c:v>
                </c:pt>
                <c:pt idx="13">
                  <c:v>2.10598969495781E7</c:v>
                </c:pt>
                <c:pt idx="14">
                  <c:v>2.32171334809751E7</c:v>
                </c:pt>
                <c:pt idx="15">
                  <c:v>2.78217614776527E7</c:v>
                </c:pt>
                <c:pt idx="16">
                  <c:v>3.20839685872125E7</c:v>
                </c:pt>
                <c:pt idx="17">
                  <c:v>3.51878433320289E7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8866584"/>
        <c:axId val="2116643448"/>
      </c:lineChart>
      <c:catAx>
        <c:axId val="2068866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643448"/>
        <c:crosses val="autoZero"/>
        <c:auto val="1"/>
        <c:lblAlgn val="ctr"/>
        <c:lblOffset val="100"/>
        <c:noMultiLvlLbl val="0"/>
      </c:catAx>
      <c:valAx>
        <c:axId val="2116643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866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247650</xdr:colOff>
      <xdr:row>10</xdr:row>
      <xdr:rowOff>144462</xdr:rowOff>
    </xdr:from>
    <xdr:to>
      <xdr:col>17</xdr:col>
      <xdr:colOff>552450</xdr:colOff>
      <xdr:row>25</xdr:row>
      <xdr:rowOff>115887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254000</xdr:colOff>
      <xdr:row>34</xdr:row>
      <xdr:rowOff>131762</xdr:rowOff>
    </xdr:from>
    <xdr:to>
      <xdr:col>17</xdr:col>
      <xdr:colOff>558800</xdr:colOff>
      <xdr:row>49</xdr:row>
      <xdr:rowOff>112712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247650</xdr:colOff>
      <xdr:row>55</xdr:row>
      <xdr:rowOff>112712</xdr:rowOff>
    </xdr:from>
    <xdr:to>
      <xdr:col>17</xdr:col>
      <xdr:colOff>552450</xdr:colOff>
      <xdr:row>70</xdr:row>
      <xdr:rowOff>112712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241300</xdr:colOff>
      <xdr:row>76</xdr:row>
      <xdr:rowOff>157162</xdr:rowOff>
    </xdr:from>
    <xdr:to>
      <xdr:col>17</xdr:col>
      <xdr:colOff>546100</xdr:colOff>
      <xdr:row>91</xdr:row>
      <xdr:rowOff>147637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641350</xdr:colOff>
      <xdr:row>10</xdr:row>
      <xdr:rowOff>125412</xdr:rowOff>
    </xdr:from>
    <xdr:to>
      <xdr:col>18</xdr:col>
      <xdr:colOff>12700</xdr:colOff>
      <xdr:row>29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2"/>
  <sheetViews>
    <sheetView showGridLines="0" tabSelected="1" topLeftCell="A41" workbookViewId="0">
      <selection activeCell="A77" sqref="A77"/>
    </sheetView>
  </sheetViews>
  <sheetFormatPr baseColWidth="10" defaultColWidth="9.1640625" defaultRowHeight="12" x14ac:dyDescent="0"/>
  <cols>
    <col min="1" max="1" width="11.83203125" style="1" customWidth="1"/>
    <col min="2" max="2" width="10" style="1" customWidth="1"/>
    <col min="3" max="3" width="19.33203125" style="1" customWidth="1"/>
    <col min="4" max="4" width="11.33203125" style="1" customWidth="1"/>
    <col min="5" max="5" width="12.5" style="1" customWidth="1"/>
    <col min="6" max="6" width="15.6640625" style="1" customWidth="1"/>
    <col min="7" max="7" width="15.1640625" style="1" customWidth="1"/>
    <col min="8" max="8" width="10.83203125" style="1" customWidth="1"/>
    <col min="9" max="16384" width="9.1640625" style="1"/>
  </cols>
  <sheetData>
    <row r="1" spans="1:8" ht="21.75" customHeight="1">
      <c r="E1" s="33" t="s">
        <v>33</v>
      </c>
      <c r="F1" s="34" t="s">
        <v>39</v>
      </c>
      <c r="G1" s="35" t="s">
        <v>40</v>
      </c>
    </row>
    <row r="2" spans="1:8" ht="15">
      <c r="D2" s="10" t="s">
        <v>2</v>
      </c>
      <c r="E2" s="12">
        <f>3617000000/30</f>
        <v>120566666.66666667</v>
      </c>
      <c r="F2" s="13">
        <f t="shared" ref="F2:G2" si="0">3617000000/30</f>
        <v>120566666.66666667</v>
      </c>
      <c r="G2" s="13">
        <f t="shared" si="0"/>
        <v>120566666.66666667</v>
      </c>
    </row>
    <row r="3" spans="1:8" ht="15">
      <c r="D3" s="10" t="s">
        <v>3</v>
      </c>
      <c r="E3" s="12">
        <v>1.8961108523275327E-3</v>
      </c>
      <c r="F3" s="13">
        <v>1.322389648703382E-3</v>
      </c>
      <c r="G3" s="13">
        <v>1.8961075431785451E-3</v>
      </c>
    </row>
    <row r="4" spans="1:8" ht="15.75" customHeight="1">
      <c r="D4" s="10" t="s">
        <v>4</v>
      </c>
      <c r="E4" s="12">
        <v>8.1779559381120581E-2</v>
      </c>
      <c r="F4" s="13">
        <v>8.177969524044007E-2</v>
      </c>
      <c r="G4" s="13">
        <v>0.13776047445824049</v>
      </c>
    </row>
    <row r="5" spans="1:8" ht="15" customHeight="1">
      <c r="D5" s="10" t="s">
        <v>10</v>
      </c>
      <c r="E5" s="12">
        <f>SUM(H12:H29)</f>
        <v>4125652507.9706006</v>
      </c>
      <c r="F5" s="39"/>
      <c r="G5" s="40"/>
    </row>
    <row r="6" spans="1:8" ht="15">
      <c r="D6" s="10" t="s">
        <v>12</v>
      </c>
      <c r="E6" s="12">
        <f>LN(E4/E3)/(E3+E4)</f>
        <v>44.985865640785583</v>
      </c>
      <c r="F6" s="13">
        <f t="shared" ref="F6:G6" si="1">LN(F4/F3)/(F3+F4)</f>
        <v>49.632792655187487</v>
      </c>
      <c r="G6" s="13">
        <f t="shared" si="1"/>
        <v>30.687514330064882</v>
      </c>
    </row>
    <row r="7" spans="1:8" s="9" customFormat="1"/>
    <row r="8" spans="1:8" s="9" customFormat="1"/>
    <row r="9" spans="1:8" s="9" customFormat="1"/>
    <row r="10" spans="1:8" s="9" customFormat="1" ht="21">
      <c r="A10" s="14" t="s">
        <v>35</v>
      </c>
    </row>
    <row r="11" spans="1:8" ht="36">
      <c r="A11" s="21" t="s">
        <v>1</v>
      </c>
      <c r="B11" s="21" t="s">
        <v>36</v>
      </c>
      <c r="C11" s="22" t="s">
        <v>0</v>
      </c>
      <c r="D11" s="23" t="s">
        <v>5</v>
      </c>
      <c r="E11" s="21" t="s">
        <v>6</v>
      </c>
      <c r="F11" s="21" t="s">
        <v>7</v>
      </c>
      <c r="G11" s="21" t="s">
        <v>8</v>
      </c>
      <c r="H11" s="21" t="s">
        <v>9</v>
      </c>
    </row>
    <row r="12" spans="1:8" s="8" customFormat="1">
      <c r="A12" s="19">
        <v>1</v>
      </c>
      <c r="B12" s="20">
        <v>40391</v>
      </c>
      <c r="C12" s="11">
        <v>200000</v>
      </c>
      <c r="D12" s="11">
        <f t="shared" ref="D12:D29" si="2">F12*G12</f>
        <v>228607.76509562286</v>
      </c>
      <c r="E12" s="11">
        <v>0</v>
      </c>
      <c r="F12" s="11">
        <f t="shared" ref="F12:F29" si="3">$E$2-E12</f>
        <v>120566666.66666667</v>
      </c>
      <c r="G12" s="11">
        <f>$E$3+$E$4*E12/$E$2</f>
        <v>1.8961108523275327E-3</v>
      </c>
      <c r="H12" s="11">
        <f>(C12-D12)^2</f>
        <v>818404223.76633763</v>
      </c>
    </row>
    <row r="13" spans="1:8" s="8" customFormat="1">
      <c r="A13" s="8">
        <v>2</v>
      </c>
      <c r="B13" s="3">
        <v>40422</v>
      </c>
      <c r="C13" s="8">
        <v>225000</v>
      </c>
      <c r="D13" s="8">
        <f t="shared" si="2"/>
        <v>244557.3230703178</v>
      </c>
      <c r="E13" s="8">
        <f>C12</f>
        <v>200000</v>
      </c>
      <c r="F13" s="8">
        <f t="shared" si="3"/>
        <v>120366666.66666667</v>
      </c>
      <c r="G13" s="8">
        <f t="shared" ref="G13:G50" si="4">$E$3+$E$4*E13/$E$2</f>
        <v>2.0317695076459523E-3</v>
      </c>
    </row>
    <row r="14" spans="1:8" s="8" customFormat="1">
      <c r="A14" s="8">
        <v>3</v>
      </c>
      <c r="B14" s="3">
        <v>40452</v>
      </c>
      <c r="C14" s="8">
        <v>250000</v>
      </c>
      <c r="D14" s="8">
        <f t="shared" si="2"/>
        <v>262435.71399727545</v>
      </c>
      <c r="E14" s="8">
        <f t="shared" ref="E14:E29" si="5">C13+E13</f>
        <v>425000</v>
      </c>
      <c r="F14" s="8">
        <f t="shared" si="3"/>
        <v>120141666.66666667</v>
      </c>
      <c r="G14" s="8">
        <f t="shared" si="4"/>
        <v>2.1843854948791742E-3</v>
      </c>
    </row>
    <row r="15" spans="1:8" s="8" customFormat="1">
      <c r="A15" s="8">
        <v>4</v>
      </c>
      <c r="B15" s="3">
        <v>40483</v>
      </c>
      <c r="C15" s="8">
        <v>275000</v>
      </c>
      <c r="D15" s="8">
        <f t="shared" si="2"/>
        <v>282220.0454784109</v>
      </c>
      <c r="E15" s="8">
        <f t="shared" si="5"/>
        <v>675000</v>
      </c>
      <c r="F15" s="8">
        <f t="shared" si="3"/>
        <v>119891666.66666667</v>
      </c>
      <c r="G15" s="8">
        <f t="shared" si="4"/>
        <v>2.3539588140271987E-3</v>
      </c>
    </row>
    <row r="16" spans="1:8" s="8" customFormat="1">
      <c r="A16" s="19">
        <v>5</v>
      </c>
      <c r="B16" s="20">
        <v>40513</v>
      </c>
      <c r="C16" s="11">
        <v>300000</v>
      </c>
      <c r="D16" s="11">
        <f t="shared" si="2"/>
        <v>303884.88151585188</v>
      </c>
      <c r="E16" s="11">
        <f t="shared" si="5"/>
        <v>950000</v>
      </c>
      <c r="F16" s="11">
        <f>$E$2-E16</f>
        <v>119616666.66666667</v>
      </c>
      <c r="G16" s="11">
        <f>$E$3+$E$4*E16/$E$2</f>
        <v>2.5404894650900255E-3</v>
      </c>
      <c r="H16" s="11">
        <f>(C16-D16)^2</f>
        <v>15092304.392207637</v>
      </c>
    </row>
    <row r="17" spans="1:8" s="8" customFormat="1">
      <c r="A17" s="8">
        <v>6</v>
      </c>
      <c r="B17" s="3">
        <v>40544</v>
      </c>
      <c r="C17" s="8">
        <v>325000</v>
      </c>
      <c r="D17" s="8">
        <f t="shared" si="2"/>
        <v>327402.24251193902</v>
      </c>
      <c r="E17" s="8">
        <f t="shared" si="5"/>
        <v>1250000</v>
      </c>
      <c r="F17" s="8">
        <f t="shared" si="3"/>
        <v>119316666.66666667</v>
      </c>
      <c r="G17" s="8">
        <f t="shared" si="4"/>
        <v>2.7439774480676549E-3</v>
      </c>
    </row>
    <row r="18" spans="1:8" s="8" customFormat="1">
      <c r="A18" s="19">
        <v>7</v>
      </c>
      <c r="B18" s="20">
        <v>40575</v>
      </c>
      <c r="C18" s="11">
        <v>350000</v>
      </c>
      <c r="D18" s="11">
        <f t="shared" si="2"/>
        <v>352741.60526922566</v>
      </c>
      <c r="E18" s="11">
        <f t="shared" si="5"/>
        <v>1575000</v>
      </c>
      <c r="F18" s="11">
        <f t="shared" si="3"/>
        <v>118991666.66666667</v>
      </c>
      <c r="G18" s="11">
        <f t="shared" si="4"/>
        <v>2.9644227629600866E-3</v>
      </c>
      <c r="H18" s="11">
        <f>(C18-D18)^2</f>
        <v>7516399.4522459228</v>
      </c>
    </row>
    <row r="19" spans="1:8" s="8" customFormat="1">
      <c r="A19" s="8">
        <v>8</v>
      </c>
      <c r="B19" s="3">
        <v>40603</v>
      </c>
      <c r="C19" s="8">
        <v>383333.33333333331</v>
      </c>
      <c r="D19" s="8">
        <f t="shared" si="2"/>
        <v>379869.90299047792</v>
      </c>
      <c r="E19" s="8">
        <f t="shared" si="5"/>
        <v>1925000</v>
      </c>
      <c r="F19" s="8">
        <f t="shared" si="3"/>
        <v>118641666.66666667</v>
      </c>
      <c r="G19" s="8">
        <f t="shared" si="4"/>
        <v>3.2018254097673209E-3</v>
      </c>
    </row>
    <row r="20" spans="1:8" s="8" customFormat="1">
      <c r="A20" s="8">
        <v>9</v>
      </c>
      <c r="B20" s="3">
        <v>40634</v>
      </c>
      <c r="C20" s="8">
        <v>416666.66666666663</v>
      </c>
      <c r="D20" s="8">
        <f t="shared" si="2"/>
        <v>409391.17233711219</v>
      </c>
      <c r="E20" s="8">
        <f t="shared" si="5"/>
        <v>2308333.3333333335</v>
      </c>
      <c r="F20" s="8">
        <f t="shared" si="3"/>
        <v>118258333.33333334</v>
      </c>
      <c r="G20" s="8">
        <f t="shared" si="4"/>
        <v>3.4618378324609584E-3</v>
      </c>
    </row>
    <row r="21" spans="1:8" s="8" customFormat="1">
      <c r="A21" s="19">
        <v>10</v>
      </c>
      <c r="B21" s="20">
        <v>40664</v>
      </c>
      <c r="C21" s="11">
        <v>450000</v>
      </c>
      <c r="D21" s="11">
        <f t="shared" si="2"/>
        <v>441253.41082458966</v>
      </c>
      <c r="E21" s="11">
        <f t="shared" si="5"/>
        <v>2725000</v>
      </c>
      <c r="F21" s="11">
        <f t="shared" si="3"/>
        <v>117841666.66666667</v>
      </c>
      <c r="G21" s="11">
        <f t="shared" si="4"/>
        <v>3.7444600310409986E-3</v>
      </c>
      <c r="H21" s="11">
        <f>(C21-D21)^2</f>
        <v>76502822.203405261</v>
      </c>
    </row>
    <row r="22" spans="1:8" s="8" customFormat="1">
      <c r="A22" s="19">
        <v>11</v>
      </c>
      <c r="B22" s="20">
        <v>40695</v>
      </c>
      <c r="C22" s="11">
        <v>500000</v>
      </c>
      <c r="D22" s="11">
        <f t="shared" si="2"/>
        <v>475400.0940131945</v>
      </c>
      <c r="E22" s="11">
        <f t="shared" si="5"/>
        <v>3175000</v>
      </c>
      <c r="F22" s="11">
        <f t="shared" si="3"/>
        <v>117391666.66666667</v>
      </c>
      <c r="G22" s="11">
        <f t="shared" si="4"/>
        <v>4.0496920055074423E-3</v>
      </c>
      <c r="H22" s="11">
        <f>(C22-D22)^2</f>
        <v>605155374.55966926</v>
      </c>
    </row>
    <row r="23" spans="1:8" s="8" customFormat="1">
      <c r="A23" s="19">
        <v>12</v>
      </c>
      <c r="B23" s="20">
        <v>40725</v>
      </c>
      <c r="C23" s="11">
        <v>550000</v>
      </c>
      <c r="D23" s="11">
        <f t="shared" si="2"/>
        <v>513018.66380526323</v>
      </c>
      <c r="E23" s="11">
        <f t="shared" si="5"/>
        <v>3675000</v>
      </c>
      <c r="F23" s="11">
        <f t="shared" si="3"/>
        <v>116891666.66666667</v>
      </c>
      <c r="G23" s="11">
        <f t="shared" si="4"/>
        <v>4.3888386438034922E-3</v>
      </c>
      <c r="H23" s="11">
        <f>(C23-D23)^2</f>
        <v>1367619226.7481477</v>
      </c>
    </row>
    <row r="24" spans="1:8" s="8" customFormat="1">
      <c r="A24" s="8">
        <v>13</v>
      </c>
      <c r="B24" s="3">
        <v>40756</v>
      </c>
      <c r="C24" s="8">
        <v>580000</v>
      </c>
      <c r="D24" s="8">
        <f t="shared" si="2"/>
        <v>554007.37620930676</v>
      </c>
      <c r="E24" s="8">
        <f t="shared" si="5"/>
        <v>4225000</v>
      </c>
      <c r="F24" s="8">
        <f t="shared" si="3"/>
        <v>116341666.66666667</v>
      </c>
      <c r="G24" s="8">
        <f t="shared" si="4"/>
        <v>4.7618999459291458E-3</v>
      </c>
    </row>
    <row r="25" spans="1:8" s="8" customFormat="1">
      <c r="A25" s="8">
        <v>14</v>
      </c>
      <c r="B25" s="3">
        <v>40787</v>
      </c>
      <c r="C25" s="8">
        <v>610000</v>
      </c>
      <c r="D25" s="8">
        <f t="shared" si="2"/>
        <v>596787.28314918326</v>
      </c>
      <c r="E25" s="8">
        <f t="shared" si="5"/>
        <v>4805000</v>
      </c>
      <c r="F25" s="8">
        <f t="shared" si="3"/>
        <v>115761666.66666667</v>
      </c>
      <c r="G25" s="8">
        <f t="shared" si="4"/>
        <v>5.1553100463525622E-3</v>
      </c>
    </row>
    <row r="26" spans="1:8" s="43" customFormat="1">
      <c r="A26" s="41">
        <v>15</v>
      </c>
      <c r="B26" s="42">
        <v>40817</v>
      </c>
      <c r="C26" s="43">
        <v>640000</v>
      </c>
      <c r="D26" s="43">
        <f t="shared" si="2"/>
        <v>641287.57080681645</v>
      </c>
      <c r="E26" s="43">
        <f t="shared" si="5"/>
        <v>5415000</v>
      </c>
      <c r="F26" s="43">
        <f t="shared" si="3"/>
        <v>115151666.66666667</v>
      </c>
      <c r="G26" s="43">
        <f t="shared" si="4"/>
        <v>5.5690689450737414E-3</v>
      </c>
    </row>
    <row r="27" spans="1:8" s="8" customFormat="1">
      <c r="A27" s="8">
        <v>16</v>
      </c>
      <c r="B27" s="3">
        <v>40848</v>
      </c>
      <c r="C27" s="8">
        <v>670000</v>
      </c>
      <c r="D27" s="8">
        <f t="shared" si="2"/>
        <v>687433.76258043677</v>
      </c>
      <c r="E27" s="8">
        <f t="shared" si="5"/>
        <v>6055000</v>
      </c>
      <c r="F27" s="8">
        <f t="shared" si="3"/>
        <v>114511666.66666667</v>
      </c>
      <c r="G27" s="8">
        <f t="shared" si="4"/>
        <v>6.0031766420926844E-3</v>
      </c>
    </row>
    <row r="28" spans="1:8" s="8" customFormat="1">
      <c r="A28" s="19">
        <v>17</v>
      </c>
      <c r="B28" s="20">
        <v>40878</v>
      </c>
      <c r="C28" s="11">
        <v>700000</v>
      </c>
      <c r="D28" s="11">
        <f t="shared" si="2"/>
        <v>735147.71908458055</v>
      </c>
      <c r="E28" s="11">
        <f t="shared" si="5"/>
        <v>6725000</v>
      </c>
      <c r="F28" s="11">
        <f t="shared" si="3"/>
        <v>113841666.66666667</v>
      </c>
      <c r="G28" s="11">
        <f t="shared" si="4"/>
        <v>6.4576331374093894E-3</v>
      </c>
      <c r="H28" s="11">
        <f>(C28-D28)^2</f>
        <v>1235362156.8485875</v>
      </c>
    </row>
    <row r="29" spans="1:8" s="8" customFormat="1">
      <c r="A29" s="8">
        <v>18</v>
      </c>
      <c r="B29" s="3">
        <v>40909</v>
      </c>
      <c r="C29" s="8">
        <v>775000</v>
      </c>
      <c r="D29" s="8">
        <f t="shared" si="2"/>
        <v>784347.63815009105</v>
      </c>
      <c r="E29" s="8">
        <f t="shared" si="5"/>
        <v>7425000</v>
      </c>
      <c r="F29" s="8">
        <f t="shared" si="3"/>
        <v>113141666.66666667</v>
      </c>
      <c r="G29" s="8">
        <f t="shared" si="4"/>
        <v>6.9324384310238581E-3</v>
      </c>
    </row>
    <row r="30" spans="1:8" s="8" customFormat="1">
      <c r="B30" s="3"/>
    </row>
    <row r="31" spans="1:8" s="8" customFormat="1">
      <c r="B31" s="3"/>
    </row>
    <row r="32" spans="1:8" s="8" customFormat="1">
      <c r="B32" s="3"/>
    </row>
    <row r="33" spans="1:10" s="8" customFormat="1">
      <c r="B33" s="3"/>
    </row>
    <row r="34" spans="1:10" ht="21">
      <c r="A34" s="14" t="s">
        <v>34</v>
      </c>
      <c r="G34" s="8"/>
    </row>
    <row r="35" spans="1:10" ht="36">
      <c r="A35" s="21" t="s">
        <v>1</v>
      </c>
      <c r="B35" s="21" t="s">
        <v>36</v>
      </c>
      <c r="C35" s="22" t="s">
        <v>0</v>
      </c>
      <c r="D35" s="23" t="s">
        <v>5</v>
      </c>
      <c r="E35" s="21" t="s">
        <v>6</v>
      </c>
      <c r="F35" s="21" t="s">
        <v>7</v>
      </c>
      <c r="G35" s="21" t="s">
        <v>8</v>
      </c>
      <c r="H35" s="24" t="s">
        <v>11</v>
      </c>
      <c r="I35" s="17" t="s">
        <v>32</v>
      </c>
      <c r="J35" s="18">
        <f>AVERAGE(H36:H50)</f>
        <v>0.12149040037459487</v>
      </c>
    </row>
    <row r="36" spans="1:10" s="8" customFormat="1">
      <c r="A36" s="19">
        <v>19</v>
      </c>
      <c r="B36" s="20">
        <v>40940</v>
      </c>
      <c r="C36" s="11">
        <v>850000</v>
      </c>
      <c r="D36" s="11">
        <f>F36*G36</f>
        <v>838686.28219877079</v>
      </c>
      <c r="E36" s="11">
        <f>D29+E29</f>
        <v>8209347.6381500913</v>
      </c>
      <c r="F36" s="11">
        <f>$E$2-E36</f>
        <v>112357319.02851658</v>
      </c>
      <c r="G36" s="11">
        <f>$E$3+$E$4*E36/$E$2</f>
        <v>7.4644561604919569E-3</v>
      </c>
      <c r="H36" s="11">
        <f>ABS(C36-D36)/C36</f>
        <v>1.3310256236740252E-2</v>
      </c>
    </row>
    <row r="37" spans="1:10" s="8" customFormat="1">
      <c r="A37" s="8">
        <v>20</v>
      </c>
      <c r="B37" s="3">
        <v>40969</v>
      </c>
      <c r="C37" s="8">
        <v>862500</v>
      </c>
      <c r="D37" s="8">
        <f t="shared" ref="D37:D50" si="6">F37*G37</f>
        <v>895866.13712339464</v>
      </c>
      <c r="E37" s="8">
        <f>E36+D36</f>
        <v>9048033.9203488622</v>
      </c>
      <c r="F37" s="8">
        <f t="shared" ref="F37:F50" si="7">$E$2-E37</f>
        <v>111518632.7463178</v>
      </c>
      <c r="G37" s="8">
        <f t="shared" si="4"/>
        <v>8.0333314268774061E-3</v>
      </c>
    </row>
    <row r="38" spans="1:10" s="8" customFormat="1">
      <c r="A38" s="8">
        <v>21</v>
      </c>
      <c r="B38" s="3">
        <v>41000</v>
      </c>
      <c r="C38" s="8">
        <v>875000</v>
      </c>
      <c r="D38" s="8">
        <f t="shared" si="6"/>
        <v>955890.3754026267</v>
      </c>
      <c r="E38" s="8">
        <f t="shared" ref="E38:E50" si="8">E37+D37</f>
        <v>9943900.0574722569</v>
      </c>
      <c r="F38" s="8">
        <f t="shared" si="7"/>
        <v>110622766.60919441</v>
      </c>
      <c r="G38" s="8">
        <f t="shared" si="4"/>
        <v>8.6409914044147385E-3</v>
      </c>
    </row>
    <row r="39" spans="1:10" s="8" customFormat="1">
      <c r="A39" s="8">
        <v>22</v>
      </c>
      <c r="B39" s="3">
        <v>41030</v>
      </c>
      <c r="C39" s="8">
        <v>887500</v>
      </c>
      <c r="D39" s="8">
        <f t="shared" si="6"/>
        <v>1018735.6877189067</v>
      </c>
      <c r="E39" s="8">
        <f t="shared" si="8"/>
        <v>10899790.432874884</v>
      </c>
      <c r="F39" s="8">
        <f t="shared" si="7"/>
        <v>109666876.23379178</v>
      </c>
      <c r="G39" s="8">
        <f t="shared" si="4"/>
        <v>9.2893654192094371E-3</v>
      </c>
    </row>
    <row r="40" spans="1:10" s="8" customFormat="1">
      <c r="A40" s="19">
        <v>23</v>
      </c>
      <c r="B40" s="20">
        <v>41061</v>
      </c>
      <c r="C40" s="11">
        <v>900000</v>
      </c>
      <c r="D40" s="11">
        <f t="shared" si="6"/>
        <v>1084348.3150847098</v>
      </c>
      <c r="E40" s="11">
        <f t="shared" si="8"/>
        <v>11918526.120593792</v>
      </c>
      <c r="F40" s="11">
        <f t="shared" si="7"/>
        <v>108648140.54607289</v>
      </c>
      <c r="G40" s="11">
        <f t="shared" si="4"/>
        <v>9.9803669868135988E-3</v>
      </c>
      <c r="H40" s="11">
        <f>ABS(C40-D40)/C40</f>
        <v>0.2048314612052331</v>
      </c>
    </row>
    <row r="41" spans="1:10" s="8" customFormat="1">
      <c r="A41" s="19">
        <v>24</v>
      </c>
      <c r="B41" s="20">
        <v>41091</v>
      </c>
      <c r="C41" s="11">
        <v>1000000</v>
      </c>
      <c r="D41" s="11">
        <f t="shared" si="6"/>
        <v>1152639.953985861</v>
      </c>
      <c r="E41" s="11">
        <f t="shared" si="8"/>
        <v>13002874.435678501</v>
      </c>
      <c r="F41" s="11">
        <f t="shared" si="7"/>
        <v>107563792.23098817</v>
      </c>
      <c r="G41" s="11">
        <f t="shared" si="4"/>
        <v>1.0715873158419527E-2</v>
      </c>
      <c r="H41" s="11">
        <f>ABS(C41-D41)/C41</f>
        <v>0.15263995398586103</v>
      </c>
    </row>
    <row r="42" spans="1:10" s="8" customFormat="1">
      <c r="A42" s="8">
        <v>25</v>
      </c>
      <c r="B42" s="3">
        <v>41122</v>
      </c>
      <c r="C42" s="8">
        <v>1150000</v>
      </c>
      <c r="D42" s="8">
        <f t="shared" si="6"/>
        <v>1223483.6214744495</v>
      </c>
      <c r="E42" s="8">
        <f t="shared" si="8"/>
        <v>14155514.389664361</v>
      </c>
      <c r="F42" s="8">
        <f t="shared" si="7"/>
        <v>106411152.2770023</v>
      </c>
      <c r="G42" s="8">
        <f t="shared" si="4"/>
        <v>1.1497701089539561E-2</v>
      </c>
    </row>
    <row r="43" spans="1:10" s="8" customFormat="1">
      <c r="A43" s="19">
        <v>26</v>
      </c>
      <c r="B43" s="20">
        <v>41153</v>
      </c>
      <c r="C43" s="11">
        <v>1300000</v>
      </c>
      <c r="D43" s="11">
        <f t="shared" si="6"/>
        <v>1296709.5901237216</v>
      </c>
      <c r="E43" s="11">
        <f t="shared" si="8"/>
        <v>15378998.011138812</v>
      </c>
      <c r="F43" s="11">
        <f t="shared" si="7"/>
        <v>105187668.65552786</v>
      </c>
      <c r="G43" s="11">
        <f t="shared" si="4"/>
        <v>1.232758180400623E-2</v>
      </c>
      <c r="H43" s="11">
        <f>ABS(C43-D43)/C43</f>
        <v>2.5310845202141299E-3</v>
      </c>
    </row>
    <row r="44" spans="1:10" s="8" customFormat="1">
      <c r="A44" s="8">
        <v>27</v>
      </c>
      <c r="B44" s="3">
        <v>41183</v>
      </c>
      <c r="C44" s="8">
        <v>1328571.4285714286</v>
      </c>
      <c r="D44" s="8">
        <f t="shared" si="6"/>
        <v>1372101.526941231</v>
      </c>
      <c r="E44" s="8">
        <f t="shared" si="8"/>
        <v>16675707.601262534</v>
      </c>
      <c r="F44" s="8">
        <f t="shared" si="7"/>
        <v>103890959.06540413</v>
      </c>
      <c r="G44" s="8">
        <f t="shared" si="4"/>
        <v>1.3207131200679647E-2</v>
      </c>
    </row>
    <row r="45" spans="1:10" s="8" customFormat="1">
      <c r="A45" s="8">
        <v>28</v>
      </c>
      <c r="B45" s="3">
        <v>41214</v>
      </c>
      <c r="C45" s="8">
        <v>1357142.8571428573</v>
      </c>
      <c r="D45" s="8">
        <f t="shared" si="6"/>
        <v>1449392.9946786142</v>
      </c>
      <c r="E45" s="8">
        <f t="shared" si="8"/>
        <v>18047809.128203765</v>
      </c>
      <c r="F45" s="8">
        <f t="shared" si="7"/>
        <v>102518857.53846291</v>
      </c>
      <c r="G45" s="8">
        <f t="shared" si="4"/>
        <v>1.4137818441205634E-2</v>
      </c>
    </row>
    <row r="46" spans="1:10" s="8" customFormat="1">
      <c r="A46" s="8">
        <v>29</v>
      </c>
      <c r="B46" s="3">
        <v>41244</v>
      </c>
      <c r="C46" s="8">
        <v>1385714.2857142859</v>
      </c>
      <c r="D46" s="8">
        <f t="shared" si="6"/>
        <v>1528264.4970687348</v>
      </c>
      <c r="E46" s="8">
        <f t="shared" si="8"/>
        <v>19497202.122882377</v>
      </c>
      <c r="F46" s="8">
        <f t="shared" si="7"/>
        <v>101069464.54378429</v>
      </c>
      <c r="G46" s="8">
        <f t="shared" si="4"/>
        <v>1.5120931964635823E-2</v>
      </c>
    </row>
    <row r="47" spans="1:10" s="8" customFormat="1">
      <c r="A47" s="8">
        <v>30</v>
      </c>
      <c r="B47" s="3">
        <v>41275</v>
      </c>
      <c r="C47" s="8">
        <v>1414285.7142857146</v>
      </c>
      <c r="D47" s="8">
        <f t="shared" si="6"/>
        <v>1608341.2695831892</v>
      </c>
      <c r="E47" s="8">
        <f t="shared" si="8"/>
        <v>21025466.619951114</v>
      </c>
      <c r="F47" s="8">
        <f t="shared" si="7"/>
        <v>99541200.046715558</v>
      </c>
      <c r="G47" s="8">
        <f t="shared" si="4"/>
        <v>1.6157543497851951E-2</v>
      </c>
    </row>
    <row r="48" spans="1:10" s="8" customFormat="1">
      <c r="A48" s="8">
        <v>31</v>
      </c>
      <c r="B48" s="3">
        <v>41306</v>
      </c>
      <c r="C48" s="8">
        <v>1442857.1428571432</v>
      </c>
      <c r="D48" s="8">
        <f t="shared" si="6"/>
        <v>1689192.0322061342</v>
      </c>
      <c r="E48" s="8">
        <f t="shared" si="8"/>
        <v>22633807.889534302</v>
      </c>
      <c r="F48" s="8">
        <f t="shared" si="7"/>
        <v>97932858.777132362</v>
      </c>
      <c r="G48" s="8">
        <f t="shared" si="4"/>
        <v>1.7248470567475825E-2</v>
      </c>
    </row>
    <row r="49" spans="1:10" s="8" customFormat="1">
      <c r="A49" s="8">
        <v>32</v>
      </c>
      <c r="B49" s="3">
        <v>41334</v>
      </c>
      <c r="C49" s="8">
        <v>1471428.5714285718</v>
      </c>
      <c r="D49" s="8">
        <f t="shared" si="6"/>
        <v>1770328.9280554994</v>
      </c>
      <c r="E49" s="8">
        <f t="shared" si="8"/>
        <v>24322999.921740435</v>
      </c>
      <c r="F49" s="8">
        <f t="shared" si="7"/>
        <v>96243666.744926244</v>
      </c>
      <c r="G49" s="8">
        <f t="shared" si="4"/>
        <v>1.8394238165794191E-2</v>
      </c>
    </row>
    <row r="50" spans="1:10" s="8" customFormat="1">
      <c r="A50" s="19">
        <v>33</v>
      </c>
      <c r="B50" s="20">
        <v>41365</v>
      </c>
      <c r="C50" s="11">
        <v>1500000</v>
      </c>
      <c r="D50" s="11">
        <f t="shared" si="6"/>
        <v>1851208.8688873888</v>
      </c>
      <c r="E50" s="11">
        <f t="shared" si="8"/>
        <v>26093328.849795934</v>
      </c>
      <c r="F50" s="11">
        <f t="shared" si="7"/>
        <v>94473337.816870734</v>
      </c>
      <c r="G50" s="11">
        <f t="shared" si="4"/>
        <v>1.9595040375050728E-2</v>
      </c>
      <c r="H50" s="11">
        <f>ABS(C50-D50)/C50</f>
        <v>0.23413924592492591</v>
      </c>
    </row>
    <row r="51" spans="1:10" s="8" customFormat="1">
      <c r="A51" s="6"/>
      <c r="B51" s="3"/>
    </row>
    <row r="52" spans="1:10" s="8" customFormat="1">
      <c r="A52" s="6"/>
      <c r="B52" s="3"/>
    </row>
    <row r="53" spans="1:10" s="8" customFormat="1">
      <c r="A53" s="6"/>
      <c r="B53" s="3"/>
    </row>
    <row r="55" spans="1:10" ht="21">
      <c r="A55" s="16" t="s">
        <v>41</v>
      </c>
    </row>
    <row r="56" spans="1:10" ht="36">
      <c r="A56" s="25" t="s">
        <v>1</v>
      </c>
      <c r="B56" s="25" t="s">
        <v>36</v>
      </c>
      <c r="C56" s="26" t="s">
        <v>0</v>
      </c>
      <c r="D56" s="27" t="s">
        <v>5</v>
      </c>
      <c r="E56" s="25" t="s">
        <v>6</v>
      </c>
      <c r="F56" s="25" t="s">
        <v>7</v>
      </c>
      <c r="G56" s="25" t="s">
        <v>8</v>
      </c>
      <c r="H56" s="28" t="s">
        <v>11</v>
      </c>
      <c r="I56" s="17" t="s">
        <v>32</v>
      </c>
      <c r="J56" s="18">
        <f>AVERAGE(H57:H71)</f>
        <v>0.10120003084622756</v>
      </c>
    </row>
    <row r="57" spans="1:10" s="8" customFormat="1">
      <c r="A57" s="19">
        <v>19</v>
      </c>
      <c r="B57" s="20">
        <v>40940</v>
      </c>
      <c r="C57" s="11">
        <v>850000</v>
      </c>
      <c r="D57" s="11">
        <f t="shared" ref="D57:D71" si="9">F57*G57</f>
        <v>774225.54526457796</v>
      </c>
      <c r="E57" s="11">
        <f>D29+E29</f>
        <v>8209347.6381500913</v>
      </c>
      <c r="F57" s="11">
        <f t="shared" ref="F57:F71" si="10">$E$2-E57</f>
        <v>112357319.02851658</v>
      </c>
      <c r="G57" s="11">
        <f>$F$3+$F$4*E57/$F$2</f>
        <v>6.8907442074875201E-3</v>
      </c>
      <c r="H57" s="11">
        <f>ABS(C57-D57)/C57</f>
        <v>8.9146417335790637E-2</v>
      </c>
    </row>
    <row r="58" spans="1:10" s="8" customFormat="1">
      <c r="A58" s="8">
        <v>20</v>
      </c>
      <c r="B58" s="3">
        <v>40969</v>
      </c>
      <c r="C58" s="8">
        <v>862500</v>
      </c>
      <c r="D58" s="8">
        <f t="shared" si="9"/>
        <v>827488.73511285277</v>
      </c>
      <c r="E58" s="8">
        <f t="shared" ref="E58:E71" si="11">D57+E57</f>
        <v>8983573.1834146697</v>
      </c>
      <c r="F58" s="8">
        <f t="shared" si="10"/>
        <v>111583093.483252</v>
      </c>
      <c r="G58" s="8">
        <f t="shared" ref="G58:G71" si="12">$F$3+$F$4*E58/$F$2</f>
        <v>7.4158970618344987E-3</v>
      </c>
    </row>
    <row r="59" spans="1:10" s="8" customFormat="1">
      <c r="A59" s="8">
        <v>21</v>
      </c>
      <c r="B59" s="3">
        <v>41000</v>
      </c>
      <c r="C59" s="8">
        <v>875000</v>
      </c>
      <c r="D59" s="8">
        <f t="shared" si="9"/>
        <v>883517.17797769187</v>
      </c>
      <c r="E59" s="8">
        <f t="shared" si="11"/>
        <v>9811061.9185275231</v>
      </c>
      <c r="F59" s="8">
        <f t="shared" si="10"/>
        <v>110755604.74813914</v>
      </c>
      <c r="G59" s="8">
        <f t="shared" si="12"/>
        <v>7.9771780397644952E-3</v>
      </c>
    </row>
    <row r="60" spans="1:10" s="8" customFormat="1">
      <c r="A60" s="8">
        <v>22</v>
      </c>
      <c r="B60" s="3">
        <v>41030</v>
      </c>
      <c r="C60" s="8">
        <v>887500</v>
      </c>
      <c r="D60" s="8">
        <f t="shared" si="9"/>
        <v>942313.87146572431</v>
      </c>
      <c r="E60" s="8">
        <f t="shared" si="11"/>
        <v>10694579.096505215</v>
      </c>
      <c r="F60" s="8">
        <f t="shared" si="10"/>
        <v>109872087.57016146</v>
      </c>
      <c r="G60" s="8">
        <f t="shared" si="12"/>
        <v>8.5764627969227136E-3</v>
      </c>
    </row>
    <row r="61" spans="1:10" s="8" customFormat="1">
      <c r="A61" s="19">
        <v>23</v>
      </c>
      <c r="B61" s="20">
        <v>41061</v>
      </c>
      <c r="C61" s="11">
        <v>900000</v>
      </c>
      <c r="D61" s="11">
        <f t="shared" si="9"/>
        <v>1003856.3838809219</v>
      </c>
      <c r="E61" s="11">
        <f t="shared" si="11"/>
        <v>11636892.967970939</v>
      </c>
      <c r="F61" s="11">
        <f t="shared" si="10"/>
        <v>108929773.69869573</v>
      </c>
      <c r="G61" s="11">
        <f t="shared" si="12"/>
        <v>9.2156290222141675E-3</v>
      </c>
      <c r="H61" s="11">
        <f>ABS(C61-D61)/C61</f>
        <v>0.1153959820899132</v>
      </c>
    </row>
    <row r="62" spans="1:10" s="8" customFormat="1">
      <c r="A62" s="19">
        <v>24</v>
      </c>
      <c r="B62" s="20">
        <v>41091</v>
      </c>
      <c r="C62" s="11">
        <v>1000000</v>
      </c>
      <c r="D62" s="11">
        <f t="shared" si="9"/>
        <v>1068093.0702418184</v>
      </c>
      <c r="E62" s="11">
        <f t="shared" si="11"/>
        <v>12640749.351851862</v>
      </c>
      <c r="F62" s="11">
        <f t="shared" si="10"/>
        <v>107925917.31481481</v>
      </c>
      <c r="G62" s="11">
        <f t="shared" si="12"/>
        <v>9.8965391892499865E-3</v>
      </c>
      <c r="H62" s="11">
        <f>ABS(C62-D62)/C62</f>
        <v>6.8093070241818432E-2</v>
      </c>
    </row>
    <row r="63" spans="1:10" s="8" customFormat="1">
      <c r="A63" s="8">
        <v>25</v>
      </c>
      <c r="B63" s="3">
        <v>41122</v>
      </c>
      <c r="C63" s="8">
        <v>1150000</v>
      </c>
      <c r="D63" s="8">
        <f t="shared" si="9"/>
        <v>1134939.1676546398</v>
      </c>
      <c r="E63" s="8">
        <f t="shared" si="11"/>
        <v>13708842.42209368</v>
      </c>
      <c r="F63" s="8">
        <f t="shared" si="10"/>
        <v>106857824.244573</v>
      </c>
      <c r="G63" s="8">
        <f t="shared" si="12"/>
        <v>1.0621020741139412E-2</v>
      </c>
    </row>
    <row r="64" spans="1:10" s="8" customFormat="1">
      <c r="A64" s="19">
        <v>26</v>
      </c>
      <c r="B64" s="20">
        <v>41153</v>
      </c>
      <c r="C64" s="11">
        <v>1300000</v>
      </c>
      <c r="D64" s="11">
        <f t="shared" si="9"/>
        <v>1204272.851684819</v>
      </c>
      <c r="E64" s="11">
        <f t="shared" si="11"/>
        <v>14843781.589748319</v>
      </c>
      <c r="F64" s="11">
        <f t="shared" si="10"/>
        <v>105722885.07691835</v>
      </c>
      <c r="G64" s="11">
        <f t="shared" si="12"/>
        <v>1.1390843626795221E-2</v>
      </c>
      <c r="H64" s="11">
        <f>ABS(C64-D64)/C64</f>
        <v>7.363626793475464E-2</v>
      </c>
    </row>
    <row r="65" spans="1:10" s="8" customFormat="1">
      <c r="A65" s="8">
        <v>27</v>
      </c>
      <c r="B65" s="3">
        <v>41183</v>
      </c>
      <c r="C65" s="8">
        <v>1328571.4285714286</v>
      </c>
      <c r="D65" s="8">
        <f t="shared" si="9"/>
        <v>1275931.3568320852</v>
      </c>
      <c r="E65" s="8">
        <f t="shared" si="11"/>
        <v>16048054.441433139</v>
      </c>
      <c r="F65" s="8">
        <f t="shared" si="10"/>
        <v>104518612.22523353</v>
      </c>
      <c r="G65" s="8">
        <f t="shared" si="12"/>
        <v>1.2207695162298013E-2</v>
      </c>
    </row>
    <row r="66" spans="1:10" s="8" customFormat="1">
      <c r="A66" s="8">
        <v>28</v>
      </c>
      <c r="B66" s="3">
        <v>41214</v>
      </c>
      <c r="C66" s="8">
        <v>1357142.8571428573</v>
      </c>
      <c r="D66" s="8">
        <f t="shared" si="9"/>
        <v>1349707.2868058465</v>
      </c>
      <c r="E66" s="8">
        <f t="shared" si="11"/>
        <v>17323985.798265226</v>
      </c>
      <c r="F66" s="8">
        <f t="shared" si="10"/>
        <v>103242680.86840144</v>
      </c>
      <c r="G66" s="8">
        <f t="shared" si="12"/>
        <v>1.3073152260800497E-2</v>
      </c>
    </row>
    <row r="67" spans="1:10" s="8" customFormat="1">
      <c r="A67" s="8">
        <v>29</v>
      </c>
      <c r="B67" s="3">
        <v>41244</v>
      </c>
      <c r="C67" s="8">
        <v>1385714.2857142859</v>
      </c>
      <c r="D67" s="8">
        <f t="shared" si="9"/>
        <v>1425345.2630587078</v>
      </c>
      <c r="E67" s="8">
        <f t="shared" si="11"/>
        <v>18673693.085071072</v>
      </c>
      <c r="F67" s="8">
        <f t="shared" si="10"/>
        <v>101892973.5815956</v>
      </c>
      <c r="G67" s="8">
        <f t="shared" si="12"/>
        <v>1.3988651159712161E-2</v>
      </c>
    </row>
    <row r="68" spans="1:10" s="8" customFormat="1">
      <c r="A68" s="8">
        <v>30</v>
      </c>
      <c r="B68" s="3">
        <v>41275</v>
      </c>
      <c r="C68" s="8">
        <v>1414285.7142857146</v>
      </c>
      <c r="D68" s="8">
        <f t="shared" si="9"/>
        <v>1502539.081676271</v>
      </c>
      <c r="E68" s="8">
        <f t="shared" si="11"/>
        <v>20099038.348129779</v>
      </c>
      <c r="F68" s="8">
        <f t="shared" si="10"/>
        <v>100467628.31853689</v>
      </c>
      <c r="G68" s="8">
        <f t="shared" si="12"/>
        <v>1.495545487460306E-2</v>
      </c>
    </row>
    <row r="69" spans="1:10" s="8" customFormat="1">
      <c r="A69" s="8">
        <v>31</v>
      </c>
      <c r="B69" s="3">
        <v>41306</v>
      </c>
      <c r="C69" s="8">
        <v>1442857.1428571432</v>
      </c>
      <c r="D69" s="8">
        <f t="shared" si="9"/>
        <v>1580929.5676089993</v>
      </c>
      <c r="E69" s="8">
        <f t="shared" si="11"/>
        <v>21601577.42980605</v>
      </c>
      <c r="F69" s="8">
        <f t="shared" si="10"/>
        <v>98965089.236860618</v>
      </c>
      <c r="G69" s="8">
        <f t="shared" si="12"/>
        <v>1.597461872464179E-2</v>
      </c>
    </row>
    <row r="70" spans="1:10" s="8" customFormat="1">
      <c r="A70" s="8">
        <v>32</v>
      </c>
      <c r="B70" s="3">
        <v>41334</v>
      </c>
      <c r="C70" s="8">
        <v>1471428.5714285718</v>
      </c>
      <c r="D70" s="8">
        <f t="shared" si="9"/>
        <v>1660103.3294144259</v>
      </c>
      <c r="E70" s="8">
        <f t="shared" si="11"/>
        <v>23182506.997415051</v>
      </c>
      <c r="F70" s="8">
        <f t="shared" si="10"/>
        <v>97384159.669251621</v>
      </c>
      <c r="G70" s="8">
        <f t="shared" si="12"/>
        <v>1.7046954402570997E-2</v>
      </c>
    </row>
    <row r="71" spans="1:10" s="8" customFormat="1">
      <c r="A71" s="19">
        <v>33</v>
      </c>
      <c r="B71" s="20">
        <v>41365</v>
      </c>
      <c r="C71" s="11">
        <v>1500000</v>
      </c>
      <c r="D71" s="11">
        <f t="shared" si="9"/>
        <v>1739592.6249432913</v>
      </c>
      <c r="E71" s="11">
        <f t="shared" si="11"/>
        <v>24842610.326829478</v>
      </c>
      <c r="F71" s="11">
        <f t="shared" si="10"/>
        <v>95724056.339837193</v>
      </c>
      <c r="G71" s="11">
        <f t="shared" si="12"/>
        <v>1.8172993200031476E-2</v>
      </c>
      <c r="H71" s="11">
        <f>ABS(C71-D71)/C71</f>
        <v>0.15972841662886086</v>
      </c>
    </row>
    <row r="72" spans="1:10" customFormat="1"/>
    <row r="73" spans="1:10" s="8" customFormat="1">
      <c r="A73" s="6"/>
      <c r="B73" s="3"/>
    </row>
    <row r="74" spans="1:10" s="8" customFormat="1">
      <c r="A74" s="6"/>
      <c r="B74" s="3"/>
    </row>
    <row r="75" spans="1:10" s="8" customFormat="1">
      <c r="A75" s="6"/>
      <c r="B75" s="3"/>
    </row>
    <row r="76" spans="1:10" ht="21">
      <c r="A76" s="15" t="s">
        <v>42</v>
      </c>
      <c r="D76" s="8"/>
      <c r="E76" s="8"/>
      <c r="F76" s="8"/>
      <c r="G76" s="8"/>
      <c r="H76" s="8"/>
      <c r="I76" s="8"/>
    </row>
    <row r="77" spans="1:10" ht="36">
      <c r="A77" s="29" t="s">
        <v>1</v>
      </c>
      <c r="B77" s="29" t="s">
        <v>36</v>
      </c>
      <c r="C77" s="30" t="s">
        <v>0</v>
      </c>
      <c r="D77" s="31" t="s">
        <v>5</v>
      </c>
      <c r="E77" s="29" t="s">
        <v>6</v>
      </c>
      <c r="F77" s="29" t="s">
        <v>7</v>
      </c>
      <c r="G77" s="29" t="s">
        <v>8</v>
      </c>
      <c r="H77" s="32" t="s">
        <v>11</v>
      </c>
      <c r="I77" s="17" t="s">
        <v>32</v>
      </c>
      <c r="J77" s="18">
        <f>AVERAGE(H78:H92)</f>
        <v>2.3680887421602135</v>
      </c>
    </row>
    <row r="78" spans="1:10" s="8" customFormat="1">
      <c r="A78" s="19">
        <v>19</v>
      </c>
      <c r="B78" s="20">
        <v>40940</v>
      </c>
      <c r="C78" s="11">
        <v>850000</v>
      </c>
      <c r="D78" s="11">
        <f t="shared" ref="D78:D92" si="13">F78*G78</f>
        <v>2764213.5868726331</v>
      </c>
      <c r="E78" s="11">
        <f>D69+E69</f>
        <v>23182506.997415051</v>
      </c>
      <c r="F78" s="11">
        <f t="shared" ref="F78:F92" si="14">$E$2-E78</f>
        <v>97384159.669251621</v>
      </c>
      <c r="G78" s="11">
        <f>$G$3+$G$4*E78/$G$2</f>
        <v>2.8384632534293096E-2</v>
      </c>
      <c r="H78" s="11">
        <f>ABS(C78-D78)/C78</f>
        <v>2.252015984556039</v>
      </c>
    </row>
    <row r="79" spans="1:10" s="8" customFormat="1">
      <c r="A79" s="8">
        <v>20</v>
      </c>
      <c r="B79" s="3">
        <v>40969</v>
      </c>
      <c r="C79" s="8">
        <v>862500</v>
      </c>
      <c r="D79" s="8">
        <f t="shared" si="13"/>
        <v>2984601.3052928429</v>
      </c>
      <c r="E79" s="8">
        <f t="shared" ref="E79:E92" si="15">D78+E78</f>
        <v>25946720.584287684</v>
      </c>
      <c r="F79" s="8">
        <f t="shared" si="14"/>
        <v>94619946.082378983</v>
      </c>
      <c r="G79" s="8">
        <f t="shared" ref="G79:G92" si="16">$G$3+$G$4*E79/$G$2</f>
        <v>3.1543045931291896E-2</v>
      </c>
    </row>
    <row r="80" spans="1:10" s="8" customFormat="1">
      <c r="A80" s="8">
        <v>21</v>
      </c>
      <c r="B80" s="3">
        <v>41000</v>
      </c>
      <c r="C80" s="8">
        <v>875000</v>
      </c>
      <c r="D80" s="8">
        <f t="shared" si="13"/>
        <v>3202955.5125002153</v>
      </c>
      <c r="E80" s="8">
        <f t="shared" si="15"/>
        <v>28931321.889580525</v>
      </c>
      <c r="F80" s="8">
        <f t="shared" si="14"/>
        <v>91635344.777086139</v>
      </c>
      <c r="G80" s="8">
        <f t="shared" si="16"/>
        <v>3.4953276165346298E-2</v>
      </c>
    </row>
    <row r="81" spans="1:8" s="8" customFormat="1">
      <c r="A81" s="8">
        <v>22</v>
      </c>
      <c r="B81" s="3">
        <v>41030</v>
      </c>
      <c r="C81" s="8">
        <v>887500</v>
      </c>
      <c r="D81" s="8">
        <f t="shared" si="13"/>
        <v>3414639.8227665788</v>
      </c>
      <c r="E81" s="8">
        <f t="shared" si="15"/>
        <v>32134277.402080741</v>
      </c>
      <c r="F81" s="8">
        <f t="shared" si="14"/>
        <v>88432389.264585927</v>
      </c>
      <c r="G81" s="8">
        <f t="shared" si="16"/>
        <v>3.8612999729659259E-2</v>
      </c>
    </row>
    <row r="82" spans="1:8" s="8" customFormat="1">
      <c r="A82" s="19">
        <v>23</v>
      </c>
      <c r="B82" s="20">
        <v>41061</v>
      </c>
      <c r="C82" s="11">
        <v>900000</v>
      </c>
      <c r="D82" s="11">
        <f t="shared" si="13"/>
        <v>3614495.2316313065</v>
      </c>
      <c r="E82" s="11">
        <f t="shared" si="15"/>
        <v>35548917.224847317</v>
      </c>
      <c r="F82" s="11">
        <f t="shared" si="14"/>
        <v>85017749.441819355</v>
      </c>
      <c r="G82" s="11">
        <f t="shared" si="16"/>
        <v>4.2514595544602518E-2</v>
      </c>
      <c r="H82" s="11">
        <f>ABS(C82-D82)/C82</f>
        <v>3.0161058129236737</v>
      </c>
    </row>
    <row r="83" spans="1:8" s="8" customFormat="1">
      <c r="A83" s="19">
        <v>24</v>
      </c>
      <c r="B83" s="20">
        <v>41091</v>
      </c>
      <c r="C83" s="11">
        <v>1000000</v>
      </c>
      <c r="D83" s="11">
        <f t="shared" si="13"/>
        <v>3797017.9828326632</v>
      </c>
      <c r="E83" s="11">
        <f t="shared" si="15"/>
        <v>39163412.456478626</v>
      </c>
      <c r="F83" s="11">
        <f t="shared" si="14"/>
        <v>81403254.210188046</v>
      </c>
      <c r="G83" s="11">
        <f t="shared" si="16"/>
        <v>4.6644547809213337E-2</v>
      </c>
      <c r="H83" s="11">
        <f>ABS(C83-D83)/C83</f>
        <v>2.7970179828326631</v>
      </c>
    </row>
    <row r="84" spans="1:8" s="8" customFormat="1">
      <c r="A84" s="8">
        <v>25</v>
      </c>
      <c r="B84" s="3">
        <v>41122</v>
      </c>
      <c r="C84" s="8">
        <v>1150000</v>
      </c>
      <c r="D84" s="8">
        <f t="shared" si="13"/>
        <v>3956602.7836941648</v>
      </c>
      <c r="E84" s="8">
        <f t="shared" si="15"/>
        <v>42960430.439311288</v>
      </c>
      <c r="F84" s="8">
        <f t="shared" si="14"/>
        <v>77606236.227355391</v>
      </c>
      <c r="G84" s="8">
        <f t="shared" si="16"/>
        <v>5.0983052084923861E-2</v>
      </c>
    </row>
    <row r="85" spans="1:8" s="8" customFormat="1">
      <c r="A85" s="19">
        <v>26</v>
      </c>
      <c r="B85" s="20">
        <v>41153</v>
      </c>
      <c r="C85" s="11">
        <v>1300000</v>
      </c>
      <c r="D85" s="11">
        <f t="shared" si="13"/>
        <v>4087841.836607751</v>
      </c>
      <c r="E85" s="11">
        <f t="shared" si="15"/>
        <v>46917033.223005451</v>
      </c>
      <c r="F85" s="11">
        <f t="shared" si="14"/>
        <v>73649633.443661213</v>
      </c>
      <c r="G85" s="11">
        <f t="shared" si="16"/>
        <v>5.5503899279210581E-2</v>
      </c>
      <c r="H85" s="11">
        <f>ABS(C85-D85)/C85</f>
        <v>2.1444937204675005</v>
      </c>
    </row>
    <row r="86" spans="1:8" s="8" customFormat="1">
      <c r="A86" s="8">
        <v>27</v>
      </c>
      <c r="B86" s="3">
        <v>41183</v>
      </c>
      <c r="C86" s="8">
        <v>1328571.4285714286</v>
      </c>
      <c r="D86" s="8">
        <f t="shared" si="13"/>
        <v>4185860.0322020133</v>
      </c>
      <c r="E86" s="8">
        <f t="shared" si="15"/>
        <v>51004875.059613205</v>
      </c>
      <c r="F86" s="8">
        <f t="shared" si="14"/>
        <v>69561791.607053459</v>
      </c>
      <c r="G86" s="8">
        <f t="shared" si="16"/>
        <v>6.0174701305099415E-2</v>
      </c>
    </row>
    <row r="87" spans="1:8" s="8" customFormat="1">
      <c r="A87" s="8">
        <v>28</v>
      </c>
      <c r="B87" s="3">
        <v>41214</v>
      </c>
      <c r="C87" s="8">
        <v>1357142.8571428573</v>
      </c>
      <c r="D87" s="8">
        <f t="shared" si="13"/>
        <v>4246657.0579597745</v>
      </c>
      <c r="E87" s="8">
        <f t="shared" si="15"/>
        <v>55190735.091815218</v>
      </c>
      <c r="F87" s="8">
        <f t="shared" si="14"/>
        <v>65375931.574851453</v>
      </c>
      <c r="G87" s="8">
        <f t="shared" si="16"/>
        <v>6.4957499735167998E-2</v>
      </c>
    </row>
    <row r="88" spans="1:8" s="8" customFormat="1">
      <c r="A88" s="8">
        <v>29</v>
      </c>
      <c r="B88" s="3">
        <v>41244</v>
      </c>
      <c r="C88" s="8">
        <v>1385714.2857142859</v>
      </c>
      <c r="D88" s="8">
        <f t="shared" si="13"/>
        <v>4267420.3101435751</v>
      </c>
      <c r="E88" s="8">
        <f t="shared" si="15"/>
        <v>59437392.149774991</v>
      </c>
      <c r="F88" s="8">
        <f t="shared" si="14"/>
        <v>61129274.516891681</v>
      </c>
      <c r="G88" s="8">
        <f t="shared" si="16"/>
        <v>6.9809765351695294E-2</v>
      </c>
    </row>
    <row r="89" spans="1:8" s="8" customFormat="1">
      <c r="A89" s="8">
        <v>30</v>
      </c>
      <c r="B89" s="3">
        <v>41275</v>
      </c>
      <c r="C89" s="8">
        <v>1414285.7142857146</v>
      </c>
      <c r="D89" s="8">
        <f t="shared" si="13"/>
        <v>4246770.5253555756</v>
      </c>
      <c r="E89" s="8">
        <f t="shared" si="15"/>
        <v>63704812.459918566</v>
      </c>
      <c r="F89" s="8">
        <f t="shared" si="14"/>
        <v>56861854.206748106</v>
      </c>
      <c r="G89" s="8">
        <f t="shared" si="16"/>
        <v>7.4685755232575382E-2</v>
      </c>
    </row>
    <row r="90" spans="1:8" s="8" customFormat="1">
      <c r="A90" s="8">
        <v>31</v>
      </c>
      <c r="B90" s="3">
        <v>41306</v>
      </c>
      <c r="C90" s="8">
        <v>1442857.1428571432</v>
      </c>
      <c r="D90" s="8">
        <f t="shared" si="13"/>
        <v>4184906.4443097441</v>
      </c>
      <c r="E90" s="8">
        <f t="shared" si="15"/>
        <v>67951582.985274136</v>
      </c>
      <c r="F90" s="8">
        <f t="shared" si="14"/>
        <v>52615083.681392536</v>
      </c>
      <c r="G90" s="8">
        <f t="shared" si="16"/>
        <v>7.95381504978913E-2</v>
      </c>
    </row>
    <row r="91" spans="1:8" s="8" customFormat="1">
      <c r="A91" s="8">
        <v>32</v>
      </c>
      <c r="B91" s="3">
        <v>41334</v>
      </c>
      <c r="C91" s="8">
        <v>1471428.5714285718</v>
      </c>
      <c r="D91" s="8">
        <f t="shared" si="13"/>
        <v>4083625.7329513854</v>
      </c>
      <c r="E91" s="8">
        <f t="shared" si="15"/>
        <v>72136489.429583877</v>
      </c>
      <c r="F91" s="8">
        <f t="shared" si="14"/>
        <v>48430177.237082794</v>
      </c>
      <c r="G91" s="8">
        <f t="shared" si="16"/>
        <v>8.4319859350516058E-2</v>
      </c>
    </row>
    <row r="92" spans="1:8" s="8" customFormat="1">
      <c r="A92" s="19">
        <v>33</v>
      </c>
      <c r="B92" s="20">
        <v>41365</v>
      </c>
      <c r="C92" s="11">
        <v>1500000</v>
      </c>
      <c r="D92" s="11">
        <f t="shared" si="13"/>
        <v>3946215.3150317878</v>
      </c>
      <c r="E92" s="11">
        <f t="shared" si="15"/>
        <v>76220115.162535265</v>
      </c>
      <c r="F92" s="11">
        <f t="shared" si="14"/>
        <v>44346551.504131407</v>
      </c>
      <c r="G92" s="11">
        <f t="shared" si="16"/>
        <v>8.8985844021358715E-2</v>
      </c>
      <c r="H92" s="11">
        <f>ABS(C92-D92)/C92</f>
        <v>1.6308102100211919</v>
      </c>
    </row>
  </sheetData>
  <mergeCells count="1">
    <mergeCell ref="F5:G5"/>
  </mergeCells>
  <phoneticPr fontId="9" type="noConversion"/>
  <pageMargins left="0.75" right="0.75" top="1" bottom="1" header="0.5" footer="0.5"/>
  <pageSetup orientation="portrait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showGridLines="0" workbookViewId="0"/>
  </sheetViews>
  <sheetFormatPr baseColWidth="10" defaultColWidth="9.1640625" defaultRowHeight="12" x14ac:dyDescent="0"/>
  <cols>
    <col min="1" max="1" width="10.1640625" style="1" customWidth="1"/>
    <col min="2" max="2" width="10" style="1" customWidth="1"/>
    <col min="3" max="3" width="19.33203125" style="1" customWidth="1"/>
    <col min="4" max="4" width="13.33203125" style="1" customWidth="1"/>
    <col min="5" max="5" width="13.5" style="1" customWidth="1"/>
    <col min="6" max="6" width="15.6640625" style="1" customWidth="1"/>
    <col min="7" max="7" width="13.5" style="1" customWidth="1"/>
    <col min="8" max="8" width="14.1640625" style="1" customWidth="1"/>
    <col min="9" max="16384" width="9.1640625" style="1"/>
  </cols>
  <sheetData>
    <row r="1" spans="1:8" s="9" customFormat="1" ht="22" customHeight="1">
      <c r="E1" s="38" t="s">
        <v>38</v>
      </c>
    </row>
    <row r="2" spans="1:8" ht="15" customHeight="1">
      <c r="D2" s="36" t="s">
        <v>2</v>
      </c>
      <c r="E2" s="37">
        <v>3617000000</v>
      </c>
    </row>
    <row r="3" spans="1:8" ht="15">
      <c r="D3" s="36" t="s">
        <v>3</v>
      </c>
      <c r="E3" s="12">
        <v>1.322389648703382E-3</v>
      </c>
    </row>
    <row r="4" spans="1:8" ht="15.75" customHeight="1">
      <c r="D4" s="36" t="s">
        <v>4</v>
      </c>
      <c r="E4" s="12">
        <v>0.13776047445824049</v>
      </c>
    </row>
    <row r="5" spans="1:8" ht="15.75" customHeight="1">
      <c r="D5" s="36" t="s">
        <v>10</v>
      </c>
      <c r="E5" s="12">
        <f>SUM(H12:H29)</f>
        <v>424492552118463.62</v>
      </c>
    </row>
    <row r="6" spans="1:8" ht="15" customHeight="1">
      <c r="D6" s="36" t="s">
        <v>12</v>
      </c>
      <c r="E6" s="12">
        <f>LN(E4/E3)/(E3+E4)</f>
        <v>33.405093249727493</v>
      </c>
    </row>
    <row r="7" spans="1:8" s="9" customFormat="1" ht="15" customHeight="1"/>
    <row r="8" spans="1:8" s="9" customFormat="1" ht="15" customHeight="1"/>
    <row r="9" spans="1:8" s="9" customFormat="1" ht="15" customHeight="1"/>
    <row r="10" spans="1:8" s="9" customFormat="1" ht="24" customHeight="1">
      <c r="A10" s="14" t="s">
        <v>37</v>
      </c>
    </row>
    <row r="11" spans="1:8" ht="36" customHeight="1">
      <c r="A11" s="21" t="s">
        <v>1</v>
      </c>
      <c r="B11" s="21" t="s">
        <v>36</v>
      </c>
      <c r="C11" s="22" t="s">
        <v>31</v>
      </c>
      <c r="D11" s="23" t="s">
        <v>5</v>
      </c>
      <c r="E11" s="21" t="s">
        <v>6</v>
      </c>
      <c r="F11" s="21" t="s">
        <v>7</v>
      </c>
      <c r="G11" s="21" t="s">
        <v>8</v>
      </c>
      <c r="H11" s="21" t="s">
        <v>9</v>
      </c>
    </row>
    <row r="12" spans="1:8" s="2" customFormat="1">
      <c r="A12" s="7">
        <v>1</v>
      </c>
      <c r="B12" s="1" t="s">
        <v>13</v>
      </c>
      <c r="C12" s="1">
        <v>720000</v>
      </c>
      <c r="D12" s="2">
        <f>F12*G12</f>
        <v>4783083.3593601324</v>
      </c>
      <c r="E12" s="2">
        <v>0</v>
      </c>
      <c r="F12" s="2">
        <f>$E$2-E12</f>
        <v>3617000000</v>
      </c>
      <c r="G12" s="2">
        <f>$E$3+$E$4*E12/$E$2</f>
        <v>1.322389648703382E-3</v>
      </c>
      <c r="H12" s="2">
        <f>(C12-D12)^2</f>
        <v>16508646385109.219</v>
      </c>
    </row>
    <row r="13" spans="1:8" s="2" customFormat="1">
      <c r="A13" s="7">
        <v>2</v>
      </c>
      <c r="B13" s="1" t="s">
        <v>14</v>
      </c>
      <c r="C13" s="1">
        <v>6890000</v>
      </c>
      <c r="D13" s="8">
        <f t="shared" ref="D13:D29" si="0">F13*G13</f>
        <v>4881299.0361515153</v>
      </c>
      <c r="E13" s="8">
        <f>C12</f>
        <v>720000</v>
      </c>
      <c r="F13" s="8">
        <f t="shared" ref="F13:F29" si="1">$E$2-E13</f>
        <v>3616280000</v>
      </c>
      <c r="G13" s="8">
        <f t="shared" ref="G13:G29" si="2">$E$3+$E$4*E13/$E$2</f>
        <v>1.3498122479873005E-3</v>
      </c>
      <c r="H13" s="8">
        <f t="shared" ref="H13:H29" si="3">(C13-D13)^2</f>
        <v>4034879562165.8315</v>
      </c>
    </row>
    <row r="14" spans="1:8" s="2" customFormat="1">
      <c r="A14" s="7">
        <v>3</v>
      </c>
      <c r="B14" s="1" t="s">
        <v>15</v>
      </c>
      <c r="C14" s="1">
        <v>4360000</v>
      </c>
      <c r="D14" s="8">
        <f t="shared" si="0"/>
        <v>5819171.489882946</v>
      </c>
      <c r="E14" s="8">
        <f>C13+E13</f>
        <v>7610000</v>
      </c>
      <c r="F14" s="8">
        <f t="shared" si="1"/>
        <v>3609390000</v>
      </c>
      <c r="G14" s="8">
        <f t="shared" si="2"/>
        <v>1.6122312883570205E-3</v>
      </c>
      <c r="H14" s="8">
        <f t="shared" si="3"/>
        <v>2129181436887.2163</v>
      </c>
    </row>
    <row r="15" spans="1:8" s="2" customFormat="1">
      <c r="A15" s="7">
        <v>4</v>
      </c>
      <c r="B15" s="1" t="s">
        <v>16</v>
      </c>
      <c r="C15" s="1">
        <v>3790000</v>
      </c>
      <c r="D15" s="8">
        <f t="shared" si="0"/>
        <v>6410790.1029945426</v>
      </c>
      <c r="E15" s="8">
        <f t="shared" ref="E15:E29" si="4">C14+E14</f>
        <v>11970000</v>
      </c>
      <c r="F15" s="8">
        <f t="shared" si="1"/>
        <v>3605030000</v>
      </c>
      <c r="G15" s="8">
        <f t="shared" si="2"/>
        <v>1.7782903617985268E-3</v>
      </c>
      <c r="H15" s="8">
        <f t="shared" si="3"/>
        <v>6868540763954.1455</v>
      </c>
    </row>
    <row r="16" spans="1:8" s="2" customFormat="1">
      <c r="A16" s="7">
        <v>5</v>
      </c>
      <c r="B16" s="1" t="s">
        <v>17</v>
      </c>
      <c r="C16" s="1">
        <v>5210000</v>
      </c>
      <c r="D16" s="8">
        <f t="shared" si="0"/>
        <v>6923887.632353019</v>
      </c>
      <c r="E16" s="8">
        <f t="shared" si="4"/>
        <v>15760000</v>
      </c>
      <c r="F16" s="8">
        <f t="shared" si="1"/>
        <v>3601240000</v>
      </c>
      <c r="G16" s="8">
        <f t="shared" si="2"/>
        <v>1.9226398774735978E-3</v>
      </c>
      <c r="H16" s="8">
        <f t="shared" si="3"/>
        <v>2937410816332.6372</v>
      </c>
    </row>
    <row r="17" spans="1:9" s="2" customFormat="1">
      <c r="A17" s="7">
        <v>6</v>
      </c>
      <c r="B17" s="1" t="s">
        <v>18</v>
      </c>
      <c r="C17" s="1">
        <v>7370000</v>
      </c>
      <c r="D17" s="8">
        <f t="shared" si="0"/>
        <v>7627441.6110252235</v>
      </c>
      <c r="E17" s="8">
        <f t="shared" si="4"/>
        <v>20970000</v>
      </c>
      <c r="F17" s="8">
        <f t="shared" si="1"/>
        <v>3596030000</v>
      </c>
      <c r="G17" s="8">
        <f t="shared" si="2"/>
        <v>2.1210728528475078E-3</v>
      </c>
      <c r="H17" s="8">
        <f t="shared" si="3"/>
        <v>66276183087.262482</v>
      </c>
    </row>
    <row r="18" spans="1:9" s="2" customFormat="1">
      <c r="A18" s="7">
        <v>7</v>
      </c>
      <c r="B18" s="1" t="s">
        <v>19</v>
      </c>
      <c r="C18" s="1">
        <v>8740000</v>
      </c>
      <c r="D18" s="8">
        <f t="shared" si="0"/>
        <v>8619148.9409437552</v>
      </c>
      <c r="E18" s="8">
        <f t="shared" si="4"/>
        <v>28340000</v>
      </c>
      <c r="F18" s="8">
        <f t="shared" si="1"/>
        <v>3588660000</v>
      </c>
      <c r="G18" s="8">
        <f t="shared" si="2"/>
        <v>2.4017736260731736E-3</v>
      </c>
      <c r="H18" s="8">
        <f t="shared" si="3"/>
        <v>14604978475.015966</v>
      </c>
    </row>
    <row r="19" spans="1:9" s="2" customFormat="1">
      <c r="A19" s="7">
        <v>8</v>
      </c>
      <c r="B19" s="1" t="s">
        <v>20</v>
      </c>
      <c r="C19" s="1">
        <v>8750000</v>
      </c>
      <c r="D19" s="8">
        <f t="shared" si="0"/>
        <v>9789840.8000532128</v>
      </c>
      <c r="E19" s="8">
        <f t="shared" si="4"/>
        <v>37080000</v>
      </c>
      <c r="F19" s="8">
        <f t="shared" si="1"/>
        <v>3579920000</v>
      </c>
      <c r="G19" s="8">
        <f t="shared" si="2"/>
        <v>2.7346535118251839E-3</v>
      </c>
      <c r="H19" s="8">
        <f t="shared" si="3"/>
        <v>1081268889455.3057</v>
      </c>
    </row>
    <row r="20" spans="1:9" s="2" customFormat="1">
      <c r="A20" s="7">
        <v>9</v>
      </c>
      <c r="B20" s="1" t="s">
        <v>21</v>
      </c>
      <c r="C20" s="1">
        <v>8400000</v>
      </c>
      <c r="D20" s="8">
        <f t="shared" si="0"/>
        <v>10956043.392924149</v>
      </c>
      <c r="E20" s="8">
        <f t="shared" si="4"/>
        <v>45830000</v>
      </c>
      <c r="F20" s="8">
        <f t="shared" si="1"/>
        <v>3571170000</v>
      </c>
      <c r="G20" s="8">
        <f t="shared" si="2"/>
        <v>3.0679142670116933E-3</v>
      </c>
      <c r="H20" s="8">
        <f t="shared" si="3"/>
        <v>6533357826511.1934</v>
      </c>
    </row>
    <row r="21" spans="1:9" s="2" customFormat="1">
      <c r="A21" s="7">
        <v>10</v>
      </c>
      <c r="B21" s="1" t="s">
        <v>22</v>
      </c>
      <c r="C21" s="1">
        <v>14100000</v>
      </c>
      <c r="D21" s="8">
        <f t="shared" si="0"/>
        <v>12070111.077006856</v>
      </c>
      <c r="E21" s="8">
        <f t="shared" si="4"/>
        <v>54230000</v>
      </c>
      <c r="F21" s="8">
        <f t="shared" si="1"/>
        <v>3562770000</v>
      </c>
      <c r="G21" s="8">
        <f t="shared" si="2"/>
        <v>3.3878445919907421E-3</v>
      </c>
      <c r="H21" s="8">
        <f t="shared" si="3"/>
        <v>4120449039690.2661</v>
      </c>
    </row>
    <row r="22" spans="1:9" s="2" customFormat="1">
      <c r="A22" s="7">
        <v>11</v>
      </c>
      <c r="B22" s="1" t="s">
        <v>23</v>
      </c>
      <c r="C22" s="1">
        <v>16239999.999999998</v>
      </c>
      <c r="D22" s="8">
        <f t="shared" si="0"/>
        <v>13928070.178193353</v>
      </c>
      <c r="E22" s="8">
        <f t="shared" si="4"/>
        <v>68330000</v>
      </c>
      <c r="F22" s="8">
        <f t="shared" si="1"/>
        <v>3548670000</v>
      </c>
      <c r="G22" s="8">
        <f t="shared" si="2"/>
        <v>3.9248704946341457E-3</v>
      </c>
      <c r="H22" s="8">
        <f t="shared" si="3"/>
        <v>5345019500958.9053</v>
      </c>
    </row>
    <row r="23" spans="1:9" s="2" customFormat="1">
      <c r="A23" s="7">
        <v>12</v>
      </c>
      <c r="B23" s="1" t="s">
        <v>24</v>
      </c>
      <c r="C23" s="1">
        <v>18650000</v>
      </c>
      <c r="D23" s="8">
        <f t="shared" si="0"/>
        <v>16049251.138567599</v>
      </c>
      <c r="E23" s="8">
        <f t="shared" si="4"/>
        <v>84570000</v>
      </c>
      <c r="F23" s="8">
        <f t="shared" si="1"/>
        <v>3532430000</v>
      </c>
      <c r="G23" s="8">
        <f t="shared" si="2"/>
        <v>4.5434024562603075E-3</v>
      </c>
      <c r="H23" s="8">
        <f t="shared" si="3"/>
        <v>6763894640241.9326</v>
      </c>
    </row>
    <row r="24" spans="1:9" s="2" customFormat="1">
      <c r="A24" s="7">
        <v>13</v>
      </c>
      <c r="B24" s="1" t="s">
        <v>25</v>
      </c>
      <c r="C24" s="1">
        <v>20340000</v>
      </c>
      <c r="D24" s="8">
        <f t="shared" si="0"/>
        <v>18460430.146655492</v>
      </c>
      <c r="E24" s="8">
        <f t="shared" si="4"/>
        <v>103220000</v>
      </c>
      <c r="F24" s="8">
        <f t="shared" si="1"/>
        <v>3513780000</v>
      </c>
      <c r="G24" s="8">
        <f t="shared" si="2"/>
        <v>5.2537239516006959E-3</v>
      </c>
      <c r="H24" s="8">
        <f t="shared" si="3"/>
        <v>3532782833601.4937</v>
      </c>
    </row>
    <row r="25" spans="1:9" s="2" customFormat="1">
      <c r="A25" s="7">
        <v>14</v>
      </c>
      <c r="B25" s="1" t="s">
        <v>26</v>
      </c>
      <c r="C25" s="1">
        <v>17070000</v>
      </c>
      <c r="D25" s="8">
        <f t="shared" si="0"/>
        <v>21059896.94957808</v>
      </c>
      <c r="E25" s="8">
        <f t="shared" si="4"/>
        <v>123560000</v>
      </c>
      <c r="F25" s="8">
        <f t="shared" si="1"/>
        <v>3493440000</v>
      </c>
      <c r="G25" s="8">
        <f t="shared" si="2"/>
        <v>6.0284123813713932E-3</v>
      </c>
      <c r="H25" s="8">
        <f t="shared" si="3"/>
        <v>15919277668252.471</v>
      </c>
    </row>
    <row r="26" spans="1:9" s="2" customFormat="1">
      <c r="A26" s="7">
        <v>15</v>
      </c>
      <c r="B26" s="1" t="s">
        <v>27</v>
      </c>
      <c r="C26" s="1">
        <v>37040000</v>
      </c>
      <c r="D26" s="8">
        <f t="shared" si="0"/>
        <v>23217133.48097514</v>
      </c>
      <c r="E26" s="8">
        <f t="shared" si="4"/>
        <v>140630000</v>
      </c>
      <c r="F26" s="8">
        <f t="shared" si="1"/>
        <v>3476370000</v>
      </c>
      <c r="G26" s="8">
        <f t="shared" si="2"/>
        <v>6.6785565060609601E-3</v>
      </c>
      <c r="H26" s="8">
        <f t="shared" si="3"/>
        <v>191071638802778.47</v>
      </c>
    </row>
    <row r="27" spans="1:9" s="2" customFormat="1">
      <c r="A27" s="7">
        <v>16</v>
      </c>
      <c r="B27" s="1" t="s">
        <v>28</v>
      </c>
      <c r="C27" s="1">
        <v>35060000</v>
      </c>
      <c r="D27" s="8">
        <f t="shared" si="0"/>
        <v>27821761.477652729</v>
      </c>
      <c r="E27" s="8">
        <f t="shared" si="4"/>
        <v>177670000</v>
      </c>
      <c r="F27" s="8">
        <f t="shared" si="1"/>
        <v>3439330000</v>
      </c>
      <c r="G27" s="8">
        <f t="shared" si="2"/>
        <v>8.0892968914447663E-3</v>
      </c>
      <c r="H27" s="8">
        <f t="shared" si="3"/>
        <v>52392096906392.008</v>
      </c>
    </row>
    <row r="28" spans="1:9" s="2" customFormat="1">
      <c r="A28" s="7">
        <v>17</v>
      </c>
      <c r="B28" s="1" t="s">
        <v>29</v>
      </c>
      <c r="C28" s="1">
        <v>26030000</v>
      </c>
      <c r="D28" s="8">
        <f t="shared" si="0"/>
        <v>32083968.587212481</v>
      </c>
      <c r="E28" s="8">
        <f t="shared" si="4"/>
        <v>212730000</v>
      </c>
      <c r="F28" s="8">
        <f t="shared" si="1"/>
        <v>3404270000</v>
      </c>
      <c r="G28" s="8">
        <f t="shared" si="2"/>
        <v>9.4246251287977978E-3</v>
      </c>
      <c r="H28" s="8">
        <f t="shared" si="3"/>
        <v>36650535654955.477</v>
      </c>
    </row>
    <row r="29" spans="1:9" s="2" customFormat="1">
      <c r="A29" s="7">
        <v>18</v>
      </c>
      <c r="B29" s="1" t="s">
        <v>30</v>
      </c>
      <c r="C29" s="1">
        <v>26910000</v>
      </c>
      <c r="D29" s="8">
        <f t="shared" si="0"/>
        <v>35187843.332028866</v>
      </c>
      <c r="E29" s="8">
        <f t="shared" si="4"/>
        <v>238760000</v>
      </c>
      <c r="F29" s="8">
        <f t="shared" si="1"/>
        <v>3378240000</v>
      </c>
      <c r="G29" s="8">
        <f t="shared" si="2"/>
        <v>1.0416028266798352E-2</v>
      </c>
      <c r="H29" s="8">
        <f t="shared" si="3"/>
        <v>68522690229614.758</v>
      </c>
    </row>
    <row r="30" spans="1:9" s="2" customFormat="1">
      <c r="A30" s="7"/>
      <c r="B30" s="1"/>
      <c r="C30" s="1"/>
    </row>
    <row r="31" spans="1:9" s="2" customFormat="1">
      <c r="B31" s="3"/>
      <c r="H31" s="8"/>
    </row>
    <row r="32" spans="1:9" s="2" customFormat="1">
      <c r="A32" s="6"/>
      <c r="B32" s="3"/>
      <c r="H32" s="8"/>
      <c r="I32" s="8"/>
    </row>
    <row r="33" spans="1:11" s="2" customFormat="1">
      <c r="A33" s="1"/>
      <c r="B33" s="1"/>
      <c r="C33" s="5"/>
      <c r="D33" s="4"/>
      <c r="E33" s="1"/>
      <c r="F33" s="1"/>
      <c r="G33" s="1"/>
      <c r="H33" s="8"/>
      <c r="I33" s="8"/>
    </row>
    <row r="34" spans="1:11" s="2" customFormat="1">
      <c r="A34" s="7"/>
      <c r="B34" s="1"/>
      <c r="C34" s="1"/>
      <c r="D34" s="8"/>
      <c r="E34" s="8"/>
      <c r="F34" s="8"/>
      <c r="G34" s="8"/>
      <c r="H34" s="8"/>
      <c r="I34" s="8"/>
    </row>
    <row r="35" spans="1:11" s="2" customFormat="1">
      <c r="A35" s="7"/>
      <c r="B35" s="1"/>
      <c r="C35" s="1"/>
      <c r="D35" s="8"/>
      <c r="E35" s="8"/>
      <c r="F35" s="8"/>
      <c r="G35" s="8"/>
      <c r="H35" s="8"/>
      <c r="I35" s="8"/>
    </row>
    <row r="36" spans="1:11" s="2" customFormat="1">
      <c r="A36" s="7"/>
      <c r="B36" s="1"/>
      <c r="C36" s="1"/>
      <c r="D36" s="8"/>
      <c r="E36" s="8"/>
      <c r="F36" s="8"/>
      <c r="G36" s="8"/>
      <c r="H36" s="8"/>
      <c r="I36" s="8"/>
    </row>
    <row r="37" spans="1:11" s="2" customFormat="1">
      <c r="A37" s="7"/>
      <c r="B37" s="1"/>
      <c r="C37" s="1"/>
      <c r="D37" s="8"/>
      <c r="E37" s="8"/>
      <c r="F37" s="8"/>
      <c r="G37" s="8"/>
      <c r="H37" s="8"/>
      <c r="I37" s="8"/>
    </row>
    <row r="38" spans="1:11" s="2" customFormat="1">
      <c r="A38" s="7"/>
      <c r="B38" s="1"/>
      <c r="C38" s="1"/>
      <c r="D38" s="8"/>
      <c r="E38" s="8"/>
      <c r="F38" s="8"/>
      <c r="G38" s="8"/>
      <c r="H38" s="8"/>
      <c r="I38" s="8"/>
    </row>
    <row r="39" spans="1:11" s="2" customFormat="1">
      <c r="A39" s="7"/>
      <c r="B39" s="1"/>
      <c r="C39" s="1"/>
      <c r="D39" s="8"/>
      <c r="E39" s="8"/>
      <c r="F39" s="8"/>
      <c r="G39" s="8"/>
      <c r="H39" s="8"/>
      <c r="I39" s="8"/>
    </row>
    <row r="40" spans="1:11" s="2" customFormat="1">
      <c r="A40" s="7"/>
      <c r="B40" s="1"/>
      <c r="C40" s="1"/>
      <c r="D40" s="8"/>
      <c r="E40" s="8"/>
      <c r="F40" s="8"/>
      <c r="G40" s="8"/>
      <c r="H40" s="8"/>
      <c r="I40" s="8"/>
    </row>
    <row r="41" spans="1:11" s="2" customFormat="1">
      <c r="A41" s="7"/>
      <c r="B41" s="1"/>
      <c r="C41" s="1"/>
      <c r="D41" s="8"/>
      <c r="E41" s="8"/>
      <c r="F41" s="8"/>
      <c r="G41" s="8"/>
      <c r="H41" s="8"/>
      <c r="I41" s="8"/>
    </row>
    <row r="42" spans="1:11" s="2" customFormat="1">
      <c r="A42" s="7"/>
      <c r="B42" s="1"/>
      <c r="C42" s="1"/>
      <c r="D42" s="8"/>
      <c r="E42" s="8"/>
      <c r="F42" s="8"/>
      <c r="G42" s="8"/>
      <c r="H42" s="8"/>
      <c r="I42" s="8"/>
    </row>
    <row r="43" spans="1:11">
      <c r="A43" s="7"/>
      <c r="D43" s="8"/>
      <c r="E43" s="8"/>
      <c r="F43" s="8"/>
      <c r="G43" s="8"/>
      <c r="H43" s="8"/>
      <c r="I43" s="8"/>
      <c r="J43" s="2"/>
      <c r="K43" s="2"/>
    </row>
    <row r="44" spans="1:11">
      <c r="A44" s="7"/>
      <c r="D44" s="8"/>
      <c r="E44" s="8"/>
      <c r="F44" s="8"/>
      <c r="G44" s="8"/>
      <c r="H44" s="8"/>
      <c r="I44" s="8"/>
      <c r="J44" s="2"/>
      <c r="K44" s="2"/>
    </row>
    <row r="45" spans="1:11" ht="16.5" customHeight="1">
      <c r="A45" s="7"/>
      <c r="D45" s="8"/>
      <c r="E45" s="8"/>
      <c r="F45" s="8"/>
      <c r="G45" s="8"/>
      <c r="H45" s="8"/>
      <c r="I45" s="8"/>
    </row>
    <row r="46" spans="1:11" ht="15.75" customHeight="1">
      <c r="A46" s="7"/>
      <c r="D46" s="8"/>
      <c r="E46" s="8"/>
      <c r="F46" s="8"/>
      <c r="G46" s="8"/>
      <c r="H46" s="8"/>
      <c r="I46" s="8"/>
    </row>
    <row r="47" spans="1:11">
      <c r="A47" s="7"/>
      <c r="D47" s="8"/>
      <c r="E47" s="8"/>
      <c r="F47" s="8"/>
      <c r="G47" s="8"/>
      <c r="H47" s="8"/>
      <c r="I47" s="8"/>
    </row>
    <row r="48" spans="1:11">
      <c r="A48" s="7"/>
      <c r="D48" s="8"/>
      <c r="E48" s="8"/>
      <c r="F48" s="8"/>
      <c r="G48" s="8"/>
      <c r="H48" s="8"/>
      <c r="I48" s="8"/>
    </row>
    <row r="49" spans="1:9">
      <c r="A49" s="7"/>
      <c r="D49" s="8"/>
      <c r="E49" s="8"/>
      <c r="F49" s="8"/>
      <c r="G49" s="8"/>
      <c r="H49" s="8"/>
      <c r="I49" s="8"/>
    </row>
    <row r="50" spans="1:9">
      <c r="A50" s="7"/>
      <c r="D50" s="8"/>
      <c r="E50" s="8"/>
      <c r="F50" s="8"/>
      <c r="G50" s="8"/>
      <c r="H50" s="8"/>
    </row>
    <row r="51" spans="1:9">
      <c r="A51" s="7"/>
      <c r="D51" s="8"/>
      <c r="E51" s="8"/>
      <c r="F51" s="8"/>
      <c r="G51" s="8"/>
      <c r="H51" s="8"/>
    </row>
    <row r="52" spans="1:9">
      <c r="A52" s="7"/>
      <c r="D52" s="8"/>
      <c r="E52" s="8"/>
      <c r="F52" s="8"/>
      <c r="G52" s="8"/>
      <c r="H52" s="8"/>
    </row>
    <row r="55" spans="1:9" s="8" customFormat="1">
      <c r="A55" s="1"/>
      <c r="B55" s="1"/>
      <c r="C55" s="5"/>
      <c r="D55" s="4"/>
      <c r="E55" s="1"/>
      <c r="F55" s="1"/>
      <c r="G55" s="1"/>
    </row>
    <row r="56" spans="1:9" s="8" customFormat="1">
      <c r="A56" s="7"/>
      <c r="B56" s="1"/>
      <c r="C56" s="1"/>
    </row>
    <row r="57" spans="1:9" s="8" customFormat="1">
      <c r="A57" s="7"/>
      <c r="B57" s="1"/>
      <c r="C57" s="1"/>
    </row>
    <row r="58" spans="1:9" s="8" customFormat="1">
      <c r="A58" s="7"/>
      <c r="B58" s="1"/>
      <c r="C58" s="1"/>
    </row>
    <row r="59" spans="1:9" s="8" customFormat="1">
      <c r="A59" s="7"/>
      <c r="B59" s="1"/>
      <c r="C59" s="1"/>
    </row>
    <row r="60" spans="1:9" s="8" customFormat="1">
      <c r="A60" s="7"/>
      <c r="B60" s="1"/>
      <c r="C60" s="1"/>
    </row>
    <row r="61" spans="1:9" s="8" customFormat="1">
      <c r="A61" s="7"/>
      <c r="B61" s="1"/>
      <c r="C61" s="1"/>
    </row>
    <row r="62" spans="1:9" s="8" customFormat="1">
      <c r="A62" s="7"/>
      <c r="B62" s="1"/>
      <c r="C62" s="1"/>
    </row>
    <row r="63" spans="1:9" s="8" customFormat="1">
      <c r="A63" s="7"/>
      <c r="B63" s="1"/>
      <c r="C63" s="1"/>
    </row>
    <row r="64" spans="1:9" s="8" customFormat="1">
      <c r="A64" s="7"/>
      <c r="B64" s="1"/>
      <c r="C64" s="1"/>
    </row>
    <row r="65" spans="1:11">
      <c r="A65" s="7"/>
      <c r="D65" s="8"/>
      <c r="E65" s="8"/>
      <c r="F65" s="8"/>
      <c r="G65" s="8"/>
      <c r="H65" s="8"/>
      <c r="I65" s="8"/>
      <c r="J65" s="8"/>
      <c r="K65" s="8"/>
    </row>
    <row r="66" spans="1:11">
      <c r="A66" s="7"/>
      <c r="D66" s="8"/>
      <c r="E66" s="8"/>
      <c r="F66" s="8"/>
      <c r="G66" s="8"/>
      <c r="H66" s="8"/>
      <c r="I66" s="8"/>
      <c r="J66" s="8"/>
      <c r="K66" s="8"/>
    </row>
    <row r="67" spans="1:11" ht="16.5" customHeight="1">
      <c r="A67" s="7"/>
      <c r="D67" s="8"/>
      <c r="E67" s="8"/>
      <c r="F67" s="8"/>
      <c r="G67" s="8"/>
      <c r="H67" s="8"/>
      <c r="I67" s="8"/>
    </row>
    <row r="68" spans="1:11" ht="15.75" customHeight="1">
      <c r="A68" s="7"/>
      <c r="D68" s="8"/>
      <c r="E68" s="8"/>
      <c r="F68" s="8"/>
      <c r="G68" s="8"/>
      <c r="H68" s="8"/>
      <c r="I68" s="8"/>
    </row>
    <row r="69" spans="1:11">
      <c r="A69" s="7"/>
      <c r="D69" s="8"/>
      <c r="E69" s="8"/>
      <c r="F69" s="8"/>
      <c r="G69" s="8"/>
      <c r="H69" s="8"/>
      <c r="I69" s="8"/>
    </row>
    <row r="70" spans="1:11">
      <c r="A70" s="7"/>
      <c r="D70" s="8"/>
      <c r="E70" s="8"/>
      <c r="F70" s="8"/>
      <c r="G70" s="8"/>
      <c r="H70" s="8"/>
      <c r="I70" s="8"/>
    </row>
    <row r="71" spans="1:11">
      <c r="A71" s="7"/>
      <c r="D71" s="8"/>
      <c r="E71" s="8"/>
      <c r="F71" s="8"/>
      <c r="G71" s="8"/>
      <c r="H71" s="8"/>
      <c r="I71" s="8"/>
    </row>
    <row r="72" spans="1:11">
      <c r="A72" s="7"/>
      <c r="D72" s="8"/>
      <c r="E72" s="8"/>
      <c r="F72" s="8"/>
      <c r="G72" s="8"/>
      <c r="H72" s="8"/>
    </row>
    <row r="73" spans="1:11">
      <c r="A73" s="7"/>
      <c r="D73" s="8"/>
      <c r="E73" s="8"/>
      <c r="F73" s="8"/>
      <c r="G73" s="8"/>
      <c r="H73" s="8"/>
    </row>
    <row r="74" spans="1:11">
      <c r="A74" s="7"/>
      <c r="D74" s="8"/>
      <c r="E74" s="8"/>
      <c r="F74" s="8"/>
      <c r="G74" s="8"/>
      <c r="H74" s="8"/>
    </row>
  </sheetData>
  <pageMargins left="0.75" right="0.75" top="1" bottom="1" header="0.5" footer="0.5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Android Prediction</vt:lpstr>
      <vt:lpstr>iPhone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O'connor</cp:lastModifiedBy>
  <dcterms:created xsi:type="dcterms:W3CDTF">2015-03-09T20:47:38Z</dcterms:created>
  <dcterms:modified xsi:type="dcterms:W3CDTF">2015-03-12T08:53:39Z</dcterms:modified>
  <cp:category/>
  <cp:contentStatus/>
</cp:coreProperties>
</file>