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t\Documents\Uni_Work\PHY2026\Experiment_3\Final_Report\"/>
    </mc:Choice>
  </mc:AlternateContent>
  <bookViews>
    <workbookView xWindow="0" yWindow="0" windowWidth="24000" windowHeight="9225" activeTab="8"/>
  </bookViews>
  <sheets>
    <sheet name="Hot on left" sheetId="2" r:id="rId1"/>
    <sheet name="Hot on right" sheetId="1" r:id="rId2"/>
    <sheet name="1 Ohm" sheetId="11" r:id="rId3"/>
    <sheet name="2.5 Ohm" sheetId="12" r:id="rId4"/>
    <sheet name="2.8 Ohm" sheetId="10" r:id="rId5"/>
    <sheet name="3.5 Ohm" sheetId="13" r:id="rId6"/>
    <sheet name="5 Ohm" sheetId="9" r:id="rId7"/>
    <sheet name="10 Ohm" sheetId="6" r:id="rId8"/>
    <sheet name="All" sheetId="8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6" l="1"/>
  <c r="J16" i="6" s="1"/>
  <c r="J15" i="9"/>
  <c r="J16" i="9" s="1"/>
  <c r="J15" i="10"/>
  <c r="J16" i="10" s="1"/>
  <c r="J16" i="13"/>
  <c r="J15" i="13"/>
  <c r="J15" i="11"/>
  <c r="J16" i="11" s="1"/>
  <c r="J16" i="12"/>
  <c r="J15" i="12"/>
  <c r="J11" i="9"/>
  <c r="J11" i="6"/>
  <c r="J11" i="13"/>
  <c r="J11" i="10"/>
  <c r="J11" i="12"/>
  <c r="J11" i="11"/>
  <c r="E19" i="13" l="1"/>
  <c r="E18" i="13"/>
  <c r="E17" i="13"/>
  <c r="E16" i="13"/>
  <c r="E15" i="13"/>
  <c r="E14" i="13"/>
  <c r="E13" i="13"/>
  <c r="E12" i="13"/>
  <c r="J13" i="13"/>
  <c r="J14" i="13" s="1"/>
  <c r="E11" i="13"/>
  <c r="E10" i="13"/>
  <c r="J9" i="13"/>
  <c r="E9" i="13"/>
  <c r="E8" i="13"/>
  <c r="E7" i="13"/>
  <c r="E6" i="13"/>
  <c r="E5" i="13"/>
  <c r="E4" i="13"/>
  <c r="E3" i="13"/>
  <c r="J13" i="12"/>
  <c r="J14" i="12" s="1"/>
  <c r="E12" i="12"/>
  <c r="E13" i="12"/>
  <c r="E14" i="12"/>
  <c r="E15" i="12"/>
  <c r="E16" i="12"/>
  <c r="E17" i="12"/>
  <c r="E18" i="12"/>
  <c r="E19" i="12"/>
  <c r="E11" i="12"/>
  <c r="E10" i="12"/>
  <c r="J9" i="12"/>
  <c r="E9" i="12"/>
  <c r="E8" i="12"/>
  <c r="E7" i="12"/>
  <c r="E6" i="12"/>
  <c r="E5" i="12"/>
  <c r="E4" i="12"/>
  <c r="E3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J13" i="11"/>
  <c r="J14" i="11" s="1"/>
  <c r="J9" i="11"/>
  <c r="E19" i="10"/>
  <c r="E18" i="10"/>
  <c r="E17" i="10"/>
  <c r="E16" i="10"/>
  <c r="E15" i="10"/>
  <c r="E14" i="10"/>
  <c r="E13" i="10"/>
  <c r="E12" i="10"/>
  <c r="J13" i="10"/>
  <c r="J14" i="10" s="1"/>
  <c r="E11" i="10"/>
  <c r="E10" i="10"/>
  <c r="J9" i="10"/>
  <c r="E9" i="10"/>
  <c r="E8" i="10"/>
  <c r="E7" i="10"/>
  <c r="E6" i="10"/>
  <c r="E5" i="10"/>
  <c r="E4" i="10"/>
  <c r="E3" i="10"/>
  <c r="E17" i="9"/>
  <c r="E19" i="9"/>
  <c r="E18" i="9"/>
  <c r="E16" i="9"/>
  <c r="E15" i="9"/>
  <c r="E14" i="9"/>
  <c r="E13" i="9"/>
  <c r="E12" i="9"/>
  <c r="J13" i="9"/>
  <c r="J14" i="9" s="1"/>
  <c r="E11" i="9"/>
  <c r="E10" i="9"/>
  <c r="J9" i="9"/>
  <c r="E9" i="9"/>
  <c r="E8" i="9"/>
  <c r="E7" i="9"/>
  <c r="E6" i="9"/>
  <c r="E5" i="9"/>
  <c r="E4" i="9"/>
  <c r="E3" i="9"/>
  <c r="J13" i="6" l="1"/>
  <c r="J14" i="6" s="1"/>
  <c r="E19" i="6" l="1"/>
  <c r="E18" i="6"/>
  <c r="E17" i="6"/>
  <c r="E16" i="6"/>
  <c r="E15" i="6"/>
  <c r="E14" i="6"/>
  <c r="E13" i="6"/>
  <c r="E12" i="6"/>
  <c r="E11" i="6"/>
  <c r="E10" i="6"/>
  <c r="J9" i="6"/>
  <c r="E9" i="6"/>
  <c r="E8" i="6"/>
  <c r="E7" i="6"/>
  <c r="E6" i="6"/>
  <c r="E5" i="6"/>
  <c r="E4" i="6"/>
  <c r="E3" i="6"/>
  <c r="G20" i="1" l="1"/>
  <c r="G21" i="1"/>
  <c r="G22" i="1"/>
  <c r="G23" i="1"/>
  <c r="E2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E4" i="1"/>
  <c r="E5" i="1"/>
</calcChain>
</file>

<file path=xl/sharedStrings.xml><?xml version="1.0" encoding="utf-8"?>
<sst xmlns="http://schemas.openxmlformats.org/spreadsheetml/2006/main" count="127" uniqueCount="24">
  <si>
    <t>Time /s</t>
  </si>
  <si>
    <t>Delta</t>
  </si>
  <si>
    <t>Voltage /mV</t>
  </si>
  <si>
    <t>Voltage /V</t>
  </si>
  <si>
    <t>Temperature</t>
  </si>
  <si>
    <t>Current /A</t>
  </si>
  <si>
    <t>Temperature /C</t>
  </si>
  <si>
    <t>p</t>
  </si>
  <si>
    <t>d</t>
  </si>
  <si>
    <t>l</t>
  </si>
  <si>
    <t>w</t>
  </si>
  <si>
    <t>V</t>
  </si>
  <si>
    <t>c</t>
  </si>
  <si>
    <t xml:space="preserve"> </t>
  </si>
  <si>
    <t>Power /W</t>
  </si>
  <si>
    <t>W</t>
  </si>
  <si>
    <t>Q_H</t>
  </si>
  <si>
    <t>Efficiency</t>
  </si>
  <si>
    <t>T_H</t>
  </si>
  <si>
    <t>Resistance</t>
  </si>
  <si>
    <t>Effieciency</t>
  </si>
  <si>
    <t>29,9</t>
  </si>
  <si>
    <t>T_C</t>
  </si>
  <si>
    <t>T_C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</si>
</sst>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1" fontId="0" fillId="0" borderId="0" xfId="0" applyNumberFormat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7734683640440161E-2"/>
                  <c:y val="-6.47014011540870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'Hot on left'!$E$4:$E$21</c:f>
              <c:numCache>
                <c:formatCode>General</c:formatCode>
                <c:ptCount val="18"/>
                <c:pt idx="0">
                  <c:v>31.6</c:v>
                </c:pt>
                <c:pt idx="1">
                  <c:v>31.1</c:v>
                </c:pt>
                <c:pt idx="2">
                  <c:v>30.6</c:v>
                </c:pt>
                <c:pt idx="3">
                  <c:v>29.2</c:v>
                </c:pt>
                <c:pt idx="4">
                  <c:v>27.8</c:v>
                </c:pt>
                <c:pt idx="5">
                  <c:v>26.9</c:v>
                </c:pt>
                <c:pt idx="6">
                  <c:v>25.700000000000003</c:v>
                </c:pt>
                <c:pt idx="7">
                  <c:v>24.200000000000003</c:v>
                </c:pt>
                <c:pt idx="8">
                  <c:v>23.700000000000003</c:v>
                </c:pt>
                <c:pt idx="9">
                  <c:v>21.200000000000003</c:v>
                </c:pt>
                <c:pt idx="10">
                  <c:v>19.799999999999997</c:v>
                </c:pt>
                <c:pt idx="11">
                  <c:v>18.399999999999999</c:v>
                </c:pt>
                <c:pt idx="12">
                  <c:v>17.100000000000001</c:v>
                </c:pt>
                <c:pt idx="13">
                  <c:v>15.799999999999997</c:v>
                </c:pt>
                <c:pt idx="14">
                  <c:v>14.600000000000001</c:v>
                </c:pt>
                <c:pt idx="15">
                  <c:v>13.399999999999999</c:v>
                </c:pt>
                <c:pt idx="16">
                  <c:v>12.200000000000003</c:v>
                </c:pt>
                <c:pt idx="17">
                  <c:v>11</c:v>
                </c:pt>
              </c:numCache>
            </c:numRef>
          </c:xVal>
          <c:yVal>
            <c:numRef>
              <c:f>'Hot on left'!$G$4:$G$21</c:f>
              <c:numCache>
                <c:formatCode>General</c:formatCode>
                <c:ptCount val="18"/>
                <c:pt idx="0">
                  <c:v>1770</c:v>
                </c:pt>
                <c:pt idx="1">
                  <c:v>1700</c:v>
                </c:pt>
                <c:pt idx="2">
                  <c:v>1620</c:v>
                </c:pt>
                <c:pt idx="3">
                  <c:v>1540</c:v>
                </c:pt>
                <c:pt idx="4">
                  <c:v>1470</c:v>
                </c:pt>
                <c:pt idx="5">
                  <c:v>1400</c:v>
                </c:pt>
                <c:pt idx="6">
                  <c:v>1340</c:v>
                </c:pt>
                <c:pt idx="7">
                  <c:v>1280</c:v>
                </c:pt>
                <c:pt idx="8">
                  <c:v>1220</c:v>
                </c:pt>
                <c:pt idx="9">
                  <c:v>1120</c:v>
                </c:pt>
                <c:pt idx="10">
                  <c:v>1020</c:v>
                </c:pt>
                <c:pt idx="11">
                  <c:v>930</c:v>
                </c:pt>
                <c:pt idx="12">
                  <c:v>850</c:v>
                </c:pt>
                <c:pt idx="13">
                  <c:v>790</c:v>
                </c:pt>
                <c:pt idx="14">
                  <c:v>720</c:v>
                </c:pt>
                <c:pt idx="15">
                  <c:v>660</c:v>
                </c:pt>
                <c:pt idx="16">
                  <c:v>610</c:v>
                </c:pt>
                <c:pt idx="17">
                  <c:v>560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99-4AFA-BAC1-3F7829D6F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81064"/>
        <c:axId val="422580280"/>
      </c:scatterChart>
      <c:valAx>
        <c:axId val="42258106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0280"/>
        <c:crosses val="autoZero"/>
        <c:crossBetween val="midCat"/>
      </c:valAx>
      <c:valAx>
        <c:axId val="4225802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7734683640440161E-2"/>
                  <c:y val="-6.47014011540870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'Hot on right'!$E$4:$E$23</c:f>
              <c:numCache>
                <c:formatCode>General</c:formatCode>
                <c:ptCount val="20"/>
                <c:pt idx="0">
                  <c:v>28.8</c:v>
                </c:pt>
                <c:pt idx="1">
                  <c:v>28.3</c:v>
                </c:pt>
                <c:pt idx="2">
                  <c:v>26.9</c:v>
                </c:pt>
                <c:pt idx="3">
                  <c:v>25.6</c:v>
                </c:pt>
                <c:pt idx="4">
                  <c:v>25.3</c:v>
                </c:pt>
                <c:pt idx="5">
                  <c:v>24</c:v>
                </c:pt>
                <c:pt idx="6">
                  <c:v>22.700000000000003</c:v>
                </c:pt>
                <c:pt idx="7">
                  <c:v>22.6</c:v>
                </c:pt>
                <c:pt idx="8">
                  <c:v>21.4</c:v>
                </c:pt>
                <c:pt idx="9">
                  <c:v>20.200000000000003</c:v>
                </c:pt>
                <c:pt idx="10">
                  <c:v>20</c:v>
                </c:pt>
                <c:pt idx="11">
                  <c:v>18.700000000000003</c:v>
                </c:pt>
                <c:pt idx="12">
                  <c:v>18.5</c:v>
                </c:pt>
                <c:pt idx="13">
                  <c:v>16.200000000000003</c:v>
                </c:pt>
                <c:pt idx="14">
                  <c:v>15</c:v>
                </c:pt>
                <c:pt idx="15">
                  <c:v>13.600000000000001</c:v>
                </c:pt>
                <c:pt idx="16">
                  <c:v>13.5</c:v>
                </c:pt>
                <c:pt idx="17">
                  <c:v>12.399999999999999</c:v>
                </c:pt>
                <c:pt idx="18">
                  <c:v>11.299999999999997</c:v>
                </c:pt>
                <c:pt idx="19">
                  <c:v>10.100000000000001</c:v>
                </c:pt>
              </c:numCache>
            </c:numRef>
          </c:xVal>
          <c:yVal>
            <c:numRef>
              <c:f>'Hot on right'!$G$4:$G$23</c:f>
              <c:numCache>
                <c:formatCode>General</c:formatCode>
                <c:ptCount val="20"/>
                <c:pt idx="0">
                  <c:v>1530</c:v>
                </c:pt>
                <c:pt idx="1">
                  <c:v>1460</c:v>
                </c:pt>
                <c:pt idx="2">
                  <c:v>1400</c:v>
                </c:pt>
                <c:pt idx="3">
                  <c:v>1340</c:v>
                </c:pt>
                <c:pt idx="4">
                  <c:v>1280</c:v>
                </c:pt>
                <c:pt idx="5">
                  <c:v>1220</c:v>
                </c:pt>
                <c:pt idx="6">
                  <c:v>1170</c:v>
                </c:pt>
                <c:pt idx="7">
                  <c:v>1120</c:v>
                </c:pt>
                <c:pt idx="8">
                  <c:v>1070</c:v>
                </c:pt>
                <c:pt idx="9">
                  <c:v>1030</c:v>
                </c:pt>
                <c:pt idx="10">
                  <c:v>990</c:v>
                </c:pt>
                <c:pt idx="11">
                  <c:v>950</c:v>
                </c:pt>
                <c:pt idx="12">
                  <c:v>900</c:v>
                </c:pt>
                <c:pt idx="13">
                  <c:v>830</c:v>
                </c:pt>
                <c:pt idx="14">
                  <c:v>760</c:v>
                </c:pt>
                <c:pt idx="15">
                  <c:v>700</c:v>
                </c:pt>
                <c:pt idx="16">
                  <c:v>650</c:v>
                </c:pt>
                <c:pt idx="17">
                  <c:v>600</c:v>
                </c:pt>
                <c:pt idx="18">
                  <c:v>550</c:v>
                </c:pt>
                <c:pt idx="19">
                  <c:v>510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66-4520-9E59-CA186275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87336"/>
        <c:axId val="422581456"/>
      </c:scatterChart>
      <c:valAx>
        <c:axId val="42258733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1456"/>
        <c:crosses val="autoZero"/>
        <c:crossBetween val="midCat"/>
      </c:valAx>
      <c:valAx>
        <c:axId val="42258145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045371578350759"/>
                  <c:y val="-0.56396671406826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Ohm'!$B$3:$B$19</c:f>
              <c:numCache>
                <c:formatCode>General</c:formatCode>
                <c:ptCount val="17"/>
                <c:pt idx="0">
                  <c:v>60</c:v>
                </c:pt>
                <c:pt idx="1">
                  <c:v>75</c:v>
                </c:pt>
                <c:pt idx="2">
                  <c:v>90</c:v>
                </c:pt>
                <c:pt idx="3">
                  <c:v>105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165</c:v>
                </c:pt>
                <c:pt idx="8">
                  <c:v>180</c:v>
                </c:pt>
                <c:pt idx="9">
                  <c:v>195</c:v>
                </c:pt>
                <c:pt idx="10">
                  <c:v>210</c:v>
                </c:pt>
                <c:pt idx="11">
                  <c:v>225</c:v>
                </c:pt>
                <c:pt idx="12">
                  <c:v>240</c:v>
                </c:pt>
                <c:pt idx="13">
                  <c:v>255</c:v>
                </c:pt>
                <c:pt idx="14">
                  <c:v>270</c:v>
                </c:pt>
                <c:pt idx="15">
                  <c:v>285</c:v>
                </c:pt>
                <c:pt idx="16">
                  <c:v>300</c:v>
                </c:pt>
              </c:numCache>
            </c:numRef>
          </c:xVal>
          <c:yVal>
            <c:numRef>
              <c:f>'1 Ohm'!$E$3:$E$19</c:f>
              <c:numCache>
                <c:formatCode>General</c:formatCode>
                <c:ptCount val="17"/>
                <c:pt idx="0">
                  <c:v>2.4209000000000001E-3</c:v>
                </c:pt>
                <c:pt idx="1">
                  <c:v>2.1771E-3</c:v>
                </c:pt>
                <c:pt idx="2">
                  <c:v>1.8092999999999998E-3</c:v>
                </c:pt>
                <c:pt idx="3">
                  <c:v>1.5300000000000001E-3</c:v>
                </c:pt>
                <c:pt idx="4">
                  <c:v>1.2803000000000001E-3</c:v>
                </c:pt>
                <c:pt idx="5">
                  <c:v>1.1049E-3</c:v>
                </c:pt>
                <c:pt idx="6">
                  <c:v>9.1259999999999996E-4</c:v>
                </c:pt>
                <c:pt idx="7">
                  <c:v>7.7759999999999993E-4</c:v>
                </c:pt>
                <c:pt idx="8">
                  <c:v>6.556E-4</c:v>
                </c:pt>
                <c:pt idx="9">
                  <c:v>5.775E-4</c:v>
                </c:pt>
                <c:pt idx="10">
                  <c:v>4.8259999999999997E-4</c:v>
                </c:pt>
                <c:pt idx="11">
                  <c:v>3.9610000000000003E-4</c:v>
                </c:pt>
                <c:pt idx="12">
                  <c:v>3.4720000000000004E-4</c:v>
                </c:pt>
                <c:pt idx="13">
                  <c:v>2.9999999999999997E-4</c:v>
                </c:pt>
                <c:pt idx="14">
                  <c:v>2.5900000000000001E-4</c:v>
                </c:pt>
                <c:pt idx="15">
                  <c:v>2.2230000000000001E-4</c:v>
                </c:pt>
                <c:pt idx="16">
                  <c:v>1.908E-4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AC-4958-A419-92B089CC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78320"/>
        <c:axId val="422575968"/>
      </c:scatterChart>
      <c:valAx>
        <c:axId val="42257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5968"/>
        <c:crosses val="autoZero"/>
        <c:crossBetween val="midCat"/>
      </c:valAx>
      <c:valAx>
        <c:axId val="4225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045371578350759"/>
                  <c:y val="-0.56396671406826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'2.5 Ohm'!$B$3:$B$19</c:f>
              <c:numCache>
                <c:formatCode>General</c:formatCode>
                <c:ptCount val="17"/>
                <c:pt idx="0">
                  <c:v>60</c:v>
                </c:pt>
                <c:pt idx="1">
                  <c:v>75</c:v>
                </c:pt>
                <c:pt idx="2">
                  <c:v>90</c:v>
                </c:pt>
                <c:pt idx="3">
                  <c:v>105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165</c:v>
                </c:pt>
                <c:pt idx="8">
                  <c:v>180</c:v>
                </c:pt>
                <c:pt idx="9">
                  <c:v>195</c:v>
                </c:pt>
                <c:pt idx="10">
                  <c:v>210</c:v>
                </c:pt>
                <c:pt idx="11">
                  <c:v>225</c:v>
                </c:pt>
                <c:pt idx="12">
                  <c:v>240</c:v>
                </c:pt>
                <c:pt idx="13">
                  <c:v>255</c:v>
                </c:pt>
                <c:pt idx="14">
                  <c:v>270</c:v>
                </c:pt>
                <c:pt idx="15">
                  <c:v>285</c:v>
                </c:pt>
                <c:pt idx="16">
                  <c:v>300</c:v>
                </c:pt>
              </c:numCache>
            </c:numRef>
          </c:xVal>
          <c:yVal>
            <c:numRef>
              <c:f>'2.5 Ohm'!$E$3:$E$19</c:f>
              <c:numCache>
                <c:formatCode>General</c:formatCode>
                <c:ptCount val="17"/>
                <c:pt idx="0">
                  <c:v>5.5880000000000001E-3</c:v>
                </c:pt>
                <c:pt idx="1">
                  <c:v>4.7327999999999997E-3</c:v>
                </c:pt>
                <c:pt idx="2">
                  <c:v>3.9950000000000003E-3</c:v>
                </c:pt>
                <c:pt idx="3">
                  <c:v>3.4103999999999996E-3</c:v>
                </c:pt>
                <c:pt idx="4">
                  <c:v>2.8799999999999997E-3</c:v>
                </c:pt>
                <c:pt idx="5">
                  <c:v>2.4235999999999997E-3</c:v>
                </c:pt>
                <c:pt idx="6">
                  <c:v>2.0876000000000002E-3</c:v>
                </c:pt>
                <c:pt idx="7">
                  <c:v>1.7484E-3</c:v>
                </c:pt>
                <c:pt idx="8">
                  <c:v>1.508E-3</c:v>
                </c:pt>
                <c:pt idx="9">
                  <c:v>1.2719999999999999E-3</c:v>
                </c:pt>
                <c:pt idx="10">
                  <c:v>1.0927000000000001E-3</c:v>
                </c:pt>
                <c:pt idx="11">
                  <c:v>9.2250000000000003E-4</c:v>
                </c:pt>
                <c:pt idx="12">
                  <c:v>7.9799999999999999E-4</c:v>
                </c:pt>
                <c:pt idx="13">
                  <c:v>6.8250000000000006E-4</c:v>
                </c:pt>
                <c:pt idx="14">
                  <c:v>5.9040000000000004E-4</c:v>
                </c:pt>
                <c:pt idx="15">
                  <c:v>4.95E-4</c:v>
                </c:pt>
                <c:pt idx="16">
                  <c:v>4.3089999999999996E-4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BC-4E03-BDD2-77816F93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77536"/>
        <c:axId val="422584592"/>
      </c:scatterChart>
      <c:valAx>
        <c:axId val="4225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4592"/>
        <c:crosses val="autoZero"/>
        <c:crossBetween val="midCat"/>
      </c:valAx>
      <c:valAx>
        <c:axId val="4225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045371578350759"/>
                  <c:y val="-0.56396671406826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'2.8 Ohm'!$B$3:$B$19</c:f>
              <c:numCache>
                <c:formatCode>General</c:formatCode>
                <c:ptCount val="17"/>
                <c:pt idx="0">
                  <c:v>60</c:v>
                </c:pt>
                <c:pt idx="1">
                  <c:v>75</c:v>
                </c:pt>
                <c:pt idx="2">
                  <c:v>90</c:v>
                </c:pt>
                <c:pt idx="3">
                  <c:v>105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165</c:v>
                </c:pt>
                <c:pt idx="8">
                  <c:v>180</c:v>
                </c:pt>
                <c:pt idx="9">
                  <c:v>195</c:v>
                </c:pt>
                <c:pt idx="10">
                  <c:v>210</c:v>
                </c:pt>
                <c:pt idx="11">
                  <c:v>225</c:v>
                </c:pt>
                <c:pt idx="12">
                  <c:v>240</c:v>
                </c:pt>
                <c:pt idx="13">
                  <c:v>255</c:v>
                </c:pt>
                <c:pt idx="14">
                  <c:v>270</c:v>
                </c:pt>
                <c:pt idx="15">
                  <c:v>285</c:v>
                </c:pt>
                <c:pt idx="16">
                  <c:v>300</c:v>
                </c:pt>
              </c:numCache>
            </c:numRef>
          </c:xVal>
          <c:yVal>
            <c:numRef>
              <c:f>'2.8 Ohm'!$E$3:$E$19</c:f>
              <c:numCache>
                <c:formatCode>General</c:formatCode>
                <c:ptCount val="17"/>
                <c:pt idx="0">
                  <c:v>5.8560000000000001E-3</c:v>
                </c:pt>
                <c:pt idx="1">
                  <c:v>5.2779999999999997E-3</c:v>
                </c:pt>
                <c:pt idx="2">
                  <c:v>4.4725999999999993E-3</c:v>
                </c:pt>
                <c:pt idx="3">
                  <c:v>3.8115000000000002E-3</c:v>
                </c:pt>
                <c:pt idx="4">
                  <c:v>3.186E-3</c:v>
                </c:pt>
                <c:pt idx="5">
                  <c:v>2.7383999999999998E-3</c:v>
                </c:pt>
                <c:pt idx="6">
                  <c:v>2.31E-3</c:v>
                </c:pt>
                <c:pt idx="7">
                  <c:v>1.9666999999999996E-3</c:v>
                </c:pt>
                <c:pt idx="8">
                  <c:v>1.6574999999999999E-3</c:v>
                </c:pt>
                <c:pt idx="9">
                  <c:v>1.4159999999999999E-3</c:v>
                </c:pt>
                <c:pt idx="10">
                  <c:v>1.2208E-3</c:v>
                </c:pt>
                <c:pt idx="11">
                  <c:v>1.0452E-3</c:v>
                </c:pt>
                <c:pt idx="12">
                  <c:v>8.9760000000000013E-4</c:v>
                </c:pt>
                <c:pt idx="13">
                  <c:v>7.5679999999999996E-4</c:v>
                </c:pt>
                <c:pt idx="14">
                  <c:v>6.5600000000000001E-4</c:v>
                </c:pt>
                <c:pt idx="15">
                  <c:v>5.5859999999999992E-4</c:v>
                </c:pt>
                <c:pt idx="16">
                  <c:v>4.7950000000000005E-4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DA-4B8A-8793-7B516B7C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77928"/>
        <c:axId val="422576752"/>
      </c:scatterChart>
      <c:valAx>
        <c:axId val="42257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752"/>
        <c:crosses val="autoZero"/>
        <c:crossBetween val="midCat"/>
      </c:valAx>
      <c:valAx>
        <c:axId val="4225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045371578350759"/>
                  <c:y val="-0.56396671406826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'3.5 Ohm'!$B$3:$B$19</c:f>
              <c:numCache>
                <c:formatCode>General</c:formatCode>
                <c:ptCount val="17"/>
                <c:pt idx="0">
                  <c:v>60</c:v>
                </c:pt>
                <c:pt idx="1">
                  <c:v>75</c:v>
                </c:pt>
                <c:pt idx="2">
                  <c:v>90</c:v>
                </c:pt>
                <c:pt idx="3">
                  <c:v>105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165</c:v>
                </c:pt>
                <c:pt idx="8">
                  <c:v>180</c:v>
                </c:pt>
                <c:pt idx="9">
                  <c:v>195</c:v>
                </c:pt>
                <c:pt idx="10">
                  <c:v>210</c:v>
                </c:pt>
                <c:pt idx="11">
                  <c:v>225</c:v>
                </c:pt>
                <c:pt idx="12">
                  <c:v>240</c:v>
                </c:pt>
                <c:pt idx="13">
                  <c:v>255</c:v>
                </c:pt>
                <c:pt idx="14">
                  <c:v>270</c:v>
                </c:pt>
                <c:pt idx="15">
                  <c:v>285</c:v>
                </c:pt>
                <c:pt idx="16">
                  <c:v>300</c:v>
                </c:pt>
              </c:numCache>
            </c:numRef>
          </c:xVal>
          <c:yVal>
            <c:numRef>
              <c:f>'3.5 Ohm'!$E$3:$E$19</c:f>
              <c:numCache>
                <c:formatCode>General</c:formatCode>
                <c:ptCount val="17"/>
                <c:pt idx="0">
                  <c:v>7.0071999999999999E-3</c:v>
                </c:pt>
                <c:pt idx="1">
                  <c:v>6.1201999999999993E-3</c:v>
                </c:pt>
                <c:pt idx="2">
                  <c:v>5.1745000000000003E-3</c:v>
                </c:pt>
                <c:pt idx="3">
                  <c:v>4.3680000000000004E-3</c:v>
                </c:pt>
                <c:pt idx="4">
                  <c:v>3.7185000000000005E-3</c:v>
                </c:pt>
                <c:pt idx="5">
                  <c:v>3.1416E-3</c:v>
                </c:pt>
                <c:pt idx="6">
                  <c:v>2.7075000000000003E-3</c:v>
                </c:pt>
                <c:pt idx="7">
                  <c:v>2.2880999999999999E-3</c:v>
                </c:pt>
                <c:pt idx="8">
                  <c:v>1.944E-3</c:v>
                </c:pt>
                <c:pt idx="9">
                  <c:v>1.6649999999999998E-3</c:v>
                </c:pt>
                <c:pt idx="10">
                  <c:v>1.4352E-3</c:v>
                </c:pt>
                <c:pt idx="11">
                  <c:v>1.2287999999999999E-3</c:v>
                </c:pt>
                <c:pt idx="12">
                  <c:v>1.0501999999999998E-3</c:v>
                </c:pt>
                <c:pt idx="13">
                  <c:v>9.0200000000000013E-4</c:v>
                </c:pt>
                <c:pt idx="14">
                  <c:v>7.6000000000000004E-4</c:v>
                </c:pt>
                <c:pt idx="15">
                  <c:v>6.6270000000000001E-4</c:v>
                </c:pt>
                <c:pt idx="16">
                  <c:v>5.6329999999999998E-4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9E-4D8A-A0B0-5C6F38BC7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78712"/>
        <c:axId val="422585376"/>
      </c:scatterChart>
      <c:valAx>
        <c:axId val="42257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5376"/>
        <c:crosses val="autoZero"/>
        <c:crossBetween val="midCat"/>
      </c:valAx>
      <c:valAx>
        <c:axId val="4225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045371578350759"/>
                  <c:y val="-0.56396671406826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 Ohm'!$B$3:$B$19</c:f>
              <c:numCache>
                <c:formatCode>General</c:formatCode>
                <c:ptCount val="17"/>
                <c:pt idx="0">
                  <c:v>60</c:v>
                </c:pt>
                <c:pt idx="1">
                  <c:v>75</c:v>
                </c:pt>
                <c:pt idx="2">
                  <c:v>90</c:v>
                </c:pt>
                <c:pt idx="3">
                  <c:v>105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165</c:v>
                </c:pt>
                <c:pt idx="8">
                  <c:v>180</c:v>
                </c:pt>
                <c:pt idx="9">
                  <c:v>195</c:v>
                </c:pt>
                <c:pt idx="10">
                  <c:v>210</c:v>
                </c:pt>
                <c:pt idx="11">
                  <c:v>225</c:v>
                </c:pt>
                <c:pt idx="12">
                  <c:v>240</c:v>
                </c:pt>
                <c:pt idx="13">
                  <c:v>255</c:v>
                </c:pt>
                <c:pt idx="14">
                  <c:v>270</c:v>
                </c:pt>
                <c:pt idx="15">
                  <c:v>285</c:v>
                </c:pt>
                <c:pt idx="16">
                  <c:v>300</c:v>
                </c:pt>
              </c:numCache>
            </c:numRef>
          </c:xVal>
          <c:yVal>
            <c:numRef>
              <c:f>'5 Ohm'!$E$3:$E$19</c:f>
              <c:numCache>
                <c:formatCode>General</c:formatCode>
                <c:ptCount val="17"/>
                <c:pt idx="0">
                  <c:v>8.2515999999999996E-3</c:v>
                </c:pt>
                <c:pt idx="1">
                  <c:v>7.4400000000000004E-3</c:v>
                </c:pt>
                <c:pt idx="2">
                  <c:v>6.4009999999999996E-3</c:v>
                </c:pt>
                <c:pt idx="3">
                  <c:v>5.3223000000000003E-3</c:v>
                </c:pt>
                <c:pt idx="4">
                  <c:v>4.5843999999999998E-3</c:v>
                </c:pt>
                <c:pt idx="5">
                  <c:v>3.8725999999999999E-3</c:v>
                </c:pt>
                <c:pt idx="6">
                  <c:v>3.3375000000000002E-3</c:v>
                </c:pt>
                <c:pt idx="7">
                  <c:v>2.8290000000000004E-3</c:v>
                </c:pt>
                <c:pt idx="8">
                  <c:v>2.4168000000000002E-3</c:v>
                </c:pt>
                <c:pt idx="9">
                  <c:v>2.0580000000000004E-3</c:v>
                </c:pt>
                <c:pt idx="10">
                  <c:v>1.7459999999999999E-3</c:v>
                </c:pt>
                <c:pt idx="11">
                  <c:v>1.5119999999999999E-3</c:v>
                </c:pt>
                <c:pt idx="12">
                  <c:v>1.2859E-3</c:v>
                </c:pt>
                <c:pt idx="13">
                  <c:v>1.1087999999999998E-3</c:v>
                </c:pt>
                <c:pt idx="14">
                  <c:v>9.5810000000000003E-4</c:v>
                </c:pt>
                <c:pt idx="15">
                  <c:v>8.1839999999999994E-4</c:v>
                </c:pt>
                <c:pt idx="16">
                  <c:v>6.954000000000001E-4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AD-4853-B451-6F67AA6D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79496"/>
        <c:axId val="422582240"/>
      </c:scatterChart>
      <c:valAx>
        <c:axId val="42257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2240"/>
        <c:crosses val="autoZero"/>
        <c:crossBetween val="midCat"/>
      </c:valAx>
      <c:valAx>
        <c:axId val="4225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045371578350759"/>
                  <c:y val="-0.56396671406826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 Ohm'!$B$3:$B$19</c:f>
              <c:numCache>
                <c:formatCode>General</c:formatCode>
                <c:ptCount val="17"/>
                <c:pt idx="0">
                  <c:v>60</c:v>
                </c:pt>
                <c:pt idx="1">
                  <c:v>75</c:v>
                </c:pt>
                <c:pt idx="2">
                  <c:v>90</c:v>
                </c:pt>
                <c:pt idx="3">
                  <c:v>105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165</c:v>
                </c:pt>
                <c:pt idx="8">
                  <c:v>180</c:v>
                </c:pt>
                <c:pt idx="9">
                  <c:v>195</c:v>
                </c:pt>
                <c:pt idx="10">
                  <c:v>210</c:v>
                </c:pt>
                <c:pt idx="11">
                  <c:v>225</c:v>
                </c:pt>
                <c:pt idx="12">
                  <c:v>240</c:v>
                </c:pt>
                <c:pt idx="13">
                  <c:v>255</c:v>
                </c:pt>
                <c:pt idx="14">
                  <c:v>270</c:v>
                </c:pt>
                <c:pt idx="15">
                  <c:v>285</c:v>
                </c:pt>
                <c:pt idx="16">
                  <c:v>300</c:v>
                </c:pt>
              </c:numCache>
            </c:numRef>
          </c:xVal>
          <c:yVal>
            <c:numRef>
              <c:f>'10 Ohm'!$E$3:$E$19</c:f>
              <c:numCache>
                <c:formatCode>General</c:formatCode>
                <c:ptCount val="17"/>
                <c:pt idx="0">
                  <c:v>9.1804999999999994E-3</c:v>
                </c:pt>
                <c:pt idx="1">
                  <c:v>8.0920000000000002E-3</c:v>
                </c:pt>
                <c:pt idx="2">
                  <c:v>6.8627999999999996E-3</c:v>
                </c:pt>
                <c:pt idx="3">
                  <c:v>5.7833999999999993E-3</c:v>
                </c:pt>
                <c:pt idx="4">
                  <c:v>4.9940000000000002E-3</c:v>
                </c:pt>
                <c:pt idx="5">
                  <c:v>4.2224000000000003E-3</c:v>
                </c:pt>
                <c:pt idx="6">
                  <c:v>3.6091000000000001E-3</c:v>
                </c:pt>
                <c:pt idx="7">
                  <c:v>3.0443999999999996E-3</c:v>
                </c:pt>
                <c:pt idx="8">
                  <c:v>2.6076000000000003E-3</c:v>
                </c:pt>
                <c:pt idx="9">
                  <c:v>2.2496E-3</c:v>
                </c:pt>
                <c:pt idx="10">
                  <c:v>1.9317000000000002E-3</c:v>
                </c:pt>
                <c:pt idx="11">
                  <c:v>1.6253999999999999E-3</c:v>
                </c:pt>
                <c:pt idx="12">
                  <c:v>1.4040000000000001E-3</c:v>
                </c:pt>
                <c:pt idx="13">
                  <c:v>1.1988000000000001E-3</c:v>
                </c:pt>
                <c:pt idx="14">
                  <c:v>1.0300000000000001E-3</c:v>
                </c:pt>
                <c:pt idx="15">
                  <c:v>8.7399999999999999E-4</c:v>
                </c:pt>
                <c:pt idx="16">
                  <c:v>7.6539999999999996E-4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50-44BB-ABBF-6071116AD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83024"/>
        <c:axId val="422583416"/>
      </c:scatterChart>
      <c:valAx>
        <c:axId val="42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3416"/>
        <c:crosses val="autoZero"/>
        <c:crossBetween val="midCat"/>
      </c:valAx>
      <c:valAx>
        <c:axId val="42258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All!$C$2</c:f>
              <c:strCache>
                <c:ptCount val="1"/>
                <c:pt idx="0">
                  <c:v>Effieciency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All!$B$3:$B$8</c:f>
              <c:numCache>
                <c:formatCode>General</c:formatCode>
                <c:ptCount val="6"/>
                <c:pt idx="0">
                  <c:v>1</c:v>
                </c:pt>
                <c:pt idx="1">
                  <c:v>2.5</c:v>
                </c:pt>
                <c:pt idx="2">
                  <c:v>2.8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All!$C$3:$C$8</c:f>
              <c:numCache>
                <c:formatCode>General</c:formatCode>
                <c:ptCount val="6"/>
                <c:pt idx="0">
                  <c:v>3.2373954168906103E-6</c:v>
                </c:pt>
                <c:pt idx="1">
                  <c:v>6.0722213359170784E-6</c:v>
                </c:pt>
                <c:pt idx="2">
                  <c:v>6.6697878686648265E-6</c:v>
                </c:pt>
                <c:pt idx="3">
                  <c:v>7.699936876531836E-6</c:v>
                </c:pt>
                <c:pt idx="4">
                  <c:v>1.0933707294667603E-5</c:v>
                </c:pt>
                <c:pt idx="5">
                  <c:v>1.2003618492594218E-5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F-4BD9-A619-673760CB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84200"/>
        <c:axId val="422592432"/>
      </c:scatterChart>
      <c:valAx>
        <c:axId val="42258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92432"/>
        <c:crosses val="autoZero"/>
        <c:crossBetween val="midCat"/>
      </c:valAx>
      <c:valAx>
        <c:axId val="4225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59530</xdr:colOff>
      <xdr:row>2</xdr:row>
      <xdr:rowOff>76199</xdr:rowOff>
    </xdr:from>
    <xdr:to>
      <xdr:col>24</xdr:col>
      <xdr:colOff>566737</xdr:colOff>
      <xdr:row>28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9AF32DE-9480-460F-918F-A10B28BB7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59530</xdr:colOff>
      <xdr:row>2</xdr:row>
      <xdr:rowOff>76199</xdr:rowOff>
    </xdr:from>
    <xdr:to>
      <xdr:col>24</xdr:col>
      <xdr:colOff>566737</xdr:colOff>
      <xdr:row>30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D11159C-BED4-4676-A359-E443C40C2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154780</xdr:colOff>
      <xdr:row>1</xdr:row>
      <xdr:rowOff>47624</xdr:rowOff>
    </xdr:from>
    <xdr:to>
      <xdr:col>20</xdr:col>
      <xdr:colOff>400050</xdr:colOff>
      <xdr:row>23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503E84C-4DD6-4585-834C-D6A416579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154780</xdr:colOff>
      <xdr:row>1</xdr:row>
      <xdr:rowOff>47624</xdr:rowOff>
    </xdr:from>
    <xdr:to>
      <xdr:col>20</xdr:col>
      <xdr:colOff>400050</xdr:colOff>
      <xdr:row>23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A9D1247-8289-438A-9526-9CA88C24A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154780</xdr:colOff>
      <xdr:row>1</xdr:row>
      <xdr:rowOff>47624</xdr:rowOff>
    </xdr:from>
    <xdr:to>
      <xdr:col>20</xdr:col>
      <xdr:colOff>400050</xdr:colOff>
      <xdr:row>23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6ACA5E7-4D26-410C-B981-24C6A95B2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154780</xdr:colOff>
      <xdr:row>1</xdr:row>
      <xdr:rowOff>47624</xdr:rowOff>
    </xdr:from>
    <xdr:to>
      <xdr:col>20</xdr:col>
      <xdr:colOff>400050</xdr:colOff>
      <xdr:row>23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5CD8E50-86C0-461A-B470-0CED9FDD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154780</xdr:colOff>
      <xdr:row>1</xdr:row>
      <xdr:rowOff>47624</xdr:rowOff>
    </xdr:from>
    <xdr:to>
      <xdr:col>20</xdr:col>
      <xdr:colOff>400050</xdr:colOff>
      <xdr:row>23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04C1574-522C-470F-9F9E-B17D2545D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154780</xdr:colOff>
      <xdr:row>1</xdr:row>
      <xdr:rowOff>47624</xdr:rowOff>
    </xdr:from>
    <xdr:to>
      <xdr:col>20</xdr:col>
      <xdr:colOff>400050</xdr:colOff>
      <xdr:row>23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65300B4-6BA0-4627-BF3B-04E2ABED8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169068</xdr:colOff>
      <xdr:row>0</xdr:row>
      <xdr:rowOff>0</xdr:rowOff>
    </xdr:from>
    <xdr:to>
      <xdr:col>17</xdr:col>
      <xdr:colOff>519112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F955833-AD2C-4034-94CA-F5270BC9F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zoomScale="93" zoomScaleNormal="93" workbookViewId="0">
      <selection activeCell="Q32" sqref="Q32"/>
    </sheetView>
  </sheetViews>
  <sheetFormatPr defaultRowHeight="15" x14ac:dyDescent="0.25"/>
  <cols>
    <col min="5" max="5" width="9" customWidth="1"/>
    <col min="6" max="6" width="11" customWidth="1"/>
    <col min="7" max="7" width="11.140625" customWidth="1"/>
  </cols>
  <sheetData>
    <row r="1" spans="2:9" ht="15.75" thickBot="1" x14ac:dyDescent="0.3"/>
    <row r="2" spans="2:9" x14ac:dyDescent="0.25">
      <c r="B2" s="9"/>
      <c r="C2" s="45" t="s">
        <v>4</v>
      </c>
      <c r="D2" s="46"/>
      <c r="E2" s="47"/>
      <c r="F2" s="2"/>
      <c r="G2" s="3"/>
    </row>
    <row r="3" spans="2:9" ht="15.75" thickBot="1" x14ac:dyDescent="0.3">
      <c r="B3" s="11" t="s">
        <v>0</v>
      </c>
      <c r="C3" s="6">
        <v>1</v>
      </c>
      <c r="D3" s="7">
        <v>2</v>
      </c>
      <c r="E3" s="14" t="s">
        <v>1</v>
      </c>
      <c r="F3" s="6" t="s">
        <v>3</v>
      </c>
      <c r="G3" s="19" t="s">
        <v>2</v>
      </c>
    </row>
    <row r="4" spans="2:9" x14ac:dyDescent="0.25">
      <c r="B4" s="15">
        <v>120</v>
      </c>
      <c r="C4" s="16">
        <v>61</v>
      </c>
      <c r="D4" s="17">
        <v>29.4</v>
      </c>
      <c r="E4" s="18">
        <f t="shared" ref="E4:E21" si="0">C4-D4</f>
        <v>31.6</v>
      </c>
      <c r="F4" s="16">
        <v>1.77</v>
      </c>
      <c r="G4" s="20">
        <f>F4*1000</f>
        <v>1770</v>
      </c>
      <c r="H4" s="12">
        <v>10</v>
      </c>
      <c r="I4" s="12">
        <v>1</v>
      </c>
    </row>
    <row r="5" spans="2:9" x14ac:dyDescent="0.25">
      <c r="B5" s="10">
        <v>150</v>
      </c>
      <c r="C5" s="4">
        <v>61</v>
      </c>
      <c r="D5" s="1">
        <v>29.9</v>
      </c>
      <c r="E5" s="13">
        <f t="shared" si="0"/>
        <v>31.1</v>
      </c>
      <c r="F5" s="4">
        <v>1.7</v>
      </c>
      <c r="G5" s="5">
        <f t="shared" ref="G5:G21" si="1">F5*1000</f>
        <v>1700</v>
      </c>
      <c r="H5" s="12">
        <v>10</v>
      </c>
      <c r="I5" s="12">
        <v>1</v>
      </c>
    </row>
    <row r="6" spans="2:9" x14ac:dyDescent="0.25">
      <c r="B6" s="10">
        <v>180</v>
      </c>
      <c r="C6" s="4">
        <v>61</v>
      </c>
      <c r="D6" s="1">
        <v>30.4</v>
      </c>
      <c r="E6" s="13">
        <f t="shared" si="0"/>
        <v>30.6</v>
      </c>
      <c r="F6" s="4">
        <v>1.62</v>
      </c>
      <c r="G6" s="5">
        <f t="shared" si="1"/>
        <v>1620</v>
      </c>
      <c r="H6" s="12">
        <v>10</v>
      </c>
      <c r="I6" s="12">
        <v>1</v>
      </c>
    </row>
    <row r="7" spans="2:9" x14ac:dyDescent="0.25">
      <c r="B7" s="10">
        <v>210</v>
      </c>
      <c r="C7" s="4">
        <v>60</v>
      </c>
      <c r="D7" s="1">
        <v>30.8</v>
      </c>
      <c r="E7" s="13">
        <f t="shared" si="0"/>
        <v>29.2</v>
      </c>
      <c r="F7" s="4">
        <v>1.54</v>
      </c>
      <c r="G7" s="5">
        <f t="shared" si="1"/>
        <v>1540</v>
      </c>
      <c r="H7" s="12">
        <v>10</v>
      </c>
      <c r="I7" s="12">
        <v>1</v>
      </c>
    </row>
    <row r="8" spans="2:9" x14ac:dyDescent="0.25">
      <c r="B8" s="10">
        <v>240</v>
      </c>
      <c r="C8" s="4">
        <v>59</v>
      </c>
      <c r="D8" s="1">
        <v>31.2</v>
      </c>
      <c r="E8" s="13">
        <f t="shared" si="0"/>
        <v>27.8</v>
      </c>
      <c r="F8" s="4">
        <v>1.47</v>
      </c>
      <c r="G8" s="5">
        <f t="shared" si="1"/>
        <v>1470</v>
      </c>
      <c r="H8" s="12">
        <v>10</v>
      </c>
      <c r="I8" s="12">
        <v>1</v>
      </c>
    </row>
    <row r="9" spans="2:9" x14ac:dyDescent="0.25">
      <c r="B9" s="10">
        <v>270</v>
      </c>
      <c r="C9" s="4">
        <v>59</v>
      </c>
      <c r="D9" s="1">
        <v>32.1</v>
      </c>
      <c r="E9" s="13">
        <f t="shared" si="0"/>
        <v>26.9</v>
      </c>
      <c r="F9" s="4">
        <v>1.4</v>
      </c>
      <c r="G9" s="5">
        <f t="shared" si="1"/>
        <v>1400</v>
      </c>
      <c r="H9" s="12">
        <v>10</v>
      </c>
      <c r="I9" s="12">
        <v>1</v>
      </c>
    </row>
    <row r="10" spans="2:9" x14ac:dyDescent="0.25">
      <c r="B10" s="10">
        <v>300</v>
      </c>
      <c r="C10" s="4">
        <v>58</v>
      </c>
      <c r="D10" s="1">
        <v>32.299999999999997</v>
      </c>
      <c r="E10" s="13">
        <f t="shared" si="0"/>
        <v>25.700000000000003</v>
      </c>
      <c r="F10" s="4">
        <v>1.34</v>
      </c>
      <c r="G10" s="5">
        <f t="shared" si="1"/>
        <v>1340</v>
      </c>
      <c r="H10" s="12">
        <v>10</v>
      </c>
      <c r="I10" s="12">
        <v>1</v>
      </c>
    </row>
    <row r="11" spans="2:9" x14ac:dyDescent="0.25">
      <c r="B11" s="10">
        <v>330</v>
      </c>
      <c r="C11" s="4">
        <v>57</v>
      </c>
      <c r="D11" s="1">
        <v>32.799999999999997</v>
      </c>
      <c r="E11" s="13">
        <f t="shared" si="0"/>
        <v>24.200000000000003</v>
      </c>
      <c r="F11" s="4">
        <v>1.28</v>
      </c>
      <c r="G11" s="5">
        <f t="shared" si="1"/>
        <v>1280</v>
      </c>
      <c r="H11" s="12">
        <v>10</v>
      </c>
      <c r="I11" s="12">
        <v>1</v>
      </c>
    </row>
    <row r="12" spans="2:9" x14ac:dyDescent="0.25">
      <c r="B12" s="10">
        <v>360</v>
      </c>
      <c r="C12" s="4">
        <v>56</v>
      </c>
      <c r="D12" s="1">
        <v>32.299999999999997</v>
      </c>
      <c r="E12" s="13">
        <f t="shared" si="0"/>
        <v>23.700000000000003</v>
      </c>
      <c r="F12" s="4">
        <v>1.22</v>
      </c>
      <c r="G12" s="5">
        <f t="shared" si="1"/>
        <v>1220</v>
      </c>
      <c r="H12" s="12">
        <v>10</v>
      </c>
      <c r="I12" s="12">
        <v>1</v>
      </c>
    </row>
    <row r="13" spans="2:9" x14ac:dyDescent="0.25">
      <c r="B13" s="10">
        <v>420</v>
      </c>
      <c r="C13" s="4">
        <v>54</v>
      </c>
      <c r="D13" s="1">
        <v>32.799999999999997</v>
      </c>
      <c r="E13" s="13">
        <f t="shared" si="0"/>
        <v>21.200000000000003</v>
      </c>
      <c r="F13" s="4">
        <v>1.1200000000000001</v>
      </c>
      <c r="G13" s="5">
        <f t="shared" si="1"/>
        <v>1120</v>
      </c>
      <c r="H13" s="12">
        <v>10</v>
      </c>
      <c r="I13" s="12">
        <v>1</v>
      </c>
    </row>
    <row r="14" spans="2:9" x14ac:dyDescent="0.25">
      <c r="B14" s="10">
        <v>480</v>
      </c>
      <c r="C14" s="4">
        <v>53</v>
      </c>
      <c r="D14" s="1">
        <v>33.200000000000003</v>
      </c>
      <c r="E14" s="13">
        <f t="shared" si="0"/>
        <v>19.799999999999997</v>
      </c>
      <c r="F14" s="4">
        <v>1.02</v>
      </c>
      <c r="G14" s="5">
        <f t="shared" si="1"/>
        <v>1020</v>
      </c>
      <c r="H14" s="12">
        <v>10</v>
      </c>
      <c r="I14" s="12">
        <v>1</v>
      </c>
    </row>
    <row r="15" spans="2:9" x14ac:dyDescent="0.25">
      <c r="B15" s="10">
        <v>540</v>
      </c>
      <c r="C15" s="4">
        <v>52</v>
      </c>
      <c r="D15" s="1">
        <v>33.6</v>
      </c>
      <c r="E15" s="13">
        <f t="shared" si="0"/>
        <v>18.399999999999999</v>
      </c>
      <c r="F15" s="4">
        <v>0.93</v>
      </c>
      <c r="G15" s="5">
        <f t="shared" si="1"/>
        <v>930</v>
      </c>
      <c r="H15" s="12">
        <v>10</v>
      </c>
      <c r="I15" s="12">
        <v>1</v>
      </c>
    </row>
    <row r="16" spans="2:9" x14ac:dyDescent="0.25">
      <c r="B16" s="10">
        <v>600</v>
      </c>
      <c r="C16" s="4">
        <v>51</v>
      </c>
      <c r="D16" s="1">
        <v>33.9</v>
      </c>
      <c r="E16" s="13">
        <f t="shared" si="0"/>
        <v>17.100000000000001</v>
      </c>
      <c r="F16" s="4">
        <v>0.85</v>
      </c>
      <c r="G16" s="5">
        <f t="shared" si="1"/>
        <v>850</v>
      </c>
      <c r="H16" s="12">
        <v>10</v>
      </c>
      <c r="I16" s="12">
        <v>1</v>
      </c>
    </row>
    <row r="17" spans="2:9" x14ac:dyDescent="0.25">
      <c r="B17" s="10">
        <v>660</v>
      </c>
      <c r="C17" s="4">
        <v>50</v>
      </c>
      <c r="D17" s="1">
        <v>34.200000000000003</v>
      </c>
      <c r="E17" s="13">
        <f t="shared" si="0"/>
        <v>15.799999999999997</v>
      </c>
      <c r="F17" s="4">
        <v>0.79</v>
      </c>
      <c r="G17" s="5">
        <f t="shared" si="1"/>
        <v>790</v>
      </c>
      <c r="H17" s="12">
        <v>10</v>
      </c>
      <c r="I17" s="12">
        <v>1</v>
      </c>
    </row>
    <row r="18" spans="2:9" x14ac:dyDescent="0.25">
      <c r="B18" s="10">
        <v>720</v>
      </c>
      <c r="C18" s="4">
        <v>49</v>
      </c>
      <c r="D18" s="1">
        <v>34.4</v>
      </c>
      <c r="E18" s="13">
        <f t="shared" si="0"/>
        <v>14.600000000000001</v>
      </c>
      <c r="F18" s="4">
        <v>0.72</v>
      </c>
      <c r="G18" s="5">
        <f t="shared" si="1"/>
        <v>720</v>
      </c>
      <c r="H18" s="12">
        <v>10</v>
      </c>
      <c r="I18" s="12">
        <v>1</v>
      </c>
    </row>
    <row r="19" spans="2:9" x14ac:dyDescent="0.25">
      <c r="B19" s="10">
        <v>780</v>
      </c>
      <c r="C19" s="4">
        <v>48</v>
      </c>
      <c r="D19" s="1">
        <v>34.6</v>
      </c>
      <c r="E19" s="13">
        <f t="shared" si="0"/>
        <v>13.399999999999999</v>
      </c>
      <c r="F19" s="4">
        <v>0.66</v>
      </c>
      <c r="G19" s="5">
        <f t="shared" si="1"/>
        <v>660</v>
      </c>
      <c r="H19" s="12">
        <v>10</v>
      </c>
      <c r="I19" s="12">
        <v>1</v>
      </c>
    </row>
    <row r="20" spans="2:9" x14ac:dyDescent="0.25">
      <c r="B20" s="10">
        <v>840</v>
      </c>
      <c r="C20" s="4">
        <v>47</v>
      </c>
      <c r="D20" s="1">
        <v>34.799999999999997</v>
      </c>
      <c r="E20" s="13">
        <f t="shared" si="0"/>
        <v>12.200000000000003</v>
      </c>
      <c r="F20" s="4">
        <v>0.61</v>
      </c>
      <c r="G20" s="5">
        <f t="shared" si="1"/>
        <v>610</v>
      </c>
      <c r="H20" s="12">
        <v>10</v>
      </c>
      <c r="I20" s="12">
        <v>1</v>
      </c>
    </row>
    <row r="21" spans="2:9" ht="15.75" thickBot="1" x14ac:dyDescent="0.3">
      <c r="B21" s="11">
        <v>900</v>
      </c>
      <c r="C21" s="6">
        <v>46</v>
      </c>
      <c r="D21" s="7">
        <v>35</v>
      </c>
      <c r="E21" s="14">
        <f t="shared" si="0"/>
        <v>11</v>
      </c>
      <c r="F21" s="6">
        <v>0.56000000000000005</v>
      </c>
      <c r="G21" s="8">
        <f t="shared" si="1"/>
        <v>560</v>
      </c>
      <c r="H21" s="12">
        <v>10</v>
      </c>
      <c r="I21" s="12">
        <v>1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zoomScale="93" zoomScaleNormal="93" workbookViewId="0">
      <selection activeCell="E4" sqref="E4"/>
    </sheetView>
  </sheetViews>
  <sheetFormatPr defaultRowHeight="15" x14ac:dyDescent="0.25"/>
  <cols>
    <col min="5" max="5" width="9" customWidth="1"/>
    <col min="6" max="6" width="11" customWidth="1"/>
    <col min="7" max="7" width="11.140625" customWidth="1"/>
  </cols>
  <sheetData>
    <row r="1" spans="2:9" ht="15.75" thickBot="1" x14ac:dyDescent="0.3"/>
    <row r="2" spans="2:9" x14ac:dyDescent="0.25">
      <c r="B2" s="9"/>
      <c r="C2" s="45" t="s">
        <v>4</v>
      </c>
      <c r="D2" s="46"/>
      <c r="E2" s="48"/>
      <c r="F2" s="25"/>
      <c r="G2" s="3"/>
    </row>
    <row r="3" spans="2:9" ht="15.75" thickBot="1" x14ac:dyDescent="0.3">
      <c r="B3" s="11" t="s">
        <v>0</v>
      </c>
      <c r="C3" s="21">
        <v>1</v>
      </c>
      <c r="D3" s="22">
        <v>2</v>
      </c>
      <c r="E3" s="29" t="s">
        <v>1</v>
      </c>
      <c r="F3" s="26" t="s">
        <v>3</v>
      </c>
      <c r="G3" s="23" t="s">
        <v>2</v>
      </c>
    </row>
    <row r="4" spans="2:9" x14ac:dyDescent="0.25">
      <c r="B4" s="15">
        <v>120</v>
      </c>
      <c r="C4" s="2">
        <v>59</v>
      </c>
      <c r="D4" s="24">
        <v>30.2</v>
      </c>
      <c r="E4" s="3">
        <f t="shared" ref="E4:E22" si="0">C4-D4</f>
        <v>28.8</v>
      </c>
      <c r="F4" s="25">
        <v>1.53</v>
      </c>
      <c r="G4" s="3">
        <f>F4*1000</f>
        <v>1530</v>
      </c>
      <c r="H4" s="12">
        <v>10</v>
      </c>
      <c r="I4" s="12">
        <v>1</v>
      </c>
    </row>
    <row r="5" spans="2:9" x14ac:dyDescent="0.25">
      <c r="B5" s="10">
        <v>150</v>
      </c>
      <c r="C5" s="4">
        <v>59</v>
      </c>
      <c r="D5" s="1">
        <v>30.7</v>
      </c>
      <c r="E5" s="5">
        <f t="shared" si="0"/>
        <v>28.3</v>
      </c>
      <c r="F5" s="27">
        <v>1.46</v>
      </c>
      <c r="G5" s="5">
        <f t="shared" ref="G5:G12" si="1">F5*1000</f>
        <v>1460</v>
      </c>
      <c r="H5" s="12">
        <v>10</v>
      </c>
      <c r="I5" s="12">
        <v>1</v>
      </c>
    </row>
    <row r="6" spans="2:9" x14ac:dyDescent="0.25">
      <c r="B6" s="10">
        <v>180</v>
      </c>
      <c r="C6" s="4">
        <v>58</v>
      </c>
      <c r="D6" s="1">
        <v>31.1</v>
      </c>
      <c r="E6" s="5">
        <f t="shared" si="0"/>
        <v>26.9</v>
      </c>
      <c r="F6" s="27">
        <v>1.4</v>
      </c>
      <c r="G6" s="5">
        <f t="shared" si="1"/>
        <v>1400</v>
      </c>
      <c r="H6" s="12">
        <v>10</v>
      </c>
      <c r="I6" s="12">
        <v>1</v>
      </c>
    </row>
    <row r="7" spans="2:9" x14ac:dyDescent="0.25">
      <c r="B7" s="10">
        <v>210</v>
      </c>
      <c r="C7" s="4">
        <v>57</v>
      </c>
      <c r="D7" s="1">
        <v>31.4</v>
      </c>
      <c r="E7" s="5">
        <f t="shared" si="0"/>
        <v>25.6</v>
      </c>
      <c r="F7" s="27">
        <v>1.34</v>
      </c>
      <c r="G7" s="5">
        <f t="shared" si="1"/>
        <v>1340</v>
      </c>
      <c r="H7" s="12">
        <v>10</v>
      </c>
      <c r="I7" s="12">
        <v>1</v>
      </c>
    </row>
    <row r="8" spans="2:9" x14ac:dyDescent="0.25">
      <c r="B8" s="10">
        <v>240</v>
      </c>
      <c r="C8" s="4">
        <v>57</v>
      </c>
      <c r="D8" s="1">
        <v>31.7</v>
      </c>
      <c r="E8" s="5">
        <f t="shared" si="0"/>
        <v>25.3</v>
      </c>
      <c r="F8" s="27">
        <v>1.28</v>
      </c>
      <c r="G8" s="5">
        <f t="shared" si="1"/>
        <v>1280</v>
      </c>
      <c r="H8" s="12">
        <v>10</v>
      </c>
      <c r="I8" s="12">
        <v>1</v>
      </c>
    </row>
    <row r="9" spans="2:9" x14ac:dyDescent="0.25">
      <c r="B9" s="10">
        <v>270</v>
      </c>
      <c r="C9" s="4">
        <v>56</v>
      </c>
      <c r="D9" s="1">
        <v>32</v>
      </c>
      <c r="E9" s="5">
        <f t="shared" si="0"/>
        <v>24</v>
      </c>
      <c r="F9" s="27">
        <v>1.22</v>
      </c>
      <c r="G9" s="5">
        <f t="shared" si="1"/>
        <v>1220</v>
      </c>
      <c r="H9" s="12">
        <v>10</v>
      </c>
      <c r="I9" s="12">
        <v>1</v>
      </c>
    </row>
    <row r="10" spans="2:9" x14ac:dyDescent="0.25">
      <c r="B10" s="10">
        <v>300</v>
      </c>
      <c r="C10" s="4">
        <v>55</v>
      </c>
      <c r="D10" s="1">
        <v>32.299999999999997</v>
      </c>
      <c r="E10" s="5">
        <f t="shared" si="0"/>
        <v>22.700000000000003</v>
      </c>
      <c r="F10" s="27">
        <v>1.17</v>
      </c>
      <c r="G10" s="5">
        <f t="shared" si="1"/>
        <v>1170</v>
      </c>
      <c r="H10" s="12">
        <v>10</v>
      </c>
      <c r="I10" s="12">
        <v>1</v>
      </c>
    </row>
    <row r="11" spans="2:9" x14ac:dyDescent="0.25">
      <c r="B11" s="10">
        <v>330</v>
      </c>
      <c r="C11" s="4">
        <v>55</v>
      </c>
      <c r="D11" s="1">
        <v>32.4</v>
      </c>
      <c r="E11" s="5">
        <f t="shared" si="0"/>
        <v>22.6</v>
      </c>
      <c r="F11" s="27">
        <v>1.1200000000000001</v>
      </c>
      <c r="G11" s="5">
        <f t="shared" si="1"/>
        <v>1120</v>
      </c>
      <c r="H11" s="12">
        <v>10</v>
      </c>
      <c r="I11" s="12">
        <v>1</v>
      </c>
    </row>
    <row r="12" spans="2:9" x14ac:dyDescent="0.25">
      <c r="B12" s="10">
        <v>360</v>
      </c>
      <c r="C12" s="4">
        <v>54</v>
      </c>
      <c r="D12" s="1">
        <v>32.6</v>
      </c>
      <c r="E12" s="5">
        <f t="shared" si="0"/>
        <v>21.4</v>
      </c>
      <c r="F12" s="27">
        <v>1.07</v>
      </c>
      <c r="G12" s="5">
        <f t="shared" si="1"/>
        <v>1070</v>
      </c>
      <c r="H12" s="12">
        <v>10</v>
      </c>
      <c r="I12" s="12">
        <v>1</v>
      </c>
    </row>
    <row r="13" spans="2:9" x14ac:dyDescent="0.25">
      <c r="B13" s="10">
        <v>390</v>
      </c>
      <c r="C13" s="4">
        <v>53</v>
      </c>
      <c r="D13" s="1">
        <v>32.799999999999997</v>
      </c>
      <c r="E13" s="5">
        <f t="shared" si="0"/>
        <v>20.200000000000003</v>
      </c>
      <c r="F13" s="27">
        <v>1.03</v>
      </c>
      <c r="G13" s="5">
        <f t="shared" ref="G13:G19" si="2">F13*1000</f>
        <v>1030</v>
      </c>
      <c r="H13" s="12"/>
      <c r="I13" s="12"/>
    </row>
    <row r="14" spans="2:9" x14ac:dyDescent="0.25">
      <c r="B14" s="10">
        <v>420</v>
      </c>
      <c r="C14" s="4">
        <v>53</v>
      </c>
      <c r="D14" s="1">
        <v>33</v>
      </c>
      <c r="E14" s="5">
        <f t="shared" si="0"/>
        <v>20</v>
      </c>
      <c r="F14" s="27">
        <v>0.99</v>
      </c>
      <c r="G14" s="5">
        <f t="shared" si="2"/>
        <v>990</v>
      </c>
      <c r="H14" s="12">
        <v>10</v>
      </c>
      <c r="I14" s="12">
        <v>1</v>
      </c>
    </row>
    <row r="15" spans="2:9" x14ac:dyDescent="0.25">
      <c r="B15" s="10">
        <v>450</v>
      </c>
      <c r="C15" s="4">
        <v>52</v>
      </c>
      <c r="D15" s="1">
        <v>33.299999999999997</v>
      </c>
      <c r="E15" s="5">
        <f t="shared" si="0"/>
        <v>18.700000000000003</v>
      </c>
      <c r="F15" s="27">
        <v>0.95</v>
      </c>
      <c r="G15" s="5">
        <f t="shared" si="2"/>
        <v>950</v>
      </c>
      <c r="H15" s="12"/>
      <c r="I15" s="12"/>
    </row>
    <row r="16" spans="2:9" x14ac:dyDescent="0.25">
      <c r="B16" s="10">
        <v>480</v>
      </c>
      <c r="C16" s="4">
        <v>52</v>
      </c>
      <c r="D16" s="1">
        <v>33.5</v>
      </c>
      <c r="E16" s="5">
        <f t="shared" si="0"/>
        <v>18.5</v>
      </c>
      <c r="F16" s="27">
        <v>0.9</v>
      </c>
      <c r="G16" s="5">
        <f t="shared" si="2"/>
        <v>900</v>
      </c>
      <c r="H16" s="12">
        <v>10</v>
      </c>
      <c r="I16" s="12">
        <v>1</v>
      </c>
    </row>
    <row r="17" spans="2:9" x14ac:dyDescent="0.25">
      <c r="B17" s="10">
        <v>540</v>
      </c>
      <c r="C17" s="4">
        <v>50</v>
      </c>
      <c r="D17" s="1">
        <v>33.799999999999997</v>
      </c>
      <c r="E17" s="5">
        <f t="shared" si="0"/>
        <v>16.200000000000003</v>
      </c>
      <c r="F17" s="27">
        <v>0.83</v>
      </c>
      <c r="G17" s="5">
        <f t="shared" si="2"/>
        <v>830</v>
      </c>
      <c r="H17" s="12">
        <v>10</v>
      </c>
      <c r="I17" s="12">
        <v>1</v>
      </c>
    </row>
    <row r="18" spans="2:9" x14ac:dyDescent="0.25">
      <c r="B18" s="10">
        <v>600</v>
      </c>
      <c r="C18" s="4">
        <v>49</v>
      </c>
      <c r="D18" s="1">
        <v>34</v>
      </c>
      <c r="E18" s="5">
        <f t="shared" si="0"/>
        <v>15</v>
      </c>
      <c r="F18" s="27">
        <v>0.76</v>
      </c>
      <c r="G18" s="5">
        <f t="shared" si="2"/>
        <v>760</v>
      </c>
      <c r="H18" s="12">
        <v>10</v>
      </c>
      <c r="I18" s="12">
        <v>1</v>
      </c>
    </row>
    <row r="19" spans="2:9" x14ac:dyDescent="0.25">
      <c r="B19" s="10">
        <v>660</v>
      </c>
      <c r="C19" s="4">
        <v>48</v>
      </c>
      <c r="D19" s="1">
        <v>34.4</v>
      </c>
      <c r="E19" s="5">
        <f t="shared" si="0"/>
        <v>13.600000000000001</v>
      </c>
      <c r="F19" s="27">
        <v>0.7</v>
      </c>
      <c r="G19" s="5">
        <f t="shared" si="2"/>
        <v>700</v>
      </c>
      <c r="H19" s="12">
        <v>10</v>
      </c>
      <c r="I19" s="12">
        <v>1</v>
      </c>
    </row>
    <row r="20" spans="2:9" x14ac:dyDescent="0.25">
      <c r="B20" s="10">
        <v>720</v>
      </c>
      <c r="C20" s="4">
        <v>48</v>
      </c>
      <c r="D20" s="1">
        <v>34.5</v>
      </c>
      <c r="E20" s="5">
        <f t="shared" si="0"/>
        <v>13.5</v>
      </c>
      <c r="F20" s="27">
        <v>0.65</v>
      </c>
      <c r="G20" s="5">
        <f t="shared" ref="G20:G23" si="3">F20*1000</f>
        <v>650</v>
      </c>
      <c r="H20" s="12">
        <v>10</v>
      </c>
      <c r="I20" s="12">
        <v>1</v>
      </c>
    </row>
    <row r="21" spans="2:9" x14ac:dyDescent="0.25">
      <c r="B21" s="10">
        <v>780</v>
      </c>
      <c r="C21" s="4">
        <v>47</v>
      </c>
      <c r="D21" s="1">
        <v>34.6</v>
      </c>
      <c r="E21" s="5">
        <f t="shared" si="0"/>
        <v>12.399999999999999</v>
      </c>
      <c r="F21" s="27">
        <v>0.6</v>
      </c>
      <c r="G21" s="5">
        <f t="shared" si="3"/>
        <v>600</v>
      </c>
      <c r="H21" s="12">
        <v>10</v>
      </c>
      <c r="I21" s="12">
        <v>1</v>
      </c>
    </row>
    <row r="22" spans="2:9" x14ac:dyDescent="0.25">
      <c r="B22" s="10">
        <v>840</v>
      </c>
      <c r="C22" s="4">
        <v>46</v>
      </c>
      <c r="D22" s="1">
        <v>34.700000000000003</v>
      </c>
      <c r="E22" s="5">
        <f t="shared" si="0"/>
        <v>11.299999999999997</v>
      </c>
      <c r="F22" s="27">
        <v>0.55000000000000004</v>
      </c>
      <c r="G22" s="5">
        <f t="shared" si="3"/>
        <v>550</v>
      </c>
      <c r="H22" s="12">
        <v>10</v>
      </c>
      <c r="I22" s="12">
        <v>1</v>
      </c>
    </row>
    <row r="23" spans="2:9" ht="15.75" thickBot="1" x14ac:dyDescent="0.3">
      <c r="B23" s="11">
        <v>900</v>
      </c>
      <c r="C23" s="6">
        <v>45</v>
      </c>
      <c r="D23" s="7">
        <v>34.9</v>
      </c>
      <c r="E23" s="8">
        <f>C23-D23</f>
        <v>10.100000000000001</v>
      </c>
      <c r="F23" s="28">
        <v>0.51</v>
      </c>
      <c r="G23" s="5">
        <f t="shared" si="3"/>
        <v>510</v>
      </c>
      <c r="H23" s="12">
        <v>10</v>
      </c>
      <c r="I23" s="12">
        <v>1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I18" sqref="I18"/>
    </sheetView>
  </sheetViews>
  <sheetFormatPr defaultRowHeight="15" x14ac:dyDescent="0.25"/>
  <cols>
    <col min="3" max="3" width="10.7109375" customWidth="1"/>
    <col min="4" max="5" width="10.5703125" customWidth="1"/>
    <col min="6" max="6" width="15.140625" customWidth="1"/>
    <col min="7" max="7" width="14.5703125" customWidth="1"/>
  </cols>
  <sheetData>
    <row r="1" spans="1:12" ht="15.75" thickBot="1" x14ac:dyDescent="0.3"/>
    <row r="2" spans="1:12" ht="15.75" thickBot="1" x14ac:dyDescent="0.3">
      <c r="B2" s="30" t="s">
        <v>0</v>
      </c>
      <c r="C2" s="32" t="s">
        <v>5</v>
      </c>
      <c r="D2" s="33" t="s">
        <v>3</v>
      </c>
      <c r="E2" s="34" t="s">
        <v>14</v>
      </c>
      <c r="F2" s="34" t="s">
        <v>6</v>
      </c>
      <c r="G2" s="35" t="s">
        <v>6</v>
      </c>
    </row>
    <row r="3" spans="1:12" ht="15.75" thickBot="1" x14ac:dyDescent="0.3">
      <c r="A3" s="42"/>
      <c r="B3" s="10">
        <v>60</v>
      </c>
      <c r="C3" s="39">
        <v>5.6300000000000003E-2</v>
      </c>
      <c r="D3" s="40">
        <v>4.2999999999999997E-2</v>
      </c>
      <c r="E3" s="7">
        <f t="shared" ref="E3:E18" si="0">IF(D3="","",C3*D3)</f>
        <v>2.4209000000000001E-3</v>
      </c>
      <c r="F3" s="40">
        <v>22.2</v>
      </c>
      <c r="G3" s="41">
        <v>20.5</v>
      </c>
    </row>
    <row r="4" spans="1:12" ht="15.75" thickBot="1" x14ac:dyDescent="0.3">
      <c r="A4" s="43"/>
      <c r="B4" s="10">
        <v>75</v>
      </c>
      <c r="C4" s="4">
        <v>5.3100000000000001E-2</v>
      </c>
      <c r="D4" s="1">
        <v>4.1000000000000002E-2</v>
      </c>
      <c r="E4" s="7">
        <f t="shared" si="0"/>
        <v>2.1771E-3</v>
      </c>
      <c r="F4" s="1">
        <v>21.6</v>
      </c>
      <c r="G4" s="5">
        <v>31.8</v>
      </c>
    </row>
    <row r="5" spans="1:12" ht="15.75" thickBot="1" x14ac:dyDescent="0.3">
      <c r="A5" s="43"/>
      <c r="B5" s="10">
        <v>90</v>
      </c>
      <c r="C5" s="4">
        <v>4.8899999999999999E-2</v>
      </c>
      <c r="D5" s="1">
        <v>3.6999999999999998E-2</v>
      </c>
      <c r="E5" s="7">
        <f t="shared" si="0"/>
        <v>1.8092999999999998E-3</v>
      </c>
      <c r="F5" s="1">
        <v>21.8</v>
      </c>
      <c r="G5" s="5">
        <v>31.6</v>
      </c>
      <c r="I5" t="s">
        <v>7</v>
      </c>
      <c r="J5" s="31">
        <v>8960</v>
      </c>
    </row>
    <row r="6" spans="1:12" ht="15.75" thickBot="1" x14ac:dyDescent="0.3">
      <c r="A6" s="43"/>
      <c r="B6" s="10">
        <v>105</v>
      </c>
      <c r="C6" s="4">
        <v>4.4999999999999998E-2</v>
      </c>
      <c r="D6" s="1">
        <v>3.4000000000000002E-2</v>
      </c>
      <c r="E6" s="7">
        <f t="shared" si="0"/>
        <v>1.5300000000000001E-3</v>
      </c>
      <c r="F6" s="1">
        <v>22.4</v>
      </c>
      <c r="G6" s="5">
        <v>31.8</v>
      </c>
      <c r="I6" t="s">
        <v>8</v>
      </c>
      <c r="J6" s="31">
        <v>0.01</v>
      </c>
    </row>
    <row r="7" spans="1:12" ht="15.75" thickBot="1" x14ac:dyDescent="0.3">
      <c r="A7" s="43"/>
      <c r="B7" s="10">
        <v>120</v>
      </c>
      <c r="C7" s="4">
        <v>4.1300000000000003E-2</v>
      </c>
      <c r="D7" s="1">
        <v>3.1E-2</v>
      </c>
      <c r="E7" s="7">
        <f t="shared" si="0"/>
        <v>1.2803000000000001E-3</v>
      </c>
      <c r="F7" s="1">
        <v>22.5</v>
      </c>
      <c r="G7" s="5">
        <v>32.4</v>
      </c>
      <c r="I7" t="s">
        <v>9</v>
      </c>
      <c r="J7" s="31">
        <v>9.6199999999999994E-2</v>
      </c>
    </row>
    <row r="8" spans="1:12" ht="15.75" thickBot="1" x14ac:dyDescent="0.3">
      <c r="A8" s="43"/>
      <c r="B8" s="10">
        <v>135</v>
      </c>
      <c r="C8" s="4">
        <v>3.8100000000000002E-2</v>
      </c>
      <c r="D8" s="1">
        <v>2.9000000000000001E-2</v>
      </c>
      <c r="E8" s="7">
        <f t="shared" si="0"/>
        <v>1.1049E-3</v>
      </c>
      <c r="F8" s="1">
        <v>22.7</v>
      </c>
      <c r="G8" s="5">
        <v>32.1</v>
      </c>
      <c r="I8" t="s">
        <v>10</v>
      </c>
      <c r="J8" s="31">
        <v>7.9979999999999996E-2</v>
      </c>
    </row>
    <row r="9" spans="1:12" ht="15.75" thickBot="1" x14ac:dyDescent="0.3">
      <c r="A9" s="43"/>
      <c r="B9" s="10">
        <v>150</v>
      </c>
      <c r="C9" s="4">
        <v>3.5099999999999999E-2</v>
      </c>
      <c r="D9" s="1">
        <v>2.5999999999999999E-2</v>
      </c>
      <c r="E9" s="7">
        <f t="shared" si="0"/>
        <v>9.1259999999999996E-4</v>
      </c>
      <c r="F9" s="1">
        <v>22.8</v>
      </c>
      <c r="G9" s="5">
        <v>32</v>
      </c>
      <c r="I9" t="s">
        <v>11</v>
      </c>
      <c r="J9" s="31">
        <f>J6*J7*J8</f>
        <v>7.6940759999999991E-5</v>
      </c>
    </row>
    <row r="10" spans="1:12" ht="15.75" thickBot="1" x14ac:dyDescent="0.3">
      <c r="A10" s="43"/>
      <c r="B10" s="10">
        <v>165</v>
      </c>
      <c r="C10" s="4">
        <v>3.2399999999999998E-2</v>
      </c>
      <c r="D10" s="1">
        <v>2.4E-2</v>
      </c>
      <c r="E10" s="7">
        <f t="shared" si="0"/>
        <v>7.7759999999999993E-4</v>
      </c>
      <c r="F10" s="1">
        <v>23</v>
      </c>
      <c r="G10" s="5">
        <v>31.7</v>
      </c>
      <c r="I10" t="s">
        <v>12</v>
      </c>
      <c r="J10" s="31">
        <v>384</v>
      </c>
    </row>
    <row r="11" spans="1:12" ht="15.75" thickBot="1" x14ac:dyDescent="0.3">
      <c r="A11" s="43"/>
      <c r="B11" s="10">
        <v>180</v>
      </c>
      <c r="C11" s="4">
        <v>2.98E-2</v>
      </c>
      <c r="D11" s="44">
        <v>2.1999999999999999E-2</v>
      </c>
      <c r="E11" s="7">
        <f t="shared" si="0"/>
        <v>6.556E-4</v>
      </c>
      <c r="F11" s="1">
        <v>23.3</v>
      </c>
      <c r="G11" s="5">
        <v>31.3</v>
      </c>
      <c r="I11" t="s">
        <v>18</v>
      </c>
      <c r="J11">
        <f>273.15+AVERAGE(G3:G19)</f>
        <v>303.52647058823527</v>
      </c>
    </row>
    <row r="12" spans="1:12" ht="15.75" thickBot="1" x14ac:dyDescent="0.3">
      <c r="A12" s="43"/>
      <c r="B12" s="10">
        <v>195</v>
      </c>
      <c r="C12" s="4">
        <v>2.75E-2</v>
      </c>
      <c r="D12" s="1">
        <v>2.1000000000000001E-2</v>
      </c>
      <c r="E12" s="7">
        <f t="shared" si="0"/>
        <v>5.775E-4</v>
      </c>
      <c r="F12" s="1">
        <v>23.5</v>
      </c>
      <c r="G12" s="5">
        <v>31</v>
      </c>
      <c r="I12" s="37" t="s">
        <v>15</v>
      </c>
      <c r="J12" s="38">
        <v>0.26</v>
      </c>
    </row>
    <row r="13" spans="1:12" ht="15.75" thickBot="1" x14ac:dyDescent="0.3">
      <c r="A13" s="43"/>
      <c r="B13" s="10">
        <v>210</v>
      </c>
      <c r="C13" s="4">
        <v>2.5399999999999999E-2</v>
      </c>
      <c r="D13" s="1">
        <v>1.9E-2</v>
      </c>
      <c r="E13" s="7">
        <f t="shared" si="0"/>
        <v>4.8259999999999997E-4</v>
      </c>
      <c r="F13" s="1">
        <v>23.7</v>
      </c>
      <c r="G13" s="5">
        <v>30.8</v>
      </c>
      <c r="I13" s="37" t="s">
        <v>16</v>
      </c>
      <c r="J13" s="37">
        <f>(J11*J10*J9*J5)</f>
        <v>80351.18348217645</v>
      </c>
    </row>
    <row r="14" spans="1:12" ht="15.75" thickBot="1" x14ac:dyDescent="0.3">
      <c r="A14" s="43"/>
      <c r="B14" s="10">
        <v>225</v>
      </c>
      <c r="C14" s="4">
        <v>2.3300000000000001E-2</v>
      </c>
      <c r="D14" s="1">
        <v>1.7000000000000001E-2</v>
      </c>
      <c r="E14" s="7">
        <f t="shared" si="0"/>
        <v>3.9610000000000003E-4</v>
      </c>
      <c r="F14" s="1">
        <v>24</v>
      </c>
      <c r="G14" s="5">
        <v>30.5</v>
      </c>
      <c r="I14" s="37" t="s">
        <v>17</v>
      </c>
      <c r="J14" s="31">
        <f>J12/J13</f>
        <v>3.2357955257457208E-6</v>
      </c>
      <c r="L14" t="s">
        <v>13</v>
      </c>
    </row>
    <row r="15" spans="1:12" ht="15.75" thickBot="1" x14ac:dyDescent="0.3">
      <c r="A15" s="43"/>
      <c r="B15" s="10">
        <v>240</v>
      </c>
      <c r="C15" s="4">
        <v>2.1700000000000001E-2</v>
      </c>
      <c r="D15" s="1">
        <v>1.6E-2</v>
      </c>
      <c r="E15" s="7">
        <f t="shared" si="0"/>
        <v>3.4720000000000004E-4</v>
      </c>
      <c r="F15" s="1">
        <v>24.2</v>
      </c>
      <c r="G15" s="5">
        <v>30.2</v>
      </c>
      <c r="I15" s="37" t="s">
        <v>22</v>
      </c>
      <c r="J15">
        <f>273.15+AVERAGE(F3:F19)</f>
        <v>296.43235294117642</v>
      </c>
    </row>
    <row r="16" spans="1:12" ht="15.75" thickBot="1" x14ac:dyDescent="0.3">
      <c r="A16" s="43"/>
      <c r="B16" s="10">
        <v>255</v>
      </c>
      <c r="C16" s="4">
        <v>0.02</v>
      </c>
      <c r="D16" s="1">
        <v>1.4999999999999999E-2</v>
      </c>
      <c r="E16" s="7">
        <f t="shared" si="0"/>
        <v>2.9999999999999997E-4</v>
      </c>
      <c r="F16" s="1">
        <v>24.3</v>
      </c>
      <c r="G16" s="5">
        <v>30</v>
      </c>
      <c r="I16" s="37" t="s">
        <v>23</v>
      </c>
      <c r="J16">
        <f>(0.1/J11)*((J15/J11)^2+1)^0.5</f>
        <v>4.6051487353239646E-4</v>
      </c>
    </row>
    <row r="17" spans="1:7" ht="15.75" thickBot="1" x14ac:dyDescent="0.3">
      <c r="A17" s="43"/>
      <c r="B17" s="10">
        <v>270</v>
      </c>
      <c r="C17" s="4">
        <v>1.8499999999999999E-2</v>
      </c>
      <c r="D17" s="1">
        <v>1.4E-2</v>
      </c>
      <c r="E17" s="7">
        <f t="shared" si="0"/>
        <v>2.5900000000000001E-4</v>
      </c>
      <c r="F17" s="1">
        <v>24.5</v>
      </c>
      <c r="G17" s="5">
        <v>29.8</v>
      </c>
    </row>
    <row r="18" spans="1:7" ht="15.75" thickBot="1" x14ac:dyDescent="0.3">
      <c r="A18" s="43"/>
      <c r="B18" s="10">
        <v>285</v>
      </c>
      <c r="C18" s="4">
        <v>1.7100000000000001E-2</v>
      </c>
      <c r="D18" s="1">
        <v>1.2999999999999999E-2</v>
      </c>
      <c r="E18" s="7">
        <f t="shared" si="0"/>
        <v>2.2230000000000001E-4</v>
      </c>
      <c r="F18" s="1">
        <v>24.6</v>
      </c>
      <c r="G18" s="5">
        <v>29.5</v>
      </c>
    </row>
    <row r="19" spans="1:7" ht="15.75" thickBot="1" x14ac:dyDescent="0.3">
      <c r="A19" s="43"/>
      <c r="B19" s="11">
        <v>300</v>
      </c>
      <c r="C19" s="6">
        <v>1.5900000000000001E-2</v>
      </c>
      <c r="D19" s="7">
        <v>1.2E-2</v>
      </c>
      <c r="E19" s="7">
        <f>IF(D19="","",C19*D19)</f>
        <v>1.908E-4</v>
      </c>
      <c r="F19" s="36">
        <v>24.7</v>
      </c>
      <c r="G19" s="19">
        <v>29.4</v>
      </c>
    </row>
    <row r="20" spans="1:7" x14ac:dyDescent="0.25">
      <c r="A20" s="42"/>
    </row>
    <row r="21" spans="1:7" x14ac:dyDescent="0.25">
      <c r="A21" s="42"/>
    </row>
    <row r="22" spans="1:7" x14ac:dyDescent="0.25">
      <c r="A22" s="42"/>
    </row>
    <row r="23" spans="1:7" x14ac:dyDescent="0.25">
      <c r="A23" s="4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I18" sqref="I18"/>
    </sheetView>
  </sheetViews>
  <sheetFormatPr defaultRowHeight="15" x14ac:dyDescent="0.25"/>
  <cols>
    <col min="3" max="3" width="10.7109375" customWidth="1"/>
    <col min="4" max="5" width="10.5703125" customWidth="1"/>
    <col min="6" max="6" width="15.140625" customWidth="1"/>
    <col min="7" max="7" width="14.5703125" customWidth="1"/>
  </cols>
  <sheetData>
    <row r="1" spans="1:12" ht="15.75" thickBot="1" x14ac:dyDescent="0.3"/>
    <row r="2" spans="1:12" ht="15.75" thickBot="1" x14ac:dyDescent="0.3">
      <c r="B2" s="30" t="s">
        <v>0</v>
      </c>
      <c r="C2" s="32" t="s">
        <v>5</v>
      </c>
      <c r="D2" s="33" t="s">
        <v>3</v>
      </c>
      <c r="E2" s="34" t="s">
        <v>14</v>
      </c>
      <c r="F2" s="34" t="s">
        <v>6</v>
      </c>
      <c r="G2" s="35" t="s">
        <v>6</v>
      </c>
    </row>
    <row r="3" spans="1:12" x14ac:dyDescent="0.25">
      <c r="A3" s="42"/>
      <c r="B3" s="10">
        <v>60</v>
      </c>
      <c r="C3" s="39">
        <v>5.0799999999999998E-2</v>
      </c>
      <c r="D3" s="40">
        <v>0.11</v>
      </c>
      <c r="E3" s="40">
        <f t="shared" ref="E3:E19" si="0">IF(D3="","",C3*D3)</f>
        <v>5.5880000000000001E-3</v>
      </c>
      <c r="F3" s="40">
        <v>22.8</v>
      </c>
      <c r="G3" s="41">
        <v>30</v>
      </c>
    </row>
    <row r="4" spans="1:12" x14ac:dyDescent="0.25">
      <c r="A4" s="43"/>
      <c r="B4" s="10">
        <v>75</v>
      </c>
      <c r="C4" s="4">
        <v>4.6399999999999997E-2</v>
      </c>
      <c r="D4" s="1">
        <v>0.10199999999999999</v>
      </c>
      <c r="E4" s="1">
        <f t="shared" si="0"/>
        <v>4.7327999999999997E-3</v>
      </c>
      <c r="F4" s="1">
        <v>22.3</v>
      </c>
      <c r="G4" s="5">
        <v>31</v>
      </c>
    </row>
    <row r="5" spans="1:12" x14ac:dyDescent="0.25">
      <c r="A5" s="43"/>
      <c r="B5" s="10">
        <v>90</v>
      </c>
      <c r="C5" s="4">
        <v>4.2500000000000003E-2</v>
      </c>
      <c r="D5" s="1">
        <v>9.4E-2</v>
      </c>
      <c r="E5" s="1">
        <f t="shared" si="0"/>
        <v>3.9950000000000003E-3</v>
      </c>
      <c r="F5" s="1">
        <v>22</v>
      </c>
      <c r="G5" s="5">
        <v>31.6</v>
      </c>
      <c r="I5" t="s">
        <v>7</v>
      </c>
      <c r="J5" s="31">
        <v>8960</v>
      </c>
    </row>
    <row r="6" spans="1:12" x14ac:dyDescent="0.25">
      <c r="A6" s="43"/>
      <c r="B6" s="10">
        <v>105</v>
      </c>
      <c r="C6" s="4">
        <v>3.9199999999999999E-2</v>
      </c>
      <c r="D6" s="1">
        <v>8.6999999999999994E-2</v>
      </c>
      <c r="E6" s="1">
        <f t="shared" si="0"/>
        <v>3.4103999999999996E-3</v>
      </c>
      <c r="F6" s="1">
        <v>22</v>
      </c>
      <c r="G6" s="5">
        <v>32</v>
      </c>
      <c r="I6" t="s">
        <v>8</v>
      </c>
      <c r="J6" s="31">
        <v>0.01</v>
      </c>
    </row>
    <row r="7" spans="1:12" x14ac:dyDescent="0.25">
      <c r="A7" s="43"/>
      <c r="B7" s="10">
        <v>120</v>
      </c>
      <c r="C7" s="4">
        <v>3.5999999999999997E-2</v>
      </c>
      <c r="D7" s="1">
        <v>0.08</v>
      </c>
      <c r="E7" s="1">
        <f t="shared" si="0"/>
        <v>2.8799999999999997E-3</v>
      </c>
      <c r="F7" s="1">
        <v>21.1</v>
      </c>
      <c r="G7" s="5">
        <v>31.9</v>
      </c>
      <c r="I7" t="s">
        <v>9</v>
      </c>
      <c r="J7" s="31">
        <v>9.6199999999999994E-2</v>
      </c>
    </row>
    <row r="8" spans="1:12" x14ac:dyDescent="0.25">
      <c r="A8" s="43"/>
      <c r="B8" s="10">
        <v>135</v>
      </c>
      <c r="C8" s="4">
        <v>3.32E-2</v>
      </c>
      <c r="D8" s="1">
        <v>7.2999999999999995E-2</v>
      </c>
      <c r="E8" s="1">
        <f t="shared" si="0"/>
        <v>2.4235999999999997E-3</v>
      </c>
      <c r="F8" s="1">
        <v>22.3</v>
      </c>
      <c r="G8" s="5">
        <v>31.7</v>
      </c>
      <c r="I8" t="s">
        <v>10</v>
      </c>
      <c r="J8" s="31">
        <v>7.9979999999999996E-2</v>
      </c>
    </row>
    <row r="9" spans="1:12" x14ac:dyDescent="0.25">
      <c r="A9" s="43"/>
      <c r="B9" s="10">
        <v>150</v>
      </c>
      <c r="C9" s="4">
        <v>3.0700000000000002E-2</v>
      </c>
      <c r="D9" s="1">
        <v>6.8000000000000005E-2</v>
      </c>
      <c r="E9" s="1">
        <f t="shared" si="0"/>
        <v>2.0876000000000002E-3</v>
      </c>
      <c r="F9" s="1">
        <v>22.5</v>
      </c>
      <c r="G9" s="5">
        <v>31.5</v>
      </c>
      <c r="I9" t="s">
        <v>11</v>
      </c>
      <c r="J9" s="31">
        <f>J6*J7*J8</f>
        <v>7.6940759999999991E-5</v>
      </c>
    </row>
    <row r="10" spans="1:12" x14ac:dyDescent="0.25">
      <c r="A10" s="43"/>
      <c r="B10" s="10">
        <v>165</v>
      </c>
      <c r="C10" s="4">
        <v>2.8199999999999999E-2</v>
      </c>
      <c r="D10" s="1">
        <v>6.2E-2</v>
      </c>
      <c r="E10" s="1">
        <f t="shared" si="0"/>
        <v>1.7484E-3</v>
      </c>
      <c r="F10" s="1">
        <v>22.7</v>
      </c>
      <c r="G10" s="5">
        <v>31.2</v>
      </c>
      <c r="I10" t="s">
        <v>12</v>
      </c>
      <c r="J10" s="31">
        <v>384</v>
      </c>
    </row>
    <row r="11" spans="1:12" x14ac:dyDescent="0.25">
      <c r="A11" s="43"/>
      <c r="B11" s="10">
        <v>180</v>
      </c>
      <c r="C11" s="4">
        <v>2.5999999999999999E-2</v>
      </c>
      <c r="D11" s="1">
        <v>5.8000000000000003E-2</v>
      </c>
      <c r="E11" s="1">
        <f t="shared" si="0"/>
        <v>1.508E-3</v>
      </c>
      <c r="F11" s="1">
        <v>23</v>
      </c>
      <c r="G11" s="5">
        <v>30.9</v>
      </c>
      <c r="I11" t="s">
        <v>18</v>
      </c>
      <c r="J11">
        <f>273.15+AVERAGE(G3:G19)</f>
        <v>303.73235294117643</v>
      </c>
    </row>
    <row r="12" spans="1:12" x14ac:dyDescent="0.25">
      <c r="A12" s="43"/>
      <c r="B12" s="10">
        <v>195</v>
      </c>
      <c r="C12" s="4">
        <v>2.4E-2</v>
      </c>
      <c r="D12" s="1">
        <v>5.2999999999999999E-2</v>
      </c>
      <c r="E12" s="1">
        <f t="shared" si="0"/>
        <v>1.2719999999999999E-3</v>
      </c>
      <c r="F12" s="1">
        <v>23.2</v>
      </c>
      <c r="G12" s="5">
        <v>30.6</v>
      </c>
      <c r="I12" s="37" t="s">
        <v>15</v>
      </c>
      <c r="J12" s="38">
        <v>0.48799999999999999</v>
      </c>
    </row>
    <row r="13" spans="1:12" x14ac:dyDescent="0.25">
      <c r="A13" s="43"/>
      <c r="B13" s="10">
        <v>210</v>
      </c>
      <c r="C13" s="4">
        <v>2.23E-2</v>
      </c>
      <c r="D13" s="1">
        <v>4.9000000000000002E-2</v>
      </c>
      <c r="E13" s="1">
        <f t="shared" si="0"/>
        <v>1.0927000000000001E-3</v>
      </c>
      <c r="F13" s="1">
        <v>23.4</v>
      </c>
      <c r="G13" s="5">
        <v>30.3</v>
      </c>
      <c r="I13" s="37" t="s">
        <v>16</v>
      </c>
      <c r="J13" s="37">
        <f>(J11*J10*J9*J5)</f>
        <v>80405.685782041284</v>
      </c>
    </row>
    <row r="14" spans="1:12" x14ac:dyDescent="0.25">
      <c r="A14" s="43"/>
      <c r="B14" s="10">
        <v>225</v>
      </c>
      <c r="C14" s="4">
        <v>2.0500000000000001E-2</v>
      </c>
      <c r="D14" s="1">
        <v>4.4999999999999998E-2</v>
      </c>
      <c r="E14" s="1">
        <f t="shared" si="0"/>
        <v>9.2250000000000003E-4</v>
      </c>
      <c r="F14" s="1">
        <v>23.6</v>
      </c>
      <c r="G14" s="5">
        <v>30.1</v>
      </c>
      <c r="I14" s="37" t="s">
        <v>17</v>
      </c>
      <c r="J14" s="31">
        <f>J12/J13</f>
        <v>6.0692225338745316E-6</v>
      </c>
      <c r="L14" t="s">
        <v>13</v>
      </c>
    </row>
    <row r="15" spans="1:12" x14ac:dyDescent="0.25">
      <c r="A15" s="43"/>
      <c r="B15" s="10">
        <v>240</v>
      </c>
      <c r="C15" s="4">
        <v>1.9E-2</v>
      </c>
      <c r="D15" s="44">
        <v>4.2000000000000003E-2</v>
      </c>
      <c r="E15" s="1">
        <f t="shared" si="0"/>
        <v>7.9799999999999999E-4</v>
      </c>
      <c r="F15" s="1">
        <v>23.8</v>
      </c>
      <c r="G15" s="5">
        <v>29.9</v>
      </c>
      <c r="I15" s="37" t="s">
        <v>22</v>
      </c>
      <c r="J15">
        <f>273.15+AVERAGE(F3:F19)</f>
        <v>296.1970588235294</v>
      </c>
    </row>
    <row r="16" spans="1:12" x14ac:dyDescent="0.25">
      <c r="A16" s="43"/>
      <c r="B16" s="10">
        <v>255</v>
      </c>
      <c r="C16" s="4">
        <v>1.7500000000000002E-2</v>
      </c>
      <c r="D16" s="1">
        <v>3.9E-2</v>
      </c>
      <c r="E16" s="1">
        <f t="shared" si="0"/>
        <v>6.8250000000000006E-4</v>
      </c>
      <c r="F16" s="1">
        <v>24</v>
      </c>
      <c r="G16" s="5">
        <v>29.6</v>
      </c>
      <c r="I16" s="37" t="s">
        <v>23</v>
      </c>
      <c r="J16">
        <f>(0.1/J11)*((J15/J11)^2+1)^0.5</f>
        <v>4.5987235368238883E-4</v>
      </c>
    </row>
    <row r="17" spans="1:7" x14ac:dyDescent="0.25">
      <c r="A17" s="43"/>
      <c r="B17" s="10">
        <v>270</v>
      </c>
      <c r="C17" s="4">
        <v>1.6400000000000001E-2</v>
      </c>
      <c r="D17" s="1">
        <v>3.5999999999999997E-2</v>
      </c>
      <c r="E17" s="1">
        <f t="shared" si="0"/>
        <v>5.9040000000000004E-4</v>
      </c>
      <c r="F17" s="1">
        <v>24.2</v>
      </c>
      <c r="G17" s="5">
        <v>29.4</v>
      </c>
    </row>
    <row r="18" spans="1:7" x14ac:dyDescent="0.25">
      <c r="A18" s="43"/>
      <c r="B18" s="10">
        <v>285</v>
      </c>
      <c r="C18" s="4">
        <v>1.4999999999999999E-2</v>
      </c>
      <c r="D18" s="1">
        <v>3.3000000000000002E-2</v>
      </c>
      <c r="E18" s="1">
        <f t="shared" si="0"/>
        <v>4.95E-4</v>
      </c>
      <c r="F18" s="1">
        <v>24.4</v>
      </c>
      <c r="G18" s="5">
        <v>29.2</v>
      </c>
    </row>
    <row r="19" spans="1:7" ht="15.75" thickBot="1" x14ac:dyDescent="0.3">
      <c r="A19" s="43"/>
      <c r="B19" s="11">
        <v>300</v>
      </c>
      <c r="C19" s="6">
        <v>1.3899999999999999E-2</v>
      </c>
      <c r="D19" s="7">
        <v>3.1E-2</v>
      </c>
      <c r="E19" s="7">
        <f t="shared" si="0"/>
        <v>4.3089999999999996E-4</v>
      </c>
      <c r="F19" s="36">
        <v>24.5</v>
      </c>
      <c r="G19" s="19">
        <v>29</v>
      </c>
    </row>
    <row r="20" spans="1:7" x14ac:dyDescent="0.25">
      <c r="A20" s="42"/>
    </row>
    <row r="21" spans="1:7" x14ac:dyDescent="0.25">
      <c r="A21" s="42"/>
    </row>
    <row r="22" spans="1:7" x14ac:dyDescent="0.25">
      <c r="A22" s="42"/>
    </row>
    <row r="23" spans="1:7" x14ac:dyDescent="0.25">
      <c r="A23" s="4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I15" sqref="I15:J16"/>
    </sheetView>
  </sheetViews>
  <sheetFormatPr defaultRowHeight="15" x14ac:dyDescent="0.25"/>
  <cols>
    <col min="3" max="3" width="10.7109375" customWidth="1"/>
    <col min="4" max="5" width="10.5703125" customWidth="1"/>
    <col min="6" max="6" width="15.140625" customWidth="1"/>
    <col min="7" max="7" width="14.5703125" customWidth="1"/>
  </cols>
  <sheetData>
    <row r="1" spans="1:12" ht="15.75" thickBot="1" x14ac:dyDescent="0.3"/>
    <row r="2" spans="1:12" ht="15.75" thickBot="1" x14ac:dyDescent="0.3">
      <c r="B2" s="30" t="s">
        <v>0</v>
      </c>
      <c r="C2" s="32" t="s">
        <v>5</v>
      </c>
      <c r="D2" s="33" t="s">
        <v>3</v>
      </c>
      <c r="E2" s="34" t="s">
        <v>14</v>
      </c>
      <c r="F2" s="34" t="s">
        <v>6</v>
      </c>
      <c r="G2" s="35" t="s">
        <v>6</v>
      </c>
    </row>
    <row r="3" spans="1:12" x14ac:dyDescent="0.25">
      <c r="A3" s="42"/>
      <c r="B3" s="10">
        <v>60</v>
      </c>
      <c r="C3" s="39">
        <v>4.8000000000000001E-2</v>
      </c>
      <c r="D3" s="40">
        <v>0.122</v>
      </c>
      <c r="E3" s="40">
        <f t="shared" ref="E3:E19" si="0">IF(D3="","",C3*D3)</f>
        <v>5.8560000000000001E-3</v>
      </c>
      <c r="F3" s="40">
        <v>22.6</v>
      </c>
      <c r="G3" s="41" t="s">
        <v>21</v>
      </c>
    </row>
    <row r="4" spans="1:12" x14ac:dyDescent="0.25">
      <c r="A4" s="43"/>
      <c r="B4" s="10">
        <v>75</v>
      </c>
      <c r="C4" s="4">
        <v>4.5499999999999999E-2</v>
      </c>
      <c r="D4" s="1">
        <v>0.11600000000000001</v>
      </c>
      <c r="E4" s="1">
        <f t="shared" si="0"/>
        <v>5.2779999999999997E-3</v>
      </c>
      <c r="F4" s="1">
        <v>22.2</v>
      </c>
      <c r="G4" s="5">
        <v>31.2</v>
      </c>
    </row>
    <row r="5" spans="1:12" x14ac:dyDescent="0.25">
      <c r="A5" s="43"/>
      <c r="B5" s="10">
        <v>90</v>
      </c>
      <c r="C5" s="4">
        <v>4.1799999999999997E-2</v>
      </c>
      <c r="D5" s="1">
        <v>0.107</v>
      </c>
      <c r="E5" s="1">
        <f t="shared" si="0"/>
        <v>4.4725999999999993E-3</v>
      </c>
      <c r="F5" s="1">
        <v>22</v>
      </c>
      <c r="G5" s="5">
        <v>30.8</v>
      </c>
      <c r="I5" t="s">
        <v>7</v>
      </c>
      <c r="J5" s="31">
        <v>8960</v>
      </c>
    </row>
    <row r="6" spans="1:12" x14ac:dyDescent="0.25">
      <c r="A6" s="43"/>
      <c r="B6" s="10">
        <v>105</v>
      </c>
      <c r="C6" s="4">
        <v>3.85E-2</v>
      </c>
      <c r="D6" s="1">
        <v>9.9000000000000005E-2</v>
      </c>
      <c r="E6" s="1">
        <f t="shared" si="0"/>
        <v>3.8115000000000002E-3</v>
      </c>
      <c r="F6" s="1">
        <v>22</v>
      </c>
      <c r="G6" s="5">
        <v>32</v>
      </c>
      <c r="I6" t="s">
        <v>8</v>
      </c>
      <c r="J6" s="31">
        <v>0.01</v>
      </c>
    </row>
    <row r="7" spans="1:12" x14ac:dyDescent="0.25">
      <c r="A7" s="43"/>
      <c r="B7" s="10">
        <v>120</v>
      </c>
      <c r="C7" s="4">
        <v>3.5400000000000001E-2</v>
      </c>
      <c r="D7" s="1">
        <v>0.09</v>
      </c>
      <c r="E7" s="1">
        <f t="shared" si="0"/>
        <v>3.186E-3</v>
      </c>
      <c r="F7" s="1">
        <v>22.1</v>
      </c>
      <c r="G7" s="5">
        <v>31.9</v>
      </c>
      <c r="I7" t="s">
        <v>9</v>
      </c>
      <c r="J7" s="31">
        <v>9.6199999999999994E-2</v>
      </c>
    </row>
    <row r="8" spans="1:12" x14ac:dyDescent="0.25">
      <c r="A8" s="43"/>
      <c r="B8" s="10">
        <v>135</v>
      </c>
      <c r="C8" s="4">
        <v>3.2599999999999997E-2</v>
      </c>
      <c r="D8" s="1">
        <v>8.4000000000000005E-2</v>
      </c>
      <c r="E8" s="1">
        <f t="shared" si="0"/>
        <v>2.7383999999999998E-3</v>
      </c>
      <c r="F8" s="1">
        <v>22.2</v>
      </c>
      <c r="G8" s="5">
        <v>31.7</v>
      </c>
      <c r="I8" t="s">
        <v>10</v>
      </c>
      <c r="J8" s="31">
        <v>7.9979999999999996E-2</v>
      </c>
    </row>
    <row r="9" spans="1:12" x14ac:dyDescent="0.25">
      <c r="A9" s="43"/>
      <c r="B9" s="10">
        <v>150</v>
      </c>
      <c r="C9" s="4">
        <v>0.03</v>
      </c>
      <c r="D9" s="1">
        <v>7.6999999999999999E-2</v>
      </c>
      <c r="E9" s="1">
        <f t="shared" si="0"/>
        <v>2.31E-3</v>
      </c>
      <c r="F9" s="1">
        <v>22.4</v>
      </c>
      <c r="G9" s="5">
        <v>31.4</v>
      </c>
      <c r="I9" t="s">
        <v>11</v>
      </c>
      <c r="J9" s="31">
        <f>J6*J7*J8</f>
        <v>7.6940759999999991E-5</v>
      </c>
    </row>
    <row r="10" spans="1:12" x14ac:dyDescent="0.25">
      <c r="A10" s="43"/>
      <c r="B10" s="10">
        <v>165</v>
      </c>
      <c r="C10" s="4">
        <v>2.7699999999999999E-2</v>
      </c>
      <c r="D10" s="1">
        <v>7.0999999999999994E-2</v>
      </c>
      <c r="E10" s="1">
        <f t="shared" si="0"/>
        <v>1.9666999999999996E-3</v>
      </c>
      <c r="F10" s="1">
        <v>22.7</v>
      </c>
      <c r="G10" s="5">
        <v>31.2</v>
      </c>
      <c r="I10" t="s">
        <v>12</v>
      </c>
      <c r="J10" s="31">
        <v>384</v>
      </c>
    </row>
    <row r="11" spans="1:12" x14ac:dyDescent="0.25">
      <c r="A11" s="43"/>
      <c r="B11" s="10">
        <v>180</v>
      </c>
      <c r="C11" s="4">
        <v>2.5499999999999998E-2</v>
      </c>
      <c r="D11" s="1">
        <v>6.5000000000000002E-2</v>
      </c>
      <c r="E11" s="1">
        <f t="shared" si="0"/>
        <v>1.6574999999999999E-3</v>
      </c>
      <c r="F11" s="1">
        <v>22.9</v>
      </c>
      <c r="G11" s="5">
        <v>31</v>
      </c>
      <c r="I11" t="s">
        <v>18</v>
      </c>
      <c r="J11">
        <f>273.15+AVERAGE(G3:G19)</f>
        <v>303.71875</v>
      </c>
    </row>
    <row r="12" spans="1:12" x14ac:dyDescent="0.25">
      <c r="A12" s="43"/>
      <c r="B12" s="10">
        <v>195</v>
      </c>
      <c r="C12" s="4">
        <v>2.3599999999999999E-2</v>
      </c>
      <c r="D12" s="1">
        <v>0.06</v>
      </c>
      <c r="E12" s="1">
        <f t="shared" si="0"/>
        <v>1.4159999999999999E-3</v>
      </c>
      <c r="F12" s="1">
        <v>23.1</v>
      </c>
      <c r="G12" s="5">
        <v>30.6</v>
      </c>
      <c r="I12" s="37" t="s">
        <v>15</v>
      </c>
      <c r="J12" s="38">
        <v>0.53600000000000003</v>
      </c>
    </row>
    <row r="13" spans="1:12" x14ac:dyDescent="0.25">
      <c r="A13" s="43"/>
      <c r="B13" s="10">
        <v>210</v>
      </c>
      <c r="C13" s="4">
        <v>2.18E-2</v>
      </c>
      <c r="D13" s="1">
        <v>5.6000000000000001E-2</v>
      </c>
      <c r="E13" s="1">
        <f t="shared" si="0"/>
        <v>1.2208E-3</v>
      </c>
      <c r="F13" s="1">
        <v>23.4</v>
      </c>
      <c r="G13" s="5">
        <v>30.3</v>
      </c>
      <c r="I13" s="37" t="s">
        <v>16</v>
      </c>
      <c r="J13" s="37">
        <f>(J11*J10*J9*J5)</f>
        <v>80402.084737228783</v>
      </c>
    </row>
    <row r="14" spans="1:12" x14ac:dyDescent="0.25">
      <c r="A14" s="43"/>
      <c r="B14" s="10">
        <v>225</v>
      </c>
      <c r="C14" s="4">
        <v>2.01E-2</v>
      </c>
      <c r="D14" s="1">
        <v>5.1999999999999998E-2</v>
      </c>
      <c r="E14" s="1">
        <f t="shared" si="0"/>
        <v>1.0452E-3</v>
      </c>
      <c r="F14" s="1">
        <v>23.6</v>
      </c>
      <c r="G14" s="5">
        <v>30</v>
      </c>
      <c r="I14" s="37" t="s">
        <v>17</v>
      </c>
      <c r="J14" s="31">
        <f>J12/J13</f>
        <v>6.666493807365353E-6</v>
      </c>
      <c r="L14" t="s">
        <v>13</v>
      </c>
    </row>
    <row r="15" spans="1:12" x14ac:dyDescent="0.25">
      <c r="A15" s="43"/>
      <c r="B15" s="10">
        <v>240</v>
      </c>
      <c r="C15" s="4">
        <v>1.8700000000000001E-2</v>
      </c>
      <c r="D15" s="1">
        <v>4.8000000000000001E-2</v>
      </c>
      <c r="E15" s="1">
        <f t="shared" si="0"/>
        <v>8.9760000000000013E-4</v>
      </c>
      <c r="F15" s="1">
        <v>23.7</v>
      </c>
      <c r="G15" s="5">
        <v>29.8</v>
      </c>
      <c r="I15" s="37" t="s">
        <v>22</v>
      </c>
      <c r="J15">
        <f>273.15+AVERAGE(F3:F19)</f>
        <v>296.17352941176466</v>
      </c>
    </row>
    <row r="16" spans="1:12" x14ac:dyDescent="0.25">
      <c r="A16" s="43"/>
      <c r="B16" s="10">
        <v>255</v>
      </c>
      <c r="C16" s="4">
        <v>1.72E-2</v>
      </c>
      <c r="D16" s="1">
        <v>4.3999999999999997E-2</v>
      </c>
      <c r="E16" s="1">
        <f t="shared" si="0"/>
        <v>7.5679999999999996E-4</v>
      </c>
      <c r="F16" s="1">
        <v>23.9</v>
      </c>
      <c r="G16" s="5">
        <v>29.6</v>
      </c>
      <c r="I16" s="37" t="s">
        <v>23</v>
      </c>
      <c r="J16">
        <f>(0.1/J11)*((J15/J11)^2+1)^0.5</f>
        <v>4.5988518207681602E-4</v>
      </c>
    </row>
    <row r="17" spans="1:7" x14ac:dyDescent="0.25">
      <c r="A17" s="43"/>
      <c r="B17" s="10">
        <v>270</v>
      </c>
      <c r="C17" s="4">
        <v>1.6E-2</v>
      </c>
      <c r="D17" s="1">
        <v>4.1000000000000002E-2</v>
      </c>
      <c r="E17" s="1">
        <f>IF(D17="","",C17*D17)</f>
        <v>6.5600000000000001E-4</v>
      </c>
      <c r="F17" s="1">
        <v>24</v>
      </c>
      <c r="G17" s="5">
        <v>29.4</v>
      </c>
    </row>
    <row r="18" spans="1:7" x14ac:dyDescent="0.25">
      <c r="A18" s="43"/>
      <c r="B18" s="10">
        <v>285</v>
      </c>
      <c r="C18" s="4">
        <v>1.47E-2</v>
      </c>
      <c r="D18" s="1">
        <v>3.7999999999999999E-2</v>
      </c>
      <c r="E18" s="1">
        <f t="shared" si="0"/>
        <v>5.5859999999999992E-4</v>
      </c>
      <c r="F18" s="1">
        <v>24.2</v>
      </c>
      <c r="G18" s="5">
        <v>29.2</v>
      </c>
    </row>
    <row r="19" spans="1:7" ht="15.75" thickBot="1" x14ac:dyDescent="0.3">
      <c r="A19" s="43"/>
      <c r="B19" s="11">
        <v>300</v>
      </c>
      <c r="C19" s="6">
        <v>1.37E-2</v>
      </c>
      <c r="D19" s="7">
        <v>3.5000000000000003E-2</v>
      </c>
      <c r="E19" s="7">
        <f t="shared" si="0"/>
        <v>4.7950000000000005E-4</v>
      </c>
      <c r="F19" s="36">
        <v>24.4</v>
      </c>
      <c r="G19" s="19">
        <v>29</v>
      </c>
    </row>
    <row r="20" spans="1:7" x14ac:dyDescent="0.25">
      <c r="A20" s="42"/>
    </row>
    <row r="21" spans="1:7" x14ac:dyDescent="0.25">
      <c r="A21" s="42"/>
    </row>
    <row r="22" spans="1:7" x14ac:dyDescent="0.25">
      <c r="A22" s="42"/>
    </row>
    <row r="23" spans="1:7" x14ac:dyDescent="0.25">
      <c r="A23" s="42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J18" sqref="J18"/>
    </sheetView>
  </sheetViews>
  <sheetFormatPr defaultRowHeight="15" x14ac:dyDescent="0.25"/>
  <cols>
    <col min="3" max="3" width="10.7109375" customWidth="1"/>
    <col min="4" max="5" width="10.5703125" customWidth="1"/>
    <col min="6" max="6" width="15.140625" customWidth="1"/>
    <col min="7" max="7" width="14.5703125" customWidth="1"/>
  </cols>
  <sheetData>
    <row r="1" spans="1:12" ht="15.75" thickBot="1" x14ac:dyDescent="0.3"/>
    <row r="2" spans="1:12" ht="15.75" thickBot="1" x14ac:dyDescent="0.3">
      <c r="B2" s="30" t="s">
        <v>0</v>
      </c>
      <c r="C2" s="32" t="s">
        <v>5</v>
      </c>
      <c r="D2" s="33" t="s">
        <v>3</v>
      </c>
      <c r="E2" s="34" t="s">
        <v>14</v>
      </c>
      <c r="F2" s="34" t="s">
        <v>6</v>
      </c>
      <c r="G2" s="35" t="s">
        <v>6</v>
      </c>
    </row>
    <row r="3" spans="1:12" x14ac:dyDescent="0.25">
      <c r="A3" s="42"/>
      <c r="B3" s="10">
        <v>60</v>
      </c>
      <c r="C3" s="39">
        <v>4.6100000000000002E-2</v>
      </c>
      <c r="D3" s="40">
        <v>0.152</v>
      </c>
      <c r="E3" s="40">
        <f t="shared" ref="E3:E19" si="0">IF(D3="","",C3*D3)</f>
        <v>7.0071999999999999E-3</v>
      </c>
      <c r="F3" s="40">
        <v>23.4</v>
      </c>
      <c r="G3" s="41">
        <v>30.8</v>
      </c>
    </row>
    <row r="4" spans="1:12" x14ac:dyDescent="0.25">
      <c r="A4" s="43"/>
      <c r="B4" s="10">
        <v>75</v>
      </c>
      <c r="C4" s="4">
        <v>4.3099999999999999E-2</v>
      </c>
      <c r="D4" s="1">
        <v>0.14199999999999999</v>
      </c>
      <c r="E4" s="1">
        <f t="shared" si="0"/>
        <v>6.1201999999999993E-3</v>
      </c>
      <c r="F4" s="1">
        <v>22.6</v>
      </c>
      <c r="G4" s="5">
        <v>31.7</v>
      </c>
    </row>
    <row r="5" spans="1:12" x14ac:dyDescent="0.25">
      <c r="A5" s="43"/>
      <c r="B5" s="10">
        <v>90</v>
      </c>
      <c r="C5" s="4">
        <v>3.95E-2</v>
      </c>
      <c r="D5" s="1">
        <v>0.13100000000000001</v>
      </c>
      <c r="E5" s="1">
        <f t="shared" si="0"/>
        <v>5.1745000000000003E-3</v>
      </c>
      <c r="F5" s="1">
        <v>22.5</v>
      </c>
      <c r="G5" s="5">
        <v>32.299999999999997</v>
      </c>
      <c r="I5" t="s">
        <v>7</v>
      </c>
      <c r="J5" s="31">
        <v>8960</v>
      </c>
    </row>
    <row r="6" spans="1:12" x14ac:dyDescent="0.25">
      <c r="A6" s="43"/>
      <c r="B6" s="10">
        <v>105</v>
      </c>
      <c r="C6" s="4">
        <v>3.6400000000000002E-2</v>
      </c>
      <c r="D6" s="1">
        <v>0.12</v>
      </c>
      <c r="E6" s="1">
        <f t="shared" si="0"/>
        <v>4.3680000000000004E-3</v>
      </c>
      <c r="F6" s="1">
        <v>22.4</v>
      </c>
      <c r="G6" s="5">
        <v>32.5</v>
      </c>
      <c r="I6" t="s">
        <v>8</v>
      </c>
      <c r="J6" s="31">
        <v>0.01</v>
      </c>
    </row>
    <row r="7" spans="1:12" x14ac:dyDescent="0.25">
      <c r="A7" s="43"/>
      <c r="B7" s="10">
        <v>120</v>
      </c>
      <c r="C7" s="4">
        <v>3.3500000000000002E-2</v>
      </c>
      <c r="D7" s="1">
        <v>0.111</v>
      </c>
      <c r="E7" s="1">
        <f t="shared" si="0"/>
        <v>3.7185000000000005E-3</v>
      </c>
      <c r="F7" s="1">
        <v>22.5</v>
      </c>
      <c r="G7" s="5">
        <v>32.5</v>
      </c>
      <c r="I7" t="s">
        <v>9</v>
      </c>
      <c r="J7" s="31">
        <v>9.6199999999999994E-2</v>
      </c>
    </row>
    <row r="8" spans="1:12" x14ac:dyDescent="0.25">
      <c r="A8" s="43"/>
      <c r="B8" s="10">
        <v>135</v>
      </c>
      <c r="C8" s="4">
        <v>3.0800000000000001E-2</v>
      </c>
      <c r="D8" s="1">
        <v>0.10199999999999999</v>
      </c>
      <c r="E8" s="1">
        <f t="shared" si="0"/>
        <v>3.1416E-3</v>
      </c>
      <c r="F8" s="1">
        <v>22.7</v>
      </c>
      <c r="G8" s="5">
        <v>32.200000000000003</v>
      </c>
      <c r="I8" t="s">
        <v>10</v>
      </c>
      <c r="J8" s="31">
        <v>7.9979999999999996E-2</v>
      </c>
    </row>
    <row r="9" spans="1:12" x14ac:dyDescent="0.25">
      <c r="A9" s="43"/>
      <c r="B9" s="10">
        <v>150</v>
      </c>
      <c r="C9" s="4">
        <v>2.8500000000000001E-2</v>
      </c>
      <c r="D9" s="1">
        <v>9.5000000000000001E-2</v>
      </c>
      <c r="E9" s="1">
        <f t="shared" si="0"/>
        <v>2.7075000000000003E-3</v>
      </c>
      <c r="F9" s="1">
        <v>22.9</v>
      </c>
      <c r="G9" s="5">
        <v>32</v>
      </c>
      <c r="I9" t="s">
        <v>11</v>
      </c>
      <c r="J9" s="31">
        <f>J6*J7*J8</f>
        <v>7.6940759999999991E-5</v>
      </c>
    </row>
    <row r="10" spans="1:12" x14ac:dyDescent="0.25">
      <c r="A10" s="43"/>
      <c r="B10" s="10">
        <v>165</v>
      </c>
      <c r="C10" s="4">
        <v>2.63E-2</v>
      </c>
      <c r="D10" s="1">
        <v>8.6999999999999994E-2</v>
      </c>
      <c r="E10" s="1">
        <f t="shared" si="0"/>
        <v>2.2880999999999999E-3</v>
      </c>
      <c r="F10" s="1">
        <v>23.1</v>
      </c>
      <c r="G10" s="5">
        <v>31.8</v>
      </c>
      <c r="I10" t="s">
        <v>12</v>
      </c>
      <c r="J10" s="31">
        <v>384</v>
      </c>
    </row>
    <row r="11" spans="1:12" x14ac:dyDescent="0.25">
      <c r="A11" s="43"/>
      <c r="B11" s="10">
        <v>180</v>
      </c>
      <c r="C11" s="4">
        <v>2.4299999999999999E-2</v>
      </c>
      <c r="D11" s="1">
        <v>0.08</v>
      </c>
      <c r="E11" s="1">
        <f t="shared" si="0"/>
        <v>1.944E-3</v>
      </c>
      <c r="F11" s="1">
        <v>23.3</v>
      </c>
      <c r="G11" s="5">
        <v>31.5</v>
      </c>
      <c r="I11" t="s">
        <v>18</v>
      </c>
      <c r="J11">
        <f>273.15+AVERAGE(G3:G19)</f>
        <v>304.31470588235294</v>
      </c>
    </row>
    <row r="12" spans="1:12" x14ac:dyDescent="0.25">
      <c r="A12" s="43"/>
      <c r="B12" s="10">
        <v>195</v>
      </c>
      <c r="C12" s="4">
        <v>2.2499999999999999E-2</v>
      </c>
      <c r="D12" s="1">
        <v>7.3999999999999996E-2</v>
      </c>
      <c r="E12" s="1">
        <f t="shared" si="0"/>
        <v>1.6649999999999998E-3</v>
      </c>
      <c r="F12" s="1">
        <v>23.5</v>
      </c>
      <c r="G12" s="5">
        <v>31.2</v>
      </c>
      <c r="I12" s="37" t="s">
        <v>15</v>
      </c>
      <c r="J12" s="38">
        <v>0.62</v>
      </c>
    </row>
    <row r="13" spans="1:12" x14ac:dyDescent="0.25">
      <c r="A13" s="43"/>
      <c r="B13" s="10">
        <v>210</v>
      </c>
      <c r="C13" s="4">
        <v>2.0799999999999999E-2</v>
      </c>
      <c r="D13" s="1">
        <v>6.9000000000000006E-2</v>
      </c>
      <c r="E13" s="1">
        <f t="shared" si="0"/>
        <v>1.4352E-3</v>
      </c>
      <c r="F13" s="1">
        <v>23.7</v>
      </c>
      <c r="G13" s="5">
        <v>30.9</v>
      </c>
      <c r="I13" s="37" t="s">
        <v>16</v>
      </c>
      <c r="J13" s="37">
        <f>(J11*J10*J9*J5)</f>
        <v>80559.849430230432</v>
      </c>
    </row>
    <row r="14" spans="1:12" x14ac:dyDescent="0.25">
      <c r="A14" s="43"/>
      <c r="B14" s="10">
        <v>225</v>
      </c>
      <c r="C14" s="4">
        <v>1.9199999999999998E-2</v>
      </c>
      <c r="D14" s="1">
        <v>6.4000000000000001E-2</v>
      </c>
      <c r="E14" s="1">
        <f t="shared" si="0"/>
        <v>1.2287999999999999E-3</v>
      </c>
      <c r="F14" s="1">
        <v>24</v>
      </c>
      <c r="G14" s="5">
        <v>30.6</v>
      </c>
      <c r="I14" s="37" t="s">
        <v>17</v>
      </c>
      <c r="J14" s="31">
        <f>J12/J13</f>
        <v>7.6961414946158309E-6</v>
      </c>
      <c r="L14" t="s">
        <v>13</v>
      </c>
    </row>
    <row r="15" spans="1:12" x14ac:dyDescent="0.25">
      <c r="A15" s="43"/>
      <c r="B15" s="10">
        <v>240</v>
      </c>
      <c r="C15" s="4">
        <v>1.78E-2</v>
      </c>
      <c r="D15" s="1">
        <v>5.8999999999999997E-2</v>
      </c>
      <c r="E15" s="1">
        <f t="shared" si="0"/>
        <v>1.0501999999999998E-3</v>
      </c>
      <c r="F15" s="1">
        <v>24.3</v>
      </c>
      <c r="G15" s="5">
        <v>30.3</v>
      </c>
      <c r="I15" s="37" t="s">
        <v>22</v>
      </c>
      <c r="J15">
        <f>273.15+AVERAGE(F3:F19)</f>
        <v>296.63823529411764</v>
      </c>
    </row>
    <row r="16" spans="1:12" x14ac:dyDescent="0.25">
      <c r="A16" s="43"/>
      <c r="B16" s="10">
        <v>255</v>
      </c>
      <c r="C16" s="4">
        <v>1.6400000000000001E-2</v>
      </c>
      <c r="D16" s="1">
        <v>5.5E-2</v>
      </c>
      <c r="E16" s="1">
        <f t="shared" si="0"/>
        <v>9.0200000000000013E-4</v>
      </c>
      <c r="F16" s="1">
        <v>24.4</v>
      </c>
      <c r="G16" s="5">
        <v>30.1</v>
      </c>
      <c r="I16" s="37" t="s">
        <v>23</v>
      </c>
      <c r="J16">
        <f>(0.1/J11)*((J15/J11)^2+1)^0.5</f>
        <v>4.5889678646395047E-4</v>
      </c>
    </row>
    <row r="17" spans="1:7" x14ac:dyDescent="0.25">
      <c r="A17" s="43"/>
      <c r="B17" s="10">
        <v>270</v>
      </c>
      <c r="C17" s="4">
        <v>1.52E-2</v>
      </c>
      <c r="D17" s="1">
        <v>0.05</v>
      </c>
      <c r="E17" s="1">
        <f>IF(D17="","",C17*D17)</f>
        <v>7.6000000000000004E-4</v>
      </c>
      <c r="F17" s="1">
        <v>24.5</v>
      </c>
      <c r="G17" s="5">
        <v>29.9</v>
      </c>
    </row>
    <row r="18" spans="1:7" x14ac:dyDescent="0.25">
      <c r="A18" s="43"/>
      <c r="B18" s="10">
        <v>285</v>
      </c>
      <c r="C18" s="4">
        <v>1.41E-2</v>
      </c>
      <c r="D18" s="1">
        <v>4.7E-2</v>
      </c>
      <c r="E18" s="1">
        <f t="shared" si="0"/>
        <v>6.6270000000000001E-4</v>
      </c>
      <c r="F18" s="1">
        <v>24.7</v>
      </c>
      <c r="G18" s="5">
        <v>29.8</v>
      </c>
    </row>
    <row r="19" spans="1:7" ht="15.75" thickBot="1" x14ac:dyDescent="0.3">
      <c r="A19" s="43"/>
      <c r="B19" s="11">
        <v>300</v>
      </c>
      <c r="C19" s="6">
        <v>1.3100000000000001E-2</v>
      </c>
      <c r="D19" s="7">
        <v>4.2999999999999997E-2</v>
      </c>
      <c r="E19" s="7">
        <f t="shared" si="0"/>
        <v>5.6329999999999998E-4</v>
      </c>
      <c r="F19" s="36">
        <v>24.8</v>
      </c>
      <c r="G19" s="19">
        <v>29.7</v>
      </c>
    </row>
    <row r="20" spans="1:7" x14ac:dyDescent="0.25">
      <c r="A20" s="42"/>
    </row>
    <row r="21" spans="1:7" x14ac:dyDescent="0.25">
      <c r="A21" s="42"/>
    </row>
    <row r="22" spans="1:7" x14ac:dyDescent="0.25">
      <c r="A22" s="42"/>
    </row>
    <row r="23" spans="1:7" x14ac:dyDescent="0.25">
      <c r="A23" s="42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J21" sqref="J21"/>
    </sheetView>
  </sheetViews>
  <sheetFormatPr defaultRowHeight="15" x14ac:dyDescent="0.25"/>
  <cols>
    <col min="3" max="3" width="10.7109375" customWidth="1"/>
    <col min="4" max="5" width="10.5703125" customWidth="1"/>
    <col min="6" max="6" width="15.140625" customWidth="1"/>
    <col min="7" max="7" width="14.5703125" customWidth="1"/>
  </cols>
  <sheetData>
    <row r="1" spans="1:12" ht="15.75" thickBot="1" x14ac:dyDescent="0.3"/>
    <row r="2" spans="1:12" ht="15.75" thickBot="1" x14ac:dyDescent="0.3">
      <c r="B2" s="30" t="s">
        <v>0</v>
      </c>
      <c r="C2" s="32" t="s">
        <v>5</v>
      </c>
      <c r="D2" s="33" t="s">
        <v>3</v>
      </c>
      <c r="E2" s="34" t="s">
        <v>14</v>
      </c>
      <c r="F2" s="34" t="s">
        <v>6</v>
      </c>
      <c r="G2" s="35" t="s">
        <v>6</v>
      </c>
    </row>
    <row r="3" spans="1:12" x14ac:dyDescent="0.25">
      <c r="A3" s="42"/>
      <c r="B3" s="10">
        <v>60</v>
      </c>
      <c r="C3" s="39">
        <v>4.2099999999999999E-2</v>
      </c>
      <c r="D3" s="40">
        <v>0.19600000000000001</v>
      </c>
      <c r="E3" s="40">
        <f t="shared" ref="E3:E19" si="0">IF(D3="","",C3*D3)</f>
        <v>8.2515999999999996E-3</v>
      </c>
      <c r="F3" s="40">
        <v>22.1</v>
      </c>
      <c r="G3" s="41">
        <v>29.8</v>
      </c>
    </row>
    <row r="4" spans="1:12" x14ac:dyDescent="0.25">
      <c r="A4" s="43"/>
      <c r="B4" s="10">
        <v>75</v>
      </c>
      <c r="C4" s="4">
        <v>0.04</v>
      </c>
      <c r="D4" s="1">
        <v>0.186</v>
      </c>
      <c r="E4" s="1">
        <f t="shared" si="0"/>
        <v>7.4400000000000004E-3</v>
      </c>
      <c r="F4" s="1">
        <v>21.6</v>
      </c>
      <c r="G4" s="5">
        <v>31</v>
      </c>
    </row>
    <row r="5" spans="1:12" x14ac:dyDescent="0.25">
      <c r="A5" s="43"/>
      <c r="B5" s="10">
        <v>90</v>
      </c>
      <c r="C5" s="4">
        <v>3.6999999999999998E-2</v>
      </c>
      <c r="D5" s="1">
        <v>0.17299999999999999</v>
      </c>
      <c r="E5" s="1">
        <f t="shared" si="0"/>
        <v>6.4009999999999996E-3</v>
      </c>
      <c r="F5" s="1">
        <v>21.4</v>
      </c>
      <c r="G5" s="5">
        <v>31.6</v>
      </c>
      <c r="I5" t="s">
        <v>7</v>
      </c>
      <c r="J5" s="31">
        <v>8960</v>
      </c>
    </row>
    <row r="6" spans="1:12" x14ac:dyDescent="0.25">
      <c r="A6" s="43"/>
      <c r="B6" s="10">
        <v>105</v>
      </c>
      <c r="C6" s="4">
        <v>3.39E-2</v>
      </c>
      <c r="D6" s="1">
        <v>0.157</v>
      </c>
      <c r="E6" s="1">
        <f t="shared" si="0"/>
        <v>5.3223000000000003E-3</v>
      </c>
      <c r="F6" s="1">
        <v>21.4</v>
      </c>
      <c r="G6" s="5">
        <v>31.7</v>
      </c>
      <c r="I6" t="s">
        <v>8</v>
      </c>
      <c r="J6" s="31">
        <v>0.01</v>
      </c>
    </row>
    <row r="7" spans="1:12" x14ac:dyDescent="0.25">
      <c r="A7" s="43"/>
      <c r="B7" s="10">
        <v>120</v>
      </c>
      <c r="C7" s="4">
        <v>3.1399999999999997E-2</v>
      </c>
      <c r="D7" s="1">
        <v>0.14599999999999999</v>
      </c>
      <c r="E7" s="1">
        <f t="shared" si="0"/>
        <v>4.5843999999999998E-3</v>
      </c>
      <c r="F7" s="1">
        <v>21.5</v>
      </c>
      <c r="G7" s="5">
        <v>31.6</v>
      </c>
      <c r="I7" t="s">
        <v>9</v>
      </c>
      <c r="J7" s="31">
        <v>9.6199999999999994E-2</v>
      </c>
    </row>
    <row r="8" spans="1:12" x14ac:dyDescent="0.25">
      <c r="A8" s="43"/>
      <c r="B8" s="10">
        <v>135</v>
      </c>
      <c r="C8" s="4">
        <v>2.8899999999999999E-2</v>
      </c>
      <c r="D8" s="1">
        <v>0.13400000000000001</v>
      </c>
      <c r="E8" s="1">
        <f t="shared" si="0"/>
        <v>3.8725999999999999E-3</v>
      </c>
      <c r="F8" s="1">
        <v>21.6</v>
      </c>
      <c r="G8" s="5">
        <v>31.5</v>
      </c>
      <c r="I8" t="s">
        <v>10</v>
      </c>
      <c r="J8" s="31">
        <v>7.9979999999999996E-2</v>
      </c>
    </row>
    <row r="9" spans="1:12" x14ac:dyDescent="0.25">
      <c r="A9" s="43"/>
      <c r="B9" s="10">
        <v>150</v>
      </c>
      <c r="C9" s="4">
        <v>2.6700000000000002E-2</v>
      </c>
      <c r="D9" s="1">
        <v>0.125</v>
      </c>
      <c r="E9" s="1">
        <f t="shared" si="0"/>
        <v>3.3375000000000002E-3</v>
      </c>
      <c r="F9" s="1">
        <v>21.9</v>
      </c>
      <c r="G9" s="5">
        <v>31.2</v>
      </c>
      <c r="I9" t="s">
        <v>11</v>
      </c>
      <c r="J9" s="31">
        <f>J6*J7*J8</f>
        <v>7.6940759999999991E-5</v>
      </c>
    </row>
    <row r="10" spans="1:12" x14ac:dyDescent="0.25">
      <c r="A10" s="43"/>
      <c r="B10" s="10">
        <v>165</v>
      </c>
      <c r="C10" s="4">
        <v>2.46E-2</v>
      </c>
      <c r="D10" s="1">
        <v>0.115</v>
      </c>
      <c r="E10" s="1">
        <f t="shared" si="0"/>
        <v>2.8290000000000004E-3</v>
      </c>
      <c r="F10" s="1">
        <v>22.1</v>
      </c>
      <c r="G10" s="5">
        <v>30.9</v>
      </c>
      <c r="I10" t="s">
        <v>12</v>
      </c>
      <c r="J10" s="31">
        <v>384</v>
      </c>
    </row>
    <row r="11" spans="1:12" x14ac:dyDescent="0.25">
      <c r="A11" s="43"/>
      <c r="B11" s="10">
        <v>180</v>
      </c>
      <c r="C11" s="4">
        <v>2.2800000000000001E-2</v>
      </c>
      <c r="D11" s="1">
        <v>0.106</v>
      </c>
      <c r="E11" s="1">
        <f t="shared" si="0"/>
        <v>2.4168000000000002E-3</v>
      </c>
      <c r="F11" s="1">
        <v>22.3</v>
      </c>
      <c r="G11" s="5">
        <v>30.6</v>
      </c>
      <c r="I11" t="s">
        <v>18</v>
      </c>
      <c r="J11">
        <f>273.15+AVERAGE(G3:G19)</f>
        <v>303.49117647058824</v>
      </c>
    </row>
    <row r="12" spans="1:12" x14ac:dyDescent="0.25">
      <c r="A12" s="43"/>
      <c r="B12" s="10">
        <v>195</v>
      </c>
      <c r="C12" s="4">
        <v>2.1000000000000001E-2</v>
      </c>
      <c r="D12" s="1">
        <v>9.8000000000000004E-2</v>
      </c>
      <c r="E12" s="1">
        <f t="shared" si="0"/>
        <v>2.0580000000000004E-3</v>
      </c>
      <c r="F12" s="1">
        <v>22.6</v>
      </c>
      <c r="G12" s="5">
        <v>30.3</v>
      </c>
      <c r="I12" s="37" t="s">
        <v>15</v>
      </c>
      <c r="J12" s="38">
        <v>0.878</v>
      </c>
    </row>
    <row r="13" spans="1:12" x14ac:dyDescent="0.25">
      <c r="A13" s="43"/>
      <c r="B13" s="10">
        <v>210</v>
      </c>
      <c r="C13" s="4">
        <v>1.9400000000000001E-2</v>
      </c>
      <c r="D13" s="1">
        <v>0.09</v>
      </c>
      <c r="E13" s="1">
        <f t="shared" si="0"/>
        <v>1.7459999999999999E-3</v>
      </c>
      <c r="F13" s="1">
        <v>22.8</v>
      </c>
      <c r="G13" s="5">
        <v>30.1</v>
      </c>
      <c r="I13" s="37" t="s">
        <v>16</v>
      </c>
      <c r="J13" s="37">
        <f>(J11*J10*J9*J5)</f>
        <v>80341.840230771035</v>
      </c>
    </row>
    <row r="14" spans="1:12" x14ac:dyDescent="0.25">
      <c r="A14" s="43"/>
      <c r="B14" s="10">
        <v>225</v>
      </c>
      <c r="C14" s="4">
        <v>1.7999999999999999E-2</v>
      </c>
      <c r="D14" s="1">
        <v>8.4000000000000005E-2</v>
      </c>
      <c r="E14" s="1">
        <f t="shared" si="0"/>
        <v>1.5119999999999999E-3</v>
      </c>
      <c r="F14" s="1">
        <v>23</v>
      </c>
      <c r="G14" s="5">
        <v>29.8</v>
      </c>
      <c r="I14" s="37" t="s">
        <v>17</v>
      </c>
      <c r="J14" s="31">
        <f>J12/J13</f>
        <v>1.0928303328353747E-5</v>
      </c>
      <c r="L14" t="s">
        <v>13</v>
      </c>
    </row>
    <row r="15" spans="1:12" x14ac:dyDescent="0.25">
      <c r="A15" s="43"/>
      <c r="B15" s="10">
        <v>240</v>
      </c>
      <c r="C15" s="4">
        <v>1.67E-2</v>
      </c>
      <c r="D15" s="1">
        <v>7.6999999999999999E-2</v>
      </c>
      <c r="E15" s="1">
        <f t="shared" si="0"/>
        <v>1.2859E-3</v>
      </c>
      <c r="F15" s="1">
        <v>23.2</v>
      </c>
      <c r="G15" s="5">
        <v>29.5</v>
      </c>
      <c r="I15" s="37" t="s">
        <v>22</v>
      </c>
      <c r="J15">
        <f>273.15+AVERAGE(F3:F19)</f>
        <v>295.62058823529412</v>
      </c>
    </row>
    <row r="16" spans="1:12" x14ac:dyDescent="0.25">
      <c r="A16" s="43"/>
      <c r="B16" s="10">
        <v>255</v>
      </c>
      <c r="C16" s="4">
        <v>1.54E-2</v>
      </c>
      <c r="D16" s="1">
        <v>7.1999999999999995E-2</v>
      </c>
      <c r="E16" s="1">
        <f t="shared" si="0"/>
        <v>1.1087999999999998E-3</v>
      </c>
      <c r="F16" s="1">
        <v>23.4</v>
      </c>
      <c r="G16" s="5">
        <v>29.8</v>
      </c>
      <c r="I16" s="37" t="s">
        <v>23</v>
      </c>
      <c r="J16">
        <f>(0.1/J11)*((J15/J11)^2+1)^0.5</f>
        <v>4.5997919034997543E-4</v>
      </c>
    </row>
    <row r="17" spans="1:7" x14ac:dyDescent="0.25">
      <c r="A17" s="43"/>
      <c r="B17" s="10">
        <v>270</v>
      </c>
      <c r="C17" s="4">
        <v>1.43E-2</v>
      </c>
      <c r="D17" s="1">
        <v>6.7000000000000004E-2</v>
      </c>
      <c r="E17" s="1">
        <f>IF(D17="","",C17*D17)</f>
        <v>9.5810000000000003E-4</v>
      </c>
      <c r="F17" s="1">
        <v>23.6</v>
      </c>
      <c r="G17" s="5">
        <v>29</v>
      </c>
    </row>
    <row r="18" spans="1:7" x14ac:dyDescent="0.25">
      <c r="A18" s="43"/>
      <c r="B18" s="10">
        <v>285</v>
      </c>
      <c r="C18" s="4">
        <v>1.32E-2</v>
      </c>
      <c r="D18" s="1">
        <v>6.2E-2</v>
      </c>
      <c r="E18" s="1">
        <f t="shared" si="0"/>
        <v>8.1839999999999994E-4</v>
      </c>
      <c r="F18" s="1">
        <v>23.7</v>
      </c>
      <c r="G18" s="5">
        <v>28.8</v>
      </c>
    </row>
    <row r="19" spans="1:7" ht="15.75" thickBot="1" x14ac:dyDescent="0.3">
      <c r="A19" s="43"/>
      <c r="B19" s="11">
        <v>300</v>
      </c>
      <c r="C19" s="6">
        <v>1.2200000000000001E-2</v>
      </c>
      <c r="D19" s="7">
        <v>5.7000000000000002E-2</v>
      </c>
      <c r="E19" s="7">
        <f t="shared" si="0"/>
        <v>6.954000000000001E-4</v>
      </c>
      <c r="F19" s="36">
        <v>23.8</v>
      </c>
      <c r="G19" s="19">
        <v>28.6</v>
      </c>
    </row>
    <row r="20" spans="1:7" x14ac:dyDescent="0.25">
      <c r="A20" s="42"/>
    </row>
    <row r="21" spans="1:7" x14ac:dyDescent="0.25">
      <c r="A21" s="42"/>
    </row>
    <row r="22" spans="1:7" x14ac:dyDescent="0.25">
      <c r="A22" s="42"/>
    </row>
    <row r="23" spans="1:7" x14ac:dyDescent="0.25">
      <c r="A23" s="42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I18" sqref="I18"/>
    </sheetView>
  </sheetViews>
  <sheetFormatPr defaultRowHeight="15" x14ac:dyDescent="0.25"/>
  <cols>
    <col min="3" max="3" width="10.7109375" customWidth="1"/>
    <col min="4" max="5" width="10.5703125" customWidth="1"/>
    <col min="6" max="6" width="15.140625" customWidth="1"/>
    <col min="7" max="7" width="14.5703125" customWidth="1"/>
  </cols>
  <sheetData>
    <row r="1" spans="1:12" ht="15.75" thickBot="1" x14ac:dyDescent="0.3"/>
    <row r="2" spans="1:12" ht="15.75" thickBot="1" x14ac:dyDescent="0.3">
      <c r="B2" s="30" t="s">
        <v>0</v>
      </c>
      <c r="C2" s="32" t="s">
        <v>5</v>
      </c>
      <c r="D2" s="33" t="s">
        <v>3</v>
      </c>
      <c r="E2" s="34" t="s">
        <v>14</v>
      </c>
      <c r="F2" s="34" t="s">
        <v>6</v>
      </c>
      <c r="G2" s="35" t="s">
        <v>6</v>
      </c>
    </row>
    <row r="3" spans="1:12" x14ac:dyDescent="0.25">
      <c r="A3" s="42"/>
      <c r="B3" s="10">
        <v>60</v>
      </c>
      <c r="C3" s="39">
        <v>3.0499999999999999E-2</v>
      </c>
      <c r="D3" s="40">
        <v>0.30099999999999999</v>
      </c>
      <c r="E3" s="40">
        <f t="shared" ref="E3:E19" si="0">IF(D3="","",C3*D3)</f>
        <v>9.1804999999999994E-3</v>
      </c>
      <c r="F3" s="40">
        <v>19.8</v>
      </c>
      <c r="G3" s="41">
        <v>26.8</v>
      </c>
    </row>
    <row r="4" spans="1:12" x14ac:dyDescent="0.25">
      <c r="A4" s="43"/>
      <c r="B4" s="10">
        <v>75</v>
      </c>
      <c r="C4" s="4">
        <v>2.8899999999999999E-2</v>
      </c>
      <c r="D4" s="1">
        <v>0.28000000000000003</v>
      </c>
      <c r="E4" s="1">
        <f t="shared" si="0"/>
        <v>8.0920000000000002E-3</v>
      </c>
      <c r="F4" s="1">
        <v>19.399999999999999</v>
      </c>
      <c r="G4" s="5">
        <v>28.2</v>
      </c>
    </row>
    <row r="5" spans="1:12" x14ac:dyDescent="0.25">
      <c r="A5" s="43"/>
      <c r="B5" s="10">
        <v>90</v>
      </c>
      <c r="C5" s="4">
        <v>2.6599999999999999E-2</v>
      </c>
      <c r="D5" s="1">
        <v>0.25800000000000001</v>
      </c>
      <c r="E5" s="1">
        <f t="shared" si="0"/>
        <v>6.8627999999999996E-3</v>
      </c>
      <c r="F5" s="1">
        <v>19</v>
      </c>
      <c r="G5" s="5">
        <v>28.6</v>
      </c>
      <c r="I5" t="s">
        <v>7</v>
      </c>
      <c r="J5" s="31">
        <v>8960</v>
      </c>
    </row>
    <row r="6" spans="1:12" x14ac:dyDescent="0.25">
      <c r="A6" s="43"/>
      <c r="B6" s="10">
        <v>105</v>
      </c>
      <c r="C6" s="4">
        <v>2.4299999999999999E-2</v>
      </c>
      <c r="D6" s="1">
        <v>0.23799999999999999</v>
      </c>
      <c r="E6" s="1">
        <f t="shared" si="0"/>
        <v>5.7833999999999993E-3</v>
      </c>
      <c r="F6" s="1">
        <v>19.100000000000001</v>
      </c>
      <c r="G6" s="5">
        <v>28.7</v>
      </c>
      <c r="I6" t="s">
        <v>8</v>
      </c>
      <c r="J6" s="31">
        <v>0.01</v>
      </c>
    </row>
    <row r="7" spans="1:12" x14ac:dyDescent="0.25">
      <c r="A7" s="43"/>
      <c r="B7" s="10">
        <v>120</v>
      </c>
      <c r="C7" s="4">
        <v>2.2700000000000001E-2</v>
      </c>
      <c r="D7" s="1">
        <v>0.22</v>
      </c>
      <c r="E7" s="1">
        <f t="shared" si="0"/>
        <v>4.9940000000000002E-3</v>
      </c>
      <c r="F7" s="1">
        <v>19.2</v>
      </c>
      <c r="G7" s="5">
        <v>28.8</v>
      </c>
      <c r="I7" t="s">
        <v>9</v>
      </c>
      <c r="J7" s="31">
        <v>9.6199999999999994E-2</v>
      </c>
    </row>
    <row r="8" spans="1:12" x14ac:dyDescent="0.25">
      <c r="A8" s="43"/>
      <c r="B8" s="10">
        <v>135</v>
      </c>
      <c r="C8" s="4">
        <v>2.0799999999999999E-2</v>
      </c>
      <c r="D8" s="1">
        <v>0.20300000000000001</v>
      </c>
      <c r="E8" s="1">
        <f t="shared" si="0"/>
        <v>4.2224000000000003E-3</v>
      </c>
      <c r="F8" s="1">
        <v>19.3</v>
      </c>
      <c r="G8" s="5">
        <v>28.6</v>
      </c>
      <c r="I8" t="s">
        <v>10</v>
      </c>
      <c r="J8" s="31">
        <v>7.9979999999999996E-2</v>
      </c>
    </row>
    <row r="9" spans="1:12" x14ac:dyDescent="0.25">
      <c r="A9" s="43"/>
      <c r="B9" s="10">
        <v>150</v>
      </c>
      <c r="C9" s="4">
        <v>1.9300000000000001E-2</v>
      </c>
      <c r="D9" s="1">
        <v>0.187</v>
      </c>
      <c r="E9" s="1">
        <f t="shared" si="0"/>
        <v>3.6091000000000001E-3</v>
      </c>
      <c r="F9" s="1">
        <v>19.5</v>
      </c>
      <c r="G9" s="5">
        <v>28.3</v>
      </c>
      <c r="I9" t="s">
        <v>11</v>
      </c>
      <c r="J9" s="31">
        <f>J6*J7*J8</f>
        <v>7.6940759999999991E-5</v>
      </c>
    </row>
    <row r="10" spans="1:12" x14ac:dyDescent="0.25">
      <c r="A10" s="43"/>
      <c r="B10" s="10">
        <v>165</v>
      </c>
      <c r="C10" s="4">
        <v>1.77E-2</v>
      </c>
      <c r="D10" s="1">
        <v>0.17199999999999999</v>
      </c>
      <c r="E10" s="1">
        <f t="shared" si="0"/>
        <v>3.0443999999999996E-3</v>
      </c>
      <c r="F10" s="1">
        <v>19.7</v>
      </c>
      <c r="G10" s="5">
        <v>28.1</v>
      </c>
      <c r="I10" t="s">
        <v>12</v>
      </c>
      <c r="J10" s="31">
        <v>384</v>
      </c>
    </row>
    <row r="11" spans="1:12" x14ac:dyDescent="0.25">
      <c r="A11" s="43"/>
      <c r="B11" s="10">
        <v>180</v>
      </c>
      <c r="C11" s="4">
        <v>1.6400000000000001E-2</v>
      </c>
      <c r="D11" s="1">
        <v>0.159</v>
      </c>
      <c r="E11" s="1">
        <f t="shared" si="0"/>
        <v>2.6076000000000003E-3</v>
      </c>
      <c r="F11" s="1">
        <v>20</v>
      </c>
      <c r="G11" s="5">
        <v>27.8</v>
      </c>
      <c r="I11" t="s">
        <v>18</v>
      </c>
      <c r="J11">
        <f>273.15+AVERAGE(G3:G19)</f>
        <v>300.685294117647</v>
      </c>
    </row>
    <row r="12" spans="1:12" x14ac:dyDescent="0.25">
      <c r="A12" s="43"/>
      <c r="B12" s="10">
        <v>195</v>
      </c>
      <c r="C12" s="4">
        <v>1.52E-2</v>
      </c>
      <c r="D12" s="1">
        <v>0.14799999999999999</v>
      </c>
      <c r="E12" s="1">
        <f t="shared" si="0"/>
        <v>2.2496E-3</v>
      </c>
      <c r="F12" s="1">
        <v>20.2</v>
      </c>
      <c r="G12" s="5">
        <v>27.6</v>
      </c>
      <c r="I12" s="37" t="s">
        <v>15</v>
      </c>
      <c r="J12" s="38">
        <v>0.95499999999999996</v>
      </c>
    </row>
    <row r="13" spans="1:12" x14ac:dyDescent="0.25">
      <c r="A13" s="43"/>
      <c r="B13" s="10">
        <v>210</v>
      </c>
      <c r="C13" s="4">
        <v>1.41E-2</v>
      </c>
      <c r="D13" s="1">
        <v>0.13700000000000001</v>
      </c>
      <c r="E13" s="1">
        <f t="shared" si="0"/>
        <v>1.9317000000000002E-3</v>
      </c>
      <c r="F13" s="1">
        <v>20.5</v>
      </c>
      <c r="G13" s="5">
        <v>27.4</v>
      </c>
      <c r="I13" s="37" t="s">
        <v>16</v>
      </c>
      <c r="J13" s="37">
        <f>(J11*J10*J9*J5)</f>
        <v>79599.051744041542</v>
      </c>
    </row>
    <row r="14" spans="1:12" x14ac:dyDescent="0.25">
      <c r="A14" s="43"/>
      <c r="B14" s="10">
        <v>225</v>
      </c>
      <c r="C14" s="4">
        <v>1.29E-2</v>
      </c>
      <c r="D14" s="1">
        <v>0.126</v>
      </c>
      <c r="E14" s="1">
        <f t="shared" si="0"/>
        <v>1.6253999999999999E-3</v>
      </c>
      <c r="F14" s="1">
        <v>20.7</v>
      </c>
      <c r="G14" s="5">
        <v>27.1</v>
      </c>
      <c r="I14" s="37" t="s">
        <v>17</v>
      </c>
      <c r="J14" s="31">
        <f>J12/J13</f>
        <v>1.199763036211656E-5</v>
      </c>
      <c r="L14" t="s">
        <v>13</v>
      </c>
    </row>
    <row r="15" spans="1:12" x14ac:dyDescent="0.25">
      <c r="A15" s="43"/>
      <c r="B15" s="10">
        <v>240</v>
      </c>
      <c r="C15" s="4">
        <v>1.2E-2</v>
      </c>
      <c r="D15" s="1">
        <v>0.11700000000000001</v>
      </c>
      <c r="E15" s="1">
        <f t="shared" si="0"/>
        <v>1.4040000000000001E-3</v>
      </c>
      <c r="F15" s="1">
        <v>20.9</v>
      </c>
      <c r="G15" s="5">
        <v>26.9</v>
      </c>
      <c r="I15" s="37" t="s">
        <v>22</v>
      </c>
      <c r="J15">
        <f>273.15+AVERAGE(F3:F19)</f>
        <v>293.31470588235294</v>
      </c>
    </row>
    <row r="16" spans="1:12" x14ac:dyDescent="0.25">
      <c r="A16" s="43"/>
      <c r="B16" s="10">
        <v>255</v>
      </c>
      <c r="C16" s="4">
        <v>1.11E-2</v>
      </c>
      <c r="D16" s="1">
        <v>0.108</v>
      </c>
      <c r="E16" s="1">
        <f t="shared" si="0"/>
        <v>1.1988000000000001E-3</v>
      </c>
      <c r="F16" s="1">
        <v>21.2</v>
      </c>
      <c r="G16" s="5">
        <v>26.6</v>
      </c>
      <c r="I16" s="37" t="s">
        <v>23</v>
      </c>
      <c r="J16">
        <f>(0.1/J11)*((J15/J11)^2+1)^0.5</f>
        <v>4.6460138699582523E-4</v>
      </c>
    </row>
    <row r="17" spans="1:7" x14ac:dyDescent="0.25">
      <c r="A17" s="43"/>
      <c r="B17" s="10">
        <v>270</v>
      </c>
      <c r="C17" s="4">
        <v>1.03E-2</v>
      </c>
      <c r="D17" s="1">
        <v>0.1</v>
      </c>
      <c r="E17" s="1">
        <f t="shared" si="0"/>
        <v>1.0300000000000001E-3</v>
      </c>
      <c r="F17" s="1">
        <v>21.3</v>
      </c>
      <c r="G17" s="5">
        <v>26.4</v>
      </c>
    </row>
    <row r="18" spans="1:7" x14ac:dyDescent="0.25">
      <c r="A18" s="43"/>
      <c r="B18" s="10">
        <v>285</v>
      </c>
      <c r="C18" s="4">
        <v>9.4999999999999998E-3</v>
      </c>
      <c r="D18" s="1">
        <v>9.1999999999999998E-2</v>
      </c>
      <c r="E18" s="1">
        <f t="shared" si="0"/>
        <v>8.7399999999999999E-4</v>
      </c>
      <c r="F18" s="1">
        <v>21.4</v>
      </c>
      <c r="G18" s="5">
        <v>26.2</v>
      </c>
    </row>
    <row r="19" spans="1:7" ht="15.75" thickBot="1" x14ac:dyDescent="0.3">
      <c r="A19" s="43"/>
      <c r="B19" s="11">
        <v>300</v>
      </c>
      <c r="C19" s="6">
        <v>8.8999999999999999E-3</v>
      </c>
      <c r="D19" s="7">
        <v>8.5999999999999993E-2</v>
      </c>
      <c r="E19" s="7">
        <f t="shared" si="0"/>
        <v>7.6539999999999996E-4</v>
      </c>
      <c r="F19" s="36">
        <v>21.6</v>
      </c>
      <c r="G19" s="19">
        <v>26</v>
      </c>
    </row>
    <row r="20" spans="1:7" x14ac:dyDescent="0.25">
      <c r="A20" s="42"/>
    </row>
    <row r="21" spans="1:7" x14ac:dyDescent="0.25">
      <c r="A21" s="42"/>
    </row>
    <row r="22" spans="1:7" x14ac:dyDescent="0.25">
      <c r="A22" s="42"/>
    </row>
    <row r="23" spans="1:7" x14ac:dyDescent="0.25">
      <c r="A23" s="42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workbookViewId="0">
      <selection activeCell="C19" sqref="C19"/>
    </sheetView>
  </sheetViews>
  <sheetFormatPr defaultRowHeight="15" x14ac:dyDescent="0.25"/>
  <sheetData>
    <row r="2" spans="2:3" x14ac:dyDescent="0.25">
      <c r="B2" t="s">
        <v>19</v>
      </c>
      <c r="C2" t="s">
        <v>20</v>
      </c>
    </row>
    <row r="3" spans="2:3" x14ac:dyDescent="0.25">
      <c r="B3">
        <v>1</v>
      </c>
      <c r="C3">
        <v>3.2373954168906103E-6</v>
      </c>
    </row>
    <row r="4" spans="2:3" x14ac:dyDescent="0.25">
      <c r="B4">
        <v>2.5</v>
      </c>
      <c r="C4">
        <v>6.0722213359170784E-6</v>
      </c>
    </row>
    <row r="5" spans="2:3" x14ac:dyDescent="0.25">
      <c r="B5">
        <v>2.8</v>
      </c>
      <c r="C5">
        <v>6.6697878686648265E-6</v>
      </c>
    </row>
    <row r="6" spans="2:3" x14ac:dyDescent="0.25">
      <c r="B6">
        <v>3</v>
      </c>
      <c r="C6">
        <v>7.699936876531836E-6</v>
      </c>
    </row>
    <row r="7" spans="2:3" x14ac:dyDescent="0.25">
      <c r="B7">
        <v>5</v>
      </c>
      <c r="C7">
        <v>1.0933707294667603E-5</v>
      </c>
    </row>
    <row r="8" spans="2:3" x14ac:dyDescent="0.25">
      <c r="B8">
        <v>10</v>
      </c>
      <c r="C8">
        <v>1.2003618492594218E-5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Hot on left</vt:lpstr>
      <vt:lpstr>Hot on right</vt:lpstr>
      <vt:lpstr>1 Ohm</vt:lpstr>
      <vt:lpstr>2.5 Ohm</vt:lpstr>
      <vt:lpstr>2.8 Ohm</vt:lpstr>
      <vt:lpstr>3.5 Ohm</vt:lpstr>
      <vt:lpstr>5 Ohm</vt:lpstr>
      <vt:lpstr>10 Ohm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Beechfield</cp:lastModifiedBy>
  <dcterms:created xsi:type="dcterms:W3CDTF">2019-01-17T11:26:45Z</dcterms:created>
  <dcterms:modified xsi:type="dcterms:W3CDTF">2019-01-24T22:51:21Z</dcterms:modified>
</cp:coreProperties>
</file>