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608890_uni_au_dk/Documents/3. semester/GFV/GFV - LAB/Lab-Scale-Group65/"/>
    </mc:Choice>
  </mc:AlternateContent>
  <xr:revisionPtr revIDLastSave="0" documentId="8_{28FC5F9B-28C4-41BA-837A-1A8EF674C28C}" xr6:coauthVersionLast="41" xr6:coauthVersionMax="41" xr10:uidLastSave="{00000000-0000-0000-0000-000000000000}"/>
  <bookViews>
    <workbookView xWindow="30" yWindow="600" windowWidth="28770" windowHeight="15600" xr2:uid="{4581D2D8-8E95-4720-8671-B7B6BA209B26}"/>
  </bookViews>
  <sheets>
    <sheet name="Indledende" sheetId="1" r:id="rId1"/>
    <sheet name="Liniaritet" sheetId="2" r:id="rId2"/>
    <sheet name="Præcision" sheetId="3" r:id="rId3"/>
    <sheet name="Cirka 30 min efter 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1" i="1"/>
  <c r="M3" i="4" l="1"/>
  <c r="M4" i="4"/>
  <c r="M5" i="4"/>
  <c r="M6" i="4"/>
  <c r="M7" i="4"/>
  <c r="J2" i="4"/>
  <c r="L2" i="4" s="1"/>
  <c r="M2" i="4" s="1"/>
  <c r="L3" i="4"/>
  <c r="L4" i="4"/>
  <c r="L5" i="4"/>
  <c r="L6" i="4"/>
  <c r="L7" i="4"/>
  <c r="J3" i="4"/>
  <c r="J4" i="4"/>
  <c r="J5" i="4"/>
  <c r="J6" i="4"/>
  <c r="J7" i="4"/>
  <c r="E3" i="4"/>
  <c r="E4" i="4"/>
  <c r="E5" i="4"/>
  <c r="E6" i="4"/>
  <c r="E7" i="4"/>
  <c r="E2" i="4"/>
  <c r="H2" i="4"/>
  <c r="I2" i="4"/>
  <c r="H3" i="4"/>
  <c r="I3" i="4"/>
  <c r="H4" i="4"/>
  <c r="I4" i="4"/>
  <c r="H5" i="4"/>
  <c r="I5" i="4"/>
  <c r="H6" i="4"/>
  <c r="I6" i="4"/>
  <c r="H7" i="4"/>
  <c r="I7" i="4"/>
  <c r="G7" i="4"/>
  <c r="G6" i="4"/>
  <c r="G5" i="4"/>
  <c r="G4" i="4"/>
  <c r="G3" i="4"/>
  <c r="G2" i="4"/>
  <c r="T3" i="3"/>
  <c r="T4" i="3"/>
  <c r="T5" i="3"/>
  <c r="T6" i="3"/>
  <c r="T2" i="3"/>
  <c r="S3" i="3"/>
  <c r="S4" i="3"/>
  <c r="S5" i="3"/>
  <c r="S6" i="3"/>
  <c r="S2" i="3"/>
  <c r="Q3" i="3"/>
  <c r="R3" i="3"/>
  <c r="Q4" i="3"/>
  <c r="R4" i="3"/>
  <c r="Q5" i="3"/>
  <c r="R5" i="3"/>
  <c r="Q6" i="3"/>
  <c r="R6" i="3"/>
  <c r="R2" i="3"/>
  <c r="Q2" i="3"/>
  <c r="M3" i="3"/>
  <c r="N3" i="3"/>
  <c r="O3" i="3"/>
  <c r="M4" i="3"/>
  <c r="N4" i="3"/>
  <c r="O4" i="3"/>
  <c r="M5" i="3"/>
  <c r="N5" i="3"/>
  <c r="O5" i="3"/>
  <c r="M6" i="3"/>
  <c r="N6" i="3"/>
  <c r="O6" i="3"/>
  <c r="O2" i="3"/>
  <c r="N2" i="3"/>
  <c r="M2" i="3"/>
  <c r="E4" i="2"/>
  <c r="E5" i="2"/>
  <c r="E6" i="2"/>
  <c r="E7" i="2"/>
  <c r="E8" i="2"/>
  <c r="E9" i="2"/>
  <c r="E10" i="2"/>
  <c r="E11" i="2"/>
  <c r="E12" i="2"/>
  <c r="E13" i="2"/>
  <c r="E14" i="2"/>
  <c r="E3" i="2"/>
  <c r="B6" i="1" l="1"/>
  <c r="B3" i="1"/>
  <c r="B4" i="1"/>
  <c r="B5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2" i="1"/>
</calcChain>
</file>

<file path=xl/sharedStrings.xml><?xml version="1.0" encoding="utf-8"?>
<sst xmlns="http://schemas.openxmlformats.org/spreadsheetml/2006/main" count="71" uniqueCount="65">
  <si>
    <t>hex</t>
  </si>
  <si>
    <t>7cc</t>
  </si>
  <si>
    <t>45f</t>
  </si>
  <si>
    <t>4a5</t>
  </si>
  <si>
    <t>4c6</t>
  </si>
  <si>
    <t>4e4</t>
  </si>
  <si>
    <t>511</t>
  </si>
  <si>
    <t>52d</t>
  </si>
  <si>
    <t>54c</t>
  </si>
  <si>
    <t>567</t>
  </si>
  <si>
    <t>580</t>
  </si>
  <si>
    <t>5e6</t>
  </si>
  <si>
    <t>603</t>
  </si>
  <si>
    <t>623</t>
  </si>
  <si>
    <t>63a</t>
  </si>
  <si>
    <t>65e</t>
  </si>
  <si>
    <t>679</t>
  </si>
  <si>
    <t>6b6</t>
  </si>
  <si>
    <t>6d9</t>
  </si>
  <si>
    <t>5bd</t>
  </si>
  <si>
    <t>6f1</t>
  </si>
  <si>
    <t>713</t>
  </si>
  <si>
    <t>732</t>
  </si>
  <si>
    <t>751</t>
  </si>
  <si>
    <t>789</t>
  </si>
  <si>
    <t>7a7</t>
  </si>
  <si>
    <t>7e9</t>
  </si>
  <si>
    <t>809</t>
  </si>
  <si>
    <t>82e</t>
  </si>
  <si>
    <t>85d</t>
  </si>
  <si>
    <t>86c</t>
  </si>
  <si>
    <t>877</t>
  </si>
  <si>
    <t>881</t>
  </si>
  <si>
    <t>888</t>
  </si>
  <si>
    <t>88c</t>
  </si>
  <si>
    <t>Vægt</t>
  </si>
  <si>
    <t>Måling 1</t>
  </si>
  <si>
    <t>Måling 2</t>
  </si>
  <si>
    <t>Måling 3</t>
  </si>
  <si>
    <t xml:space="preserve">vægt </t>
  </si>
  <si>
    <t>måling 1</t>
  </si>
  <si>
    <t>måling 2</t>
  </si>
  <si>
    <t>måling 3</t>
  </si>
  <si>
    <t>måling 4</t>
  </si>
  <si>
    <t>måling 5</t>
  </si>
  <si>
    <t>måling 6</t>
  </si>
  <si>
    <t>måling 7</t>
  </si>
  <si>
    <t>måling 8</t>
  </si>
  <si>
    <t>måling 9</t>
  </si>
  <si>
    <t>måling 10</t>
  </si>
  <si>
    <t>Liniær</t>
  </si>
  <si>
    <t>Højeste</t>
  </si>
  <si>
    <t>Gennemsnit</t>
  </si>
  <si>
    <t>Laveste</t>
  </si>
  <si>
    <t>diff fra gns høj</t>
  </si>
  <si>
    <t>diff fra gns lav</t>
  </si>
  <si>
    <t>Spænd</t>
  </si>
  <si>
    <t>Spænd i procent</t>
  </si>
  <si>
    <t>Fra "Liniaritet"</t>
  </si>
  <si>
    <t xml:space="preserve">Måling 1 </t>
  </si>
  <si>
    <t>Gns</t>
  </si>
  <si>
    <t>Udregnet Zero-drift</t>
  </si>
  <si>
    <t>ZD i proc</t>
  </si>
  <si>
    <t>Belastning på vægten [g]</t>
  </si>
  <si>
    <t>Analog måling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</si>
</sst>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2" fontId="0" fillId="0" borderId="0" xfId="0" applyNumberFormat="1"/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Graf over belastningen på vægten sammenlignet med målt analoge data fra strain gaugen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037021177911282"/>
                  <c:y val="-9.07678133153709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a-DK"/>
                </a:p>
              </c:txPr>
            </c:trendlineLbl>
          </c:trendline>
          <c:xVal>
            <c:numRef>
              <c:f>Indledende!$A$2:$A$37</c:f>
              <c:numCache>
                <c:formatCode>General</c:formatCode>
                <c:ptCount val="36"/>
                <c:pt idx="0">
                  <c:v>0</c:v>
                </c:pt>
                <c:pt idx="1">
                  <c:v>151</c:v>
                </c:pt>
                <c:pt idx="2">
                  <c:v>302</c:v>
                </c:pt>
                <c:pt idx="3">
                  <c:v>453</c:v>
                </c:pt>
                <c:pt idx="4">
                  <c:v>604</c:v>
                </c:pt>
                <c:pt idx="5">
                  <c:v>755</c:v>
                </c:pt>
                <c:pt idx="6">
                  <c:v>1000</c:v>
                </c:pt>
                <c:pt idx="7">
                  <c:v>1151</c:v>
                </c:pt>
                <c:pt idx="8">
                  <c:v>1302</c:v>
                </c:pt>
                <c:pt idx="9">
                  <c:v>1453</c:v>
                </c:pt>
                <c:pt idx="10">
                  <c:v>1604</c:v>
                </c:pt>
                <c:pt idx="11">
                  <c:v>1755</c:v>
                </c:pt>
                <c:pt idx="12">
                  <c:v>2000</c:v>
                </c:pt>
                <c:pt idx="13">
                  <c:v>2151</c:v>
                </c:pt>
                <c:pt idx="14">
                  <c:v>2302</c:v>
                </c:pt>
                <c:pt idx="15">
                  <c:v>2453</c:v>
                </c:pt>
                <c:pt idx="16">
                  <c:v>2604</c:v>
                </c:pt>
                <c:pt idx="17">
                  <c:v>2755</c:v>
                </c:pt>
                <c:pt idx="18">
                  <c:v>3000</c:v>
                </c:pt>
                <c:pt idx="19">
                  <c:v>3151</c:v>
                </c:pt>
                <c:pt idx="20">
                  <c:v>3302</c:v>
                </c:pt>
                <c:pt idx="21">
                  <c:v>3453</c:v>
                </c:pt>
                <c:pt idx="22">
                  <c:v>3604</c:v>
                </c:pt>
                <c:pt idx="23">
                  <c:v>3755</c:v>
                </c:pt>
                <c:pt idx="24">
                  <c:v>4000</c:v>
                </c:pt>
                <c:pt idx="25">
                  <c:v>4151</c:v>
                </c:pt>
                <c:pt idx="26">
                  <c:v>4302</c:v>
                </c:pt>
                <c:pt idx="27">
                  <c:v>4453</c:v>
                </c:pt>
                <c:pt idx="28">
                  <c:v>4604</c:v>
                </c:pt>
                <c:pt idx="29">
                  <c:v>4755</c:v>
                </c:pt>
                <c:pt idx="30">
                  <c:v>5000</c:v>
                </c:pt>
                <c:pt idx="31">
                  <c:v>5151</c:v>
                </c:pt>
                <c:pt idx="32">
                  <c:v>5302</c:v>
                </c:pt>
                <c:pt idx="33">
                  <c:v>5453</c:v>
                </c:pt>
                <c:pt idx="34">
                  <c:v>5604</c:v>
                </c:pt>
                <c:pt idx="35">
                  <c:v>5755</c:v>
                </c:pt>
              </c:numCache>
            </c:numRef>
          </c:xVal>
          <c:yVal>
            <c:numRef>
              <c:f>Indledende!$B$2:$B$37</c:f>
              <c:numCache>
                <c:formatCode>0.00</c:formatCode>
                <c:ptCount val="36"/>
                <c:pt idx="0">
                  <c:v>1091</c:v>
                </c:pt>
                <c:pt idx="1">
                  <c:v>1119</c:v>
                </c:pt>
                <c:pt idx="2">
                  <c:v>1155</c:v>
                </c:pt>
                <c:pt idx="3">
                  <c:v>1189</c:v>
                </c:pt>
                <c:pt idx="4">
                  <c:v>1222</c:v>
                </c:pt>
                <c:pt idx="5">
                  <c:v>1252</c:v>
                </c:pt>
                <c:pt idx="6">
                  <c:v>1297</c:v>
                </c:pt>
                <c:pt idx="7">
                  <c:v>1325</c:v>
                </c:pt>
                <c:pt idx="8">
                  <c:v>1356</c:v>
                </c:pt>
                <c:pt idx="9">
                  <c:v>1383</c:v>
                </c:pt>
                <c:pt idx="10">
                  <c:v>1408</c:v>
                </c:pt>
                <c:pt idx="11">
                  <c:v>1469</c:v>
                </c:pt>
                <c:pt idx="12">
                  <c:v>1510</c:v>
                </c:pt>
                <c:pt idx="13">
                  <c:v>1539</c:v>
                </c:pt>
                <c:pt idx="14">
                  <c:v>1571</c:v>
                </c:pt>
                <c:pt idx="15">
                  <c:v>1594</c:v>
                </c:pt>
                <c:pt idx="16">
                  <c:v>1630</c:v>
                </c:pt>
                <c:pt idx="17">
                  <c:v>1657</c:v>
                </c:pt>
                <c:pt idx="18">
                  <c:v>1718</c:v>
                </c:pt>
                <c:pt idx="19">
                  <c:v>1753</c:v>
                </c:pt>
                <c:pt idx="20">
                  <c:v>1777</c:v>
                </c:pt>
                <c:pt idx="21">
                  <c:v>1811</c:v>
                </c:pt>
                <c:pt idx="22">
                  <c:v>1842</c:v>
                </c:pt>
                <c:pt idx="23">
                  <c:v>1873</c:v>
                </c:pt>
                <c:pt idx="24">
                  <c:v>1929</c:v>
                </c:pt>
                <c:pt idx="25">
                  <c:v>1959</c:v>
                </c:pt>
                <c:pt idx="26">
                  <c:v>1996</c:v>
                </c:pt>
                <c:pt idx="27">
                  <c:v>2025</c:v>
                </c:pt>
                <c:pt idx="28">
                  <c:v>2057</c:v>
                </c:pt>
                <c:pt idx="29">
                  <c:v>2094</c:v>
                </c:pt>
                <c:pt idx="30">
                  <c:v>2141</c:v>
                </c:pt>
                <c:pt idx="31">
                  <c:v>2156</c:v>
                </c:pt>
                <c:pt idx="32">
                  <c:v>2167</c:v>
                </c:pt>
                <c:pt idx="33">
                  <c:v>2177</c:v>
                </c:pt>
                <c:pt idx="34">
                  <c:v>2184</c:v>
                </c:pt>
                <c:pt idx="35">
                  <c:v>2188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98-45BD-B9E0-B601F07D5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2315136"/>
        <c:axId val="592311200"/>
      </c:scatterChart>
      <c:valAx>
        <c:axId val="592315136"/>
        <c:scaling>
          <c:orientation val="minMax"/>
          <c:max val="600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 sz="1000" b="0" i="0" u="none" strike="noStrike" baseline="0">
                    <a:effectLst/>
                  </a:rPr>
                  <a:t>Belastning på vægten [g]</a:t>
                </a:r>
                <a:r>
                  <a:rPr lang="da-DK" sz="1000" b="0" i="0" u="none" strike="noStrike" baseline="0"/>
                  <a:t> 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1200"/>
        <c:crosses val="autoZero"/>
        <c:crossBetween val="midCat"/>
      </c:valAx>
      <c:valAx>
        <c:axId val="592311200"/>
        <c:scaling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Analog måling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592315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" l="0" r="0" t="0" header="0" footer="0"/>
    <c:pageSetup paperSize="9"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Liniaritet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strRef>
              <c:f>Liniaritet!$B$2</c:f>
              <c:strCache>
                <c:ptCount val="1"/>
                <c:pt idx="0">
                  <c:v>Måling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Liniaritet!$B$3:$B$14</c:f>
              <c:numCache>
                <c:formatCode>0.00</c:formatCode>
                <c:ptCount val="12"/>
                <c:pt idx="0">
                  <c:v>-26.06</c:v>
                </c:pt>
                <c:pt idx="1">
                  <c:v>491.7</c:v>
                </c:pt>
                <c:pt idx="2">
                  <c:v>1014.39</c:v>
                </c:pt>
                <c:pt idx="3">
                  <c:v>1517.35</c:v>
                </c:pt>
                <c:pt idx="4">
                  <c:v>1990.72</c:v>
                </c:pt>
                <c:pt idx="5">
                  <c:v>2508.48</c:v>
                </c:pt>
                <c:pt idx="6">
                  <c:v>2996.65</c:v>
                </c:pt>
                <c:pt idx="7">
                  <c:v>3509.47</c:v>
                </c:pt>
                <c:pt idx="8">
                  <c:v>4032.16</c:v>
                </c:pt>
                <c:pt idx="9">
                  <c:v>4564.71</c:v>
                </c:pt>
                <c:pt idx="10">
                  <c:v>5062.74</c:v>
                </c:pt>
                <c:pt idx="11">
                  <c:v>5279.7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6FE-43B1-A0EA-91083BE0E8AF}"/>
            </c:ext>
          </c:extLst>
        </c:ser>
        <c:ser>
          <c:idx val="1"/>
          <c:order val="1"/>
          <c:tx>
            <c:strRef>
              <c:f>Liniaritet!$C$2</c:f>
              <c:strCache>
                <c:ptCount val="1"/>
                <c:pt idx="0">
                  <c:v>Måling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Liniaritet!$C$3:$C$14</c:f>
              <c:numCache>
                <c:formatCode>0.00</c:formatCode>
                <c:ptCount val="12"/>
                <c:pt idx="0">
                  <c:v>-21.12</c:v>
                </c:pt>
                <c:pt idx="1">
                  <c:v>481.83</c:v>
                </c:pt>
                <c:pt idx="2">
                  <c:v>1024.25</c:v>
                </c:pt>
                <c:pt idx="3">
                  <c:v>1507.49</c:v>
                </c:pt>
                <c:pt idx="4">
                  <c:v>1985.79</c:v>
                </c:pt>
                <c:pt idx="5">
                  <c:v>2518.34</c:v>
                </c:pt>
                <c:pt idx="6" formatCode="General">
                  <c:v>3006.51</c:v>
                </c:pt>
                <c:pt idx="7">
                  <c:v>3504.54</c:v>
                </c:pt>
                <c:pt idx="8">
                  <c:v>3997.64</c:v>
                </c:pt>
                <c:pt idx="9">
                  <c:v>4554.84</c:v>
                </c:pt>
                <c:pt idx="10">
                  <c:v>5028.22</c:v>
                </c:pt>
                <c:pt idx="11">
                  <c:v>5284.63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6FE-43B1-A0EA-91083BE0E8AF}"/>
            </c:ext>
          </c:extLst>
        </c:ser>
        <c:ser>
          <c:idx val="0"/>
          <c:order val="2"/>
          <c:tx>
            <c:strRef>
              <c:f>Liniaritet!$D$2</c:f>
              <c:strCache>
                <c:ptCount val="1"/>
                <c:pt idx="0">
                  <c:v>Måling 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Liniaritet!$A$3:$A$14</c:f>
              <c:numCache>
                <c:formatCode>General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Liniaritet!$D$3:$D$14</c:f>
              <c:numCache>
                <c:formatCode>0.00</c:formatCode>
                <c:ptCount val="12"/>
                <c:pt idx="0">
                  <c:v>-16.190000000000001</c:v>
                </c:pt>
                <c:pt idx="1">
                  <c:v>486.76900000000001</c:v>
                </c:pt>
                <c:pt idx="2">
                  <c:v>1014.39</c:v>
                </c:pt>
                <c:pt idx="3">
                  <c:v>1512.42</c:v>
                </c:pt>
                <c:pt idx="4">
                  <c:v>1980.86</c:v>
                </c:pt>
                <c:pt idx="5">
                  <c:v>2498.62</c:v>
                </c:pt>
                <c:pt idx="6">
                  <c:v>2996.65</c:v>
                </c:pt>
                <c:pt idx="7">
                  <c:v>3504.54</c:v>
                </c:pt>
                <c:pt idx="8">
                  <c:v>4027.23</c:v>
                </c:pt>
                <c:pt idx="9">
                  <c:v>4530.1899999999996</c:v>
                </c:pt>
                <c:pt idx="10">
                  <c:v>5052.88</c:v>
                </c:pt>
                <c:pt idx="11">
                  <c:v>5289.56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6FE-43B1-A0EA-91083BE0E8AF}"/>
            </c:ext>
          </c:extLst>
        </c:ser>
        <c:ser>
          <c:idx val="3"/>
          <c:order val="3"/>
          <c:tx>
            <c:strRef>
              <c:f>Liniaritet!$E$2</c:f>
              <c:strCache>
                <c:ptCount val="1"/>
                <c:pt idx="0">
                  <c:v>Liniær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xVal>
          <c:yVal>
            <c:numRef>
              <c:f>Liniaritet!$E$3:$E$14</c:f>
              <c:numCache>
                <c:formatCode>0.00</c:formatCode>
                <c:ptCount val="12"/>
                <c:pt idx="0">
                  <c:v>0</c:v>
                </c:pt>
                <c:pt idx="1">
                  <c:v>486</c:v>
                </c:pt>
                <c:pt idx="2">
                  <c:v>1000</c:v>
                </c:pt>
                <c:pt idx="3">
                  <c:v>1486</c:v>
                </c:pt>
                <c:pt idx="4">
                  <c:v>2000</c:v>
                </c:pt>
                <c:pt idx="5">
                  <c:v>2486</c:v>
                </c:pt>
                <c:pt idx="6">
                  <c:v>3000</c:v>
                </c:pt>
                <c:pt idx="7">
                  <c:v>3486</c:v>
                </c:pt>
                <c:pt idx="8">
                  <c:v>4000</c:v>
                </c:pt>
                <c:pt idx="9">
                  <c:v>4486</c:v>
                </c:pt>
                <c:pt idx="10">
                  <c:v>5000</c:v>
                </c:pt>
                <c:pt idx="11">
                  <c:v>5486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6FE-43B1-A0EA-91083BE0E8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3261584"/>
        <c:axId val="783260272"/>
      </c:scatterChart>
      <c:valAx>
        <c:axId val="78326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0272"/>
        <c:crosses val="autoZero"/>
        <c:crossBetween val="midCat"/>
      </c:valAx>
      <c:valAx>
        <c:axId val="7832602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61584"/>
        <c:crossesAt val="0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Præcision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Præcision!$S$1</c:f>
              <c:strCache>
                <c:ptCount val="1"/>
                <c:pt idx="0">
                  <c:v>Spænd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Præcision!$A$2:$A$6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cat>
          <c:val>
            <c:numRef>
              <c:f>Præcision!$S$2:$S$6</c:f>
              <c:numCache>
                <c:formatCode>General</c:formatCode>
                <c:ptCount val="5"/>
                <c:pt idx="0">
                  <c:v>29.580000000000041</c:v>
                </c:pt>
                <c:pt idx="1">
                  <c:v>19.720000000000027</c:v>
                </c:pt>
                <c:pt idx="2">
                  <c:v>19.7199999999998</c:v>
                </c:pt>
                <c:pt idx="3">
                  <c:v>103.54999999999927</c:v>
                </c:pt>
                <c:pt idx="4">
                  <c:v>34.519999999999527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84562768"/>
        <c:axId val="783285208"/>
      </c:barChart>
      <c:lineChart>
        <c:grouping val="standard"/>
        <c:varyColors val="0"/>
        <c:ser>
          <c:idx val="1"/>
          <c:order val="1"/>
          <c:tx>
            <c:strRef>
              <c:f>Præcision!$T$1</c:f>
              <c:strCache>
                <c:ptCount val="1"/>
                <c:pt idx="0">
                  <c:v>Spænd i procent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Præcision!$T$2:$T$6</c:f>
              <c:numCache>
                <c:formatCode>General</c:formatCode>
                <c:ptCount val="5"/>
                <c:pt idx="0">
                  <c:v>2.9580000000000042</c:v>
                </c:pt>
                <c:pt idx="1">
                  <c:v>0.98600000000000132</c:v>
                </c:pt>
                <c:pt idx="2">
                  <c:v>0.65733333333332666</c:v>
                </c:pt>
                <c:pt idx="3">
                  <c:v>2.5887499999999819</c:v>
                </c:pt>
                <c:pt idx="4">
                  <c:v>0.69039999999999047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F8-4F80-B207-5D4F3A865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668720"/>
        <c:axId val="680669704"/>
      </c:lineChart>
      <c:catAx>
        <c:axId val="684562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Vægt i 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85208"/>
        <c:crosses val="autoZero"/>
        <c:auto val="1"/>
        <c:lblAlgn val="ctr"/>
        <c:lblOffset val="100"/>
        <c:noMultiLvlLbl val="0"/>
      </c:catAx>
      <c:valAx>
        <c:axId val="78328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</a:t>
                </a:r>
                <a:r>
                  <a:rPr lang="da-DK" baseline="0"/>
                  <a:t> fra højeste til laveste i gram</a:t>
                </a:r>
                <a:endParaRPr lang="da-DK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4562768"/>
        <c:crosses val="autoZero"/>
        <c:crossBetween val="between"/>
      </c:valAx>
      <c:valAx>
        <c:axId val="680669704"/>
        <c:scaling>
          <c:orientation val="minMax"/>
          <c:max val="5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a-DK"/>
                  <a:t>Spænd i procent af</a:t>
                </a:r>
                <a:r>
                  <a:rPr lang="da-DK" baseline="0"/>
                  <a:t> vægt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a-DK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680668720"/>
        <c:crosses val="max"/>
        <c:crossBetween val="between"/>
      </c:valAx>
      <c:catAx>
        <c:axId val="680668720"/>
        <c:scaling>
          <c:orientation val="minMax"/>
        </c:scaling>
        <c:delete val="1"/>
        <c:axPos val="b"/>
        <c:majorTickMark val="out"/>
        <c:minorTickMark val="none"/>
        <c:tickLblPos val="nextTo"/>
        <c:crossAx val="680669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'!$L$1</c:f>
              <c:strCache>
                <c:ptCount val="1"/>
                <c:pt idx="0">
                  <c:v>Udregnet Zero-drift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'!$L$2:$L$7</c:f>
              <c:numCache>
                <c:formatCode>0.00</c:formatCode>
                <c:ptCount val="6"/>
                <c:pt idx="0">
                  <c:v>-44.379999999999995</c:v>
                </c:pt>
                <c:pt idx="1">
                  <c:v>-39.449999999999818</c:v>
                </c:pt>
                <c:pt idx="2">
                  <c:v>44.380000000000109</c:v>
                </c:pt>
                <c:pt idx="3">
                  <c:v>62.456666666666933</c:v>
                </c:pt>
                <c:pt idx="4">
                  <c:v>103.55333333333374</c:v>
                </c:pt>
                <c:pt idx="5">
                  <c:v>85.466666666667152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8377-4393-AD53-47C38F098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'Cirka 30 min efter '!$M$1</c:f>
              <c:strCache>
                <c:ptCount val="1"/>
                <c:pt idx="0">
                  <c:v>ZD i proc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  <a:effectLst/>
          </c:spPr>
          <c:invertIfNegative val="1"/>
          <c:cat>
            <c:numRef>
              <c:f>'Cirka 30 min efter '!$A$2:$A$7</c:f>
              <c:numCache>
                <c:formatCode>General</c:formatCode>
                <c:ptCount val="6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</c:numCache>
            </c:numRef>
          </c:cat>
          <c:val>
            <c:numRef>
              <c:f>'Cirka 30 min efter '!$M$2:$M$7</c:f>
              <c:numCache>
                <c:formatCode>General</c:formatCode>
                <c:ptCount val="6"/>
                <c:pt idx="0">
                  <c:v>210.09941612750512</c:v>
                </c:pt>
                <c:pt idx="1">
                  <c:v>3.876476811560956</c:v>
                </c:pt>
                <c:pt idx="2">
                  <c:v>2.2348788139732858</c:v>
                </c:pt>
                <c:pt idx="3">
                  <c:v>2.0819328408044258</c:v>
                </c:pt>
                <c:pt idx="4">
                  <c:v>2.5765880983957179</c:v>
                </c:pt>
                <c:pt idx="5">
                  <c:v>1.6930976555484041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BDA7-483A-8F7B-EA312A8B4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83258632"/>
        <c:axId val="783258304"/>
      </c:barChart>
      <c:catAx>
        <c:axId val="78325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304"/>
        <c:crosses val="autoZero"/>
        <c:auto val="1"/>
        <c:lblAlgn val="ctr"/>
        <c:lblOffset val="100"/>
        <c:noMultiLvlLbl val="0"/>
      </c:catAx>
      <c:valAx>
        <c:axId val="7832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783258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9525</xdr:rowOff>
    </xdr:from>
    <xdr:to>
      <xdr:col>8</xdr:col>
      <xdr:colOff>581025</xdr:colOff>
      <xdr:row>55</xdr:row>
      <xdr:rowOff>142875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7445A58C-5A9E-4B04-9FC9-CB294B0C04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138111</xdr:rowOff>
    </xdr:from>
    <xdr:to>
      <xdr:col>23</xdr:col>
      <xdr:colOff>333375</xdr:colOff>
      <xdr:row>33</xdr:row>
      <xdr:rowOff>171450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834B1D2F-B6A5-46D0-AD08-6C59813382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528637</xdr:colOff>
      <xdr:row>8</xdr:row>
      <xdr:rowOff>128587</xdr:rowOff>
    </xdr:from>
    <xdr:to>
      <xdr:col>20</xdr:col>
      <xdr:colOff>85725</xdr:colOff>
      <xdr:row>33</xdr:row>
      <xdr:rowOff>104775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2233967A-1533-4BA4-BC46-9B48B2EA6C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252411</xdr:colOff>
      <xdr:row>9</xdr:row>
      <xdr:rowOff>119061</xdr:rowOff>
    </xdr:from>
    <xdr:to>
      <xdr:col>9</xdr:col>
      <xdr:colOff>152399</xdr:colOff>
      <xdr:row>29</xdr:row>
      <xdr:rowOff>85724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7BCF0D8-CCA5-44FA-9145-C5DD5F5A1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552450</xdr:colOff>
      <xdr:row>9</xdr:row>
      <xdr:rowOff>161925</xdr:rowOff>
    </xdr:from>
    <xdr:to>
      <xdr:col>19</xdr:col>
      <xdr:colOff>190500</xdr:colOff>
      <xdr:row>29</xdr:row>
      <xdr:rowOff>142875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57D2ACEE-2108-4397-8E36-1228BE8CAA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C2B5-1126-42BE-85AE-0DF4ACA84898}">
  <dimension ref="A1:D37"/>
  <sheetViews>
    <sheetView tabSelected="1" topLeftCell="A16" zoomScaleNormal="100" workbookViewId="0"/>
  </sheetViews>
  <sheetFormatPr defaultRowHeight="15" x14ac:dyDescent="0.25"/>
  <sheetData>
    <row r="1" spans="1:4" x14ac:dyDescent="0.25">
      <c r="A1" t="s">
        <v>63</v>
      </c>
      <c r="B1" t="s">
        <v>64</v>
      </c>
      <c r="C1" t="s">
        <v>0</v>
      </c>
      <c r="D1" t="str">
        <f>CONCATENATE(A1," &amp; ",B1, " \\ \hline")</f>
        <v>Belastning på vægten [g] &amp; Analog måling \\ \hline</v>
      </c>
    </row>
    <row r="2" spans="1:4" x14ac:dyDescent="0.25">
      <c r="A2">
        <v>0</v>
      </c>
      <c r="B2" s="2">
        <f t="shared" ref="B2:B37" si="0">HEX2DEC(C2)</f>
        <v>1091</v>
      </c>
      <c r="C2" s="1">
        <v>443</v>
      </c>
      <c r="D2" t="str">
        <f t="shared" ref="D2:D37" si="1">CONCATENATE(A2," &amp; ",B2, " \\ \hline")</f>
        <v>0 &amp; 1091 \\ \hline</v>
      </c>
    </row>
    <row r="3" spans="1:4" x14ac:dyDescent="0.25">
      <c r="A3">
        <v>151</v>
      </c>
      <c r="B3" s="2">
        <f t="shared" si="0"/>
        <v>1119</v>
      </c>
      <c r="C3" s="1" t="s">
        <v>2</v>
      </c>
      <c r="D3" t="str">
        <f t="shared" si="1"/>
        <v>151 &amp; 1119 \\ \hline</v>
      </c>
    </row>
    <row r="4" spans="1:4" x14ac:dyDescent="0.25">
      <c r="A4">
        <v>302</v>
      </c>
      <c r="B4" s="2">
        <f t="shared" si="0"/>
        <v>1155</v>
      </c>
      <c r="C4" s="1">
        <v>483</v>
      </c>
      <c r="D4" t="str">
        <f t="shared" si="1"/>
        <v>302 &amp; 1155 \\ \hline</v>
      </c>
    </row>
    <row r="5" spans="1:4" x14ac:dyDescent="0.25">
      <c r="A5">
        <v>453</v>
      </c>
      <c r="B5" s="2">
        <f t="shared" si="0"/>
        <v>1189</v>
      </c>
      <c r="C5" s="1" t="s">
        <v>3</v>
      </c>
      <c r="D5" t="str">
        <f t="shared" si="1"/>
        <v>453 &amp; 1189 \\ \hline</v>
      </c>
    </row>
    <row r="6" spans="1:4" x14ac:dyDescent="0.25">
      <c r="A6">
        <v>604</v>
      </c>
      <c r="B6" s="2">
        <f t="shared" si="0"/>
        <v>1222</v>
      </c>
      <c r="C6" s="1" t="s">
        <v>4</v>
      </c>
      <c r="D6" t="str">
        <f t="shared" si="1"/>
        <v>604 &amp; 1222 \\ \hline</v>
      </c>
    </row>
    <row r="7" spans="1:4" x14ac:dyDescent="0.25">
      <c r="A7">
        <v>755</v>
      </c>
      <c r="B7" s="2">
        <f t="shared" si="0"/>
        <v>1252</v>
      </c>
      <c r="C7" s="1" t="s">
        <v>5</v>
      </c>
      <c r="D7" t="str">
        <f t="shared" si="1"/>
        <v>755 &amp; 1252 \\ \hline</v>
      </c>
    </row>
    <row r="8" spans="1:4" x14ac:dyDescent="0.25">
      <c r="A8">
        <v>1000</v>
      </c>
      <c r="B8" s="2">
        <f t="shared" si="0"/>
        <v>1297</v>
      </c>
      <c r="C8" s="1" t="s">
        <v>6</v>
      </c>
      <c r="D8" t="str">
        <f t="shared" si="1"/>
        <v>1000 &amp; 1297 \\ \hline</v>
      </c>
    </row>
    <row r="9" spans="1:4" x14ac:dyDescent="0.25">
      <c r="A9">
        <v>1151</v>
      </c>
      <c r="B9" s="2">
        <f t="shared" si="0"/>
        <v>1325</v>
      </c>
      <c r="C9" s="1" t="s">
        <v>7</v>
      </c>
      <c r="D9" t="str">
        <f t="shared" si="1"/>
        <v>1151 &amp; 1325 \\ \hline</v>
      </c>
    </row>
    <row r="10" spans="1:4" x14ac:dyDescent="0.25">
      <c r="A10">
        <v>1302</v>
      </c>
      <c r="B10" s="2">
        <f t="shared" si="0"/>
        <v>1356</v>
      </c>
      <c r="C10" s="1" t="s">
        <v>8</v>
      </c>
      <c r="D10" t="str">
        <f t="shared" si="1"/>
        <v>1302 &amp; 1356 \\ \hline</v>
      </c>
    </row>
    <row r="11" spans="1:4" x14ac:dyDescent="0.25">
      <c r="A11">
        <v>1453</v>
      </c>
      <c r="B11" s="2">
        <f t="shared" si="0"/>
        <v>1383</v>
      </c>
      <c r="C11" s="1" t="s">
        <v>9</v>
      </c>
      <c r="D11" t="str">
        <f t="shared" si="1"/>
        <v>1453 &amp; 1383 \\ \hline</v>
      </c>
    </row>
    <row r="12" spans="1:4" x14ac:dyDescent="0.25">
      <c r="A12">
        <v>1604</v>
      </c>
      <c r="B12" s="2">
        <f t="shared" si="0"/>
        <v>1408</v>
      </c>
      <c r="C12" s="1" t="s">
        <v>10</v>
      </c>
      <c r="D12" t="str">
        <f t="shared" si="1"/>
        <v>1604 &amp; 1408 \\ \hline</v>
      </c>
    </row>
    <row r="13" spans="1:4" x14ac:dyDescent="0.25">
      <c r="A13">
        <v>1755</v>
      </c>
      <c r="B13" s="2">
        <f t="shared" si="0"/>
        <v>1469</v>
      </c>
      <c r="C13" s="1" t="s">
        <v>19</v>
      </c>
      <c r="D13" t="str">
        <f t="shared" si="1"/>
        <v>1755 &amp; 1469 \\ \hline</v>
      </c>
    </row>
    <row r="14" spans="1:4" x14ac:dyDescent="0.25">
      <c r="A14">
        <v>2000</v>
      </c>
      <c r="B14" s="2">
        <f t="shared" si="0"/>
        <v>1510</v>
      </c>
      <c r="C14" s="1" t="s">
        <v>11</v>
      </c>
      <c r="D14" t="str">
        <f t="shared" si="1"/>
        <v>2000 &amp; 1510 \\ \hline</v>
      </c>
    </row>
    <row r="15" spans="1:4" x14ac:dyDescent="0.25">
      <c r="A15">
        <v>2151</v>
      </c>
      <c r="B15" s="2">
        <f t="shared" si="0"/>
        <v>1539</v>
      </c>
      <c r="C15" s="1" t="s">
        <v>12</v>
      </c>
      <c r="D15" t="str">
        <f t="shared" si="1"/>
        <v>2151 &amp; 1539 \\ \hline</v>
      </c>
    </row>
    <row r="16" spans="1:4" x14ac:dyDescent="0.25">
      <c r="A16">
        <v>2302</v>
      </c>
      <c r="B16" s="2">
        <f t="shared" si="0"/>
        <v>1571</v>
      </c>
      <c r="C16" s="1" t="s">
        <v>13</v>
      </c>
      <c r="D16" t="str">
        <f t="shared" si="1"/>
        <v>2302 &amp; 1571 \\ \hline</v>
      </c>
    </row>
    <row r="17" spans="1:4" x14ac:dyDescent="0.25">
      <c r="A17">
        <v>2453</v>
      </c>
      <c r="B17" s="2">
        <f t="shared" si="0"/>
        <v>1594</v>
      </c>
      <c r="C17" s="1" t="s">
        <v>14</v>
      </c>
      <c r="D17" t="str">
        <f t="shared" si="1"/>
        <v>2453 &amp; 1594 \\ \hline</v>
      </c>
    </row>
    <row r="18" spans="1:4" x14ac:dyDescent="0.25">
      <c r="A18">
        <v>2604</v>
      </c>
      <c r="B18" s="2">
        <f t="shared" si="0"/>
        <v>1630</v>
      </c>
      <c r="C18" s="1" t="s">
        <v>15</v>
      </c>
      <c r="D18" t="str">
        <f t="shared" si="1"/>
        <v>2604 &amp; 1630 \\ \hline</v>
      </c>
    </row>
    <row r="19" spans="1:4" x14ac:dyDescent="0.25">
      <c r="A19">
        <v>2755</v>
      </c>
      <c r="B19" s="2">
        <f t="shared" si="0"/>
        <v>1657</v>
      </c>
      <c r="C19" s="1" t="s">
        <v>16</v>
      </c>
      <c r="D19" t="str">
        <f t="shared" si="1"/>
        <v>2755 &amp; 1657 \\ \hline</v>
      </c>
    </row>
    <row r="20" spans="1:4" x14ac:dyDescent="0.25">
      <c r="A20">
        <v>3000</v>
      </c>
      <c r="B20" s="2">
        <f t="shared" si="0"/>
        <v>1718</v>
      </c>
      <c r="C20" s="1" t="s">
        <v>17</v>
      </c>
      <c r="D20" t="str">
        <f t="shared" si="1"/>
        <v>3000 &amp; 1718 \\ \hline</v>
      </c>
    </row>
    <row r="21" spans="1:4" x14ac:dyDescent="0.25">
      <c r="A21">
        <v>3151</v>
      </c>
      <c r="B21" s="2">
        <f t="shared" si="0"/>
        <v>1753</v>
      </c>
      <c r="C21" s="1" t="s">
        <v>18</v>
      </c>
      <c r="D21" t="str">
        <f t="shared" si="1"/>
        <v>3151 &amp; 1753 \\ \hline</v>
      </c>
    </row>
    <row r="22" spans="1:4" x14ac:dyDescent="0.25">
      <c r="A22">
        <v>3302</v>
      </c>
      <c r="B22" s="2">
        <f t="shared" si="0"/>
        <v>1777</v>
      </c>
      <c r="C22" s="1" t="s">
        <v>20</v>
      </c>
      <c r="D22" t="str">
        <f t="shared" si="1"/>
        <v>3302 &amp; 1777 \\ \hline</v>
      </c>
    </row>
    <row r="23" spans="1:4" x14ac:dyDescent="0.25">
      <c r="A23">
        <v>3453</v>
      </c>
      <c r="B23" s="2">
        <f t="shared" si="0"/>
        <v>1811</v>
      </c>
      <c r="C23" s="1" t="s">
        <v>21</v>
      </c>
      <c r="D23" t="str">
        <f t="shared" si="1"/>
        <v>3453 &amp; 1811 \\ \hline</v>
      </c>
    </row>
    <row r="24" spans="1:4" x14ac:dyDescent="0.25">
      <c r="A24">
        <v>3604</v>
      </c>
      <c r="B24" s="2">
        <f t="shared" si="0"/>
        <v>1842</v>
      </c>
      <c r="C24" s="1" t="s">
        <v>22</v>
      </c>
      <c r="D24" t="str">
        <f t="shared" si="1"/>
        <v>3604 &amp; 1842 \\ \hline</v>
      </c>
    </row>
    <row r="25" spans="1:4" x14ac:dyDescent="0.25">
      <c r="A25">
        <v>3755</v>
      </c>
      <c r="B25" s="2">
        <f t="shared" si="0"/>
        <v>1873</v>
      </c>
      <c r="C25" s="1" t="s">
        <v>23</v>
      </c>
      <c r="D25" t="str">
        <f t="shared" si="1"/>
        <v>3755 &amp; 1873 \\ \hline</v>
      </c>
    </row>
    <row r="26" spans="1:4" x14ac:dyDescent="0.25">
      <c r="A26">
        <v>4000</v>
      </c>
      <c r="B26" s="2">
        <f t="shared" si="0"/>
        <v>1929</v>
      </c>
      <c r="C26" s="1" t="s">
        <v>24</v>
      </c>
      <c r="D26" t="str">
        <f t="shared" si="1"/>
        <v>4000 &amp; 1929 \\ \hline</v>
      </c>
    </row>
    <row r="27" spans="1:4" x14ac:dyDescent="0.25">
      <c r="A27">
        <v>4151</v>
      </c>
      <c r="B27" s="2">
        <f t="shared" si="0"/>
        <v>1959</v>
      </c>
      <c r="C27" s="1" t="s">
        <v>25</v>
      </c>
      <c r="D27" t="str">
        <f t="shared" si="1"/>
        <v>4151 &amp; 1959 \\ \hline</v>
      </c>
    </row>
    <row r="28" spans="1:4" x14ac:dyDescent="0.25">
      <c r="A28">
        <v>4302</v>
      </c>
      <c r="B28" s="2">
        <f t="shared" si="0"/>
        <v>1996</v>
      </c>
      <c r="C28" s="1" t="s">
        <v>1</v>
      </c>
      <c r="D28" t="str">
        <f t="shared" si="1"/>
        <v>4302 &amp; 1996 \\ \hline</v>
      </c>
    </row>
    <row r="29" spans="1:4" x14ac:dyDescent="0.25">
      <c r="A29">
        <v>4453</v>
      </c>
      <c r="B29" s="2">
        <f t="shared" si="0"/>
        <v>2025</v>
      </c>
      <c r="C29" s="1" t="s">
        <v>26</v>
      </c>
      <c r="D29" t="str">
        <f t="shared" si="1"/>
        <v>4453 &amp; 2025 \\ \hline</v>
      </c>
    </row>
    <row r="30" spans="1:4" x14ac:dyDescent="0.25">
      <c r="A30">
        <v>4604</v>
      </c>
      <c r="B30" s="2">
        <f t="shared" si="0"/>
        <v>2057</v>
      </c>
      <c r="C30" s="1" t="s">
        <v>27</v>
      </c>
      <c r="D30" t="str">
        <f t="shared" si="1"/>
        <v>4604 &amp; 2057 \\ \hline</v>
      </c>
    </row>
    <row r="31" spans="1:4" x14ac:dyDescent="0.25">
      <c r="A31">
        <v>4755</v>
      </c>
      <c r="B31" s="2">
        <f t="shared" si="0"/>
        <v>2094</v>
      </c>
      <c r="C31" s="1" t="s">
        <v>28</v>
      </c>
      <c r="D31" t="str">
        <f t="shared" si="1"/>
        <v>4755 &amp; 2094 \\ \hline</v>
      </c>
    </row>
    <row r="32" spans="1:4" x14ac:dyDescent="0.25">
      <c r="A32">
        <v>5000</v>
      </c>
      <c r="B32" s="2">
        <f t="shared" si="0"/>
        <v>2141</v>
      </c>
      <c r="C32" s="1" t="s">
        <v>29</v>
      </c>
      <c r="D32" t="str">
        <f t="shared" si="1"/>
        <v>5000 &amp; 2141 \\ \hline</v>
      </c>
    </row>
    <row r="33" spans="1:4" x14ac:dyDescent="0.25">
      <c r="A33">
        <v>5151</v>
      </c>
      <c r="B33" s="2">
        <f t="shared" si="0"/>
        <v>2156</v>
      </c>
      <c r="C33" s="1" t="s">
        <v>30</v>
      </c>
      <c r="D33" t="str">
        <f t="shared" si="1"/>
        <v>5151 &amp; 2156 \\ \hline</v>
      </c>
    </row>
    <row r="34" spans="1:4" x14ac:dyDescent="0.25">
      <c r="A34">
        <v>5302</v>
      </c>
      <c r="B34" s="2">
        <f t="shared" si="0"/>
        <v>2167</v>
      </c>
      <c r="C34" s="1" t="s">
        <v>31</v>
      </c>
      <c r="D34" t="str">
        <f t="shared" si="1"/>
        <v>5302 &amp; 2167 \\ \hline</v>
      </c>
    </row>
    <row r="35" spans="1:4" x14ac:dyDescent="0.25">
      <c r="A35">
        <v>5453</v>
      </c>
      <c r="B35" s="2">
        <f t="shared" si="0"/>
        <v>2177</v>
      </c>
      <c r="C35" s="1" t="s">
        <v>32</v>
      </c>
      <c r="D35" t="str">
        <f t="shared" si="1"/>
        <v>5453 &amp; 2177 \\ \hline</v>
      </c>
    </row>
    <row r="36" spans="1:4" x14ac:dyDescent="0.25">
      <c r="A36">
        <v>5604</v>
      </c>
      <c r="B36" s="2">
        <f t="shared" si="0"/>
        <v>2184</v>
      </c>
      <c r="C36" s="1" t="s">
        <v>33</v>
      </c>
      <c r="D36" t="str">
        <f t="shared" si="1"/>
        <v>5604 &amp; 2184 \\ \hline</v>
      </c>
    </row>
    <row r="37" spans="1:4" x14ac:dyDescent="0.25">
      <c r="A37">
        <v>5755</v>
      </c>
      <c r="B37" s="2">
        <f t="shared" si="0"/>
        <v>2188</v>
      </c>
      <c r="C37" s="1" t="s">
        <v>34</v>
      </c>
      <c r="D37" t="str">
        <f t="shared" si="1"/>
        <v>5755 &amp; 2188 \\ \hline</v>
      </c>
    </row>
  </sheetData>
  <pageMargins left="0.70866141732283472" right="0.70866141732283472" top="0.74803149606299213" bottom="0.74803149606299213" header="0.31496062992125984" footer="0.31496062992125984"/>
  <pageSetup paperSize="1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78911-C336-4E3E-BF0B-85DD25A3ACA6}">
  <dimension ref="A2:G14"/>
  <sheetViews>
    <sheetView workbookViewId="0">
      <selection activeCell="E21" sqref="E21"/>
    </sheetView>
  </sheetViews>
  <sheetFormatPr defaultRowHeight="15" x14ac:dyDescent="0.25"/>
  <sheetData>
    <row r="2" spans="1:7" x14ac:dyDescent="0.25">
      <c r="A2" t="s">
        <v>35</v>
      </c>
      <c r="B2" t="s">
        <v>36</v>
      </c>
      <c r="C2" t="s">
        <v>37</v>
      </c>
      <c r="D2" t="s">
        <v>38</v>
      </c>
      <c r="E2" t="s">
        <v>50</v>
      </c>
    </row>
    <row r="3" spans="1:7" x14ac:dyDescent="0.25">
      <c r="A3">
        <v>0</v>
      </c>
      <c r="B3" s="2">
        <v>-26.06</v>
      </c>
      <c r="C3" s="2">
        <v>-21.12</v>
      </c>
      <c r="D3" s="2">
        <v>-16.190000000000001</v>
      </c>
      <c r="E3" s="2">
        <f>A3</f>
        <v>0</v>
      </c>
    </row>
    <row r="4" spans="1:7" x14ac:dyDescent="0.25">
      <c r="A4">
        <v>486</v>
      </c>
      <c r="B4" s="2">
        <v>491.7</v>
      </c>
      <c r="C4" s="2">
        <v>481.83</v>
      </c>
      <c r="D4" s="2">
        <v>486.76900000000001</v>
      </c>
      <c r="E4" s="2">
        <f t="shared" ref="E4:E14" si="0">A4</f>
        <v>486</v>
      </c>
    </row>
    <row r="5" spans="1:7" x14ac:dyDescent="0.25">
      <c r="A5">
        <v>1000</v>
      </c>
      <c r="B5" s="2">
        <v>1014.39</v>
      </c>
      <c r="C5" s="2">
        <v>1024.25</v>
      </c>
      <c r="D5" s="2">
        <v>1014.39</v>
      </c>
      <c r="E5" s="2">
        <f t="shared" si="0"/>
        <v>1000</v>
      </c>
    </row>
    <row r="6" spans="1:7" x14ac:dyDescent="0.25">
      <c r="A6">
        <v>1486</v>
      </c>
      <c r="B6" s="2">
        <v>1517.35</v>
      </c>
      <c r="C6" s="2">
        <v>1507.49</v>
      </c>
      <c r="D6" s="2">
        <v>1512.42</v>
      </c>
      <c r="E6" s="2">
        <f t="shared" si="0"/>
        <v>1486</v>
      </c>
    </row>
    <row r="7" spans="1:7" x14ac:dyDescent="0.25">
      <c r="A7">
        <v>2000</v>
      </c>
      <c r="B7" s="2">
        <v>1990.72</v>
      </c>
      <c r="C7" s="2">
        <v>1985.79</v>
      </c>
      <c r="D7" s="2">
        <v>1980.86</v>
      </c>
      <c r="E7" s="2">
        <f t="shared" si="0"/>
        <v>2000</v>
      </c>
    </row>
    <row r="8" spans="1:7" x14ac:dyDescent="0.25">
      <c r="A8">
        <v>2486</v>
      </c>
      <c r="B8" s="2">
        <v>2508.48</v>
      </c>
      <c r="C8" s="2">
        <v>2518.34</v>
      </c>
      <c r="D8" s="2">
        <v>2498.62</v>
      </c>
      <c r="E8" s="2">
        <f t="shared" si="0"/>
        <v>2486</v>
      </c>
    </row>
    <row r="9" spans="1:7" x14ac:dyDescent="0.25">
      <c r="A9">
        <v>3000</v>
      </c>
      <c r="B9" s="2">
        <v>2996.65</v>
      </c>
      <c r="C9" s="3">
        <v>3006.51</v>
      </c>
      <c r="D9" s="2">
        <v>2996.65</v>
      </c>
      <c r="E9" s="2">
        <f t="shared" si="0"/>
        <v>3000</v>
      </c>
    </row>
    <row r="10" spans="1:7" x14ac:dyDescent="0.25">
      <c r="A10">
        <v>3486</v>
      </c>
      <c r="B10" s="2">
        <v>3509.47</v>
      </c>
      <c r="C10" s="2">
        <v>3504.54</v>
      </c>
      <c r="D10" s="2">
        <v>3504.54</v>
      </c>
      <c r="E10" s="2">
        <f t="shared" si="0"/>
        <v>3486</v>
      </c>
    </row>
    <row r="11" spans="1:7" x14ac:dyDescent="0.25">
      <c r="A11">
        <v>4000</v>
      </c>
      <c r="B11" s="2">
        <v>4032.16</v>
      </c>
      <c r="C11" s="2">
        <v>3997.64</v>
      </c>
      <c r="D11" s="2">
        <v>4027.23</v>
      </c>
      <c r="E11" s="2">
        <f t="shared" si="0"/>
        <v>4000</v>
      </c>
    </row>
    <row r="12" spans="1:7" x14ac:dyDescent="0.25">
      <c r="A12">
        <v>4486</v>
      </c>
      <c r="B12" s="2">
        <v>4564.71</v>
      </c>
      <c r="C12" s="2">
        <v>4554.84</v>
      </c>
      <c r="D12" s="2">
        <v>4530.1899999999996</v>
      </c>
      <c r="E12" s="2">
        <f t="shared" si="0"/>
        <v>4486</v>
      </c>
    </row>
    <row r="13" spans="1:7" x14ac:dyDescent="0.25">
      <c r="A13">
        <v>5000</v>
      </c>
      <c r="B13" s="2">
        <v>5062.74</v>
      </c>
      <c r="C13" s="2">
        <v>5028.22</v>
      </c>
      <c r="D13" s="2">
        <v>5052.88</v>
      </c>
      <c r="E13" s="2">
        <f t="shared" si="0"/>
        <v>5000</v>
      </c>
    </row>
    <row r="14" spans="1:7" x14ac:dyDescent="0.25">
      <c r="A14">
        <v>5486</v>
      </c>
      <c r="B14" s="2">
        <v>5279.7</v>
      </c>
      <c r="C14" s="2">
        <v>5284.63</v>
      </c>
      <c r="D14" s="2">
        <v>5289.56</v>
      </c>
      <c r="E14" s="2">
        <f t="shared" si="0"/>
        <v>5486</v>
      </c>
      <c r="G14" s="4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1317-6A77-4DBA-B1D9-1FC19328BFDC}">
  <dimension ref="A1:T6"/>
  <sheetViews>
    <sheetView zoomScaleNormal="100" workbookViewId="0">
      <selection activeCell="W28" sqref="W28"/>
    </sheetView>
  </sheetViews>
  <sheetFormatPr defaultRowHeight="15" x14ac:dyDescent="0.25"/>
  <cols>
    <col min="14" max="14" width="11.85546875" customWidth="1"/>
    <col min="17" max="17" width="15.140625" customWidth="1"/>
    <col min="18" max="18" width="13.28515625" customWidth="1"/>
  </cols>
  <sheetData>
    <row r="1" spans="1:20" x14ac:dyDescent="0.25">
      <c r="A1" t="s">
        <v>39</v>
      </c>
      <c r="B1" t="s">
        <v>40</v>
      </c>
      <c r="C1" t="s">
        <v>41</v>
      </c>
      <c r="D1" t="s">
        <v>42</v>
      </c>
      <c r="E1" t="s">
        <v>43</v>
      </c>
      <c r="F1" t="s">
        <v>44</v>
      </c>
      <c r="G1" t="s">
        <v>45</v>
      </c>
      <c r="H1" t="s">
        <v>46</v>
      </c>
      <c r="I1" t="s">
        <v>47</v>
      </c>
      <c r="J1" t="s">
        <v>48</v>
      </c>
      <c r="K1" t="s">
        <v>49</v>
      </c>
      <c r="M1" t="s">
        <v>51</v>
      </c>
      <c r="N1" t="s">
        <v>52</v>
      </c>
      <c r="O1" t="s">
        <v>53</v>
      </c>
      <c r="Q1" t="s">
        <v>54</v>
      </c>
      <c r="R1" t="s">
        <v>55</v>
      </c>
      <c r="S1" t="s">
        <v>56</v>
      </c>
      <c r="T1" t="s">
        <v>57</v>
      </c>
    </row>
    <row r="2" spans="1:20" x14ac:dyDescent="0.25">
      <c r="A2">
        <v>1000</v>
      </c>
      <c r="B2">
        <v>984.8</v>
      </c>
      <c r="C2">
        <v>989.73</v>
      </c>
      <c r="D2">
        <v>994.66</v>
      </c>
      <c r="E2">
        <v>994.66</v>
      </c>
      <c r="F2">
        <v>999.59</v>
      </c>
      <c r="G2">
        <v>994.66</v>
      </c>
      <c r="H2">
        <v>999.59</v>
      </c>
      <c r="I2">
        <v>989.73</v>
      </c>
      <c r="J2">
        <v>984.8</v>
      </c>
      <c r="K2">
        <v>970.01</v>
      </c>
      <c r="M2">
        <f>MAX(B2:K2)</f>
        <v>999.59</v>
      </c>
      <c r="N2">
        <f>AVERAGE(B2:K2)</f>
        <v>990.22299999999996</v>
      </c>
      <c r="O2">
        <f>MIN(B2:K2)</f>
        <v>970.01</v>
      </c>
      <c r="Q2">
        <f>(M2-N2)</f>
        <v>9.3670000000000755</v>
      </c>
      <c r="R2">
        <f>(N2-O2)</f>
        <v>20.212999999999965</v>
      </c>
      <c r="S2">
        <f>Q2+R2</f>
        <v>29.580000000000041</v>
      </c>
      <c r="T2">
        <f>(S2/A2)*100</f>
        <v>2.9580000000000042</v>
      </c>
    </row>
    <row r="3" spans="1:20" x14ac:dyDescent="0.25">
      <c r="A3">
        <v>2000</v>
      </c>
      <c r="B3">
        <v>1985.79</v>
      </c>
      <c r="C3">
        <v>1980.86</v>
      </c>
      <c r="D3">
        <v>1980.86</v>
      </c>
      <c r="E3">
        <v>1975.93</v>
      </c>
      <c r="F3">
        <v>1975.93</v>
      </c>
      <c r="G3">
        <v>1971</v>
      </c>
      <c r="H3">
        <v>1966.07</v>
      </c>
      <c r="I3">
        <v>1971</v>
      </c>
      <c r="J3">
        <v>1975.93</v>
      </c>
      <c r="K3">
        <v>1975.93</v>
      </c>
      <c r="M3">
        <f t="shared" ref="M3:M6" si="0">MAX(B3:K3)</f>
        <v>1985.79</v>
      </c>
      <c r="N3">
        <f t="shared" ref="N3:N6" si="1">AVERAGE(B3:K3)</f>
        <v>1975.9299999999998</v>
      </c>
      <c r="O3">
        <f t="shared" ref="O3:O6" si="2">MIN(B3:K3)</f>
        <v>1966.07</v>
      </c>
      <c r="Q3">
        <f t="shared" ref="Q3:Q6" si="3">(M3-N3)</f>
        <v>9.8600000000001273</v>
      </c>
      <c r="R3">
        <f t="shared" ref="R3:R6" si="4">(N3-O3)</f>
        <v>9.8599999999999</v>
      </c>
      <c r="S3">
        <f t="shared" ref="S3:S6" si="5">Q3+R3</f>
        <v>19.720000000000027</v>
      </c>
      <c r="T3">
        <f t="shared" ref="T3:T6" si="6">(S3/A3)*100</f>
        <v>0.98600000000000132</v>
      </c>
    </row>
    <row r="4" spans="1:20" x14ac:dyDescent="0.25">
      <c r="A4">
        <v>3000</v>
      </c>
      <c r="B4">
        <v>3105.13</v>
      </c>
      <c r="C4">
        <v>3100.2</v>
      </c>
      <c r="D4">
        <v>3095.27</v>
      </c>
      <c r="E4">
        <v>3105.13</v>
      </c>
      <c r="F4">
        <v>3105.13</v>
      </c>
      <c r="G4">
        <v>3095.27</v>
      </c>
      <c r="H4">
        <v>3105.13</v>
      </c>
      <c r="I4">
        <v>3105.13</v>
      </c>
      <c r="J4">
        <v>3114.99</v>
      </c>
      <c r="K4">
        <v>3105.13</v>
      </c>
      <c r="M4">
        <f t="shared" si="0"/>
        <v>3114.99</v>
      </c>
      <c r="N4">
        <f t="shared" si="1"/>
        <v>3103.6510000000007</v>
      </c>
      <c r="O4">
        <f t="shared" si="2"/>
        <v>3095.27</v>
      </c>
      <c r="Q4">
        <f t="shared" si="3"/>
        <v>11.338999999999032</v>
      </c>
      <c r="R4">
        <f t="shared" si="4"/>
        <v>8.3810000000007676</v>
      </c>
      <c r="S4">
        <f t="shared" si="5"/>
        <v>19.7199999999998</v>
      </c>
      <c r="T4">
        <f t="shared" si="6"/>
        <v>0.65733333333332666</v>
      </c>
    </row>
    <row r="5" spans="1:20" x14ac:dyDescent="0.25">
      <c r="A5">
        <v>4000</v>
      </c>
      <c r="B5">
        <v>4189.95</v>
      </c>
      <c r="C5">
        <v>4194.88</v>
      </c>
      <c r="D5">
        <v>4140.6400000000003</v>
      </c>
      <c r="E5">
        <v>4185.0200000000004</v>
      </c>
      <c r="F5">
        <v>4189.95</v>
      </c>
      <c r="G5">
        <v>4185.0200000000004</v>
      </c>
      <c r="H5">
        <v>4244.1899999999996</v>
      </c>
      <c r="I5">
        <v>4170.2299999999996</v>
      </c>
      <c r="J5">
        <v>4175.16</v>
      </c>
      <c r="K5">
        <v>4175.16</v>
      </c>
      <c r="M5">
        <f t="shared" si="0"/>
        <v>4244.1899999999996</v>
      </c>
      <c r="N5">
        <f t="shared" si="1"/>
        <v>4185.0200000000013</v>
      </c>
      <c r="O5">
        <f t="shared" si="2"/>
        <v>4140.6400000000003</v>
      </c>
      <c r="Q5">
        <f t="shared" si="3"/>
        <v>59.169999999998254</v>
      </c>
      <c r="R5">
        <f t="shared" si="4"/>
        <v>44.380000000001019</v>
      </c>
      <c r="S5">
        <f t="shared" si="5"/>
        <v>103.54999999999927</v>
      </c>
      <c r="T5">
        <f t="shared" si="6"/>
        <v>2.5887499999999819</v>
      </c>
    </row>
    <row r="6" spans="1:20" x14ac:dyDescent="0.25">
      <c r="A6">
        <v>5000</v>
      </c>
      <c r="B6">
        <v>5181.08</v>
      </c>
      <c r="C6">
        <v>5205.74</v>
      </c>
      <c r="D6">
        <v>5200.8100000000004</v>
      </c>
      <c r="E6">
        <v>5200.8100000000004</v>
      </c>
      <c r="F6">
        <v>5181.08</v>
      </c>
      <c r="G6">
        <v>5171.22</v>
      </c>
      <c r="H6">
        <v>5186.01</v>
      </c>
      <c r="I6">
        <v>5200.8100000000004</v>
      </c>
      <c r="J6">
        <v>5195.87</v>
      </c>
      <c r="K6">
        <v>5190.9399999999996</v>
      </c>
      <c r="M6">
        <f t="shared" si="0"/>
        <v>5205.74</v>
      </c>
      <c r="N6">
        <f t="shared" si="1"/>
        <v>5191.4370000000008</v>
      </c>
      <c r="O6">
        <f t="shared" si="2"/>
        <v>5171.22</v>
      </c>
      <c r="Q6">
        <f t="shared" si="3"/>
        <v>14.302999999998974</v>
      </c>
      <c r="R6">
        <f t="shared" si="4"/>
        <v>20.217000000000553</v>
      </c>
      <c r="S6">
        <f t="shared" si="5"/>
        <v>34.519999999999527</v>
      </c>
      <c r="T6">
        <f t="shared" si="6"/>
        <v>0.69039999999999047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5DFF-AAE1-488E-AA51-4A5BEB3E0EDF}">
  <dimension ref="A1:M7"/>
  <sheetViews>
    <sheetView workbookViewId="0">
      <selection activeCell="R33" sqref="R33"/>
    </sheetView>
  </sheetViews>
  <sheetFormatPr defaultRowHeight="15" x14ac:dyDescent="0.25"/>
  <cols>
    <col min="5" max="5" width="12.7109375" bestFit="1" customWidth="1"/>
    <col min="6" max="6" width="12.85546875" customWidth="1"/>
    <col min="12" max="12" width="18.140625" customWidth="1"/>
    <col min="13" max="13" width="12.7109375" bestFit="1" customWidth="1"/>
  </cols>
  <sheetData>
    <row r="1" spans="1:13" x14ac:dyDescent="0.25">
      <c r="A1" t="s">
        <v>35</v>
      </c>
      <c r="B1" t="s">
        <v>36</v>
      </c>
      <c r="C1" t="s">
        <v>37</v>
      </c>
      <c r="D1" t="s">
        <v>38</v>
      </c>
      <c r="E1" s="3" t="s">
        <v>60</v>
      </c>
      <c r="F1" t="s">
        <v>58</v>
      </c>
      <c r="G1" t="s">
        <v>59</v>
      </c>
      <c r="H1" t="s">
        <v>37</v>
      </c>
      <c r="I1" t="s">
        <v>38</v>
      </c>
      <c r="L1" t="s">
        <v>61</v>
      </c>
      <c r="M1" t="s">
        <v>62</v>
      </c>
    </row>
    <row r="2" spans="1:13" x14ac:dyDescent="0.25">
      <c r="A2">
        <v>0</v>
      </c>
      <c r="B2" s="1">
        <v>-60.57</v>
      </c>
      <c r="C2" s="1">
        <v>-80.3</v>
      </c>
      <c r="D2" s="1">
        <v>-55.64</v>
      </c>
      <c r="E2" s="2">
        <f>AVERAGE(B2:D2)</f>
        <v>-65.50333333333333</v>
      </c>
      <c r="G2" s="2">
        <f>Liniaritet!B3</f>
        <v>-26.06</v>
      </c>
      <c r="H2" s="2">
        <f>Liniaritet!C3</f>
        <v>-21.12</v>
      </c>
      <c r="I2" s="2">
        <f>Liniaritet!D3</f>
        <v>-16.190000000000001</v>
      </c>
      <c r="J2" s="2">
        <f>AVERAGE(G2:I2)</f>
        <v>-21.123333333333335</v>
      </c>
      <c r="L2" s="2">
        <f>E2-J2</f>
        <v>-44.379999999999995</v>
      </c>
      <c r="M2">
        <f>L2/J2*100</f>
        <v>210.09941612750512</v>
      </c>
    </row>
    <row r="3" spans="1:13" x14ac:dyDescent="0.25">
      <c r="A3">
        <v>1000</v>
      </c>
      <c r="B3" s="1">
        <v>989.73</v>
      </c>
      <c r="C3" s="1">
        <v>960.15</v>
      </c>
      <c r="D3" s="1">
        <v>984.8</v>
      </c>
      <c r="E3" s="2">
        <f t="shared" ref="E3:E7" si="0">AVERAGE(B3:D3)</f>
        <v>978.2266666666668</v>
      </c>
      <c r="G3" s="2">
        <f>Liniaritet!B5</f>
        <v>1014.39</v>
      </c>
      <c r="H3" s="2">
        <f>Liniaritet!C5</f>
        <v>1024.25</v>
      </c>
      <c r="I3" s="2">
        <f>Liniaritet!D5</f>
        <v>1014.39</v>
      </c>
      <c r="J3" s="2">
        <f t="shared" ref="J3:J7" si="1">AVERAGE(G3:I3)</f>
        <v>1017.6766666666666</v>
      </c>
      <c r="L3" s="2">
        <f t="shared" ref="L3:L7" si="2">E3-J3</f>
        <v>-39.449999999999818</v>
      </c>
      <c r="M3">
        <f>ABS(L3/J3*100)</f>
        <v>3.876476811560956</v>
      </c>
    </row>
    <row r="4" spans="1:13" x14ac:dyDescent="0.25">
      <c r="A4">
        <v>2000</v>
      </c>
      <c r="B4" s="1">
        <v>2035.1</v>
      </c>
      <c r="C4" s="1">
        <v>2015.38</v>
      </c>
      <c r="D4" s="1">
        <v>2040.03</v>
      </c>
      <c r="E4" s="2">
        <f t="shared" si="0"/>
        <v>2030.17</v>
      </c>
      <c r="G4" s="2">
        <f>Liniaritet!B7</f>
        <v>1990.72</v>
      </c>
      <c r="H4" s="2">
        <f>Liniaritet!C7</f>
        <v>1985.79</v>
      </c>
      <c r="I4" s="2">
        <f>Liniaritet!D7</f>
        <v>1980.86</v>
      </c>
      <c r="J4" s="2">
        <f t="shared" si="1"/>
        <v>1985.79</v>
      </c>
      <c r="L4" s="2">
        <f t="shared" si="2"/>
        <v>44.380000000000109</v>
      </c>
      <c r="M4">
        <f t="shared" ref="M4:M7" si="3">L4/J4*100</f>
        <v>2.2348788139732858</v>
      </c>
    </row>
    <row r="5" spans="1:13" x14ac:dyDescent="0.25">
      <c r="A5">
        <v>3000</v>
      </c>
      <c r="B5" s="1">
        <v>3060.75</v>
      </c>
      <c r="C5" s="1">
        <v>3065.68</v>
      </c>
      <c r="D5" s="1">
        <v>3060.75</v>
      </c>
      <c r="E5" s="2">
        <f t="shared" si="0"/>
        <v>3062.3933333333334</v>
      </c>
      <c r="G5" s="2">
        <f>Liniaritet!B9</f>
        <v>2996.65</v>
      </c>
      <c r="H5" s="2">
        <f>Liniaritet!C9</f>
        <v>3006.51</v>
      </c>
      <c r="I5" s="2">
        <f>Liniaritet!D9</f>
        <v>2996.65</v>
      </c>
      <c r="J5" s="2">
        <f t="shared" si="1"/>
        <v>2999.9366666666665</v>
      </c>
      <c r="L5" s="2">
        <f t="shared" si="2"/>
        <v>62.456666666666933</v>
      </c>
      <c r="M5">
        <f t="shared" si="3"/>
        <v>2.0819328408044258</v>
      </c>
    </row>
    <row r="6" spans="1:13" x14ac:dyDescent="0.25">
      <c r="A6">
        <v>4000</v>
      </c>
      <c r="B6" s="1">
        <v>4135.71</v>
      </c>
      <c r="C6" s="1">
        <v>4115.99</v>
      </c>
      <c r="D6" s="1">
        <v>4115.99</v>
      </c>
      <c r="E6" s="2">
        <f t="shared" si="0"/>
        <v>4122.5633333333335</v>
      </c>
      <c r="G6" s="2">
        <f>Liniaritet!B11</f>
        <v>4032.16</v>
      </c>
      <c r="H6" s="2">
        <f>Liniaritet!C11</f>
        <v>3997.64</v>
      </c>
      <c r="I6" s="2">
        <f>Liniaritet!D11</f>
        <v>4027.23</v>
      </c>
      <c r="J6" s="2">
        <f t="shared" si="1"/>
        <v>4019.0099999999998</v>
      </c>
      <c r="L6" s="2">
        <f t="shared" si="2"/>
        <v>103.55333333333374</v>
      </c>
      <c r="M6">
        <f t="shared" si="3"/>
        <v>2.5765880983957179</v>
      </c>
    </row>
    <row r="7" spans="1:13" x14ac:dyDescent="0.25">
      <c r="A7">
        <v>5000</v>
      </c>
      <c r="B7" s="1">
        <v>5131.7700000000004</v>
      </c>
      <c r="C7" s="1">
        <v>5131.7700000000004</v>
      </c>
      <c r="D7" s="1">
        <v>5136.7</v>
      </c>
      <c r="E7" s="2">
        <f t="shared" si="0"/>
        <v>5133.4133333333339</v>
      </c>
      <c r="G7" s="2">
        <f>Liniaritet!B13</f>
        <v>5062.74</v>
      </c>
      <c r="H7" s="2">
        <f>Liniaritet!C13</f>
        <v>5028.22</v>
      </c>
      <c r="I7" s="2">
        <f>Liniaritet!D13</f>
        <v>5052.88</v>
      </c>
      <c r="J7" s="2">
        <f t="shared" si="1"/>
        <v>5047.9466666666667</v>
      </c>
      <c r="L7" s="2">
        <f t="shared" si="2"/>
        <v>85.466666666667152</v>
      </c>
      <c r="M7">
        <f t="shared" si="3"/>
        <v>1.6930976555484041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Indledende</vt:lpstr>
      <vt:lpstr>Liniaritet</vt:lpstr>
      <vt:lpstr>Præcision</vt:lpstr>
      <vt:lpstr>Cirka 30 min efter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Viktor</dc:creator>
  <cp:lastModifiedBy>Anton</cp:lastModifiedBy>
  <cp:lastPrinted>2019-11-11T13:16:44Z</cp:lastPrinted>
  <dcterms:created xsi:type="dcterms:W3CDTF">2019-11-06T13:09:10Z</dcterms:created>
  <dcterms:modified xsi:type="dcterms:W3CDTF">2019-11-11T13:30:58Z</dcterms:modified>
</cp:coreProperties>
</file>