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zair.ahmad\Desktop\New folder\"/>
    </mc:Choice>
  </mc:AlternateContent>
  <xr:revisionPtr revIDLastSave="0" documentId="13_ncr:1_{3E4C8F26-453D-458C-9BD1-31D59A903567}" xr6:coauthVersionLast="47" xr6:coauthVersionMax="47" xr10:uidLastSave="{00000000-0000-0000-0000-000000000000}"/>
  <bookViews>
    <workbookView xWindow="-120" yWindow="-120" windowWidth="29040" windowHeight="15720" activeTab="4" xr2:uid="{1D15DDA5-F8AF-4E2B-B9DB-63BC3F4AFD7E}"/>
  </bookViews>
  <sheets>
    <sheet name="graphical_abstract" sheetId="11" r:id="rId1"/>
    <sheet name="Sheet1" sheetId="4" r:id="rId2"/>
    <sheet name="Sheet2" sheetId="5" r:id="rId3"/>
    <sheet name="Sheet3" sheetId="6" r:id="rId4"/>
    <sheet name="WP_Graph_TRT" sheetId="7" r:id="rId5"/>
  </sheets>
  <definedNames>
    <definedName name="_xlnm._FilterDatabase" localSheetId="1" hidden="1">Sheet1!$T$1:$AD$145</definedName>
    <definedName name="_xlnm._FilterDatabase" localSheetId="4" hidden="1">WP_Graph_TRT!$A$2:$E$978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7" i="7" l="1"/>
  <c r="AI187" i="7"/>
  <c r="AH188" i="7"/>
  <c r="AH192" i="7" s="1"/>
  <c r="AI188" i="7"/>
  <c r="AH189" i="7"/>
  <c r="AI189" i="7"/>
  <c r="AH190" i="7"/>
  <c r="AI190" i="7"/>
  <c r="AH191" i="7"/>
  <c r="AI191" i="7"/>
  <c r="AG191" i="7"/>
  <c r="AG190" i="7"/>
  <c r="AG188" i="7"/>
  <c r="AG192" i="7" s="1"/>
  <c r="AG187" i="7"/>
  <c r="AG193" i="7" s="1"/>
  <c r="AB187" i="7"/>
  <c r="AC187" i="7"/>
  <c r="AB188" i="7"/>
  <c r="AB192" i="7" s="1"/>
  <c r="AB194" i="7" s="1"/>
  <c r="AC188" i="7"/>
  <c r="AC192" i="7" s="1"/>
  <c r="AC194" i="7" s="1"/>
  <c r="AB189" i="7"/>
  <c r="AC189" i="7"/>
  <c r="AB190" i="7"/>
  <c r="AC190" i="7"/>
  <c r="AB191" i="7"/>
  <c r="AC191" i="7"/>
  <c r="AA191" i="7"/>
  <c r="AA190" i="7"/>
  <c r="AA188" i="7"/>
  <c r="AA192" i="7" s="1"/>
  <c r="AA187" i="7"/>
  <c r="AA193" i="7" s="1"/>
  <c r="V187" i="7"/>
  <c r="W187" i="7"/>
  <c r="W193" i="7" s="1"/>
  <c r="V188" i="7"/>
  <c r="V192" i="7" s="1"/>
  <c r="V194" i="7" s="1"/>
  <c r="W188" i="7"/>
  <c r="V189" i="7"/>
  <c r="W189" i="7"/>
  <c r="V190" i="7"/>
  <c r="W190" i="7"/>
  <c r="V191" i="7"/>
  <c r="W191" i="7"/>
  <c r="U191" i="7"/>
  <c r="U190" i="7"/>
  <c r="U188" i="7"/>
  <c r="U192" i="7" s="1"/>
  <c r="U194" i="7" s="1"/>
  <c r="U187" i="7"/>
  <c r="P187" i="7"/>
  <c r="P193" i="7" s="1"/>
  <c r="Q187" i="7"/>
  <c r="Q193" i="7" s="1"/>
  <c r="P188" i="7"/>
  <c r="P192" i="7" s="1"/>
  <c r="P194" i="7" s="1"/>
  <c r="Q188" i="7"/>
  <c r="P189" i="7"/>
  <c r="Q189" i="7"/>
  <c r="P190" i="7"/>
  <c r="Q190" i="7"/>
  <c r="P191" i="7"/>
  <c r="Q191" i="7"/>
  <c r="O191" i="7"/>
  <c r="O190" i="7"/>
  <c r="O188" i="7"/>
  <c r="O192" i="7" s="1"/>
  <c r="O187" i="7"/>
  <c r="O193" i="7" s="1"/>
  <c r="J187" i="7"/>
  <c r="K187" i="7"/>
  <c r="J188" i="7"/>
  <c r="K188" i="7"/>
  <c r="J189" i="7"/>
  <c r="K189" i="7"/>
  <c r="J190" i="7"/>
  <c r="K190" i="7"/>
  <c r="J191" i="7"/>
  <c r="K191" i="7"/>
  <c r="I191" i="7"/>
  <c r="I190" i="7"/>
  <c r="I188" i="7"/>
  <c r="I192" i="7" s="1"/>
  <c r="I187" i="7"/>
  <c r="I193" i="7" s="1"/>
  <c r="AG189" i="7"/>
  <c r="AI192" i="7"/>
  <c r="AI193" i="7"/>
  <c r="AH193" i="7"/>
  <c r="AA189" i="7"/>
  <c r="AC193" i="7"/>
  <c r="AB193" i="7"/>
  <c r="V193" i="7"/>
  <c r="U193" i="7"/>
  <c r="U189" i="7"/>
  <c r="W192" i="7"/>
  <c r="O189" i="7"/>
  <c r="Q192" i="7"/>
  <c r="I189" i="7"/>
  <c r="K192" i="7"/>
  <c r="J192" i="7"/>
  <c r="K193" i="7"/>
  <c r="J193" i="7"/>
  <c r="D188" i="7"/>
  <c r="D192" i="7" s="1"/>
  <c r="D194" i="7" s="1"/>
  <c r="E188" i="7"/>
  <c r="E192" i="7" s="1"/>
  <c r="E194" i="7" s="1"/>
  <c r="D189" i="7"/>
  <c r="E189" i="7"/>
  <c r="D190" i="7"/>
  <c r="E190" i="7"/>
  <c r="D191" i="7"/>
  <c r="E191" i="7"/>
  <c r="D193" i="7"/>
  <c r="E193" i="7"/>
  <c r="C194" i="7"/>
  <c r="C193" i="7"/>
  <c r="C192" i="7"/>
  <c r="C191" i="7"/>
  <c r="C190" i="7"/>
  <c r="C189" i="7"/>
  <c r="C188" i="7"/>
  <c r="D187" i="7"/>
  <c r="E187" i="7"/>
  <c r="C187" i="7"/>
  <c r="AA194" i="7" l="1"/>
  <c r="W194" i="7"/>
  <c r="Q194" i="7"/>
  <c r="O194" i="7"/>
  <c r="AG194" i="7"/>
  <c r="AH194" i="7"/>
  <c r="AI194" i="7"/>
  <c r="I194" i="7"/>
  <c r="J194" i="7"/>
  <c r="K194" i="7"/>
  <c r="S65" i="5"/>
  <c r="R65" i="5"/>
  <c r="S64" i="5"/>
  <c r="R64" i="5"/>
  <c r="Q64" i="5"/>
  <c r="S63" i="5"/>
  <c r="R63" i="5"/>
  <c r="Q63" i="5"/>
  <c r="P63" i="5"/>
  <c r="P45" i="5"/>
  <c r="Q45" i="5"/>
  <c r="R45" i="5"/>
  <c r="S45" i="5"/>
  <c r="Q46" i="5"/>
  <c r="R46" i="5"/>
  <c r="S46" i="5"/>
  <c r="R47" i="5"/>
  <c r="S47" i="5"/>
  <c r="P27" i="5"/>
  <c r="S29" i="5"/>
  <c r="R29" i="5"/>
  <c r="S28" i="5"/>
  <c r="R28" i="5"/>
  <c r="Q28" i="5"/>
  <c r="S27" i="5"/>
  <c r="R27" i="5"/>
  <c r="Q27" i="5"/>
  <c r="S11" i="5"/>
  <c r="R11" i="5"/>
  <c r="R10" i="5"/>
  <c r="S10" i="5"/>
  <c r="Q10" i="5"/>
  <c r="Q9" i="5"/>
  <c r="R9" i="5"/>
  <c r="S9" i="5"/>
  <c r="P9" i="5"/>
  <c r="S58" i="5"/>
  <c r="R58" i="5"/>
  <c r="S57" i="5"/>
  <c r="R57" i="5"/>
  <c r="Q57" i="5"/>
  <c r="S56" i="5"/>
  <c r="R56" i="5"/>
  <c r="Q56" i="5"/>
  <c r="P56" i="5"/>
  <c r="S40" i="5"/>
  <c r="R40" i="5"/>
  <c r="S39" i="5"/>
  <c r="R39" i="5"/>
  <c r="Q39" i="5"/>
  <c r="S38" i="5"/>
  <c r="R38" i="5"/>
  <c r="Q38" i="5"/>
  <c r="P38" i="5"/>
  <c r="P20" i="5"/>
  <c r="S22" i="5"/>
  <c r="R22" i="5"/>
  <c r="S21" i="5"/>
  <c r="R21" i="5"/>
  <c r="Q21" i="5"/>
  <c r="S20" i="5"/>
  <c r="R20" i="5"/>
  <c r="Q20" i="5"/>
  <c r="S4" i="5"/>
  <c r="R4" i="5"/>
  <c r="R3" i="5"/>
  <c r="S3" i="5"/>
  <c r="Q3" i="5"/>
  <c r="Q2" i="5"/>
  <c r="R2" i="5"/>
  <c r="S2" i="5"/>
  <c r="P2" i="5"/>
  <c r="G78" i="5"/>
  <c r="F78" i="5"/>
  <c r="E77" i="5"/>
  <c r="F77" i="5"/>
  <c r="G77" i="5"/>
  <c r="E76" i="5"/>
  <c r="F76" i="5"/>
  <c r="G76" i="5"/>
  <c r="D76" i="5"/>
  <c r="R144" i="4"/>
  <c r="R142" i="4"/>
  <c r="R140" i="4"/>
  <c r="R138" i="4"/>
  <c r="R136" i="4"/>
  <c r="R134" i="4"/>
  <c r="R132" i="4"/>
  <c r="R130" i="4"/>
  <c r="R128" i="4"/>
  <c r="R126" i="4"/>
  <c r="R124" i="4"/>
  <c r="R122" i="4"/>
  <c r="R120" i="4"/>
  <c r="R118" i="4"/>
  <c r="R116" i="4"/>
  <c r="R114" i="4"/>
  <c r="R112" i="4"/>
  <c r="R110" i="4"/>
  <c r="R108" i="4"/>
  <c r="R106" i="4"/>
  <c r="R104" i="4"/>
  <c r="R102" i="4"/>
  <c r="R100" i="4"/>
  <c r="R98" i="4"/>
  <c r="R96" i="4"/>
  <c r="R94" i="4"/>
  <c r="R92" i="4"/>
  <c r="R90" i="4"/>
  <c r="R88" i="4"/>
  <c r="R86" i="4"/>
  <c r="R84" i="4"/>
  <c r="R82" i="4"/>
  <c r="R80" i="4"/>
  <c r="R78" i="4"/>
  <c r="R76" i="4"/>
  <c r="R74" i="4"/>
  <c r="R72" i="4"/>
  <c r="R70" i="4"/>
  <c r="R68" i="4"/>
  <c r="R66" i="4"/>
  <c r="R64" i="4"/>
  <c r="R62" i="4"/>
  <c r="R60" i="4"/>
  <c r="R58" i="4"/>
  <c r="R56" i="4"/>
  <c r="R54" i="4"/>
  <c r="R52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P144" i="4"/>
  <c r="P142" i="4"/>
  <c r="P140" i="4"/>
  <c r="P138" i="4"/>
  <c r="P136" i="4"/>
  <c r="P134" i="4"/>
  <c r="P132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8" i="4"/>
  <c r="P86" i="4"/>
  <c r="P84" i="4"/>
  <c r="P82" i="4"/>
  <c r="P80" i="4"/>
  <c r="P78" i="4"/>
  <c r="P76" i="4"/>
  <c r="P74" i="4"/>
  <c r="P72" i="4"/>
  <c r="P70" i="4"/>
  <c r="P68" i="4"/>
  <c r="P66" i="4"/>
  <c r="P64" i="4"/>
  <c r="P62" i="4"/>
  <c r="P60" i="4"/>
  <c r="P58" i="4"/>
  <c r="P56" i="4"/>
  <c r="P54" i="4"/>
  <c r="P52" i="4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4" i="4"/>
  <c r="P22" i="4"/>
  <c r="P20" i="4"/>
  <c r="P18" i="4"/>
  <c r="P16" i="4"/>
  <c r="P14" i="4"/>
  <c r="P12" i="4"/>
  <c r="P10" i="4"/>
  <c r="P8" i="4"/>
  <c r="P6" i="4"/>
  <c r="N144" i="4"/>
  <c r="N142" i="4"/>
  <c r="N140" i="4"/>
  <c r="N138" i="4"/>
  <c r="N136" i="4"/>
  <c r="N134" i="4"/>
  <c r="N132" i="4"/>
  <c r="N130" i="4"/>
  <c r="N128" i="4"/>
  <c r="N126" i="4"/>
  <c r="N124" i="4"/>
  <c r="N122" i="4"/>
  <c r="N120" i="4"/>
  <c r="N118" i="4"/>
  <c r="N116" i="4"/>
  <c r="N114" i="4"/>
  <c r="N112" i="4"/>
  <c r="N110" i="4"/>
  <c r="N108" i="4"/>
  <c r="N106" i="4"/>
  <c r="N104" i="4"/>
  <c r="N102" i="4"/>
  <c r="N100" i="4"/>
  <c r="N98" i="4"/>
  <c r="N96" i="4"/>
  <c r="N94" i="4"/>
  <c r="N92" i="4"/>
  <c r="N90" i="4"/>
  <c r="N88" i="4"/>
  <c r="N86" i="4"/>
  <c r="N84" i="4"/>
  <c r="N82" i="4"/>
  <c r="N80" i="4"/>
  <c r="N78" i="4"/>
  <c r="N76" i="4"/>
  <c r="N74" i="4"/>
  <c r="N72" i="4"/>
  <c r="N70" i="4"/>
  <c r="N68" i="4"/>
  <c r="N66" i="4"/>
  <c r="N64" i="4"/>
  <c r="N62" i="4"/>
  <c r="N60" i="4"/>
  <c r="N58" i="4"/>
  <c r="N56" i="4"/>
  <c r="N54" i="4"/>
  <c r="N52" i="4"/>
  <c r="N50" i="4"/>
  <c r="N48" i="4"/>
  <c r="N46" i="4"/>
  <c r="N44" i="4"/>
  <c r="N42" i="4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N8" i="4"/>
  <c r="N6" i="4"/>
  <c r="R4" i="4"/>
  <c r="R2" i="4"/>
  <c r="P4" i="4"/>
  <c r="P2" i="4"/>
  <c r="N4" i="4"/>
  <c r="N2" i="4"/>
</calcChain>
</file>

<file path=xl/sharedStrings.xml><?xml version="1.0" encoding="utf-8"?>
<sst xmlns="http://schemas.openxmlformats.org/spreadsheetml/2006/main" count="2547" uniqueCount="76">
  <si>
    <t>Date</t>
  </si>
  <si>
    <t>Treatment</t>
  </si>
  <si>
    <t>Hornet_kPa</t>
  </si>
  <si>
    <t>MataHari_kPa</t>
  </si>
  <si>
    <t>Amadea_kPa</t>
  </si>
  <si>
    <t>25_kPa</t>
  </si>
  <si>
    <t>50_kPa</t>
  </si>
  <si>
    <t>75_kPa</t>
  </si>
  <si>
    <t>100_kPa</t>
  </si>
  <si>
    <t>125_kPa</t>
  </si>
  <si>
    <t>50_kPa_WM</t>
  </si>
  <si>
    <t>Obs</t>
  </si>
  <si>
    <t>Variety</t>
  </si>
  <si>
    <t>Rep</t>
  </si>
  <si>
    <t>Hornet</t>
  </si>
  <si>
    <t>Amadea</t>
  </si>
  <si>
    <t>photosynthesis</t>
  </si>
  <si>
    <t>conductance</t>
  </si>
  <si>
    <t>transpiration_mmol_m_2_s</t>
  </si>
  <si>
    <t>MataHari</t>
  </si>
  <si>
    <t>avg_p</t>
  </si>
  <si>
    <t>avg_c</t>
  </si>
  <si>
    <t>avg_t</t>
  </si>
  <si>
    <t>.</t>
  </si>
  <si>
    <t>water potential</t>
  </si>
  <si>
    <t>Corr</t>
  </si>
  <si>
    <t>Corr per record date</t>
  </si>
  <si>
    <t>after removing outlier</t>
  </si>
  <si>
    <t>water_potential</t>
  </si>
  <si>
    <t>avg_conductance</t>
  </si>
  <si>
    <t>avg_transpiration</t>
  </si>
  <si>
    <t>avg_photosynthesis</t>
  </si>
  <si>
    <t>onion_varieties</t>
  </si>
  <si>
    <t>Irrigation schedulingstarted on 3/9/2024 and ended on 4/30/2024. Onion bulbs were harvested on 5/20/2024.</t>
  </si>
  <si>
    <t>Data are water potential (kPa)</t>
  </si>
  <si>
    <t># of Days WP&gt;Th</t>
  </si>
  <si>
    <t>Sum WP (&lt;Th)</t>
  </si>
  <si>
    <t>Total WP</t>
  </si>
  <si>
    <t>Sum WP (&gt;Th)</t>
  </si>
  <si>
    <t># of Days WP&lt;Th</t>
  </si>
  <si>
    <t>Prop Th</t>
  </si>
  <si>
    <t>Prop day</t>
  </si>
  <si>
    <t>Index</t>
  </si>
  <si>
    <t>2:30-4:45pm</t>
  </si>
  <si>
    <t>8am-5pm</t>
  </si>
  <si>
    <t>2-8 pm</t>
  </si>
  <si>
    <t>8-5 pm</t>
  </si>
  <si>
    <t>5-10 pm</t>
  </si>
  <si>
    <t>6:45-11:30 pm</t>
  </si>
  <si>
    <t>8 am - 2:45 pm</t>
  </si>
  <si>
    <t>8 am-8 pm</t>
  </si>
  <si>
    <t>5 pm-8 am</t>
  </si>
  <si>
    <t>11 am-9:40 pm</t>
  </si>
  <si>
    <t>8am - 5 pm</t>
  </si>
  <si>
    <t>9am - 5pm</t>
  </si>
  <si>
    <t>2pm - 8pm</t>
  </si>
  <si>
    <t>5- 10 pm</t>
  </si>
  <si>
    <t>6:45- 11:30 pm</t>
  </si>
  <si>
    <t>8 am - 8 pm</t>
  </si>
  <si>
    <t xml:space="preserve">5 pm - 8 am </t>
  </si>
  <si>
    <t>8:30 am - 7:30 pm</t>
  </si>
  <si>
    <t>11 am - 9:40 pm</t>
  </si>
  <si>
    <t>8 am - 5 pm</t>
  </si>
  <si>
    <t>5pm - 8 am</t>
  </si>
  <si>
    <t>2:30-4:45 pm</t>
  </si>
  <si>
    <t>9 am - 5 pm</t>
  </si>
  <si>
    <t>8:30 am - 7:50 pm</t>
  </si>
  <si>
    <t>2:30 - 4:45 pm</t>
  </si>
  <si>
    <t>8:30 am- 7:30 pm</t>
  </si>
  <si>
    <t>8 am-5 pm</t>
  </si>
  <si>
    <t>8:30am - 7:30 pm</t>
  </si>
  <si>
    <t>8am - 8pm</t>
  </si>
  <si>
    <t>8:30 am- 7:50 pm</t>
  </si>
  <si>
    <t>Hornet_irrigation</t>
  </si>
  <si>
    <t>Amadea_irrigation</t>
  </si>
  <si>
    <t>MataHari_irrigation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</si>
</sst>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14" fontId="4" fillId="2" borderId="0" xfId="0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14" fontId="4" fillId="3" borderId="0" xfId="0" applyNumberFormat="1" applyFont="1" applyFill="1" applyAlignment="1">
      <alignment horizontal="left" vertical="top"/>
    </xf>
    <xf numFmtId="2" fontId="4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3" borderId="0" xfId="0" applyFill="1" applyAlignment="1">
      <alignment horizontal="left" vertical="top"/>
    </xf>
    <xf numFmtId="14" fontId="7" fillId="2" borderId="0" xfId="0" applyNumberFormat="1" applyFont="1" applyFill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2" fontId="5" fillId="4" borderId="0" xfId="0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2" fontId="4" fillId="5" borderId="0" xfId="0" applyNumberFormat="1" applyFont="1" applyFill="1" applyAlignment="1">
      <alignment horizontal="left" vertical="top"/>
    </xf>
    <xf numFmtId="0" fontId="0" fillId="5" borderId="0" xfId="0" applyFill="1"/>
    <xf numFmtId="0" fontId="0" fillId="5" borderId="0" xfId="0" applyFill="1" applyAlignment="1">
      <alignment horizontal="left" vertical="top"/>
    </xf>
    <xf numFmtId="14" fontId="8" fillId="5" borderId="0" xfId="0" applyNumberFormat="1" applyFont="1" applyFill="1" applyAlignment="1">
      <alignment horizontal="left" vertical="top"/>
    </xf>
    <xf numFmtId="2" fontId="8" fillId="5" borderId="0" xfId="0" applyNumberFormat="1" applyFont="1" applyFill="1" applyAlignment="1">
      <alignment horizontal="left" vertical="top"/>
    </xf>
    <xf numFmtId="14" fontId="4" fillId="6" borderId="0" xfId="0" applyNumberFormat="1" applyFont="1" applyFill="1" applyAlignment="1">
      <alignment horizontal="left" vertical="top"/>
    </xf>
    <xf numFmtId="2" fontId="4" fillId="6" borderId="0" xfId="0" applyNumberFormat="1" applyFont="1" applyFill="1" applyAlignment="1">
      <alignment horizontal="left" vertical="top"/>
    </xf>
    <xf numFmtId="0" fontId="0" fillId="6" borderId="0" xfId="0" applyFill="1"/>
    <xf numFmtId="14" fontId="4" fillId="2" borderId="1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4" fontId="4" fillId="2" borderId="4" xfId="0" applyNumberFormat="1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4" fontId="4" fillId="6" borderId="6" xfId="0" applyNumberFormat="1" applyFon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4" fontId="4" fillId="5" borderId="4" xfId="0" applyNumberFormat="1" applyFont="1" applyFill="1" applyBorder="1" applyAlignment="1">
      <alignment horizontal="left" vertical="top"/>
    </xf>
    <xf numFmtId="14" fontId="4" fillId="5" borderId="6" xfId="0" applyNumberFormat="1" applyFont="1" applyFill="1" applyBorder="1" applyAlignment="1">
      <alignment horizontal="left" vertical="top"/>
    </xf>
    <xf numFmtId="14" fontId="8" fillId="5" borderId="1" xfId="0" applyNumberFormat="1" applyFont="1" applyFill="1" applyBorder="1" applyAlignment="1">
      <alignment horizontal="left" vertical="top"/>
    </xf>
    <xf numFmtId="14" fontId="8" fillId="5" borderId="4" xfId="0" applyNumberFormat="1" applyFont="1" applyFill="1" applyBorder="1" applyAlignment="1">
      <alignment horizontal="left" vertical="top"/>
    </xf>
    <xf numFmtId="14" fontId="8" fillId="5" borderId="6" xfId="0" applyNumberFormat="1" applyFont="1" applyFill="1" applyBorder="1" applyAlignment="1">
      <alignment horizontal="left" vertical="top"/>
    </xf>
    <xf numFmtId="14" fontId="4" fillId="2" borderId="6" xfId="0" applyNumberFormat="1" applyFont="1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14" fontId="7" fillId="2" borderId="7" xfId="0" applyNumberFormat="1" applyFont="1" applyFill="1" applyBorder="1" applyAlignment="1">
      <alignment horizontal="left" vertical="top"/>
    </xf>
    <xf numFmtId="14" fontId="7" fillId="0" borderId="7" xfId="0" applyNumberFormat="1" applyFont="1" applyBorder="1" applyAlignment="1">
      <alignment horizontal="left" vertical="top"/>
    </xf>
    <xf numFmtId="14" fontId="0" fillId="2" borderId="7" xfId="0" applyNumberFormat="1" applyFill="1" applyBorder="1" applyAlignment="1">
      <alignment horizontal="left" vertical="top"/>
    </xf>
    <xf numFmtId="14" fontId="0" fillId="0" borderId="7" xfId="0" applyNumberFormat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2" fontId="0" fillId="0" borderId="0" xfId="0" applyNumberFormat="1"/>
    <xf numFmtId="2" fontId="9" fillId="3" borderId="0" xfId="0" applyNumberFormat="1" applyFon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7" borderId="0" xfId="0" applyNumberFormat="1" applyFill="1" applyAlignment="1">
      <alignment horizontal="left" vertical="top"/>
    </xf>
    <xf numFmtId="2" fontId="0" fillId="0" borderId="7" xfId="0" applyNumberFormat="1" applyBorder="1" applyAlignment="1">
      <alignment horizontal="left" vertical="top"/>
    </xf>
    <xf numFmtId="2" fontId="0" fillId="0" borderId="2" xfId="0" applyNumberFormat="1" applyBorder="1" applyAlignment="1">
      <alignment horizontal="left" vertical="top"/>
    </xf>
    <xf numFmtId="2" fontId="0" fillId="0" borderId="3" xfId="0" applyNumberFormat="1" applyBorder="1" applyAlignment="1">
      <alignment horizontal="left" vertical="top"/>
    </xf>
    <xf numFmtId="2" fontId="0" fillId="0" borderId="5" xfId="0" applyNumberFormat="1" applyBorder="1" applyAlignment="1">
      <alignment horizontal="left" vertical="top"/>
    </xf>
    <xf numFmtId="2" fontId="0" fillId="0" borderId="8" xfId="0" applyNumberFormat="1" applyBorder="1" applyAlignment="1">
      <alignment horizontal="left" vertical="top"/>
    </xf>
    <xf numFmtId="2" fontId="0" fillId="7" borderId="7" xfId="0" applyNumberFormat="1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10" fillId="9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1606255468066489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Sheet2!$D$2:$D$19</c:f>
              <c:numCache>
                <c:formatCode>0.00</c:formatCode>
                <c:ptCount val="18"/>
                <c:pt idx="0">
                  <c:v>-19.5</c:v>
                </c:pt>
                <c:pt idx="1">
                  <c:v>-51.29</c:v>
                </c:pt>
                <c:pt idx="2">
                  <c:v>-42.23</c:v>
                </c:pt>
                <c:pt idx="3">
                  <c:v>-31.7</c:v>
                </c:pt>
                <c:pt idx="4">
                  <c:v>-25.08396275838216</c:v>
                </c:pt>
                <c:pt idx="5">
                  <c:v>-23.62</c:v>
                </c:pt>
                <c:pt idx="6">
                  <c:v>-18.63</c:v>
                </c:pt>
                <c:pt idx="7">
                  <c:v>-15.3</c:v>
                </c:pt>
                <c:pt idx="8">
                  <c:v>-15.02</c:v>
                </c:pt>
                <c:pt idx="9">
                  <c:v>-22.56</c:v>
                </c:pt>
                <c:pt idx="10">
                  <c:v>-19.57</c:v>
                </c:pt>
                <c:pt idx="11">
                  <c:v>-22.57</c:v>
                </c:pt>
                <c:pt idx="12">
                  <c:v>-28.33</c:v>
                </c:pt>
                <c:pt idx="13">
                  <c:v>-29.67</c:v>
                </c:pt>
                <c:pt idx="14">
                  <c:v>-35.17</c:v>
                </c:pt>
                <c:pt idx="15">
                  <c:v>-15.46</c:v>
                </c:pt>
                <c:pt idx="16">
                  <c:v>-16.260000000000002</c:v>
                </c:pt>
                <c:pt idx="17">
                  <c:v>-15.63</c:v>
                </c:pt>
              </c:numCache>
            </c:numRef>
          </c:xVal>
          <c:yVal>
            <c:numRef>
              <c:f>Sheet2!$E$2:$E$19</c:f>
              <c:numCache>
                <c:formatCode>0.00</c:formatCode>
                <c:ptCount val="18"/>
                <c:pt idx="0">
                  <c:v>22.764949999999999</c:v>
                </c:pt>
                <c:pt idx="1">
                  <c:v>17.262550000000001</c:v>
                </c:pt>
                <c:pt idx="2">
                  <c:v>23.379249999999999</c:v>
                </c:pt>
                <c:pt idx="3">
                  <c:v>21.159995000000002</c:v>
                </c:pt>
                <c:pt idx="4">
                  <c:v>14.612995000000002</c:v>
                </c:pt>
                <c:pt idx="5">
                  <c:v>22.73169</c:v>
                </c:pt>
                <c:pt idx="6">
                  <c:v>19.87377</c:v>
                </c:pt>
                <c:pt idx="7">
                  <c:v>21.198129999999999</c:v>
                </c:pt>
                <c:pt idx="8">
                  <c:v>23.335079999999998</c:v>
                </c:pt>
                <c:pt idx="9">
                  <c:v>20.996760000000002</c:v>
                </c:pt>
                <c:pt idx="10">
                  <c:v>19.809139999999999</c:v>
                </c:pt>
                <c:pt idx="11">
                  <c:v>22.87293</c:v>
                </c:pt>
                <c:pt idx="12">
                  <c:v>18.699575000000003</c:v>
                </c:pt>
                <c:pt idx="13">
                  <c:v>20.393825</c:v>
                </c:pt>
                <c:pt idx="14">
                  <c:v>24.339034999999999</c:v>
                </c:pt>
                <c:pt idx="15">
                  <c:v>19.519125000000003</c:v>
                </c:pt>
                <c:pt idx="16">
                  <c:v>20.856380000000001</c:v>
                </c:pt>
                <c:pt idx="17">
                  <c:v>24.152565000000003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1-4E0E-B025-88563295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3744"/>
        <c:axId val="70612304"/>
      </c:scatterChart>
      <c:valAx>
        <c:axId val="706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2304"/>
        <c:crosses val="autoZero"/>
        <c:crossBetween val="midCat"/>
      </c:valAx>
      <c:valAx>
        <c:axId val="706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6883301593423E-2"/>
          <c:y val="0.18020734109207792"/>
          <c:w val="0.90955374929050892"/>
          <c:h val="0.715149072277321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Sheet2!$D$56:$D$73</c:f>
              <c:numCache>
                <c:formatCode>0.00</c:formatCode>
                <c:ptCount val="18"/>
                <c:pt idx="0">
                  <c:v>-81.790000000000006</c:v>
                </c:pt>
                <c:pt idx="1">
                  <c:v>-48.97</c:v>
                </c:pt>
                <c:pt idx="2">
                  <c:v>-22.04</c:v>
                </c:pt>
                <c:pt idx="3">
                  <c:v>-54.1</c:v>
                </c:pt>
                <c:pt idx="4">
                  <c:v>-44.784200668334961</c:v>
                </c:pt>
                <c:pt idx="5">
                  <c:v>-109.86</c:v>
                </c:pt>
                <c:pt idx="6">
                  <c:v>-36.880000000000003</c:v>
                </c:pt>
                <c:pt idx="7">
                  <c:v>-19</c:v>
                </c:pt>
                <c:pt idx="8">
                  <c:v>-22.12</c:v>
                </c:pt>
                <c:pt idx="9">
                  <c:v>-38.979999999999997</c:v>
                </c:pt>
                <c:pt idx="10">
                  <c:v>-126.66</c:v>
                </c:pt>
                <c:pt idx="11">
                  <c:v>-23.59</c:v>
                </c:pt>
                <c:pt idx="12">
                  <c:v>-24.83</c:v>
                </c:pt>
                <c:pt idx="13">
                  <c:v>-45.17</c:v>
                </c:pt>
                <c:pt idx="14">
                  <c:v>-34.5</c:v>
                </c:pt>
                <c:pt idx="15">
                  <c:v>-195.99</c:v>
                </c:pt>
                <c:pt idx="16">
                  <c:v>-84.65</c:v>
                </c:pt>
                <c:pt idx="17">
                  <c:v>-84.34</c:v>
                </c:pt>
              </c:numCache>
            </c:numRef>
          </c:xVal>
          <c:yVal>
            <c:numRef>
              <c:f>Sheet2!$E$56:$E$73</c:f>
              <c:numCache>
                <c:formatCode>0.00</c:formatCode>
                <c:ptCount val="18"/>
                <c:pt idx="0">
                  <c:v>18.560605000000002</c:v>
                </c:pt>
                <c:pt idx="1">
                  <c:v>17.888494999999999</c:v>
                </c:pt>
                <c:pt idx="2">
                  <c:v>18.660989999999998</c:v>
                </c:pt>
                <c:pt idx="3">
                  <c:v>18.252020000000002</c:v>
                </c:pt>
                <c:pt idx="4">
                  <c:v>18.03622</c:v>
                </c:pt>
                <c:pt idx="5">
                  <c:v>14.42305</c:v>
                </c:pt>
                <c:pt idx="6">
                  <c:v>21.740935</c:v>
                </c:pt>
                <c:pt idx="7">
                  <c:v>15.868535</c:v>
                </c:pt>
                <c:pt idx="8">
                  <c:v>21.660995</c:v>
                </c:pt>
                <c:pt idx="9">
                  <c:v>20.599364999999999</c:v>
                </c:pt>
                <c:pt idx="10">
                  <c:v>14.810054999999998</c:v>
                </c:pt>
                <c:pt idx="11">
                  <c:v>21.09826</c:v>
                </c:pt>
                <c:pt idx="12">
                  <c:v>18.863815000000002</c:v>
                </c:pt>
                <c:pt idx="13">
                  <c:v>16.851749999999999</c:v>
                </c:pt>
                <c:pt idx="14">
                  <c:v>21.339840000000002</c:v>
                </c:pt>
                <c:pt idx="15">
                  <c:v>20.483395000000002</c:v>
                </c:pt>
                <c:pt idx="16">
                  <c:v>11.658525000000001</c:v>
                </c:pt>
                <c:pt idx="17">
                  <c:v>22.281680000000001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F-4742-B98D-AEC8D71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75200"/>
        <c:axId val="305277120"/>
      </c:scatterChart>
      <c:valAx>
        <c:axId val="305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7120"/>
        <c:crosses val="autoZero"/>
        <c:crossBetween val="midCat"/>
      </c:valAx>
      <c:valAx>
        <c:axId val="305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Sheet2!$D$56:$D$73</c:f>
              <c:numCache>
                <c:formatCode>0.00</c:formatCode>
                <c:ptCount val="18"/>
                <c:pt idx="0">
                  <c:v>-81.790000000000006</c:v>
                </c:pt>
                <c:pt idx="1">
                  <c:v>-48.97</c:v>
                </c:pt>
                <c:pt idx="2">
                  <c:v>-22.04</c:v>
                </c:pt>
                <c:pt idx="3">
                  <c:v>-54.1</c:v>
                </c:pt>
                <c:pt idx="4">
                  <c:v>-44.784200668334961</c:v>
                </c:pt>
                <c:pt idx="5">
                  <c:v>-109.86</c:v>
                </c:pt>
                <c:pt idx="6">
                  <c:v>-36.880000000000003</c:v>
                </c:pt>
                <c:pt idx="7">
                  <c:v>-19</c:v>
                </c:pt>
                <c:pt idx="8">
                  <c:v>-22.12</c:v>
                </c:pt>
                <c:pt idx="9">
                  <c:v>-38.979999999999997</c:v>
                </c:pt>
                <c:pt idx="10">
                  <c:v>-126.66</c:v>
                </c:pt>
                <c:pt idx="11">
                  <c:v>-23.59</c:v>
                </c:pt>
                <c:pt idx="12">
                  <c:v>-24.83</c:v>
                </c:pt>
                <c:pt idx="13">
                  <c:v>-45.17</c:v>
                </c:pt>
                <c:pt idx="14">
                  <c:v>-34.5</c:v>
                </c:pt>
                <c:pt idx="15">
                  <c:v>-195.99</c:v>
                </c:pt>
                <c:pt idx="16">
                  <c:v>-84.65</c:v>
                </c:pt>
                <c:pt idx="17">
                  <c:v>-84.34</c:v>
                </c:pt>
              </c:numCache>
            </c:numRef>
          </c:xVal>
          <c:yVal>
            <c:numRef>
              <c:f>Sheet2!$F$56:$F$73</c:f>
              <c:numCache>
                <c:formatCode>0.00</c:formatCode>
                <c:ptCount val="18"/>
                <c:pt idx="0">
                  <c:v>0.75360300000000002</c:v>
                </c:pt>
                <c:pt idx="1">
                  <c:v>0.6049485</c:v>
                </c:pt>
                <c:pt idx="2">
                  <c:v>0.84585250000000012</c:v>
                </c:pt>
                <c:pt idx="3">
                  <c:v>0.4270195</c:v>
                </c:pt>
                <c:pt idx="4">
                  <c:v>0.24247350000000001</c:v>
                </c:pt>
                <c:pt idx="5">
                  <c:v>0.20826649999999999</c:v>
                </c:pt>
                <c:pt idx="6">
                  <c:v>0.441029</c:v>
                </c:pt>
                <c:pt idx="7">
                  <c:v>0.36587000000000003</c:v>
                </c:pt>
                <c:pt idx="8">
                  <c:v>0.41732849999999999</c:v>
                </c:pt>
                <c:pt idx="9">
                  <c:v>0.75899899999999998</c:v>
                </c:pt>
                <c:pt idx="10">
                  <c:v>0.175316</c:v>
                </c:pt>
                <c:pt idx="11">
                  <c:v>0.76209100000000007</c:v>
                </c:pt>
                <c:pt idx="12">
                  <c:v>0.46454400000000001</c:v>
                </c:pt>
                <c:pt idx="13">
                  <c:v>0.26145399999999996</c:v>
                </c:pt>
                <c:pt idx="14">
                  <c:v>0.4509785</c:v>
                </c:pt>
                <c:pt idx="15">
                  <c:v>0.50043300000000002</c:v>
                </c:pt>
                <c:pt idx="16">
                  <c:v>0.22080250000000001</c:v>
                </c:pt>
                <c:pt idx="17">
                  <c:v>0.59008250000000007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484-8BF2-E4628AAE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5360"/>
        <c:axId val="299195472"/>
      </c:scatterChart>
      <c:valAx>
        <c:axId val="3034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95472"/>
        <c:crosses val="autoZero"/>
        <c:crossBetween val="midCat"/>
      </c:valAx>
      <c:valAx>
        <c:axId val="2991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Sheet2!$D$56:$D$73</c:f>
              <c:numCache>
                <c:formatCode>0.00</c:formatCode>
                <c:ptCount val="18"/>
                <c:pt idx="0">
                  <c:v>-81.790000000000006</c:v>
                </c:pt>
                <c:pt idx="1">
                  <c:v>-48.97</c:v>
                </c:pt>
                <c:pt idx="2">
                  <c:v>-22.04</c:v>
                </c:pt>
                <c:pt idx="3">
                  <c:v>-54.1</c:v>
                </c:pt>
                <c:pt idx="4">
                  <c:v>-44.784200668334961</c:v>
                </c:pt>
                <c:pt idx="5">
                  <c:v>-109.86</c:v>
                </c:pt>
                <c:pt idx="6">
                  <c:v>-36.880000000000003</c:v>
                </c:pt>
                <c:pt idx="7">
                  <c:v>-19</c:v>
                </c:pt>
                <c:pt idx="8">
                  <c:v>-22.12</c:v>
                </c:pt>
                <c:pt idx="9">
                  <c:v>-38.979999999999997</c:v>
                </c:pt>
                <c:pt idx="10">
                  <c:v>-126.66</c:v>
                </c:pt>
                <c:pt idx="11">
                  <c:v>-23.59</c:v>
                </c:pt>
                <c:pt idx="12">
                  <c:v>-24.83</c:v>
                </c:pt>
                <c:pt idx="13">
                  <c:v>-45.17</c:v>
                </c:pt>
                <c:pt idx="14">
                  <c:v>-34.5</c:v>
                </c:pt>
                <c:pt idx="15">
                  <c:v>-195.99</c:v>
                </c:pt>
                <c:pt idx="16">
                  <c:v>-84.65</c:v>
                </c:pt>
                <c:pt idx="17">
                  <c:v>-84.34</c:v>
                </c:pt>
              </c:numCache>
            </c:numRef>
          </c:xVal>
          <c:yVal>
            <c:numRef>
              <c:f>Sheet2!$G$56:$G$73</c:f>
              <c:numCache>
                <c:formatCode>0.00</c:formatCode>
                <c:ptCount val="18"/>
                <c:pt idx="0">
                  <c:v>9.2227680000000003</c:v>
                </c:pt>
                <c:pt idx="1">
                  <c:v>7.8075510000000001</c:v>
                </c:pt>
                <c:pt idx="2">
                  <c:v>9.1766304999999999</c:v>
                </c:pt>
                <c:pt idx="3">
                  <c:v>7.4366009999999996</c:v>
                </c:pt>
                <c:pt idx="4">
                  <c:v>6.3132335000000008</c:v>
                </c:pt>
                <c:pt idx="5">
                  <c:v>6.2609634999999999</c:v>
                </c:pt>
                <c:pt idx="6">
                  <c:v>7.5438400000000003</c:v>
                </c:pt>
                <c:pt idx="7">
                  <c:v>6.5045114999999996</c:v>
                </c:pt>
                <c:pt idx="8">
                  <c:v>7.4459689999999998</c:v>
                </c:pt>
                <c:pt idx="9">
                  <c:v>7.0202410000000004</c:v>
                </c:pt>
                <c:pt idx="10">
                  <c:v>3.826095</c:v>
                </c:pt>
                <c:pt idx="11">
                  <c:v>7.9336159999999998</c:v>
                </c:pt>
                <c:pt idx="12">
                  <c:v>8.0061975000000007</c:v>
                </c:pt>
                <c:pt idx="13">
                  <c:v>5.4929749999999995</c:v>
                </c:pt>
                <c:pt idx="14">
                  <c:v>6.7221229999999998</c:v>
                </c:pt>
                <c:pt idx="15">
                  <c:v>6.4580004999999998</c:v>
                </c:pt>
                <c:pt idx="16">
                  <c:v>4.1659860000000002</c:v>
                </c:pt>
                <c:pt idx="17">
                  <c:v>6.7763014999999998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E7-A93A-80EE0A86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9264"/>
        <c:axId val="682001184"/>
      </c:scatterChart>
      <c:valAx>
        <c:axId val="6819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01184"/>
        <c:crosses val="autoZero"/>
        <c:crossBetween val="midCat"/>
      </c:valAx>
      <c:valAx>
        <c:axId val="6820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Sheet2!$D$83:$D$88</c:f>
              <c:numCache>
                <c:formatCode>General</c:formatCode>
                <c:ptCount val="6"/>
                <c:pt idx="0">
                  <c:v>-81.790000000000006</c:v>
                </c:pt>
                <c:pt idx="1">
                  <c:v>-54.1</c:v>
                </c:pt>
                <c:pt idx="2">
                  <c:v>-36.880000000000003</c:v>
                </c:pt>
                <c:pt idx="3">
                  <c:v>-38.979999999999997</c:v>
                </c:pt>
                <c:pt idx="4">
                  <c:v>-24.83</c:v>
                </c:pt>
                <c:pt idx="5">
                  <c:v>-93.19</c:v>
                </c:pt>
              </c:numCache>
            </c:numRef>
          </c:xVal>
          <c:yVal>
            <c:numRef>
              <c:f>Sheet2!$E$83:$E$88</c:f>
              <c:numCache>
                <c:formatCode>General</c:formatCode>
                <c:ptCount val="6"/>
                <c:pt idx="0">
                  <c:v>18.560605000000002</c:v>
                </c:pt>
                <c:pt idx="1">
                  <c:v>18.252020000000002</c:v>
                </c:pt>
                <c:pt idx="2">
                  <c:v>21.740935</c:v>
                </c:pt>
                <c:pt idx="3">
                  <c:v>20.599364999999999</c:v>
                </c:pt>
                <c:pt idx="4">
                  <c:v>18.863815000000002</c:v>
                </c:pt>
                <c:pt idx="5">
                  <c:v>20.483395000000002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8-4561-8486-4E5FD37C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2288"/>
        <c:axId val="150812768"/>
      </c:scatterChart>
      <c:valAx>
        <c:axId val="1508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2768"/>
        <c:crosses val="autoZero"/>
        <c:crossBetween val="midCat"/>
      </c:valAx>
      <c:valAx>
        <c:axId val="150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Sheet2!$D$83:$D$88</c:f>
              <c:numCache>
                <c:formatCode>General</c:formatCode>
                <c:ptCount val="6"/>
                <c:pt idx="0">
                  <c:v>-81.790000000000006</c:v>
                </c:pt>
                <c:pt idx="1">
                  <c:v>-54.1</c:v>
                </c:pt>
                <c:pt idx="2">
                  <c:v>-36.880000000000003</c:v>
                </c:pt>
                <c:pt idx="3">
                  <c:v>-38.979999999999997</c:v>
                </c:pt>
                <c:pt idx="4">
                  <c:v>-24.83</c:v>
                </c:pt>
                <c:pt idx="5">
                  <c:v>-93.19</c:v>
                </c:pt>
              </c:numCache>
            </c:numRef>
          </c:xVal>
          <c:yVal>
            <c:numRef>
              <c:f>Sheet2!$F$83:$F$88</c:f>
              <c:numCache>
                <c:formatCode>General</c:formatCode>
                <c:ptCount val="6"/>
                <c:pt idx="0">
                  <c:v>0.75360300000000002</c:v>
                </c:pt>
                <c:pt idx="1">
                  <c:v>0.4270195</c:v>
                </c:pt>
                <c:pt idx="2">
                  <c:v>0.441029</c:v>
                </c:pt>
                <c:pt idx="3">
                  <c:v>0.75899899999999998</c:v>
                </c:pt>
                <c:pt idx="4">
                  <c:v>0.46454400000000001</c:v>
                </c:pt>
                <c:pt idx="5">
                  <c:v>0.50043300000000002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4618-913F-DAE62EDE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76928"/>
        <c:axId val="569275008"/>
      </c:scatterChart>
      <c:valAx>
        <c:axId val="5692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5008"/>
        <c:crosses val="autoZero"/>
        <c:crossBetween val="midCat"/>
      </c:valAx>
      <c:valAx>
        <c:axId val="5692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Sheet2!$D$83:$D$88</c:f>
              <c:numCache>
                <c:formatCode>General</c:formatCode>
                <c:ptCount val="6"/>
                <c:pt idx="0">
                  <c:v>-81.790000000000006</c:v>
                </c:pt>
                <c:pt idx="1">
                  <c:v>-54.1</c:v>
                </c:pt>
                <c:pt idx="2">
                  <c:v>-36.880000000000003</c:v>
                </c:pt>
                <c:pt idx="3">
                  <c:v>-38.979999999999997</c:v>
                </c:pt>
                <c:pt idx="4">
                  <c:v>-24.83</c:v>
                </c:pt>
                <c:pt idx="5">
                  <c:v>-93.19</c:v>
                </c:pt>
              </c:numCache>
            </c:numRef>
          </c:xVal>
          <c:yVal>
            <c:numRef>
              <c:f>Sheet2!$G$83:$G$88</c:f>
              <c:numCache>
                <c:formatCode>General</c:formatCode>
                <c:ptCount val="6"/>
                <c:pt idx="0">
                  <c:v>9.2227680000000003</c:v>
                </c:pt>
                <c:pt idx="1">
                  <c:v>7.4366009999999996</c:v>
                </c:pt>
                <c:pt idx="2">
                  <c:v>7.5438400000000003</c:v>
                </c:pt>
                <c:pt idx="3">
                  <c:v>7.0202410000000004</c:v>
                </c:pt>
                <c:pt idx="4">
                  <c:v>8.0061975000000007</c:v>
                </c:pt>
                <c:pt idx="5">
                  <c:v>6.4580004999999998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2FF-A163-C4335286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74160"/>
        <c:axId val="618074640"/>
      </c:scatterChart>
      <c:valAx>
        <c:axId val="618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74640"/>
        <c:crosses val="autoZero"/>
        <c:crossBetween val="midCat"/>
      </c:valAx>
      <c:valAx>
        <c:axId val="618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Sheet2!$D$89:$D$94</c:f>
              <c:numCache>
                <c:formatCode>General</c:formatCode>
                <c:ptCount val="6"/>
                <c:pt idx="0">
                  <c:v>-48.97</c:v>
                </c:pt>
                <c:pt idx="1">
                  <c:v>-44.784200668334961</c:v>
                </c:pt>
                <c:pt idx="2">
                  <c:v>-19</c:v>
                </c:pt>
                <c:pt idx="3">
                  <c:v>-126.66</c:v>
                </c:pt>
                <c:pt idx="4">
                  <c:v>-45.17</c:v>
                </c:pt>
                <c:pt idx="5">
                  <c:v>-84.65</c:v>
                </c:pt>
              </c:numCache>
            </c:numRef>
          </c:xVal>
          <c:yVal>
            <c:numRef>
              <c:f>Sheet2!$E$89:$E$94</c:f>
              <c:numCache>
                <c:formatCode>General</c:formatCode>
                <c:ptCount val="6"/>
                <c:pt idx="0">
                  <c:v>17.888494999999999</c:v>
                </c:pt>
                <c:pt idx="1">
                  <c:v>18.03622</c:v>
                </c:pt>
                <c:pt idx="2">
                  <c:v>15.868535</c:v>
                </c:pt>
                <c:pt idx="3">
                  <c:v>14.810054999999998</c:v>
                </c:pt>
                <c:pt idx="4">
                  <c:v>16.851749999999999</c:v>
                </c:pt>
                <c:pt idx="5">
                  <c:v>11.658525000000001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439B-89DC-2A81EF83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09600"/>
        <c:axId val="584310560"/>
      </c:scatterChart>
      <c:valAx>
        <c:axId val="5843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10560"/>
        <c:crosses val="autoZero"/>
        <c:crossBetween val="midCat"/>
      </c:valAx>
      <c:valAx>
        <c:axId val="5843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Sheet2!$D$89:$D$94</c:f>
              <c:numCache>
                <c:formatCode>General</c:formatCode>
                <c:ptCount val="6"/>
                <c:pt idx="0">
                  <c:v>-48.97</c:v>
                </c:pt>
                <c:pt idx="1">
                  <c:v>-44.784200668334961</c:v>
                </c:pt>
                <c:pt idx="2">
                  <c:v>-19</c:v>
                </c:pt>
                <c:pt idx="3">
                  <c:v>-126.66</c:v>
                </c:pt>
                <c:pt idx="4">
                  <c:v>-45.17</c:v>
                </c:pt>
                <c:pt idx="5">
                  <c:v>-84.65</c:v>
                </c:pt>
              </c:numCache>
            </c:numRef>
          </c:xVal>
          <c:yVal>
            <c:numRef>
              <c:f>Sheet2!$F$89:$F$94</c:f>
              <c:numCache>
                <c:formatCode>General</c:formatCode>
                <c:ptCount val="6"/>
                <c:pt idx="0">
                  <c:v>0.6049485</c:v>
                </c:pt>
                <c:pt idx="1">
                  <c:v>0.24247350000000001</c:v>
                </c:pt>
                <c:pt idx="2">
                  <c:v>0.36587000000000003</c:v>
                </c:pt>
                <c:pt idx="3">
                  <c:v>0.175316</c:v>
                </c:pt>
                <c:pt idx="4">
                  <c:v>0.26145399999999996</c:v>
                </c:pt>
                <c:pt idx="5">
                  <c:v>0.22080250000000001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3-4DC7-B0BD-36ED055B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74768"/>
        <c:axId val="271372368"/>
      </c:scatterChart>
      <c:valAx>
        <c:axId val="271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2368"/>
        <c:crosses val="autoZero"/>
        <c:crossBetween val="midCat"/>
      </c:valAx>
      <c:valAx>
        <c:axId val="2713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Sheet2!$D$89:$D$94</c:f>
              <c:numCache>
                <c:formatCode>General</c:formatCode>
                <c:ptCount val="6"/>
                <c:pt idx="0">
                  <c:v>-48.97</c:v>
                </c:pt>
                <c:pt idx="1">
                  <c:v>-44.784200668334961</c:v>
                </c:pt>
                <c:pt idx="2">
                  <c:v>-19</c:v>
                </c:pt>
                <c:pt idx="3">
                  <c:v>-126.66</c:v>
                </c:pt>
                <c:pt idx="4">
                  <c:v>-45.17</c:v>
                </c:pt>
                <c:pt idx="5">
                  <c:v>-84.65</c:v>
                </c:pt>
              </c:numCache>
            </c:numRef>
          </c:xVal>
          <c:yVal>
            <c:numRef>
              <c:f>Sheet2!$G$89:$G$94</c:f>
              <c:numCache>
                <c:formatCode>General</c:formatCode>
                <c:ptCount val="6"/>
                <c:pt idx="0">
                  <c:v>7.8075510000000001</c:v>
                </c:pt>
                <c:pt idx="1">
                  <c:v>6.3132335000000008</c:v>
                </c:pt>
                <c:pt idx="2">
                  <c:v>6.5045114999999996</c:v>
                </c:pt>
                <c:pt idx="3">
                  <c:v>3.826095</c:v>
                </c:pt>
                <c:pt idx="4">
                  <c:v>5.4929749999999995</c:v>
                </c:pt>
                <c:pt idx="5">
                  <c:v>4.1659860000000002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A-4AB7-B38B-3B08F1DE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2512"/>
        <c:axId val="344402912"/>
      </c:scatterChart>
      <c:valAx>
        <c:axId val="3444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02912"/>
        <c:crosses val="autoZero"/>
        <c:crossBetween val="midCat"/>
      </c:valAx>
      <c:valAx>
        <c:axId val="3444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Sheet2!$D$95:$D$100</c:f>
              <c:numCache>
                <c:formatCode>General</c:formatCode>
                <c:ptCount val="6"/>
                <c:pt idx="0">
                  <c:v>-22.04</c:v>
                </c:pt>
                <c:pt idx="1">
                  <c:v>-109.86</c:v>
                </c:pt>
                <c:pt idx="2">
                  <c:v>-22.12</c:v>
                </c:pt>
                <c:pt idx="3">
                  <c:v>-23.59</c:v>
                </c:pt>
                <c:pt idx="4">
                  <c:v>-34.5</c:v>
                </c:pt>
                <c:pt idx="5">
                  <c:v>-84.34</c:v>
                </c:pt>
              </c:numCache>
            </c:numRef>
          </c:xVal>
          <c:yVal>
            <c:numRef>
              <c:f>Sheet2!$E$95:$E$100</c:f>
              <c:numCache>
                <c:formatCode>General</c:formatCode>
                <c:ptCount val="6"/>
                <c:pt idx="0">
                  <c:v>18.660989999999998</c:v>
                </c:pt>
                <c:pt idx="1">
                  <c:v>14.42305</c:v>
                </c:pt>
                <c:pt idx="2">
                  <c:v>21.660995</c:v>
                </c:pt>
                <c:pt idx="3">
                  <c:v>21.09826</c:v>
                </c:pt>
                <c:pt idx="4">
                  <c:v>21.339840000000002</c:v>
                </c:pt>
                <c:pt idx="5">
                  <c:v>22.281680000000001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8-4F73-B503-24D0C9BD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1920"/>
        <c:axId val="460174400"/>
      </c:scatterChart>
      <c:valAx>
        <c:axId val="460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4400"/>
        <c:crosses val="autoZero"/>
        <c:crossBetween val="midCat"/>
      </c:valAx>
      <c:valAx>
        <c:axId val="460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Sheet2!$D$2:$D$19</c:f>
              <c:numCache>
                <c:formatCode>0.00</c:formatCode>
                <c:ptCount val="18"/>
                <c:pt idx="0">
                  <c:v>-19.5</c:v>
                </c:pt>
                <c:pt idx="1">
                  <c:v>-51.29</c:v>
                </c:pt>
                <c:pt idx="2">
                  <c:v>-42.23</c:v>
                </c:pt>
                <c:pt idx="3">
                  <c:v>-31.7</c:v>
                </c:pt>
                <c:pt idx="4">
                  <c:v>-25.08396275838216</c:v>
                </c:pt>
                <c:pt idx="5">
                  <c:v>-23.62</c:v>
                </c:pt>
                <c:pt idx="6">
                  <c:v>-18.63</c:v>
                </c:pt>
                <c:pt idx="7">
                  <c:v>-15.3</c:v>
                </c:pt>
                <c:pt idx="8">
                  <c:v>-15.02</c:v>
                </c:pt>
                <c:pt idx="9">
                  <c:v>-22.56</c:v>
                </c:pt>
                <c:pt idx="10">
                  <c:v>-19.57</c:v>
                </c:pt>
                <c:pt idx="11">
                  <c:v>-22.57</c:v>
                </c:pt>
                <c:pt idx="12">
                  <c:v>-28.33</c:v>
                </c:pt>
                <c:pt idx="13">
                  <c:v>-29.67</c:v>
                </c:pt>
                <c:pt idx="14">
                  <c:v>-35.17</c:v>
                </c:pt>
                <c:pt idx="15">
                  <c:v>-15.46</c:v>
                </c:pt>
                <c:pt idx="16">
                  <c:v>-16.260000000000002</c:v>
                </c:pt>
                <c:pt idx="17">
                  <c:v>-15.63</c:v>
                </c:pt>
              </c:numCache>
            </c:numRef>
          </c:xVal>
          <c:yVal>
            <c:numRef>
              <c:f>Sheet2!$F$2:$F$19</c:f>
              <c:numCache>
                <c:formatCode>0.00</c:formatCode>
                <c:ptCount val="18"/>
                <c:pt idx="0">
                  <c:v>0.76272849999999992</c:v>
                </c:pt>
                <c:pt idx="1">
                  <c:v>0.56053500000000001</c:v>
                </c:pt>
                <c:pt idx="2">
                  <c:v>0.706542</c:v>
                </c:pt>
                <c:pt idx="3">
                  <c:v>0.5743625</c:v>
                </c:pt>
                <c:pt idx="4">
                  <c:v>0.49283949999999999</c:v>
                </c:pt>
                <c:pt idx="5">
                  <c:v>0.73820700000000006</c:v>
                </c:pt>
                <c:pt idx="6">
                  <c:v>0.93037300000000001</c:v>
                </c:pt>
                <c:pt idx="7">
                  <c:v>0.74783350000000004</c:v>
                </c:pt>
                <c:pt idx="8">
                  <c:v>1.1092724999999999</c:v>
                </c:pt>
                <c:pt idx="9">
                  <c:v>0.79843099999999989</c:v>
                </c:pt>
                <c:pt idx="10">
                  <c:v>0.53961099999999995</c:v>
                </c:pt>
                <c:pt idx="11">
                  <c:v>0.66704249999999998</c:v>
                </c:pt>
                <c:pt idx="12">
                  <c:v>0.65415449999999997</c:v>
                </c:pt>
                <c:pt idx="13">
                  <c:v>0.51104499999999997</c:v>
                </c:pt>
                <c:pt idx="14">
                  <c:v>0.99753550000000013</c:v>
                </c:pt>
                <c:pt idx="15">
                  <c:v>0.70758350000000003</c:v>
                </c:pt>
                <c:pt idx="16">
                  <c:v>0.83563299999999996</c:v>
                </c:pt>
                <c:pt idx="17">
                  <c:v>0.92501849999999997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460-B895-34A8F9CB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6272"/>
        <c:axId val="147927712"/>
      </c:scatterChart>
      <c:valAx>
        <c:axId val="1479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7712"/>
        <c:crosses val="autoZero"/>
        <c:crossBetween val="midCat"/>
      </c:valAx>
      <c:valAx>
        <c:axId val="1479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Sheet2!$D$95:$D$100</c:f>
              <c:numCache>
                <c:formatCode>General</c:formatCode>
                <c:ptCount val="6"/>
                <c:pt idx="0">
                  <c:v>-22.04</c:v>
                </c:pt>
                <c:pt idx="1">
                  <c:v>-109.86</c:v>
                </c:pt>
                <c:pt idx="2">
                  <c:v>-22.12</c:v>
                </c:pt>
                <c:pt idx="3">
                  <c:v>-23.59</c:v>
                </c:pt>
                <c:pt idx="4">
                  <c:v>-34.5</c:v>
                </c:pt>
                <c:pt idx="5">
                  <c:v>-84.34</c:v>
                </c:pt>
              </c:numCache>
            </c:numRef>
          </c:xVal>
          <c:yVal>
            <c:numRef>
              <c:f>Sheet2!$F$95:$F$100</c:f>
              <c:numCache>
                <c:formatCode>General</c:formatCode>
                <c:ptCount val="6"/>
                <c:pt idx="0">
                  <c:v>0.84585250000000012</c:v>
                </c:pt>
                <c:pt idx="1">
                  <c:v>0.20826649999999999</c:v>
                </c:pt>
                <c:pt idx="2">
                  <c:v>0.41732849999999999</c:v>
                </c:pt>
                <c:pt idx="3">
                  <c:v>0.76209100000000007</c:v>
                </c:pt>
                <c:pt idx="4">
                  <c:v>0.4509785</c:v>
                </c:pt>
                <c:pt idx="5">
                  <c:v>0.59008250000000007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7-4631-B4A3-2FD66DE0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48128"/>
        <c:axId val="631844768"/>
      </c:scatterChart>
      <c:valAx>
        <c:axId val="6318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44768"/>
        <c:crosses val="autoZero"/>
        <c:crossBetween val="midCat"/>
      </c:valAx>
      <c:valAx>
        <c:axId val="631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Sheet2!$D$95:$D$100</c:f>
              <c:numCache>
                <c:formatCode>General</c:formatCode>
                <c:ptCount val="6"/>
                <c:pt idx="0">
                  <c:v>-22.04</c:v>
                </c:pt>
                <c:pt idx="1">
                  <c:v>-109.86</c:v>
                </c:pt>
                <c:pt idx="2">
                  <c:v>-22.12</c:v>
                </c:pt>
                <c:pt idx="3">
                  <c:v>-23.59</c:v>
                </c:pt>
                <c:pt idx="4">
                  <c:v>-34.5</c:v>
                </c:pt>
                <c:pt idx="5">
                  <c:v>-84.34</c:v>
                </c:pt>
              </c:numCache>
            </c:numRef>
          </c:xVal>
          <c:yVal>
            <c:numRef>
              <c:f>Sheet2!$G$95:$G$100</c:f>
              <c:numCache>
                <c:formatCode>General</c:formatCode>
                <c:ptCount val="6"/>
                <c:pt idx="0">
                  <c:v>9.1766304999999999</c:v>
                </c:pt>
                <c:pt idx="1">
                  <c:v>6.2609634999999999</c:v>
                </c:pt>
                <c:pt idx="2">
                  <c:v>7.4459689999999998</c:v>
                </c:pt>
                <c:pt idx="3">
                  <c:v>7.9336159999999998</c:v>
                </c:pt>
                <c:pt idx="4">
                  <c:v>6.7221229999999998</c:v>
                </c:pt>
                <c:pt idx="5">
                  <c:v>6.7763014999999998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B-46D8-B746-BEEE11B7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8928"/>
        <c:axId val="569279328"/>
      </c:scatterChart>
      <c:valAx>
        <c:axId val="5692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9328"/>
        <c:crosses val="autoZero"/>
        <c:crossBetween val="midCat"/>
      </c:valAx>
      <c:valAx>
        <c:axId val="569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Sheet2!$C$83</c:f>
              <c:strCache>
                <c:ptCount val="1"/>
                <c:pt idx="0">
                  <c:v>Amadea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696341988302908"/>
                  <c:y val="-5.21096793573762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0.0069x + 20.131</a:t>
                    </a:r>
                    <a:br>
                      <a:rPr lang="en-US" baseline="0"/>
                    </a:br>
                    <a:r>
                      <a:rPr lang="en-US" baseline="0"/>
                      <a:t>R² = 0.0183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Sheet2!$D$83:$D$88</c:f>
              <c:numCache>
                <c:formatCode>General</c:formatCode>
                <c:ptCount val="6"/>
                <c:pt idx="0">
                  <c:v>-81.790000000000006</c:v>
                </c:pt>
                <c:pt idx="1">
                  <c:v>-54.1</c:v>
                </c:pt>
                <c:pt idx="2">
                  <c:v>-36.880000000000003</c:v>
                </c:pt>
                <c:pt idx="3">
                  <c:v>-38.979999999999997</c:v>
                </c:pt>
                <c:pt idx="4">
                  <c:v>-24.83</c:v>
                </c:pt>
                <c:pt idx="5">
                  <c:v>-93.19</c:v>
                </c:pt>
              </c:numCache>
            </c:numRef>
          </c:xVal>
          <c:yVal>
            <c:numRef>
              <c:f>Sheet2!$E$83:$E$88</c:f>
              <c:numCache>
                <c:formatCode>General</c:formatCode>
                <c:ptCount val="6"/>
                <c:pt idx="0">
                  <c:v>18.560605000000002</c:v>
                </c:pt>
                <c:pt idx="1">
                  <c:v>18.252020000000002</c:v>
                </c:pt>
                <c:pt idx="2">
                  <c:v>21.740935</c:v>
                </c:pt>
                <c:pt idx="3">
                  <c:v>20.599364999999999</c:v>
                </c:pt>
                <c:pt idx="4">
                  <c:v>18.863815000000002</c:v>
                </c:pt>
                <c:pt idx="5">
                  <c:v>20.483395000000002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3-4DE1-BB07-C0620982695E}"/>
            </c:ext>
          </c:extLst>
        </c:ser>
        <c:ser>
          <c:idx val="3"/>
          <c:order val="3"/>
          <c:tx>
            <c:strRef>
              <c:f>Sheet2!$C$89</c:f>
              <c:strCache>
                <c:ptCount val="1"/>
                <c:pt idx="0">
                  <c:v>Hornet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448270874534444"/>
                  <c:y val="-3.81145416822959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0.0335x + 17.912</a:t>
                    </a:r>
                    <a:br>
                      <a:rPr lang="en-US" baseline="0"/>
                    </a:br>
                    <a:r>
                      <a:rPr lang="en-US" baseline="0"/>
                      <a:t>R² = 0.2857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Sheet2!$D$89:$D$94</c:f>
              <c:numCache>
                <c:formatCode>General</c:formatCode>
                <c:ptCount val="6"/>
                <c:pt idx="0">
                  <c:v>-48.97</c:v>
                </c:pt>
                <c:pt idx="1">
                  <c:v>-44.784200668334961</c:v>
                </c:pt>
                <c:pt idx="2">
                  <c:v>-19</c:v>
                </c:pt>
                <c:pt idx="3">
                  <c:v>-126.66</c:v>
                </c:pt>
                <c:pt idx="4">
                  <c:v>-45.17</c:v>
                </c:pt>
                <c:pt idx="5">
                  <c:v>-84.65</c:v>
                </c:pt>
              </c:numCache>
            </c:numRef>
          </c:xVal>
          <c:yVal>
            <c:numRef>
              <c:f>Sheet2!$E$89:$E$94</c:f>
              <c:numCache>
                <c:formatCode>General</c:formatCode>
                <c:ptCount val="6"/>
                <c:pt idx="0">
                  <c:v>17.888494999999999</c:v>
                </c:pt>
                <c:pt idx="1">
                  <c:v>18.03622</c:v>
                </c:pt>
                <c:pt idx="2">
                  <c:v>15.868535</c:v>
                </c:pt>
                <c:pt idx="3">
                  <c:v>14.810054999999998</c:v>
                </c:pt>
                <c:pt idx="4">
                  <c:v>16.851749999999999</c:v>
                </c:pt>
                <c:pt idx="5">
                  <c:v>11.658525000000001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3-4DE1-BB07-C0620982695E}"/>
            </c:ext>
          </c:extLst>
        </c:ser>
        <c:ser>
          <c:idx val="4"/>
          <c:order val="4"/>
          <c:tx>
            <c:strRef>
              <c:f>Sheet2!$C$95</c:f>
              <c:strCache>
                <c:ptCount val="1"/>
                <c:pt idx="0">
                  <c:v>MataHari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017268821175656"/>
                  <c:y val="-9.02172170505112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Mata Hari = y = 0.0433x + 22.052</a:t>
                    </a:r>
                    <a:br>
                      <a:rPr lang="en-US" baseline="0"/>
                    </a:br>
                    <a:r>
                      <a:rPr lang="en-US" baseline="0"/>
                      <a:t>R² = 0.311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Sheet2!$D$95:$D$100</c:f>
              <c:numCache>
                <c:formatCode>General</c:formatCode>
                <c:ptCount val="6"/>
                <c:pt idx="0">
                  <c:v>-22.04</c:v>
                </c:pt>
                <c:pt idx="1">
                  <c:v>-109.86</c:v>
                </c:pt>
                <c:pt idx="2">
                  <c:v>-22.12</c:v>
                </c:pt>
                <c:pt idx="3">
                  <c:v>-23.59</c:v>
                </c:pt>
                <c:pt idx="4">
                  <c:v>-34.5</c:v>
                </c:pt>
                <c:pt idx="5">
                  <c:v>-84.34</c:v>
                </c:pt>
              </c:numCache>
            </c:numRef>
          </c:xVal>
          <c:yVal>
            <c:numRef>
              <c:f>Sheet2!$E$95:$E$100</c:f>
              <c:numCache>
                <c:formatCode>General</c:formatCode>
                <c:ptCount val="6"/>
                <c:pt idx="0">
                  <c:v>18.660989999999998</c:v>
                </c:pt>
                <c:pt idx="1">
                  <c:v>14.42305</c:v>
                </c:pt>
                <c:pt idx="2">
                  <c:v>21.660995</c:v>
                </c:pt>
                <c:pt idx="3">
                  <c:v>21.09826</c:v>
                </c:pt>
                <c:pt idx="4">
                  <c:v>21.339840000000002</c:v>
                </c:pt>
                <c:pt idx="5">
                  <c:v>22.281680000000001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3-4DE1-BB07-C0620982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56927"/>
        <c:axId val="18321554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Sheet2!$D$82</c15:sqref>
                        </c15:formulaRef>
                      </c:ext>
                    </c:extLst>
                    <c:strCache>
                      <c:ptCount val="1"/>
                      <c:pt idx="0">
                        <c:v>water potential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Sheet2!$C$83:$C$100</c15:sqref>
                        </c15:formulaRef>
                      </c:ext>
                    </c:extLst>
                    <c:strCache>
                      <c:ptCount val="18"/>
                      <c:pt idx="0">
                        <c:v>Amadea</c:v>
                      </c:pt>
                      <c:pt idx="1">
                        <c:v>Amadea</c:v>
                      </c:pt>
                      <c:pt idx="2">
                        <c:v>Amadea</c:v>
                      </c:pt>
                      <c:pt idx="3">
                        <c:v>Amadea</c:v>
                      </c:pt>
                      <c:pt idx="4">
                        <c:v>Amadea</c:v>
                      </c:pt>
                      <c:pt idx="5">
                        <c:v>Amadea</c:v>
                      </c:pt>
                      <c:pt idx="6">
                        <c:v>Hornet</c:v>
                      </c:pt>
                      <c:pt idx="7">
                        <c:v>Hornet</c:v>
                      </c:pt>
                      <c:pt idx="8">
                        <c:v>Hornet</c:v>
                      </c:pt>
                      <c:pt idx="9">
                        <c:v>Hornet</c:v>
                      </c:pt>
                      <c:pt idx="10">
                        <c:v>Hornet</c:v>
                      </c:pt>
                      <c:pt idx="11">
                        <c:v>Hornet</c:v>
                      </c:pt>
                      <c:pt idx="12">
                        <c:v>MataHari</c:v>
                      </c:pt>
                      <c:pt idx="13">
                        <c:v>MataHari</c:v>
                      </c:pt>
                      <c:pt idx="14">
                        <c:v>MataHari</c:v>
                      </c:pt>
                      <c:pt idx="15">
                        <c:v>MataHari</c:v>
                      </c:pt>
                      <c:pt idx="16">
                        <c:v>MataHari</c:v>
                      </c:pt>
                      <c:pt idx="17">
                        <c:v>MataHari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Sheet2!$D$83:$D$100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-81.790000000000006</c:v>
                      </c:pt>
                      <c:pt idx="1">
                        <c:v>-54.1</c:v>
                      </c:pt>
                      <c:pt idx="2">
                        <c:v>-36.880000000000003</c:v>
                      </c:pt>
                      <c:pt idx="3">
                        <c:v>-38.979999999999997</c:v>
                      </c:pt>
                      <c:pt idx="4">
                        <c:v>-24.83</c:v>
                      </c:pt>
                      <c:pt idx="5">
                        <c:v>-93.19</c:v>
                      </c:pt>
                      <c:pt idx="6">
                        <c:v>-48.97</c:v>
                      </c:pt>
                      <c:pt idx="7">
                        <c:v>-44.784200668334961</c:v>
                      </c:pt>
                      <c:pt idx="8">
                        <c:v>-19</c:v>
                      </c:pt>
                      <c:pt idx="9">
                        <c:v>-126.66</c:v>
                      </c:pt>
                      <c:pt idx="10">
                        <c:v>-45.17</c:v>
                      </c:pt>
                      <c:pt idx="11">
                        <c:v>-84.65</c:v>
                      </c:pt>
                      <c:pt idx="12">
                        <c:v>-22.04</c:v>
                      </c:pt>
                      <c:pt idx="13">
                        <c:v>-109.86</c:v>
                      </c:pt>
                      <c:pt idx="14">
                        <c:v>-22.12</c:v>
                      </c:pt>
                      <c:pt idx="15">
                        <c:v>-23.59</c:v>
                      </c:pt>
                      <c:pt idx="16">
                        <c:v>-34.5</c:v>
                      </c:pt>
                      <c:pt idx="17">
                        <c:v>-84.34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423-4DE1-BB07-C0620982695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Sheet2!$E$82</c15:sqref>
                        </c15:formulaRef>
                      </c:ext>
                    </c:extLst>
                    <c:strCache>
                      <c:ptCount val="1"/>
                      <c:pt idx="0">
                        <c:v>avg_p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Sheet2!$C$83:$C$100</c15:sqref>
                        </c15:formulaRef>
                      </c:ext>
                    </c:extLst>
                    <c:strCache>
                      <c:ptCount val="18"/>
                      <c:pt idx="0">
                        <c:v>Amadea</c:v>
                      </c:pt>
                      <c:pt idx="1">
                        <c:v>Amadea</c:v>
                      </c:pt>
                      <c:pt idx="2">
                        <c:v>Amadea</c:v>
                      </c:pt>
                      <c:pt idx="3">
                        <c:v>Amadea</c:v>
                      </c:pt>
                      <c:pt idx="4">
                        <c:v>Amadea</c:v>
                      </c:pt>
                      <c:pt idx="5">
                        <c:v>Amadea</c:v>
                      </c:pt>
                      <c:pt idx="6">
                        <c:v>Hornet</c:v>
                      </c:pt>
                      <c:pt idx="7">
                        <c:v>Hornet</c:v>
                      </c:pt>
                      <c:pt idx="8">
                        <c:v>Hornet</c:v>
                      </c:pt>
                      <c:pt idx="9">
                        <c:v>Hornet</c:v>
                      </c:pt>
                      <c:pt idx="10">
                        <c:v>Hornet</c:v>
                      </c:pt>
                      <c:pt idx="11">
                        <c:v>Hornet</c:v>
                      </c:pt>
                      <c:pt idx="12">
                        <c:v>MataHari</c:v>
                      </c:pt>
                      <c:pt idx="13">
                        <c:v>MataHari</c:v>
                      </c:pt>
                      <c:pt idx="14">
                        <c:v>MataHari</c:v>
                      </c:pt>
                      <c:pt idx="15">
                        <c:v>MataHari</c:v>
                      </c:pt>
                      <c:pt idx="16">
                        <c:v>MataHari</c:v>
                      </c:pt>
                      <c:pt idx="17">
                        <c:v>MataHari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Sheet2!$E$83:$E$100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18.560605000000002</c:v>
                      </c:pt>
                      <c:pt idx="1">
                        <c:v>18.252020000000002</c:v>
                      </c:pt>
                      <c:pt idx="2">
                        <c:v>21.740935</c:v>
                      </c:pt>
                      <c:pt idx="3">
                        <c:v>20.599364999999999</c:v>
                      </c:pt>
                      <c:pt idx="4">
                        <c:v>18.863815000000002</c:v>
                      </c:pt>
                      <c:pt idx="5">
                        <c:v>20.483395000000002</c:v>
                      </c:pt>
                      <c:pt idx="6">
                        <c:v>17.888494999999999</c:v>
                      </c:pt>
                      <c:pt idx="7">
                        <c:v>18.03622</c:v>
                      </c:pt>
                      <c:pt idx="8">
                        <c:v>15.868535</c:v>
                      </c:pt>
                      <c:pt idx="9">
                        <c:v>14.810054999999998</c:v>
                      </c:pt>
                      <c:pt idx="10">
                        <c:v>16.851749999999999</c:v>
                      </c:pt>
                      <c:pt idx="11">
                        <c:v>11.658525000000001</c:v>
                      </c:pt>
                      <c:pt idx="12">
                        <c:v>18.660989999999998</c:v>
                      </c:pt>
                      <c:pt idx="13">
                        <c:v>14.42305</c:v>
                      </c:pt>
                      <c:pt idx="14">
                        <c:v>21.660995</c:v>
                      </c:pt>
                      <c:pt idx="15">
                        <c:v>21.09826</c:v>
                      </c:pt>
                      <c:pt idx="16">
                        <c:v>21.339840000000002</c:v>
                      </c:pt>
                      <c:pt idx="17">
                        <c:v>22.281680000000001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23-4DE1-BB07-C0620982695E}"/>
                  </c:ext>
                </c:extLst>
              </c15:ser>
            </c15:filteredScatterSeries>
          </c:ext>
        </c:extLst>
      </c:scatterChart>
      <c:valAx>
        <c:axId val="1832156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5487"/>
        <c:crosses val="autoZero"/>
        <c:crossBetween val="midCat"/>
      </c:valAx>
      <c:valAx>
        <c:axId val="18321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Sheet2!$C$83</c:f>
              <c:strCache>
                <c:ptCount val="1"/>
                <c:pt idx="0">
                  <c:v>Amadea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0643763474449"/>
                  <c:y val="-0.175741372252685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5E-05x + 0.5611</a:t>
                    </a:r>
                    <a:br>
                      <a:rPr lang="en-US" baseline="0"/>
                    </a:br>
                    <a:r>
                      <a:rPr lang="en-US" baseline="0"/>
                      <a:t>R² = 0.0004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Sheet2!$D$83:$D$88</c:f>
              <c:numCache>
                <c:formatCode>General</c:formatCode>
                <c:ptCount val="6"/>
                <c:pt idx="0">
                  <c:v>-81.790000000000006</c:v>
                </c:pt>
                <c:pt idx="1">
                  <c:v>-54.1</c:v>
                </c:pt>
                <c:pt idx="2">
                  <c:v>-36.880000000000003</c:v>
                </c:pt>
                <c:pt idx="3">
                  <c:v>-38.979999999999997</c:v>
                </c:pt>
                <c:pt idx="4">
                  <c:v>-24.83</c:v>
                </c:pt>
                <c:pt idx="5">
                  <c:v>-93.19</c:v>
                </c:pt>
              </c:numCache>
            </c:numRef>
          </c:xVal>
          <c:yVal>
            <c:numRef>
              <c:f>Sheet2!$F$83:$F$88</c:f>
              <c:numCache>
                <c:formatCode>General</c:formatCode>
                <c:ptCount val="6"/>
                <c:pt idx="0">
                  <c:v>0.75360300000000002</c:v>
                </c:pt>
                <c:pt idx="1">
                  <c:v>0.4270195</c:v>
                </c:pt>
                <c:pt idx="2">
                  <c:v>0.441029</c:v>
                </c:pt>
                <c:pt idx="3">
                  <c:v>0.75899899999999998</c:v>
                </c:pt>
                <c:pt idx="4">
                  <c:v>0.46454400000000001</c:v>
                </c:pt>
                <c:pt idx="5">
                  <c:v>0.50043300000000002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F-4FDE-81BD-6F6C6D8CE60F}"/>
            </c:ext>
          </c:extLst>
        </c:ser>
        <c:ser>
          <c:idx val="3"/>
          <c:order val="3"/>
          <c:tx>
            <c:strRef>
              <c:f>Sheet2!$C$89</c:f>
              <c:strCache>
                <c:ptCount val="1"/>
                <c:pt idx="0">
                  <c:v>Hornet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314991454113984"/>
                  <c:y val="-0.239067162030285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0.0021x + 0.4383</a:t>
                    </a:r>
                    <a:br>
                      <a:rPr lang="en-US" baseline="0"/>
                    </a:br>
                    <a:r>
                      <a:rPr lang="en-US" baseline="0"/>
                      <a:t>R² = 0.2503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Sheet2!$D$89:$D$94</c:f>
              <c:numCache>
                <c:formatCode>General</c:formatCode>
                <c:ptCount val="6"/>
                <c:pt idx="0">
                  <c:v>-48.97</c:v>
                </c:pt>
                <c:pt idx="1">
                  <c:v>-44.784200668334961</c:v>
                </c:pt>
                <c:pt idx="2">
                  <c:v>-19</c:v>
                </c:pt>
                <c:pt idx="3">
                  <c:v>-126.66</c:v>
                </c:pt>
                <c:pt idx="4">
                  <c:v>-45.17</c:v>
                </c:pt>
                <c:pt idx="5">
                  <c:v>-84.65</c:v>
                </c:pt>
              </c:numCache>
            </c:numRef>
          </c:xVal>
          <c:yVal>
            <c:numRef>
              <c:f>Sheet2!$F$89:$F$94</c:f>
              <c:numCache>
                <c:formatCode>General</c:formatCode>
                <c:ptCount val="6"/>
                <c:pt idx="0">
                  <c:v>0.6049485</c:v>
                </c:pt>
                <c:pt idx="1">
                  <c:v>0.24247350000000001</c:v>
                </c:pt>
                <c:pt idx="2">
                  <c:v>0.36587000000000003</c:v>
                </c:pt>
                <c:pt idx="3">
                  <c:v>0.175316</c:v>
                </c:pt>
                <c:pt idx="4">
                  <c:v>0.26145399999999996</c:v>
                </c:pt>
                <c:pt idx="5">
                  <c:v>0.22080250000000001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F-4FDE-81BD-6F6C6D8CE60F}"/>
            </c:ext>
          </c:extLst>
        </c:ser>
        <c:ser>
          <c:idx val="4"/>
          <c:order val="4"/>
          <c:tx>
            <c:strRef>
              <c:f>Sheet2!$C$95</c:f>
              <c:strCache>
                <c:ptCount val="1"/>
                <c:pt idx="0">
                  <c:v>MataHari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78708511213898"/>
                  <c:y val="-0.18516057034261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Mata Hari = y = 0.0038x + 0.7346</a:t>
                    </a:r>
                    <a:br>
                      <a:rPr lang="en-US" baseline="0"/>
                    </a:br>
                    <a:r>
                      <a:rPr lang="en-US" baseline="0"/>
                      <a:t>R² = 0.381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Sheet2!$D$95:$D$100</c:f>
              <c:numCache>
                <c:formatCode>General</c:formatCode>
                <c:ptCount val="6"/>
                <c:pt idx="0">
                  <c:v>-22.04</c:v>
                </c:pt>
                <c:pt idx="1">
                  <c:v>-109.86</c:v>
                </c:pt>
                <c:pt idx="2">
                  <c:v>-22.12</c:v>
                </c:pt>
                <c:pt idx="3">
                  <c:v>-23.59</c:v>
                </c:pt>
                <c:pt idx="4">
                  <c:v>-34.5</c:v>
                </c:pt>
                <c:pt idx="5">
                  <c:v>-84.34</c:v>
                </c:pt>
              </c:numCache>
            </c:numRef>
          </c:xVal>
          <c:yVal>
            <c:numRef>
              <c:f>Sheet2!$F$95:$F$100</c:f>
              <c:numCache>
                <c:formatCode>General</c:formatCode>
                <c:ptCount val="6"/>
                <c:pt idx="0">
                  <c:v>0.84585250000000012</c:v>
                </c:pt>
                <c:pt idx="1">
                  <c:v>0.20826649999999999</c:v>
                </c:pt>
                <c:pt idx="2">
                  <c:v>0.41732849999999999</c:v>
                </c:pt>
                <c:pt idx="3">
                  <c:v>0.76209100000000007</c:v>
                </c:pt>
                <c:pt idx="4">
                  <c:v>0.4509785</c:v>
                </c:pt>
                <c:pt idx="5">
                  <c:v>0.59008250000000007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BF-4FDE-81BD-6F6C6D8C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56927"/>
        <c:axId val="18321554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Sheet2!$D$82</c15:sqref>
                        </c15:formulaRef>
                      </c:ext>
                    </c:extLst>
                    <c:strCache>
                      <c:ptCount val="1"/>
                      <c:pt idx="0">
                        <c:v>water potential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Sheet2!$C$83:$C$100</c15:sqref>
                        </c15:formulaRef>
                      </c:ext>
                    </c:extLst>
                    <c:strCache>
                      <c:ptCount val="18"/>
                      <c:pt idx="0">
                        <c:v>Amadea</c:v>
                      </c:pt>
                      <c:pt idx="1">
                        <c:v>Amadea</c:v>
                      </c:pt>
                      <c:pt idx="2">
                        <c:v>Amadea</c:v>
                      </c:pt>
                      <c:pt idx="3">
                        <c:v>Amadea</c:v>
                      </c:pt>
                      <c:pt idx="4">
                        <c:v>Amadea</c:v>
                      </c:pt>
                      <c:pt idx="5">
                        <c:v>Amadea</c:v>
                      </c:pt>
                      <c:pt idx="6">
                        <c:v>Hornet</c:v>
                      </c:pt>
                      <c:pt idx="7">
                        <c:v>Hornet</c:v>
                      </c:pt>
                      <c:pt idx="8">
                        <c:v>Hornet</c:v>
                      </c:pt>
                      <c:pt idx="9">
                        <c:v>Hornet</c:v>
                      </c:pt>
                      <c:pt idx="10">
                        <c:v>Hornet</c:v>
                      </c:pt>
                      <c:pt idx="11">
                        <c:v>Hornet</c:v>
                      </c:pt>
                      <c:pt idx="12">
                        <c:v>MataHari</c:v>
                      </c:pt>
                      <c:pt idx="13">
                        <c:v>MataHari</c:v>
                      </c:pt>
                      <c:pt idx="14">
                        <c:v>MataHari</c:v>
                      </c:pt>
                      <c:pt idx="15">
                        <c:v>MataHari</c:v>
                      </c:pt>
                      <c:pt idx="16">
                        <c:v>MataHari</c:v>
                      </c:pt>
                      <c:pt idx="17">
                        <c:v>MataHari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Sheet2!$D$83:$D$100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-81.790000000000006</c:v>
                      </c:pt>
                      <c:pt idx="1">
                        <c:v>-54.1</c:v>
                      </c:pt>
                      <c:pt idx="2">
                        <c:v>-36.880000000000003</c:v>
                      </c:pt>
                      <c:pt idx="3">
                        <c:v>-38.979999999999997</c:v>
                      </c:pt>
                      <c:pt idx="4">
                        <c:v>-24.83</c:v>
                      </c:pt>
                      <c:pt idx="5">
                        <c:v>-93.19</c:v>
                      </c:pt>
                      <c:pt idx="6">
                        <c:v>-48.97</c:v>
                      </c:pt>
                      <c:pt idx="7">
                        <c:v>-44.784200668334961</c:v>
                      </c:pt>
                      <c:pt idx="8">
                        <c:v>-19</c:v>
                      </c:pt>
                      <c:pt idx="9">
                        <c:v>-126.66</c:v>
                      </c:pt>
                      <c:pt idx="10">
                        <c:v>-45.17</c:v>
                      </c:pt>
                      <c:pt idx="11">
                        <c:v>-84.65</c:v>
                      </c:pt>
                      <c:pt idx="12">
                        <c:v>-22.04</c:v>
                      </c:pt>
                      <c:pt idx="13">
                        <c:v>-109.86</c:v>
                      </c:pt>
                      <c:pt idx="14">
                        <c:v>-22.12</c:v>
                      </c:pt>
                      <c:pt idx="15">
                        <c:v>-23.59</c:v>
                      </c:pt>
                      <c:pt idx="16">
                        <c:v>-34.5</c:v>
                      </c:pt>
                      <c:pt idx="17">
                        <c:v>-84.34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EBF-4FDE-81BD-6F6C6D8CE6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Sheet2!$E$82</c15:sqref>
                        </c15:formulaRef>
                      </c:ext>
                    </c:extLst>
                    <c:strCache>
                      <c:ptCount val="1"/>
                      <c:pt idx="0">
                        <c:v>avg_p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Sheet2!$C$83:$C$100</c15:sqref>
                        </c15:formulaRef>
                      </c:ext>
                    </c:extLst>
                    <c:strCache>
                      <c:ptCount val="18"/>
                      <c:pt idx="0">
                        <c:v>Amadea</c:v>
                      </c:pt>
                      <c:pt idx="1">
                        <c:v>Amadea</c:v>
                      </c:pt>
                      <c:pt idx="2">
                        <c:v>Amadea</c:v>
                      </c:pt>
                      <c:pt idx="3">
                        <c:v>Amadea</c:v>
                      </c:pt>
                      <c:pt idx="4">
                        <c:v>Amadea</c:v>
                      </c:pt>
                      <c:pt idx="5">
                        <c:v>Amadea</c:v>
                      </c:pt>
                      <c:pt idx="6">
                        <c:v>Hornet</c:v>
                      </c:pt>
                      <c:pt idx="7">
                        <c:v>Hornet</c:v>
                      </c:pt>
                      <c:pt idx="8">
                        <c:v>Hornet</c:v>
                      </c:pt>
                      <c:pt idx="9">
                        <c:v>Hornet</c:v>
                      </c:pt>
                      <c:pt idx="10">
                        <c:v>Hornet</c:v>
                      </c:pt>
                      <c:pt idx="11">
                        <c:v>Hornet</c:v>
                      </c:pt>
                      <c:pt idx="12">
                        <c:v>MataHari</c:v>
                      </c:pt>
                      <c:pt idx="13">
                        <c:v>MataHari</c:v>
                      </c:pt>
                      <c:pt idx="14">
                        <c:v>MataHari</c:v>
                      </c:pt>
                      <c:pt idx="15">
                        <c:v>MataHari</c:v>
                      </c:pt>
                      <c:pt idx="16">
                        <c:v>MataHari</c:v>
                      </c:pt>
                      <c:pt idx="17">
                        <c:v>MataHari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Sheet2!$E$83:$E$100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18.560605000000002</c:v>
                      </c:pt>
                      <c:pt idx="1">
                        <c:v>18.252020000000002</c:v>
                      </c:pt>
                      <c:pt idx="2">
                        <c:v>21.740935</c:v>
                      </c:pt>
                      <c:pt idx="3">
                        <c:v>20.599364999999999</c:v>
                      </c:pt>
                      <c:pt idx="4">
                        <c:v>18.863815000000002</c:v>
                      </c:pt>
                      <c:pt idx="5">
                        <c:v>20.483395000000002</c:v>
                      </c:pt>
                      <c:pt idx="6">
                        <c:v>17.888494999999999</c:v>
                      </c:pt>
                      <c:pt idx="7">
                        <c:v>18.03622</c:v>
                      </c:pt>
                      <c:pt idx="8">
                        <c:v>15.868535</c:v>
                      </c:pt>
                      <c:pt idx="9">
                        <c:v>14.810054999999998</c:v>
                      </c:pt>
                      <c:pt idx="10">
                        <c:v>16.851749999999999</c:v>
                      </c:pt>
                      <c:pt idx="11">
                        <c:v>11.658525000000001</c:v>
                      </c:pt>
                      <c:pt idx="12">
                        <c:v>18.660989999999998</c:v>
                      </c:pt>
                      <c:pt idx="13">
                        <c:v>14.42305</c:v>
                      </c:pt>
                      <c:pt idx="14">
                        <c:v>21.660995</c:v>
                      </c:pt>
                      <c:pt idx="15">
                        <c:v>21.09826</c:v>
                      </c:pt>
                      <c:pt idx="16">
                        <c:v>21.339840000000002</c:v>
                      </c:pt>
                      <c:pt idx="17">
                        <c:v>22.281680000000001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BF-4FDE-81BD-6F6C6D8CE60F}"/>
                  </c:ext>
                </c:extLst>
              </c15:ser>
            </c15:filteredScatterSeries>
          </c:ext>
        </c:extLst>
      </c:scatterChart>
      <c:valAx>
        <c:axId val="1832156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5487"/>
        <c:crosses val="autoZero"/>
        <c:crossBetween val="midCat"/>
      </c:valAx>
      <c:valAx>
        <c:axId val="18321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Sheet2!$C$83</c:f>
              <c:strCache>
                <c:ptCount val="1"/>
                <c:pt idx="0">
                  <c:v>Amadea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26645483656753"/>
                  <c:y val="-0.128071249247071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0.0059x + 8.0429</a:t>
                    </a:r>
                    <a:br>
                      <a:rPr lang="en-US" baseline="0"/>
                    </a:br>
                    <a:r>
                      <a:rPr lang="en-US" baseline="0"/>
                      <a:t>R² = 0.1607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Sheet2!$D$83:$D$88</c:f>
              <c:numCache>
                <c:formatCode>General</c:formatCode>
                <c:ptCount val="6"/>
                <c:pt idx="0">
                  <c:v>-81.790000000000006</c:v>
                </c:pt>
                <c:pt idx="1">
                  <c:v>-54.1</c:v>
                </c:pt>
                <c:pt idx="2">
                  <c:v>-36.880000000000003</c:v>
                </c:pt>
                <c:pt idx="3">
                  <c:v>-38.979999999999997</c:v>
                </c:pt>
                <c:pt idx="4">
                  <c:v>-24.83</c:v>
                </c:pt>
                <c:pt idx="5">
                  <c:v>-93.19</c:v>
                </c:pt>
              </c:numCache>
            </c:numRef>
          </c:xVal>
          <c:yVal>
            <c:numRef>
              <c:f>Sheet2!$G$83:$G$88</c:f>
              <c:numCache>
                <c:formatCode>General</c:formatCode>
                <c:ptCount val="6"/>
                <c:pt idx="0">
                  <c:v>9.2227680000000003</c:v>
                </c:pt>
                <c:pt idx="1">
                  <c:v>7.4366009999999996</c:v>
                </c:pt>
                <c:pt idx="2">
                  <c:v>7.5438400000000003</c:v>
                </c:pt>
                <c:pt idx="3">
                  <c:v>7.0202410000000004</c:v>
                </c:pt>
                <c:pt idx="4">
                  <c:v>8.0061975000000007</c:v>
                </c:pt>
                <c:pt idx="5">
                  <c:v>6.4580004999999998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D-4444-8FD1-B019E9586A23}"/>
            </c:ext>
          </c:extLst>
        </c:ser>
        <c:ser>
          <c:idx val="3"/>
          <c:order val="3"/>
          <c:tx>
            <c:strRef>
              <c:f>Sheet2!$C$89</c:f>
              <c:strCache>
                <c:ptCount val="1"/>
                <c:pt idx="0">
                  <c:v>Hornet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526744638428537"/>
                  <c:y val="-0.1156010356565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0.0309x + 7.5848</a:t>
                    </a:r>
                    <a:br>
                      <a:rPr lang="en-US" baseline="0"/>
                    </a:br>
                    <a:r>
                      <a:rPr lang="en-US" baseline="0"/>
                      <a:t>R² = 0.6111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Sheet2!$D$89:$D$94</c:f>
              <c:numCache>
                <c:formatCode>General</c:formatCode>
                <c:ptCount val="6"/>
                <c:pt idx="0">
                  <c:v>-48.97</c:v>
                </c:pt>
                <c:pt idx="1">
                  <c:v>-44.784200668334961</c:v>
                </c:pt>
                <c:pt idx="2">
                  <c:v>-19</c:v>
                </c:pt>
                <c:pt idx="3">
                  <c:v>-126.66</c:v>
                </c:pt>
                <c:pt idx="4">
                  <c:v>-45.17</c:v>
                </c:pt>
                <c:pt idx="5">
                  <c:v>-84.65</c:v>
                </c:pt>
              </c:numCache>
            </c:numRef>
          </c:xVal>
          <c:yVal>
            <c:numRef>
              <c:f>Sheet2!$G$89:$G$94</c:f>
              <c:numCache>
                <c:formatCode>General</c:formatCode>
                <c:ptCount val="6"/>
                <c:pt idx="0">
                  <c:v>7.8075510000000001</c:v>
                </c:pt>
                <c:pt idx="1">
                  <c:v>6.3132335000000008</c:v>
                </c:pt>
                <c:pt idx="2">
                  <c:v>6.5045114999999996</c:v>
                </c:pt>
                <c:pt idx="3">
                  <c:v>3.826095</c:v>
                </c:pt>
                <c:pt idx="4">
                  <c:v>5.4929749999999995</c:v>
                </c:pt>
                <c:pt idx="5">
                  <c:v>4.1659860000000002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D-4444-8FD1-B019E9586A23}"/>
            </c:ext>
          </c:extLst>
        </c:ser>
        <c:ser>
          <c:idx val="4"/>
          <c:order val="4"/>
          <c:tx>
            <c:strRef>
              <c:f>Sheet2!$C$95</c:f>
              <c:strCache>
                <c:ptCount val="1"/>
                <c:pt idx="0">
                  <c:v>MataHari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174216348963842"/>
                  <c:y val="3.50794797125562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Mata Hari = y = 0.0199x + 8.3676</a:t>
                    </a:r>
                    <a:br>
                      <a:rPr lang="en-US" baseline="0"/>
                    </a:br>
                    <a:r>
                      <a:rPr lang="en-US" baseline="0"/>
                      <a:t>R² = 0.5127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Sheet2!$D$95:$D$100</c:f>
              <c:numCache>
                <c:formatCode>General</c:formatCode>
                <c:ptCount val="6"/>
                <c:pt idx="0">
                  <c:v>-22.04</c:v>
                </c:pt>
                <c:pt idx="1">
                  <c:v>-109.86</c:v>
                </c:pt>
                <c:pt idx="2">
                  <c:v>-22.12</c:v>
                </c:pt>
                <c:pt idx="3">
                  <c:v>-23.59</c:v>
                </c:pt>
                <c:pt idx="4">
                  <c:v>-34.5</c:v>
                </c:pt>
                <c:pt idx="5">
                  <c:v>-84.34</c:v>
                </c:pt>
              </c:numCache>
            </c:numRef>
          </c:xVal>
          <c:yVal>
            <c:numRef>
              <c:f>Sheet2!$G$95:$G$100</c:f>
              <c:numCache>
                <c:formatCode>General</c:formatCode>
                <c:ptCount val="6"/>
                <c:pt idx="0">
                  <c:v>9.1766304999999999</c:v>
                </c:pt>
                <c:pt idx="1">
                  <c:v>6.2609634999999999</c:v>
                </c:pt>
                <c:pt idx="2">
                  <c:v>7.4459689999999998</c:v>
                </c:pt>
                <c:pt idx="3">
                  <c:v>7.9336159999999998</c:v>
                </c:pt>
                <c:pt idx="4">
                  <c:v>6.7221229999999998</c:v>
                </c:pt>
                <c:pt idx="5">
                  <c:v>6.7763014999999998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D-4444-8FD1-B019E958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56927"/>
        <c:axId val="18321554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Sheet2!$D$82</c15:sqref>
                        </c15:formulaRef>
                      </c:ext>
                    </c:extLst>
                    <c:strCache>
                      <c:ptCount val="1"/>
                      <c:pt idx="0">
                        <c:v>water potential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Sheet2!$C$83:$C$100</c15:sqref>
                        </c15:formulaRef>
                      </c:ext>
                    </c:extLst>
                    <c:strCache>
                      <c:ptCount val="18"/>
                      <c:pt idx="0">
                        <c:v>Amadea</c:v>
                      </c:pt>
                      <c:pt idx="1">
                        <c:v>Amadea</c:v>
                      </c:pt>
                      <c:pt idx="2">
                        <c:v>Amadea</c:v>
                      </c:pt>
                      <c:pt idx="3">
                        <c:v>Amadea</c:v>
                      </c:pt>
                      <c:pt idx="4">
                        <c:v>Amadea</c:v>
                      </c:pt>
                      <c:pt idx="5">
                        <c:v>Amadea</c:v>
                      </c:pt>
                      <c:pt idx="6">
                        <c:v>Hornet</c:v>
                      </c:pt>
                      <c:pt idx="7">
                        <c:v>Hornet</c:v>
                      </c:pt>
                      <c:pt idx="8">
                        <c:v>Hornet</c:v>
                      </c:pt>
                      <c:pt idx="9">
                        <c:v>Hornet</c:v>
                      </c:pt>
                      <c:pt idx="10">
                        <c:v>Hornet</c:v>
                      </c:pt>
                      <c:pt idx="11">
                        <c:v>Hornet</c:v>
                      </c:pt>
                      <c:pt idx="12">
                        <c:v>MataHari</c:v>
                      </c:pt>
                      <c:pt idx="13">
                        <c:v>MataHari</c:v>
                      </c:pt>
                      <c:pt idx="14">
                        <c:v>MataHari</c:v>
                      </c:pt>
                      <c:pt idx="15">
                        <c:v>MataHari</c:v>
                      </c:pt>
                      <c:pt idx="16">
                        <c:v>MataHari</c:v>
                      </c:pt>
                      <c:pt idx="17">
                        <c:v>MataHari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Sheet2!$D$83:$D$100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-81.790000000000006</c:v>
                      </c:pt>
                      <c:pt idx="1">
                        <c:v>-54.1</c:v>
                      </c:pt>
                      <c:pt idx="2">
                        <c:v>-36.880000000000003</c:v>
                      </c:pt>
                      <c:pt idx="3">
                        <c:v>-38.979999999999997</c:v>
                      </c:pt>
                      <c:pt idx="4">
                        <c:v>-24.83</c:v>
                      </c:pt>
                      <c:pt idx="5">
                        <c:v>-93.19</c:v>
                      </c:pt>
                      <c:pt idx="6">
                        <c:v>-48.97</c:v>
                      </c:pt>
                      <c:pt idx="7">
                        <c:v>-44.784200668334961</c:v>
                      </c:pt>
                      <c:pt idx="8">
                        <c:v>-19</c:v>
                      </c:pt>
                      <c:pt idx="9">
                        <c:v>-126.66</c:v>
                      </c:pt>
                      <c:pt idx="10">
                        <c:v>-45.17</c:v>
                      </c:pt>
                      <c:pt idx="11">
                        <c:v>-84.65</c:v>
                      </c:pt>
                      <c:pt idx="12">
                        <c:v>-22.04</c:v>
                      </c:pt>
                      <c:pt idx="13">
                        <c:v>-109.86</c:v>
                      </c:pt>
                      <c:pt idx="14">
                        <c:v>-22.12</c:v>
                      </c:pt>
                      <c:pt idx="15">
                        <c:v>-23.59</c:v>
                      </c:pt>
                      <c:pt idx="16">
                        <c:v>-34.5</c:v>
                      </c:pt>
                      <c:pt idx="17">
                        <c:v>-84.34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E1D-4444-8FD1-B019E9586A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Sheet2!$E$82</c15:sqref>
                        </c15:formulaRef>
                      </c:ext>
                    </c:extLst>
                    <c:strCache>
                      <c:ptCount val="1"/>
                      <c:pt idx="0">
                        <c:v>avg_p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Sheet2!$C$83:$C$100</c15:sqref>
                        </c15:formulaRef>
                      </c:ext>
                    </c:extLst>
                    <c:strCache>
                      <c:ptCount val="18"/>
                      <c:pt idx="0">
                        <c:v>Amadea</c:v>
                      </c:pt>
                      <c:pt idx="1">
                        <c:v>Amadea</c:v>
                      </c:pt>
                      <c:pt idx="2">
                        <c:v>Amadea</c:v>
                      </c:pt>
                      <c:pt idx="3">
                        <c:v>Amadea</c:v>
                      </c:pt>
                      <c:pt idx="4">
                        <c:v>Amadea</c:v>
                      </c:pt>
                      <c:pt idx="5">
                        <c:v>Amadea</c:v>
                      </c:pt>
                      <c:pt idx="6">
                        <c:v>Hornet</c:v>
                      </c:pt>
                      <c:pt idx="7">
                        <c:v>Hornet</c:v>
                      </c:pt>
                      <c:pt idx="8">
                        <c:v>Hornet</c:v>
                      </c:pt>
                      <c:pt idx="9">
                        <c:v>Hornet</c:v>
                      </c:pt>
                      <c:pt idx="10">
                        <c:v>Hornet</c:v>
                      </c:pt>
                      <c:pt idx="11">
                        <c:v>Hornet</c:v>
                      </c:pt>
                      <c:pt idx="12">
                        <c:v>MataHari</c:v>
                      </c:pt>
                      <c:pt idx="13">
                        <c:v>MataHari</c:v>
                      </c:pt>
                      <c:pt idx="14">
                        <c:v>MataHari</c:v>
                      </c:pt>
                      <c:pt idx="15">
                        <c:v>MataHari</c:v>
                      </c:pt>
                      <c:pt idx="16">
                        <c:v>MataHari</c:v>
                      </c:pt>
                      <c:pt idx="17">
                        <c:v>MataHari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Sheet2!$E$83:$E$100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18.560605000000002</c:v>
                      </c:pt>
                      <c:pt idx="1">
                        <c:v>18.252020000000002</c:v>
                      </c:pt>
                      <c:pt idx="2">
                        <c:v>21.740935</c:v>
                      </c:pt>
                      <c:pt idx="3">
                        <c:v>20.599364999999999</c:v>
                      </c:pt>
                      <c:pt idx="4">
                        <c:v>18.863815000000002</c:v>
                      </c:pt>
                      <c:pt idx="5">
                        <c:v>20.483395000000002</c:v>
                      </c:pt>
                      <c:pt idx="6">
                        <c:v>17.888494999999999</c:v>
                      </c:pt>
                      <c:pt idx="7">
                        <c:v>18.03622</c:v>
                      </c:pt>
                      <c:pt idx="8">
                        <c:v>15.868535</c:v>
                      </c:pt>
                      <c:pt idx="9">
                        <c:v>14.810054999999998</c:v>
                      </c:pt>
                      <c:pt idx="10">
                        <c:v>16.851749999999999</c:v>
                      </c:pt>
                      <c:pt idx="11">
                        <c:v>11.658525000000001</c:v>
                      </c:pt>
                      <c:pt idx="12">
                        <c:v>18.660989999999998</c:v>
                      </c:pt>
                      <c:pt idx="13">
                        <c:v>14.42305</c:v>
                      </c:pt>
                      <c:pt idx="14">
                        <c:v>21.660995</c:v>
                      </c:pt>
                      <c:pt idx="15">
                        <c:v>21.09826</c:v>
                      </c:pt>
                      <c:pt idx="16">
                        <c:v>21.339840000000002</c:v>
                      </c:pt>
                      <c:pt idx="17">
                        <c:v>22.281680000000001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1D-4444-8FD1-B019E9586A23}"/>
                  </c:ext>
                </c:extLst>
              </c15:ser>
            </c15:filteredScatterSeries>
          </c:ext>
        </c:extLst>
      </c:scatterChart>
      <c:valAx>
        <c:axId val="1832156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5487"/>
        <c:crosses val="autoZero"/>
        <c:crossBetween val="midCat"/>
      </c:valAx>
      <c:valAx>
        <c:axId val="18321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-25</a:t>
            </a:r>
            <a:r>
              <a:rPr lang="en-US" baseline="0"/>
              <a:t> kPa 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WP_Graph_TRT!$C$93</c:f>
              <c:strCache>
                <c:ptCount val="1"/>
                <c:pt idx="0">
                  <c:v>Hornet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WP_Graph_TRT!$B$94:$B$165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WP_Graph_TRT!$C$94:$C$165</c:f>
              <c:numCache>
                <c:formatCode>0.00</c:formatCode>
                <c:ptCount val="72"/>
                <c:pt idx="0">
                  <c:v>-20.91</c:v>
                </c:pt>
                <c:pt idx="1">
                  <c:v>-22.47</c:v>
                </c:pt>
                <c:pt idx="2">
                  <c:v>-24.24</c:v>
                </c:pt>
                <c:pt idx="3">
                  <c:v>-26.91</c:v>
                </c:pt>
                <c:pt idx="4">
                  <c:v>-29.31</c:v>
                </c:pt>
                <c:pt idx="5">
                  <c:v>-50.21</c:v>
                </c:pt>
                <c:pt idx="6">
                  <c:v>-37.69</c:v>
                </c:pt>
                <c:pt idx="7">
                  <c:v>-34.81</c:v>
                </c:pt>
                <c:pt idx="8">
                  <c:v>-32.590000000000003</c:v>
                </c:pt>
                <c:pt idx="9">
                  <c:v>-29.09</c:v>
                </c:pt>
                <c:pt idx="10">
                  <c:v>-20.55</c:v>
                </c:pt>
                <c:pt idx="11">
                  <c:v>-18.21</c:v>
                </c:pt>
                <c:pt idx="12">
                  <c:v>-14.33</c:v>
                </c:pt>
                <c:pt idx="13">
                  <c:v>-14.46</c:v>
                </c:pt>
                <c:pt idx="14">
                  <c:v>-15.75</c:v>
                </c:pt>
                <c:pt idx="15">
                  <c:v>-17.39</c:v>
                </c:pt>
                <c:pt idx="16">
                  <c:v>-19.2</c:v>
                </c:pt>
                <c:pt idx="17">
                  <c:v>-23.43</c:v>
                </c:pt>
                <c:pt idx="18">
                  <c:v>-29.77</c:v>
                </c:pt>
                <c:pt idx="19">
                  <c:v>-36.35</c:v>
                </c:pt>
                <c:pt idx="20">
                  <c:v>-25.24</c:v>
                </c:pt>
                <c:pt idx="21">
                  <c:v>-22.92</c:v>
                </c:pt>
                <c:pt idx="22">
                  <c:v>-27.21</c:v>
                </c:pt>
                <c:pt idx="23">
                  <c:v>-29.07</c:v>
                </c:pt>
                <c:pt idx="24">
                  <c:v>-15.83</c:v>
                </c:pt>
                <c:pt idx="25">
                  <c:v>-16.239999999999998</c:v>
                </c:pt>
                <c:pt idx="26">
                  <c:v>-19.100000000000001</c:v>
                </c:pt>
                <c:pt idx="27">
                  <c:v>-28.41</c:v>
                </c:pt>
                <c:pt idx="28">
                  <c:v>-20.63</c:v>
                </c:pt>
                <c:pt idx="29">
                  <c:v>-19</c:v>
                </c:pt>
                <c:pt idx="30">
                  <c:v>-24.35</c:v>
                </c:pt>
                <c:pt idx="31">
                  <c:v>-31.13</c:v>
                </c:pt>
                <c:pt idx="32">
                  <c:v>-46.23</c:v>
                </c:pt>
                <c:pt idx="33">
                  <c:v>-58.54</c:v>
                </c:pt>
                <c:pt idx="34">
                  <c:v>-70.180000000000007</c:v>
                </c:pt>
                <c:pt idx="35">
                  <c:v>-22.43</c:v>
                </c:pt>
                <c:pt idx="36">
                  <c:v>-17.440000000000001</c:v>
                </c:pt>
                <c:pt idx="37">
                  <c:v>-19.88</c:v>
                </c:pt>
                <c:pt idx="38">
                  <c:v>-26.3</c:v>
                </c:pt>
                <c:pt idx="39">
                  <c:v>-36.67</c:v>
                </c:pt>
                <c:pt idx="40">
                  <c:v>-39.299999999999997</c:v>
                </c:pt>
                <c:pt idx="41">
                  <c:v>-15.66</c:v>
                </c:pt>
                <c:pt idx="42">
                  <c:v>-14.9</c:v>
                </c:pt>
                <c:pt idx="43">
                  <c:v>-15.76</c:v>
                </c:pt>
                <c:pt idx="44">
                  <c:v>-17.39</c:v>
                </c:pt>
                <c:pt idx="45">
                  <c:v>-20.53</c:v>
                </c:pt>
                <c:pt idx="46">
                  <c:v>-22.46</c:v>
                </c:pt>
                <c:pt idx="47">
                  <c:v>-14.35</c:v>
                </c:pt>
                <c:pt idx="48">
                  <c:v>-14.16</c:v>
                </c:pt>
                <c:pt idx="49">
                  <c:v>-15.24</c:v>
                </c:pt>
                <c:pt idx="50">
                  <c:v>-16.34</c:v>
                </c:pt>
                <c:pt idx="51">
                  <c:v>-16.03</c:v>
                </c:pt>
                <c:pt idx="52">
                  <c:v>-17.489999999999998</c:v>
                </c:pt>
                <c:pt idx="53">
                  <c:v>-20.010000000000002</c:v>
                </c:pt>
                <c:pt idx="54">
                  <c:v>-21.89</c:v>
                </c:pt>
                <c:pt idx="55">
                  <c:v>-25.87</c:v>
                </c:pt>
                <c:pt idx="56">
                  <c:v>-32.58</c:v>
                </c:pt>
                <c:pt idx="57">
                  <c:v>-37.76</c:v>
                </c:pt>
                <c:pt idx="58">
                  <c:v>-41.68</c:v>
                </c:pt>
                <c:pt idx="59">
                  <c:v>-46.63</c:v>
                </c:pt>
                <c:pt idx="60">
                  <c:v>-52.73</c:v>
                </c:pt>
                <c:pt idx="61">
                  <c:v>-60.37</c:v>
                </c:pt>
                <c:pt idx="62">
                  <c:v>-72.239999999999995</c:v>
                </c:pt>
                <c:pt idx="63">
                  <c:v>-88.86</c:v>
                </c:pt>
                <c:pt idx="64">
                  <c:v>-102.02</c:v>
                </c:pt>
                <c:pt idx="65">
                  <c:v>-105.58</c:v>
                </c:pt>
                <c:pt idx="66">
                  <c:v>-52.93</c:v>
                </c:pt>
                <c:pt idx="67">
                  <c:v>-35.83</c:v>
                </c:pt>
                <c:pt idx="68">
                  <c:v>-34.56</c:v>
                </c:pt>
                <c:pt idx="69">
                  <c:v>-37.81</c:v>
                </c:pt>
                <c:pt idx="70">
                  <c:v>-43.24</c:v>
                </c:pt>
                <c:pt idx="71">
                  <c:v>-50.78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1-4A0C-9B95-490AE51A96C5}"/>
            </c:ext>
          </c:extLst>
        </c:ser>
        <c:ser>
          <c:idx val="1"/>
          <c:order val="1"/>
          <c:tx>
            <c:strRef>
              <c:f>WP_Graph_TRT!$D$93</c:f>
              <c:strCache>
                <c:ptCount val="1"/>
                <c:pt idx="0">
                  <c:v>MataHari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WP_Graph_TRT!$B$94:$B$165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WP_Graph_TRT!$D$94:$D$165</c:f>
              <c:numCache>
                <c:formatCode>0.00</c:formatCode>
                <c:ptCount val="72"/>
                <c:pt idx="0">
                  <c:v>-18.41</c:v>
                </c:pt>
                <c:pt idx="1">
                  <c:v>-19</c:v>
                </c:pt>
                <c:pt idx="2">
                  <c:v>-19.68</c:v>
                </c:pt>
                <c:pt idx="3">
                  <c:v>-21.07</c:v>
                </c:pt>
                <c:pt idx="4">
                  <c:v>-22.15</c:v>
                </c:pt>
                <c:pt idx="5">
                  <c:v>-24.27</c:v>
                </c:pt>
                <c:pt idx="6">
                  <c:v>-25.19</c:v>
                </c:pt>
                <c:pt idx="7">
                  <c:v>-20.260000000000002</c:v>
                </c:pt>
                <c:pt idx="8">
                  <c:v>-18.89</c:v>
                </c:pt>
                <c:pt idx="9">
                  <c:v>-17.62</c:v>
                </c:pt>
                <c:pt idx="10">
                  <c:v>-15.91</c:v>
                </c:pt>
                <c:pt idx="11">
                  <c:v>-15.17</c:v>
                </c:pt>
                <c:pt idx="12">
                  <c:v>-14.4</c:v>
                </c:pt>
                <c:pt idx="13">
                  <c:v>-14.55</c:v>
                </c:pt>
                <c:pt idx="14">
                  <c:v>-15.36</c:v>
                </c:pt>
                <c:pt idx="15">
                  <c:v>-16.25</c:v>
                </c:pt>
                <c:pt idx="16">
                  <c:v>-17.079999999999998</c:v>
                </c:pt>
                <c:pt idx="17">
                  <c:v>-18.36</c:v>
                </c:pt>
                <c:pt idx="18">
                  <c:v>-19.45</c:v>
                </c:pt>
                <c:pt idx="19">
                  <c:v>-20.32</c:v>
                </c:pt>
                <c:pt idx="20">
                  <c:v>-22.1</c:v>
                </c:pt>
                <c:pt idx="21">
                  <c:v>-24.04</c:v>
                </c:pt>
                <c:pt idx="22">
                  <c:v>-26.52</c:v>
                </c:pt>
                <c:pt idx="23">
                  <c:v>-26.72</c:v>
                </c:pt>
                <c:pt idx="24">
                  <c:v>-16.29</c:v>
                </c:pt>
                <c:pt idx="25">
                  <c:v>-15.66</c:v>
                </c:pt>
                <c:pt idx="26">
                  <c:v>-16.73</c:v>
                </c:pt>
                <c:pt idx="27">
                  <c:v>-18.29</c:v>
                </c:pt>
                <c:pt idx="28">
                  <c:v>-19.89</c:v>
                </c:pt>
                <c:pt idx="29">
                  <c:v>-22.12</c:v>
                </c:pt>
                <c:pt idx="30">
                  <c:v>-25.16</c:v>
                </c:pt>
                <c:pt idx="31">
                  <c:v>-19.3</c:v>
                </c:pt>
                <c:pt idx="32">
                  <c:v>-15.68</c:v>
                </c:pt>
                <c:pt idx="33">
                  <c:v>-16.29</c:v>
                </c:pt>
                <c:pt idx="34">
                  <c:v>-17.95</c:v>
                </c:pt>
                <c:pt idx="35">
                  <c:v>-19.62</c:v>
                </c:pt>
                <c:pt idx="36">
                  <c:v>-22.21</c:v>
                </c:pt>
                <c:pt idx="37">
                  <c:v>-25.62</c:v>
                </c:pt>
                <c:pt idx="38">
                  <c:v>-17.3</c:v>
                </c:pt>
                <c:pt idx="39">
                  <c:v>-13.85</c:v>
                </c:pt>
                <c:pt idx="40">
                  <c:v>-13.75</c:v>
                </c:pt>
                <c:pt idx="41">
                  <c:v>-14.15</c:v>
                </c:pt>
                <c:pt idx="42">
                  <c:v>-14.55</c:v>
                </c:pt>
                <c:pt idx="43">
                  <c:v>-14.92</c:v>
                </c:pt>
                <c:pt idx="44">
                  <c:v>-15.77</c:v>
                </c:pt>
                <c:pt idx="45">
                  <c:v>-17.11</c:v>
                </c:pt>
                <c:pt idx="46">
                  <c:v>-18.52</c:v>
                </c:pt>
                <c:pt idx="47">
                  <c:v>-20.91</c:v>
                </c:pt>
                <c:pt idx="48">
                  <c:v>-23.22</c:v>
                </c:pt>
                <c:pt idx="49">
                  <c:v>-27.88</c:v>
                </c:pt>
                <c:pt idx="50">
                  <c:v>-33.729999999999997</c:v>
                </c:pt>
                <c:pt idx="51">
                  <c:v>-28.29</c:v>
                </c:pt>
                <c:pt idx="52">
                  <c:v>-27.83</c:v>
                </c:pt>
                <c:pt idx="53">
                  <c:v>-17.29</c:v>
                </c:pt>
                <c:pt idx="54">
                  <c:v>-14.79</c:v>
                </c:pt>
                <c:pt idx="55">
                  <c:v>-14.12</c:v>
                </c:pt>
                <c:pt idx="56">
                  <c:v>-14.38</c:v>
                </c:pt>
                <c:pt idx="57">
                  <c:v>-14.57</c:v>
                </c:pt>
                <c:pt idx="58">
                  <c:v>-14.99</c:v>
                </c:pt>
                <c:pt idx="59">
                  <c:v>-16.14</c:v>
                </c:pt>
                <c:pt idx="60">
                  <c:v>-17.43</c:v>
                </c:pt>
                <c:pt idx="61">
                  <c:v>-19.8</c:v>
                </c:pt>
                <c:pt idx="62">
                  <c:v>-31.13</c:v>
                </c:pt>
                <c:pt idx="63">
                  <c:v>-38.369999999999997</c:v>
                </c:pt>
                <c:pt idx="64">
                  <c:v>-42.91</c:v>
                </c:pt>
                <c:pt idx="65">
                  <c:v>-44.83</c:v>
                </c:pt>
                <c:pt idx="66">
                  <c:v>-23.56</c:v>
                </c:pt>
                <c:pt idx="67">
                  <c:v>-19.68</c:v>
                </c:pt>
                <c:pt idx="68">
                  <c:v>-22.01</c:v>
                </c:pt>
                <c:pt idx="69">
                  <c:v>-25.38</c:v>
                </c:pt>
                <c:pt idx="70">
                  <c:v>-36.51</c:v>
                </c:pt>
                <c:pt idx="71">
                  <c:v>-50.39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1-4A0C-9B95-490AE51A96C5}"/>
            </c:ext>
          </c:extLst>
        </c:ser>
        <c:ser>
          <c:idx val="2"/>
          <c:order val="2"/>
          <c:tx>
            <c:strRef>
              <c:f>WP_Graph_TRT!$E$93</c:f>
              <c:strCache>
                <c:ptCount val="1"/>
                <c:pt idx="0">
                  <c:v>Amadea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WP_Graph_TRT!$B$94:$B$165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WP_Graph_TRT!$E$94:$E$165</c:f>
              <c:numCache>
                <c:formatCode>0.00</c:formatCode>
                <c:ptCount val="72"/>
                <c:pt idx="0">
                  <c:v>-22.69</c:v>
                </c:pt>
                <c:pt idx="1">
                  <c:v>-24.05</c:v>
                </c:pt>
                <c:pt idx="2">
                  <c:v>-26.03</c:v>
                </c:pt>
                <c:pt idx="3">
                  <c:v>-29.09</c:v>
                </c:pt>
                <c:pt idx="4">
                  <c:v>-32.24</c:v>
                </c:pt>
                <c:pt idx="5">
                  <c:v>-37.659999999999997</c:v>
                </c:pt>
                <c:pt idx="6">
                  <c:v>-41.63</c:v>
                </c:pt>
                <c:pt idx="7">
                  <c:v>-37.04</c:v>
                </c:pt>
                <c:pt idx="8">
                  <c:v>-33.840000000000003</c:v>
                </c:pt>
                <c:pt idx="9">
                  <c:v>-29.96</c:v>
                </c:pt>
                <c:pt idx="10">
                  <c:v>-24.83</c:v>
                </c:pt>
                <c:pt idx="11">
                  <c:v>-21.6</c:v>
                </c:pt>
                <c:pt idx="12">
                  <c:v>-15.84</c:v>
                </c:pt>
                <c:pt idx="13">
                  <c:v>-15.87</c:v>
                </c:pt>
                <c:pt idx="14">
                  <c:v>-18.03</c:v>
                </c:pt>
                <c:pt idx="15">
                  <c:v>-20.57</c:v>
                </c:pt>
                <c:pt idx="16">
                  <c:v>-23.71</c:v>
                </c:pt>
                <c:pt idx="17">
                  <c:v>-29.79</c:v>
                </c:pt>
                <c:pt idx="18">
                  <c:v>-38.409999999999997</c:v>
                </c:pt>
                <c:pt idx="19">
                  <c:v>-46.55</c:v>
                </c:pt>
                <c:pt idx="20">
                  <c:v>-38.99</c:v>
                </c:pt>
                <c:pt idx="21">
                  <c:v>-34.119999999999997</c:v>
                </c:pt>
                <c:pt idx="22">
                  <c:v>-40.5</c:v>
                </c:pt>
                <c:pt idx="23">
                  <c:v>-43.96</c:v>
                </c:pt>
                <c:pt idx="24">
                  <c:v>-19.52</c:v>
                </c:pt>
                <c:pt idx="25">
                  <c:v>-19.829999999999998</c:v>
                </c:pt>
                <c:pt idx="26">
                  <c:v>-26.41</c:v>
                </c:pt>
                <c:pt idx="27">
                  <c:v>-44.37</c:v>
                </c:pt>
                <c:pt idx="28">
                  <c:v>-43.05</c:v>
                </c:pt>
                <c:pt idx="29">
                  <c:v>-36.880000000000003</c:v>
                </c:pt>
                <c:pt idx="30">
                  <c:v>-47.18</c:v>
                </c:pt>
                <c:pt idx="31">
                  <c:v>-36.229999999999997</c:v>
                </c:pt>
                <c:pt idx="32">
                  <c:v>-20.010000000000002</c:v>
                </c:pt>
                <c:pt idx="33">
                  <c:v>-24.98</c:v>
                </c:pt>
                <c:pt idx="34">
                  <c:v>-46.8</c:v>
                </c:pt>
                <c:pt idx="35">
                  <c:v>-70.459999999999994</c:v>
                </c:pt>
                <c:pt idx="36">
                  <c:v>-100.67</c:v>
                </c:pt>
                <c:pt idx="37">
                  <c:v>-137.47</c:v>
                </c:pt>
                <c:pt idx="38">
                  <c:v>-70.56</c:v>
                </c:pt>
                <c:pt idx="39">
                  <c:v>-19.87</c:v>
                </c:pt>
                <c:pt idx="40">
                  <c:v>-19.690000000000001</c:v>
                </c:pt>
                <c:pt idx="41">
                  <c:v>-22.31</c:v>
                </c:pt>
                <c:pt idx="42">
                  <c:v>-27.38</c:v>
                </c:pt>
                <c:pt idx="43">
                  <c:v>-35.18</c:v>
                </c:pt>
                <c:pt idx="44">
                  <c:v>-49.89</c:v>
                </c:pt>
                <c:pt idx="45">
                  <c:v>-75.930000000000007</c:v>
                </c:pt>
                <c:pt idx="46">
                  <c:v>-94.35</c:v>
                </c:pt>
                <c:pt idx="47">
                  <c:v>-29.26</c:v>
                </c:pt>
                <c:pt idx="48">
                  <c:v>-19.38</c:v>
                </c:pt>
                <c:pt idx="49">
                  <c:v>-21.01</c:v>
                </c:pt>
                <c:pt idx="50">
                  <c:v>-25.39</c:v>
                </c:pt>
                <c:pt idx="51">
                  <c:v>-25.72</c:v>
                </c:pt>
                <c:pt idx="52">
                  <c:v>-30.8</c:v>
                </c:pt>
                <c:pt idx="53">
                  <c:v>-21.57</c:v>
                </c:pt>
                <c:pt idx="54">
                  <c:v>-17.309999999999999</c:v>
                </c:pt>
                <c:pt idx="55">
                  <c:v>-17.91</c:v>
                </c:pt>
                <c:pt idx="56">
                  <c:v>-20.46</c:v>
                </c:pt>
                <c:pt idx="57">
                  <c:v>-23.13</c:v>
                </c:pt>
                <c:pt idx="58">
                  <c:v>-27.06</c:v>
                </c:pt>
                <c:pt idx="59">
                  <c:v>-37.1</c:v>
                </c:pt>
                <c:pt idx="60">
                  <c:v>-47.89</c:v>
                </c:pt>
                <c:pt idx="61">
                  <c:v>-66.06</c:v>
                </c:pt>
                <c:pt idx="62">
                  <c:v>-103</c:v>
                </c:pt>
                <c:pt idx="63">
                  <c:v>-146.32</c:v>
                </c:pt>
                <c:pt idx="64">
                  <c:v>-176.15</c:v>
                </c:pt>
                <c:pt idx="65">
                  <c:v>-192</c:v>
                </c:pt>
                <c:pt idx="66">
                  <c:v>-133.02000000000001</c:v>
                </c:pt>
                <c:pt idx="67">
                  <c:v>-94.77</c:v>
                </c:pt>
                <c:pt idx="68">
                  <c:v>-89.44</c:v>
                </c:pt>
                <c:pt idx="69">
                  <c:v>-96.61</c:v>
                </c:pt>
                <c:pt idx="70">
                  <c:v>-115.63</c:v>
                </c:pt>
                <c:pt idx="71">
                  <c:v>-151.91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1-4A0C-9B95-490AE51A9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90688"/>
        <c:axId val="1455491168"/>
      </c:scatterChart>
      <c:valAx>
        <c:axId val="14554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91168"/>
        <c:crosses val="autoZero"/>
        <c:crossBetween val="midCat"/>
        <c:majorUnit val="20"/>
      </c:valAx>
      <c:valAx>
        <c:axId val="1455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Water Potential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9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-50 kPa 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WP_Graph_TRT!$I$93</c:f>
              <c:strCache>
                <c:ptCount val="1"/>
                <c:pt idx="0">
                  <c:v>Hornet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WP_Graph_TRT!$H$94:$H$165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WP_Graph_TRT!$I$94:$I$165</c:f>
              <c:numCache>
                <c:formatCode>0.00</c:formatCode>
                <c:ptCount val="72"/>
                <c:pt idx="0">
                  <c:v>-21.74</c:v>
                </c:pt>
                <c:pt idx="1">
                  <c:v>-22.37</c:v>
                </c:pt>
                <c:pt idx="2">
                  <c:v>-24.19</c:v>
                </c:pt>
                <c:pt idx="3">
                  <c:v>-28.22</c:v>
                </c:pt>
                <c:pt idx="4">
                  <c:v>-34.21</c:v>
                </c:pt>
                <c:pt idx="5">
                  <c:v>-42.07</c:v>
                </c:pt>
                <c:pt idx="6">
                  <c:v>-47.35</c:v>
                </c:pt>
                <c:pt idx="7">
                  <c:v>-53.53</c:v>
                </c:pt>
                <c:pt idx="8">
                  <c:v>-60.37</c:v>
                </c:pt>
                <c:pt idx="9">
                  <c:v>-68.55</c:v>
                </c:pt>
                <c:pt idx="10">
                  <c:v>-66.37</c:v>
                </c:pt>
                <c:pt idx="11">
                  <c:v>-57.3</c:v>
                </c:pt>
                <c:pt idx="12">
                  <c:v>-29.84</c:v>
                </c:pt>
                <c:pt idx="13">
                  <c:v>-21.23</c:v>
                </c:pt>
                <c:pt idx="14">
                  <c:v>-22.15</c:v>
                </c:pt>
                <c:pt idx="15">
                  <c:v>-25.34</c:v>
                </c:pt>
                <c:pt idx="16">
                  <c:v>-31.34</c:v>
                </c:pt>
                <c:pt idx="17">
                  <c:v>-45.26</c:v>
                </c:pt>
                <c:pt idx="18">
                  <c:v>-66.06</c:v>
                </c:pt>
                <c:pt idx="19">
                  <c:v>-91.8</c:v>
                </c:pt>
                <c:pt idx="20">
                  <c:v>-73.73</c:v>
                </c:pt>
                <c:pt idx="21">
                  <c:v>-59.72</c:v>
                </c:pt>
                <c:pt idx="22">
                  <c:v>-67.77</c:v>
                </c:pt>
                <c:pt idx="23">
                  <c:v>-79.599999999999994</c:v>
                </c:pt>
                <c:pt idx="24">
                  <c:v>-41.38</c:v>
                </c:pt>
                <c:pt idx="25">
                  <c:v>-27.85</c:v>
                </c:pt>
                <c:pt idx="26">
                  <c:v>-29.69</c:v>
                </c:pt>
                <c:pt idx="27">
                  <c:v>-44.45</c:v>
                </c:pt>
                <c:pt idx="28">
                  <c:v>-84.46</c:v>
                </c:pt>
                <c:pt idx="29">
                  <c:v>-126.66</c:v>
                </c:pt>
                <c:pt idx="30">
                  <c:v>-160.79</c:v>
                </c:pt>
                <c:pt idx="31">
                  <c:v>-148.31</c:v>
                </c:pt>
                <c:pt idx="32">
                  <c:v>-87.26</c:v>
                </c:pt>
                <c:pt idx="33">
                  <c:v>-70.94</c:v>
                </c:pt>
                <c:pt idx="34">
                  <c:v>-86.03</c:v>
                </c:pt>
                <c:pt idx="35">
                  <c:v>-49.02</c:v>
                </c:pt>
                <c:pt idx="36">
                  <c:v>-30.06</c:v>
                </c:pt>
                <c:pt idx="37">
                  <c:v>-27.88</c:v>
                </c:pt>
                <c:pt idx="38">
                  <c:v>-34.71</c:v>
                </c:pt>
                <c:pt idx="39">
                  <c:v>-46.51</c:v>
                </c:pt>
                <c:pt idx="40">
                  <c:v>-71.67</c:v>
                </c:pt>
                <c:pt idx="41">
                  <c:v>-117.89</c:v>
                </c:pt>
                <c:pt idx="42">
                  <c:v>-165.19</c:v>
                </c:pt>
                <c:pt idx="43">
                  <c:v>-201.75</c:v>
                </c:pt>
                <c:pt idx="44">
                  <c:v>-223.95</c:v>
                </c:pt>
                <c:pt idx="45">
                  <c:v>-124.23</c:v>
                </c:pt>
                <c:pt idx="46">
                  <c:v>-66.290000000000006</c:v>
                </c:pt>
                <c:pt idx="47">
                  <c:v>-38.44</c:v>
                </c:pt>
                <c:pt idx="48">
                  <c:v>-25.66</c:v>
                </c:pt>
                <c:pt idx="49">
                  <c:v>-23.03</c:v>
                </c:pt>
                <c:pt idx="50">
                  <c:v>-23.63</c:v>
                </c:pt>
                <c:pt idx="51">
                  <c:v>-23.51</c:v>
                </c:pt>
                <c:pt idx="52">
                  <c:v>-24.4</c:v>
                </c:pt>
                <c:pt idx="53">
                  <c:v>-28.1</c:v>
                </c:pt>
                <c:pt idx="54">
                  <c:v>-33.19</c:v>
                </c:pt>
                <c:pt idx="55">
                  <c:v>-39.409999999999997</c:v>
                </c:pt>
                <c:pt idx="56">
                  <c:v>-47.15</c:v>
                </c:pt>
                <c:pt idx="57">
                  <c:v>-57.94</c:v>
                </c:pt>
                <c:pt idx="58">
                  <c:v>-71.87</c:v>
                </c:pt>
                <c:pt idx="59">
                  <c:v>-90.66</c:v>
                </c:pt>
                <c:pt idx="60">
                  <c:v>-113.59</c:v>
                </c:pt>
                <c:pt idx="61">
                  <c:v>-138.19</c:v>
                </c:pt>
                <c:pt idx="62">
                  <c:v>-170.55</c:v>
                </c:pt>
                <c:pt idx="63">
                  <c:v>-210.69</c:v>
                </c:pt>
                <c:pt idx="64">
                  <c:v>-237.61</c:v>
                </c:pt>
                <c:pt idx="65">
                  <c:v>-253.72</c:v>
                </c:pt>
                <c:pt idx="66">
                  <c:v>-222.24</c:v>
                </c:pt>
                <c:pt idx="67">
                  <c:v>-167.78</c:v>
                </c:pt>
                <c:pt idx="68">
                  <c:v>-140.53</c:v>
                </c:pt>
                <c:pt idx="69">
                  <c:v>-132.47</c:v>
                </c:pt>
                <c:pt idx="70">
                  <c:v>-136.96</c:v>
                </c:pt>
                <c:pt idx="71">
                  <c:v>-159.46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A-4013-B3E1-4064B72E1BB4}"/>
            </c:ext>
          </c:extLst>
        </c:ser>
        <c:ser>
          <c:idx val="1"/>
          <c:order val="1"/>
          <c:tx>
            <c:strRef>
              <c:f>WP_Graph_TRT!$J$93</c:f>
              <c:strCache>
                <c:ptCount val="1"/>
                <c:pt idx="0">
                  <c:v>MataHari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WP_Graph_TRT!$H$94:$H$165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WP_Graph_TRT!$J$94:$J$165</c:f>
              <c:numCache>
                <c:formatCode>0.00</c:formatCode>
                <c:ptCount val="72"/>
                <c:pt idx="0">
                  <c:v>-25.02</c:v>
                </c:pt>
                <c:pt idx="1">
                  <c:v>-25.88</c:v>
                </c:pt>
                <c:pt idx="2">
                  <c:v>-27.55</c:v>
                </c:pt>
                <c:pt idx="3">
                  <c:v>-30.76</c:v>
                </c:pt>
                <c:pt idx="4">
                  <c:v>-34.08</c:v>
                </c:pt>
                <c:pt idx="5">
                  <c:v>-39.25</c:v>
                </c:pt>
                <c:pt idx="6">
                  <c:v>-42.49</c:v>
                </c:pt>
                <c:pt idx="7">
                  <c:v>-45.18</c:v>
                </c:pt>
                <c:pt idx="8">
                  <c:v>-47.01</c:v>
                </c:pt>
                <c:pt idx="9">
                  <c:v>-48.14</c:v>
                </c:pt>
                <c:pt idx="10">
                  <c:v>-43.02</c:v>
                </c:pt>
                <c:pt idx="11">
                  <c:v>-37.200000000000003</c:v>
                </c:pt>
                <c:pt idx="12">
                  <c:v>-25.7</c:v>
                </c:pt>
                <c:pt idx="13">
                  <c:v>-24.55</c:v>
                </c:pt>
                <c:pt idx="14">
                  <c:v>-26.29</c:v>
                </c:pt>
                <c:pt idx="15">
                  <c:v>-29.02</c:v>
                </c:pt>
                <c:pt idx="16">
                  <c:v>-32.229999999999997</c:v>
                </c:pt>
                <c:pt idx="17">
                  <c:v>-39.770000000000003</c:v>
                </c:pt>
                <c:pt idx="18">
                  <c:v>-47.73</c:v>
                </c:pt>
                <c:pt idx="19">
                  <c:v>-58.91</c:v>
                </c:pt>
                <c:pt idx="20">
                  <c:v>-74.33</c:v>
                </c:pt>
                <c:pt idx="21">
                  <c:v>-87.7</c:v>
                </c:pt>
                <c:pt idx="22">
                  <c:v>-100.09</c:v>
                </c:pt>
                <c:pt idx="23">
                  <c:v>-108.23</c:v>
                </c:pt>
                <c:pt idx="24">
                  <c:v>-75.33</c:v>
                </c:pt>
                <c:pt idx="25">
                  <c:v>-52.44</c:v>
                </c:pt>
                <c:pt idx="26">
                  <c:v>-35.35</c:v>
                </c:pt>
                <c:pt idx="27">
                  <c:v>-22.11</c:v>
                </c:pt>
                <c:pt idx="28">
                  <c:v>-21.16</c:v>
                </c:pt>
                <c:pt idx="29">
                  <c:v>-23.59</c:v>
                </c:pt>
                <c:pt idx="30">
                  <c:v>-32.590000000000003</c:v>
                </c:pt>
                <c:pt idx="31">
                  <c:v>-41.17</c:v>
                </c:pt>
                <c:pt idx="32">
                  <c:v>-60.13</c:v>
                </c:pt>
                <c:pt idx="33">
                  <c:v>-94.05</c:v>
                </c:pt>
                <c:pt idx="34">
                  <c:v>-114.74</c:v>
                </c:pt>
                <c:pt idx="35">
                  <c:v>-71.58</c:v>
                </c:pt>
                <c:pt idx="36">
                  <c:v>-41.6</c:v>
                </c:pt>
                <c:pt idx="37">
                  <c:v>-40.49</c:v>
                </c:pt>
                <c:pt idx="38">
                  <c:v>-49.62</c:v>
                </c:pt>
                <c:pt idx="39">
                  <c:v>-68.290000000000006</c:v>
                </c:pt>
                <c:pt idx="40">
                  <c:v>-86.1</c:v>
                </c:pt>
                <c:pt idx="41">
                  <c:v>-42.14</c:v>
                </c:pt>
                <c:pt idx="42">
                  <c:v>-27.71</c:v>
                </c:pt>
                <c:pt idx="43">
                  <c:v>-26.95</c:v>
                </c:pt>
                <c:pt idx="44">
                  <c:v>-29.8</c:v>
                </c:pt>
                <c:pt idx="45">
                  <c:v>-38.92</c:v>
                </c:pt>
                <c:pt idx="46">
                  <c:v>-50.21</c:v>
                </c:pt>
                <c:pt idx="47">
                  <c:v>-73.08</c:v>
                </c:pt>
                <c:pt idx="48">
                  <c:v>-95.63</c:v>
                </c:pt>
                <c:pt idx="49">
                  <c:v>-113.06</c:v>
                </c:pt>
                <c:pt idx="50">
                  <c:v>-124.96</c:v>
                </c:pt>
                <c:pt idx="51">
                  <c:v>-131.44999999999999</c:v>
                </c:pt>
                <c:pt idx="52">
                  <c:v>-136.28</c:v>
                </c:pt>
                <c:pt idx="53">
                  <c:v>-142.53</c:v>
                </c:pt>
                <c:pt idx="54">
                  <c:v>-147.11000000000001</c:v>
                </c:pt>
                <c:pt idx="55">
                  <c:v>-150.1</c:v>
                </c:pt>
                <c:pt idx="56">
                  <c:v>-157.72</c:v>
                </c:pt>
                <c:pt idx="57">
                  <c:v>-165.17</c:v>
                </c:pt>
                <c:pt idx="58">
                  <c:v>-169.56</c:v>
                </c:pt>
                <c:pt idx="59">
                  <c:v>-173.33</c:v>
                </c:pt>
                <c:pt idx="60">
                  <c:v>-178.13</c:v>
                </c:pt>
                <c:pt idx="61">
                  <c:v>-181.23</c:v>
                </c:pt>
                <c:pt idx="62">
                  <c:v>-188.99</c:v>
                </c:pt>
                <c:pt idx="63">
                  <c:v>-201.44</c:v>
                </c:pt>
                <c:pt idx="64">
                  <c:v>-208.91</c:v>
                </c:pt>
                <c:pt idx="65">
                  <c:v>-213.09</c:v>
                </c:pt>
                <c:pt idx="66">
                  <c:v>-215.21</c:v>
                </c:pt>
                <c:pt idx="67">
                  <c:v>-198.06</c:v>
                </c:pt>
                <c:pt idx="68">
                  <c:v>-181.58</c:v>
                </c:pt>
                <c:pt idx="69">
                  <c:v>-170.96</c:v>
                </c:pt>
                <c:pt idx="70">
                  <c:v>-159.02000000000001</c:v>
                </c:pt>
                <c:pt idx="71">
                  <c:v>-153.43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A-4013-B3E1-4064B72E1BB4}"/>
            </c:ext>
          </c:extLst>
        </c:ser>
        <c:ser>
          <c:idx val="2"/>
          <c:order val="2"/>
          <c:tx>
            <c:strRef>
              <c:f>WP_Graph_TRT!$K$93</c:f>
              <c:strCache>
                <c:ptCount val="1"/>
                <c:pt idx="0">
                  <c:v>Amadea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WP_Graph_TRT!$H$94:$H$165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WP_Graph_TRT!$K$94:$K$165</c:f>
              <c:numCache>
                <c:formatCode>0.00</c:formatCode>
                <c:ptCount val="72"/>
                <c:pt idx="0">
                  <c:v>-26.07</c:v>
                </c:pt>
                <c:pt idx="1">
                  <c:v>-30.95</c:v>
                </c:pt>
                <c:pt idx="2">
                  <c:v>-38.29</c:v>
                </c:pt>
                <c:pt idx="3">
                  <c:v>-44.53</c:v>
                </c:pt>
                <c:pt idx="4">
                  <c:v>-49.97</c:v>
                </c:pt>
                <c:pt idx="5">
                  <c:v>-59.14</c:v>
                </c:pt>
                <c:pt idx="6">
                  <c:v>-71.98</c:v>
                </c:pt>
                <c:pt idx="7">
                  <c:v>-86.51</c:v>
                </c:pt>
                <c:pt idx="8">
                  <c:v>-101.81</c:v>
                </c:pt>
                <c:pt idx="9">
                  <c:v>-110.61</c:v>
                </c:pt>
                <c:pt idx="10">
                  <c:v>-114.76</c:v>
                </c:pt>
                <c:pt idx="11">
                  <c:v>-111.55</c:v>
                </c:pt>
                <c:pt idx="12">
                  <c:v>-70.2</c:v>
                </c:pt>
                <c:pt idx="13">
                  <c:v>-49.89</c:v>
                </c:pt>
                <c:pt idx="14">
                  <c:v>-52.82</c:v>
                </c:pt>
                <c:pt idx="15">
                  <c:v>-63.52</c:v>
                </c:pt>
                <c:pt idx="16">
                  <c:v>-76.900000000000006</c:v>
                </c:pt>
                <c:pt idx="17">
                  <c:v>-52.2</c:v>
                </c:pt>
                <c:pt idx="18">
                  <c:v>-28.5</c:v>
                </c:pt>
                <c:pt idx="19">
                  <c:v>-23.59</c:v>
                </c:pt>
                <c:pt idx="20">
                  <c:v>-27.1</c:v>
                </c:pt>
                <c:pt idx="21">
                  <c:v>-40.090000000000003</c:v>
                </c:pt>
                <c:pt idx="22">
                  <c:v>-63.24</c:v>
                </c:pt>
                <c:pt idx="23">
                  <c:v>-91.72</c:v>
                </c:pt>
                <c:pt idx="24">
                  <c:v>-72.900000000000006</c:v>
                </c:pt>
                <c:pt idx="25">
                  <c:v>-63.51</c:v>
                </c:pt>
                <c:pt idx="26">
                  <c:v>-41.33</c:v>
                </c:pt>
                <c:pt idx="27">
                  <c:v>-23.01</c:v>
                </c:pt>
                <c:pt idx="28">
                  <c:v>-25.66</c:v>
                </c:pt>
                <c:pt idx="29">
                  <c:v>-38.979999999999997</c:v>
                </c:pt>
                <c:pt idx="30">
                  <c:v>-66.14</c:v>
                </c:pt>
                <c:pt idx="31">
                  <c:v>-76.349999999999994</c:v>
                </c:pt>
                <c:pt idx="32">
                  <c:v>-56.44</c:v>
                </c:pt>
                <c:pt idx="33">
                  <c:v>-65.55</c:v>
                </c:pt>
                <c:pt idx="34">
                  <c:v>-92.16</c:v>
                </c:pt>
                <c:pt idx="35">
                  <c:v>-56.17</c:v>
                </c:pt>
                <c:pt idx="36">
                  <c:v>-42.74</c:v>
                </c:pt>
                <c:pt idx="37">
                  <c:v>-54.25</c:v>
                </c:pt>
                <c:pt idx="38">
                  <c:v>-86.59</c:v>
                </c:pt>
                <c:pt idx="39">
                  <c:v>-116.05</c:v>
                </c:pt>
                <c:pt idx="40">
                  <c:v>-126.72</c:v>
                </c:pt>
                <c:pt idx="41">
                  <c:v>-75.709999999999994</c:v>
                </c:pt>
                <c:pt idx="42">
                  <c:v>-50.89</c:v>
                </c:pt>
                <c:pt idx="43">
                  <c:v>-49.88</c:v>
                </c:pt>
                <c:pt idx="44">
                  <c:v>-59.03</c:v>
                </c:pt>
                <c:pt idx="45">
                  <c:v>-41.38</c:v>
                </c:pt>
                <c:pt idx="46">
                  <c:v>-30.81</c:v>
                </c:pt>
                <c:pt idx="47">
                  <c:v>-33.21</c:v>
                </c:pt>
                <c:pt idx="48">
                  <c:v>-44.27</c:v>
                </c:pt>
                <c:pt idx="49">
                  <c:v>-70.67</c:v>
                </c:pt>
                <c:pt idx="50">
                  <c:v>-100.42</c:v>
                </c:pt>
                <c:pt idx="51">
                  <c:v>-110.03</c:v>
                </c:pt>
                <c:pt idx="52">
                  <c:v>-118.33</c:v>
                </c:pt>
                <c:pt idx="53">
                  <c:v>-98.41</c:v>
                </c:pt>
                <c:pt idx="54">
                  <c:v>-69.81</c:v>
                </c:pt>
                <c:pt idx="55">
                  <c:v>-58.14</c:v>
                </c:pt>
                <c:pt idx="56">
                  <c:v>-61.69</c:v>
                </c:pt>
                <c:pt idx="57">
                  <c:v>-69.349999999999994</c:v>
                </c:pt>
                <c:pt idx="58">
                  <c:v>-81.87</c:v>
                </c:pt>
                <c:pt idx="59">
                  <c:v>-98.89</c:v>
                </c:pt>
                <c:pt idx="60">
                  <c:v>-115.83</c:v>
                </c:pt>
                <c:pt idx="61">
                  <c:v>-131.02000000000001</c:v>
                </c:pt>
                <c:pt idx="62">
                  <c:v>-143.63999999999999</c:v>
                </c:pt>
                <c:pt idx="63">
                  <c:v>-153.93</c:v>
                </c:pt>
                <c:pt idx="64">
                  <c:v>-160.86000000000001</c:v>
                </c:pt>
                <c:pt idx="65">
                  <c:v>-165.13</c:v>
                </c:pt>
                <c:pt idx="66">
                  <c:v>-152.97999999999999</c:v>
                </c:pt>
                <c:pt idx="67">
                  <c:v>-131.91</c:v>
                </c:pt>
                <c:pt idx="68">
                  <c:v>-119.72</c:v>
                </c:pt>
                <c:pt idx="69">
                  <c:v>-114.66</c:v>
                </c:pt>
                <c:pt idx="70">
                  <c:v>-111.87</c:v>
                </c:pt>
                <c:pt idx="71">
                  <c:v>-113.46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A-4013-B3E1-4064B72E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2496"/>
        <c:axId val="62375376"/>
      </c:scatterChart>
      <c:valAx>
        <c:axId val="623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5376"/>
        <c:crosses val="autoZero"/>
        <c:crossBetween val="midCat"/>
        <c:majorUnit val="20"/>
      </c:valAx>
      <c:valAx>
        <c:axId val="62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Water Potential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-75</a:t>
            </a:r>
            <a:r>
              <a:rPr lang="en-US" baseline="0"/>
              <a:t> kPa 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WP_Graph_TRT!$O$93</c:f>
              <c:strCache>
                <c:ptCount val="1"/>
                <c:pt idx="0">
                  <c:v>Hornet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WP_Graph_TRT!$N$94:$N$165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WP_Graph_TRT!$O$94:$O$165</c:f>
              <c:numCache>
                <c:formatCode>0.00</c:formatCode>
                <c:ptCount val="72"/>
                <c:pt idx="0">
                  <c:v>-24.24</c:v>
                </c:pt>
                <c:pt idx="1">
                  <c:v>-26.9</c:v>
                </c:pt>
                <c:pt idx="2">
                  <c:v>-29.47</c:v>
                </c:pt>
                <c:pt idx="3">
                  <c:v>-31.92</c:v>
                </c:pt>
                <c:pt idx="4">
                  <c:v>-34.89</c:v>
                </c:pt>
                <c:pt idx="5">
                  <c:v>-38.39</c:v>
                </c:pt>
                <c:pt idx="6">
                  <c:v>-40.619999999999997</c:v>
                </c:pt>
                <c:pt idx="7">
                  <c:v>-36.35</c:v>
                </c:pt>
                <c:pt idx="8">
                  <c:v>-34.71</c:v>
                </c:pt>
                <c:pt idx="9">
                  <c:v>-33.49</c:v>
                </c:pt>
                <c:pt idx="10">
                  <c:v>-34.82</c:v>
                </c:pt>
                <c:pt idx="11">
                  <c:v>-36.68</c:v>
                </c:pt>
                <c:pt idx="12">
                  <c:v>-38.44</c:v>
                </c:pt>
                <c:pt idx="13">
                  <c:v>-41.66</c:v>
                </c:pt>
                <c:pt idx="14">
                  <c:v>-46.11</c:v>
                </c:pt>
                <c:pt idx="15">
                  <c:v>-50.27</c:v>
                </c:pt>
                <c:pt idx="16">
                  <c:v>-56.78</c:v>
                </c:pt>
                <c:pt idx="17">
                  <c:v>-69.319999999999993</c:v>
                </c:pt>
                <c:pt idx="18">
                  <c:v>-88.28</c:v>
                </c:pt>
                <c:pt idx="19">
                  <c:v>-115.14</c:v>
                </c:pt>
                <c:pt idx="20">
                  <c:v>-108.75</c:v>
                </c:pt>
                <c:pt idx="21">
                  <c:v>-89.67</c:v>
                </c:pt>
                <c:pt idx="22">
                  <c:v>-86.19</c:v>
                </c:pt>
                <c:pt idx="23">
                  <c:v>-82.85</c:v>
                </c:pt>
                <c:pt idx="24">
                  <c:v>-39.67</c:v>
                </c:pt>
                <c:pt idx="25">
                  <c:v>-32.56</c:v>
                </c:pt>
                <c:pt idx="26">
                  <c:v>-35.17</c:v>
                </c:pt>
                <c:pt idx="27">
                  <c:v>-42.5</c:v>
                </c:pt>
                <c:pt idx="28">
                  <c:v>-54.87</c:v>
                </c:pt>
                <c:pt idx="29">
                  <c:v>-84.65</c:v>
                </c:pt>
                <c:pt idx="30">
                  <c:v>-134.99</c:v>
                </c:pt>
                <c:pt idx="31">
                  <c:v>-113.89</c:v>
                </c:pt>
                <c:pt idx="32">
                  <c:v>-51.29</c:v>
                </c:pt>
                <c:pt idx="33">
                  <c:v>-45.73</c:v>
                </c:pt>
                <c:pt idx="34">
                  <c:v>-49.93</c:v>
                </c:pt>
                <c:pt idx="35">
                  <c:v>-62.98</c:v>
                </c:pt>
                <c:pt idx="36">
                  <c:v>-90.46</c:v>
                </c:pt>
                <c:pt idx="37">
                  <c:v>-139.74</c:v>
                </c:pt>
                <c:pt idx="38">
                  <c:v>-47.66</c:v>
                </c:pt>
                <c:pt idx="39">
                  <c:v>-17.02</c:v>
                </c:pt>
                <c:pt idx="40">
                  <c:v>-18.68</c:v>
                </c:pt>
                <c:pt idx="41">
                  <c:v>-22</c:v>
                </c:pt>
                <c:pt idx="42">
                  <c:v>-27.87</c:v>
                </c:pt>
                <c:pt idx="43">
                  <c:v>-34.07</c:v>
                </c:pt>
                <c:pt idx="44">
                  <c:v>-42.53</c:v>
                </c:pt>
                <c:pt idx="45">
                  <c:v>-50.91</c:v>
                </c:pt>
                <c:pt idx="46">
                  <c:v>-62.95</c:v>
                </c:pt>
                <c:pt idx="47">
                  <c:v>-84.91</c:v>
                </c:pt>
                <c:pt idx="48">
                  <c:v>-117.68</c:v>
                </c:pt>
                <c:pt idx="49">
                  <c:v>-154.9</c:v>
                </c:pt>
                <c:pt idx="50">
                  <c:v>-177.91</c:v>
                </c:pt>
                <c:pt idx="51">
                  <c:v>-180.1</c:v>
                </c:pt>
                <c:pt idx="52">
                  <c:v>-177.67</c:v>
                </c:pt>
                <c:pt idx="53">
                  <c:v>-72.2</c:v>
                </c:pt>
                <c:pt idx="54">
                  <c:v>-45.16</c:v>
                </c:pt>
                <c:pt idx="55">
                  <c:v>-38.81</c:v>
                </c:pt>
                <c:pt idx="56">
                  <c:v>-39.39</c:v>
                </c:pt>
                <c:pt idx="57">
                  <c:v>-41.48</c:v>
                </c:pt>
                <c:pt idx="58">
                  <c:v>-43.77</c:v>
                </c:pt>
                <c:pt idx="59">
                  <c:v>-46.9</c:v>
                </c:pt>
                <c:pt idx="60">
                  <c:v>-51.38</c:v>
                </c:pt>
                <c:pt idx="61">
                  <c:v>-58.13</c:v>
                </c:pt>
                <c:pt idx="62">
                  <c:v>-72.06</c:v>
                </c:pt>
                <c:pt idx="63">
                  <c:v>-98.8</c:v>
                </c:pt>
                <c:pt idx="64">
                  <c:v>-124.44</c:v>
                </c:pt>
                <c:pt idx="65">
                  <c:v>-136.13</c:v>
                </c:pt>
                <c:pt idx="66">
                  <c:v>-132.66</c:v>
                </c:pt>
                <c:pt idx="67">
                  <c:v>-111.52</c:v>
                </c:pt>
                <c:pt idx="68">
                  <c:v>-94.62</c:v>
                </c:pt>
                <c:pt idx="69">
                  <c:v>-88.12</c:v>
                </c:pt>
                <c:pt idx="70">
                  <c:v>-85.2</c:v>
                </c:pt>
                <c:pt idx="71">
                  <c:v>-89.16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97B-9E69-624380FFB90D}"/>
            </c:ext>
          </c:extLst>
        </c:ser>
        <c:ser>
          <c:idx val="1"/>
          <c:order val="1"/>
          <c:tx>
            <c:strRef>
              <c:f>WP_Graph_TRT!$P$93</c:f>
              <c:strCache>
                <c:ptCount val="1"/>
                <c:pt idx="0">
                  <c:v>MataHari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WP_Graph_TRT!$N$94:$N$165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WP_Graph_TRT!$P$94:$P$165</c:f>
              <c:numCache>
                <c:formatCode>0.00</c:formatCode>
                <c:ptCount val="72"/>
                <c:pt idx="0">
                  <c:v>-26.83</c:v>
                </c:pt>
                <c:pt idx="1">
                  <c:v>-30.23</c:v>
                </c:pt>
                <c:pt idx="2">
                  <c:v>-33.479999999999997</c:v>
                </c:pt>
                <c:pt idx="3">
                  <c:v>-36.869999999999997</c:v>
                </c:pt>
                <c:pt idx="4">
                  <c:v>-40.4</c:v>
                </c:pt>
                <c:pt idx="5">
                  <c:v>-43.49</c:v>
                </c:pt>
                <c:pt idx="6">
                  <c:v>-45.53</c:v>
                </c:pt>
                <c:pt idx="7">
                  <c:v>-42.64</c:v>
                </c:pt>
                <c:pt idx="8">
                  <c:v>-41.85</c:v>
                </c:pt>
                <c:pt idx="9">
                  <c:v>-41.43</c:v>
                </c:pt>
                <c:pt idx="10">
                  <c:v>-42.83</c:v>
                </c:pt>
                <c:pt idx="11">
                  <c:v>-44.19</c:v>
                </c:pt>
                <c:pt idx="12">
                  <c:v>-44.91</c:v>
                </c:pt>
                <c:pt idx="13">
                  <c:v>-48.84</c:v>
                </c:pt>
                <c:pt idx="14">
                  <c:v>-55.78</c:v>
                </c:pt>
                <c:pt idx="15">
                  <c:v>-63.18</c:v>
                </c:pt>
                <c:pt idx="16">
                  <c:v>-75.400000000000006</c:v>
                </c:pt>
                <c:pt idx="17">
                  <c:v>-100.93</c:v>
                </c:pt>
                <c:pt idx="18">
                  <c:v>-138.91</c:v>
                </c:pt>
                <c:pt idx="19">
                  <c:v>-180.43</c:v>
                </c:pt>
                <c:pt idx="20">
                  <c:v>-164</c:v>
                </c:pt>
                <c:pt idx="21">
                  <c:v>-169.01</c:v>
                </c:pt>
                <c:pt idx="22">
                  <c:v>-181.3</c:v>
                </c:pt>
                <c:pt idx="23">
                  <c:v>-172.05</c:v>
                </c:pt>
                <c:pt idx="24">
                  <c:v>-63.17</c:v>
                </c:pt>
                <c:pt idx="25">
                  <c:v>-50.14</c:v>
                </c:pt>
                <c:pt idx="26">
                  <c:v>-58.14</c:v>
                </c:pt>
                <c:pt idx="27">
                  <c:v>-93.73</c:v>
                </c:pt>
                <c:pt idx="28">
                  <c:v>-95.04</c:v>
                </c:pt>
                <c:pt idx="29">
                  <c:v>-84.34</c:v>
                </c:pt>
                <c:pt idx="30">
                  <c:v>-107.24</c:v>
                </c:pt>
                <c:pt idx="31">
                  <c:v>-77.64</c:v>
                </c:pt>
                <c:pt idx="32">
                  <c:v>-43.46</c:v>
                </c:pt>
                <c:pt idx="33">
                  <c:v>-43.45</c:v>
                </c:pt>
                <c:pt idx="34">
                  <c:v>-59.1</c:v>
                </c:pt>
                <c:pt idx="35">
                  <c:v>-118.57</c:v>
                </c:pt>
                <c:pt idx="36">
                  <c:v>-196.53</c:v>
                </c:pt>
                <c:pt idx="37">
                  <c:v>-244.64</c:v>
                </c:pt>
                <c:pt idx="38">
                  <c:v>-127.34</c:v>
                </c:pt>
                <c:pt idx="39">
                  <c:v>-43.2</c:v>
                </c:pt>
                <c:pt idx="40">
                  <c:v>-34.630000000000003</c:v>
                </c:pt>
                <c:pt idx="41">
                  <c:v>-36.67</c:v>
                </c:pt>
                <c:pt idx="42">
                  <c:v>-42.48</c:v>
                </c:pt>
                <c:pt idx="43">
                  <c:v>-48.83</c:v>
                </c:pt>
                <c:pt idx="44">
                  <c:v>-65.599999999999994</c:v>
                </c:pt>
                <c:pt idx="45">
                  <c:v>-114.31</c:v>
                </c:pt>
                <c:pt idx="46">
                  <c:v>-145.33000000000001</c:v>
                </c:pt>
                <c:pt idx="47">
                  <c:v>-58.68</c:v>
                </c:pt>
                <c:pt idx="48">
                  <c:v>-36.86</c:v>
                </c:pt>
                <c:pt idx="49">
                  <c:v>-34.770000000000003</c:v>
                </c:pt>
                <c:pt idx="50">
                  <c:v>-40.6</c:v>
                </c:pt>
                <c:pt idx="51">
                  <c:v>-43.78</c:v>
                </c:pt>
                <c:pt idx="52">
                  <c:v>-48.95</c:v>
                </c:pt>
                <c:pt idx="53">
                  <c:v>-58.21</c:v>
                </c:pt>
                <c:pt idx="54">
                  <c:v>-64.92</c:v>
                </c:pt>
                <c:pt idx="55">
                  <c:v>-76.260000000000005</c:v>
                </c:pt>
                <c:pt idx="56">
                  <c:v>-102.92</c:v>
                </c:pt>
                <c:pt idx="57">
                  <c:v>-130.87</c:v>
                </c:pt>
                <c:pt idx="58">
                  <c:v>-155.02000000000001</c:v>
                </c:pt>
                <c:pt idx="59">
                  <c:v>-182.73</c:v>
                </c:pt>
                <c:pt idx="60">
                  <c:v>-206.78</c:v>
                </c:pt>
                <c:pt idx="61">
                  <c:v>-229.23</c:v>
                </c:pt>
                <c:pt idx="62">
                  <c:v>-258.94</c:v>
                </c:pt>
                <c:pt idx="63">
                  <c:v>-299.11</c:v>
                </c:pt>
                <c:pt idx="64">
                  <c:v>-324.37</c:v>
                </c:pt>
                <c:pt idx="65">
                  <c:v>-339.12</c:v>
                </c:pt>
                <c:pt idx="66">
                  <c:v>-346.33</c:v>
                </c:pt>
                <c:pt idx="67">
                  <c:v>-306.3</c:v>
                </c:pt>
                <c:pt idx="68">
                  <c:v>-273.07</c:v>
                </c:pt>
                <c:pt idx="69">
                  <c:v>-254.36</c:v>
                </c:pt>
                <c:pt idx="70">
                  <c:v>-231.64</c:v>
                </c:pt>
                <c:pt idx="71">
                  <c:v>-225.42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7-497B-9E69-624380FFB90D}"/>
            </c:ext>
          </c:extLst>
        </c:ser>
        <c:ser>
          <c:idx val="2"/>
          <c:order val="2"/>
          <c:tx>
            <c:strRef>
              <c:f>WP_Graph_TRT!$Q$93</c:f>
              <c:strCache>
                <c:ptCount val="1"/>
                <c:pt idx="0">
                  <c:v>Amadea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WP_Graph_TRT!$N$94:$N$165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WP_Graph_TRT!$Q$94:$Q$165</c:f>
              <c:numCache>
                <c:formatCode>0.00</c:formatCode>
                <c:ptCount val="72"/>
                <c:pt idx="0">
                  <c:v>-30.76</c:v>
                </c:pt>
                <c:pt idx="1">
                  <c:v>-37.090000000000003</c:v>
                </c:pt>
                <c:pt idx="2">
                  <c:v>-41.66</c:v>
                </c:pt>
                <c:pt idx="3">
                  <c:v>-44.86</c:v>
                </c:pt>
                <c:pt idx="4">
                  <c:v>-49.32</c:v>
                </c:pt>
                <c:pt idx="5">
                  <c:v>-57.66</c:v>
                </c:pt>
                <c:pt idx="6">
                  <c:v>-68.849999999999994</c:v>
                </c:pt>
                <c:pt idx="7">
                  <c:v>-72.89</c:v>
                </c:pt>
                <c:pt idx="8">
                  <c:v>-70.760000000000005</c:v>
                </c:pt>
                <c:pt idx="9">
                  <c:v>-73.88</c:v>
                </c:pt>
                <c:pt idx="10">
                  <c:v>-87.09</c:v>
                </c:pt>
                <c:pt idx="11">
                  <c:v>-96.45</c:v>
                </c:pt>
                <c:pt idx="12">
                  <c:v>-98.52</c:v>
                </c:pt>
                <c:pt idx="13">
                  <c:v>-115.98</c:v>
                </c:pt>
                <c:pt idx="14">
                  <c:v>-143.11000000000001</c:v>
                </c:pt>
                <c:pt idx="15">
                  <c:v>-171.81</c:v>
                </c:pt>
                <c:pt idx="16">
                  <c:v>-195.33</c:v>
                </c:pt>
                <c:pt idx="17">
                  <c:v>-145.94999999999999</c:v>
                </c:pt>
                <c:pt idx="18">
                  <c:v>-50.77</c:v>
                </c:pt>
                <c:pt idx="19">
                  <c:v>-36.590000000000003</c:v>
                </c:pt>
                <c:pt idx="20">
                  <c:v>-40.49</c:v>
                </c:pt>
                <c:pt idx="21">
                  <c:v>-51.42</c:v>
                </c:pt>
                <c:pt idx="22">
                  <c:v>-85.15</c:v>
                </c:pt>
                <c:pt idx="23">
                  <c:v>-141.22999999999999</c:v>
                </c:pt>
                <c:pt idx="24">
                  <c:v>-117.7</c:v>
                </c:pt>
                <c:pt idx="25">
                  <c:v>-111.72</c:v>
                </c:pt>
                <c:pt idx="26">
                  <c:v>-135.93</c:v>
                </c:pt>
                <c:pt idx="27">
                  <c:v>-185.53</c:v>
                </c:pt>
                <c:pt idx="28">
                  <c:v>-201.53</c:v>
                </c:pt>
                <c:pt idx="29">
                  <c:v>-195.99</c:v>
                </c:pt>
                <c:pt idx="30">
                  <c:v>-216.48</c:v>
                </c:pt>
                <c:pt idx="31">
                  <c:v>-189</c:v>
                </c:pt>
                <c:pt idx="32">
                  <c:v>-122.05</c:v>
                </c:pt>
                <c:pt idx="33">
                  <c:v>-138.88999999999999</c:v>
                </c:pt>
                <c:pt idx="34">
                  <c:v>-186.94</c:v>
                </c:pt>
                <c:pt idx="35">
                  <c:v>-91.58</c:v>
                </c:pt>
                <c:pt idx="36">
                  <c:v>-51.45</c:v>
                </c:pt>
                <c:pt idx="37">
                  <c:v>-62.12</c:v>
                </c:pt>
                <c:pt idx="38">
                  <c:v>-111.33</c:v>
                </c:pt>
                <c:pt idx="39">
                  <c:v>-181.51</c:v>
                </c:pt>
                <c:pt idx="40">
                  <c:v>-219.35</c:v>
                </c:pt>
                <c:pt idx="41">
                  <c:v>-94.71</c:v>
                </c:pt>
                <c:pt idx="42">
                  <c:v>-47.18</c:v>
                </c:pt>
                <c:pt idx="43">
                  <c:v>-43.79</c:v>
                </c:pt>
                <c:pt idx="44">
                  <c:v>-55.17</c:v>
                </c:pt>
                <c:pt idx="45">
                  <c:v>-102.17</c:v>
                </c:pt>
                <c:pt idx="46">
                  <c:v>-148.13999999999999</c:v>
                </c:pt>
                <c:pt idx="47">
                  <c:v>-66.03</c:v>
                </c:pt>
                <c:pt idx="48">
                  <c:v>-36.270000000000003</c:v>
                </c:pt>
                <c:pt idx="49">
                  <c:v>-34.630000000000003</c:v>
                </c:pt>
                <c:pt idx="50">
                  <c:v>-44.3</c:v>
                </c:pt>
                <c:pt idx="51">
                  <c:v>-50.57</c:v>
                </c:pt>
                <c:pt idx="52">
                  <c:v>-69.78</c:v>
                </c:pt>
                <c:pt idx="53">
                  <c:v>-118.09</c:v>
                </c:pt>
                <c:pt idx="54">
                  <c:v>-152.37</c:v>
                </c:pt>
                <c:pt idx="55">
                  <c:v>-190.36</c:v>
                </c:pt>
                <c:pt idx="56">
                  <c:v>-237.58</c:v>
                </c:pt>
                <c:pt idx="57">
                  <c:v>-273.82</c:v>
                </c:pt>
                <c:pt idx="58">
                  <c:v>-302.85000000000002</c:v>
                </c:pt>
                <c:pt idx="59">
                  <c:v>-326.87</c:v>
                </c:pt>
                <c:pt idx="60">
                  <c:v>-354.15</c:v>
                </c:pt>
                <c:pt idx="61">
                  <c:v>-378.45</c:v>
                </c:pt>
                <c:pt idx="62">
                  <c:v>-420.32</c:v>
                </c:pt>
                <c:pt idx="63">
                  <c:v>-493.08</c:v>
                </c:pt>
                <c:pt idx="64">
                  <c:v>-545.16</c:v>
                </c:pt>
                <c:pt idx="65">
                  <c:v>-561.78</c:v>
                </c:pt>
                <c:pt idx="66">
                  <c:v>-500.18</c:v>
                </c:pt>
                <c:pt idx="67">
                  <c:v>-372.65</c:v>
                </c:pt>
                <c:pt idx="68">
                  <c:v>-295.32</c:v>
                </c:pt>
                <c:pt idx="69">
                  <c:v>-263.61</c:v>
                </c:pt>
                <c:pt idx="70">
                  <c:v>-225.78</c:v>
                </c:pt>
                <c:pt idx="71">
                  <c:v>-209.22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7-497B-9E69-624380FF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7936"/>
        <c:axId val="64208896"/>
      </c:scatterChart>
      <c:valAx>
        <c:axId val="642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896"/>
        <c:crosses val="autoZero"/>
        <c:crossBetween val="midCat"/>
        <c:majorUnit val="20"/>
      </c:valAx>
      <c:valAx>
        <c:axId val="642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Water Potential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-100</a:t>
            </a:r>
            <a:r>
              <a:rPr lang="en-US" baseline="0"/>
              <a:t> kPa 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WP_Graph_TRT!$U$93</c:f>
              <c:strCache>
                <c:ptCount val="1"/>
                <c:pt idx="0">
                  <c:v>Hornet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WP_Graph_TRT!$T$94:$T$165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WP_Graph_TRT!$U$94:$U$165</c:f>
              <c:numCache>
                <c:formatCode>0.00</c:formatCode>
                <c:ptCount val="72"/>
                <c:pt idx="0">
                  <c:v>-40.840000000000003</c:v>
                </c:pt>
                <c:pt idx="1">
                  <c:v>-47.44</c:v>
                </c:pt>
                <c:pt idx="2">
                  <c:v>-55.64</c:v>
                </c:pt>
                <c:pt idx="3">
                  <c:v>-65.78</c:v>
                </c:pt>
                <c:pt idx="4">
                  <c:v>-76.44</c:v>
                </c:pt>
                <c:pt idx="5">
                  <c:v>-92.42</c:v>
                </c:pt>
                <c:pt idx="6">
                  <c:v>-109.64</c:v>
                </c:pt>
                <c:pt idx="7">
                  <c:v>-124.33</c:v>
                </c:pt>
                <c:pt idx="8">
                  <c:v>-134.26</c:v>
                </c:pt>
                <c:pt idx="9">
                  <c:v>-147.47999999999999</c:v>
                </c:pt>
                <c:pt idx="10">
                  <c:v>-149.5</c:v>
                </c:pt>
                <c:pt idx="11">
                  <c:v>-126.73</c:v>
                </c:pt>
                <c:pt idx="12">
                  <c:v>-41.57</c:v>
                </c:pt>
                <c:pt idx="13">
                  <c:v>-28.35</c:v>
                </c:pt>
                <c:pt idx="14">
                  <c:v>-36.04</c:v>
                </c:pt>
                <c:pt idx="15">
                  <c:v>-45.62</c:v>
                </c:pt>
                <c:pt idx="16">
                  <c:v>-53.85</c:v>
                </c:pt>
                <c:pt idx="17">
                  <c:v>-31.73</c:v>
                </c:pt>
                <c:pt idx="18">
                  <c:v>-18.32</c:v>
                </c:pt>
                <c:pt idx="19">
                  <c:v>-19.329999999999998</c:v>
                </c:pt>
                <c:pt idx="20">
                  <c:v>-27.56</c:v>
                </c:pt>
                <c:pt idx="21">
                  <c:v>-45.86</c:v>
                </c:pt>
                <c:pt idx="22">
                  <c:v>-72.69</c:v>
                </c:pt>
                <c:pt idx="23">
                  <c:v>-122.15</c:v>
                </c:pt>
                <c:pt idx="24">
                  <c:v>-182.86</c:v>
                </c:pt>
                <c:pt idx="25">
                  <c:v>-231.53</c:v>
                </c:pt>
                <c:pt idx="26">
                  <c:v>-111.21</c:v>
                </c:pt>
                <c:pt idx="27">
                  <c:v>-31.73</c:v>
                </c:pt>
                <c:pt idx="28">
                  <c:v>-35.409999999999997</c:v>
                </c:pt>
                <c:pt idx="29">
                  <c:v>-48.97</c:v>
                </c:pt>
                <c:pt idx="30">
                  <c:v>-84.32</c:v>
                </c:pt>
                <c:pt idx="31">
                  <c:v>-125.09</c:v>
                </c:pt>
                <c:pt idx="32">
                  <c:v>-208.12</c:v>
                </c:pt>
                <c:pt idx="33">
                  <c:v>-283.35000000000002</c:v>
                </c:pt>
                <c:pt idx="34">
                  <c:v>-324.33</c:v>
                </c:pt>
                <c:pt idx="35">
                  <c:v>-150.94</c:v>
                </c:pt>
                <c:pt idx="36">
                  <c:v>-99.16</c:v>
                </c:pt>
                <c:pt idx="37">
                  <c:v>-114.66</c:v>
                </c:pt>
                <c:pt idx="38">
                  <c:v>-153.83000000000001</c:v>
                </c:pt>
                <c:pt idx="39">
                  <c:v>-205.87</c:v>
                </c:pt>
                <c:pt idx="40">
                  <c:v>-227.56</c:v>
                </c:pt>
                <c:pt idx="41">
                  <c:v>-68.709999999999994</c:v>
                </c:pt>
                <c:pt idx="42">
                  <c:v>-39.54</c:v>
                </c:pt>
                <c:pt idx="43">
                  <c:v>-37.67</c:v>
                </c:pt>
                <c:pt idx="44">
                  <c:v>-43.61</c:v>
                </c:pt>
                <c:pt idx="45">
                  <c:v>-55.32</c:v>
                </c:pt>
                <c:pt idx="46">
                  <c:v>-75.95</c:v>
                </c:pt>
                <c:pt idx="47">
                  <c:v>-121.05</c:v>
                </c:pt>
                <c:pt idx="48">
                  <c:v>-171.12</c:v>
                </c:pt>
                <c:pt idx="49">
                  <c:v>-221.48</c:v>
                </c:pt>
                <c:pt idx="50">
                  <c:v>-262.48</c:v>
                </c:pt>
                <c:pt idx="51">
                  <c:v>-274.83</c:v>
                </c:pt>
                <c:pt idx="52">
                  <c:v>-273.26</c:v>
                </c:pt>
                <c:pt idx="53">
                  <c:v>-156.19999999999999</c:v>
                </c:pt>
                <c:pt idx="54">
                  <c:v>-89.22</c:v>
                </c:pt>
                <c:pt idx="55">
                  <c:v>-66.430000000000007</c:v>
                </c:pt>
                <c:pt idx="56">
                  <c:v>-65.98</c:v>
                </c:pt>
                <c:pt idx="57">
                  <c:v>-71.27</c:v>
                </c:pt>
                <c:pt idx="58">
                  <c:v>-78.42</c:v>
                </c:pt>
                <c:pt idx="59">
                  <c:v>-93.41</c:v>
                </c:pt>
                <c:pt idx="60">
                  <c:v>-112.93</c:v>
                </c:pt>
                <c:pt idx="61">
                  <c:v>-138.97999999999999</c:v>
                </c:pt>
                <c:pt idx="62">
                  <c:v>-177.88</c:v>
                </c:pt>
                <c:pt idx="63">
                  <c:v>-229.65</c:v>
                </c:pt>
                <c:pt idx="64">
                  <c:v>-262.61</c:v>
                </c:pt>
                <c:pt idx="65">
                  <c:v>-277.87</c:v>
                </c:pt>
                <c:pt idx="66">
                  <c:v>-268.64999999999998</c:v>
                </c:pt>
                <c:pt idx="67">
                  <c:v>-223.73</c:v>
                </c:pt>
                <c:pt idx="68">
                  <c:v>-193.01</c:v>
                </c:pt>
                <c:pt idx="69">
                  <c:v>-177.71</c:v>
                </c:pt>
                <c:pt idx="70">
                  <c:v>-163.78</c:v>
                </c:pt>
                <c:pt idx="71">
                  <c:v>-165.92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6-4707-8B4B-FB8C24089165}"/>
            </c:ext>
          </c:extLst>
        </c:ser>
        <c:ser>
          <c:idx val="1"/>
          <c:order val="1"/>
          <c:tx>
            <c:strRef>
              <c:f>WP_Graph_TRT!$V$93</c:f>
              <c:strCache>
                <c:ptCount val="1"/>
                <c:pt idx="0">
                  <c:v>MataHari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WP_Graph_TRT!$T$94:$T$165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WP_Graph_TRT!$V$94:$V$165</c:f>
              <c:numCache>
                <c:formatCode>0.00</c:formatCode>
                <c:ptCount val="72"/>
                <c:pt idx="0">
                  <c:v>-23.95</c:v>
                </c:pt>
                <c:pt idx="1">
                  <c:v>-24.75</c:v>
                </c:pt>
                <c:pt idx="2">
                  <c:v>-26.54</c:v>
                </c:pt>
                <c:pt idx="3">
                  <c:v>-29.86</c:v>
                </c:pt>
                <c:pt idx="4">
                  <c:v>-33.950000000000003</c:v>
                </c:pt>
                <c:pt idx="5">
                  <c:v>-39.08</c:v>
                </c:pt>
                <c:pt idx="6">
                  <c:v>-41.06</c:v>
                </c:pt>
                <c:pt idx="7">
                  <c:v>-36.15</c:v>
                </c:pt>
                <c:pt idx="8">
                  <c:v>-34.049999999999997</c:v>
                </c:pt>
                <c:pt idx="9">
                  <c:v>-29.8</c:v>
                </c:pt>
                <c:pt idx="10">
                  <c:v>-27.75</c:v>
                </c:pt>
                <c:pt idx="11">
                  <c:v>-28.57</c:v>
                </c:pt>
                <c:pt idx="12">
                  <c:v>-30.51</c:v>
                </c:pt>
                <c:pt idx="13">
                  <c:v>-34.76</c:v>
                </c:pt>
                <c:pt idx="14">
                  <c:v>-39.630000000000003</c:v>
                </c:pt>
                <c:pt idx="15">
                  <c:v>-42.86</c:v>
                </c:pt>
                <c:pt idx="16">
                  <c:v>-45.42</c:v>
                </c:pt>
                <c:pt idx="17">
                  <c:v>-48.43</c:v>
                </c:pt>
                <c:pt idx="18">
                  <c:v>-56.17</c:v>
                </c:pt>
                <c:pt idx="19">
                  <c:v>-62.8</c:v>
                </c:pt>
                <c:pt idx="20">
                  <c:v>-70.52</c:v>
                </c:pt>
                <c:pt idx="21">
                  <c:v>-79.2</c:v>
                </c:pt>
                <c:pt idx="22">
                  <c:v>-88.34</c:v>
                </c:pt>
                <c:pt idx="23">
                  <c:v>-97.23</c:v>
                </c:pt>
                <c:pt idx="24">
                  <c:v>-107.59</c:v>
                </c:pt>
                <c:pt idx="25">
                  <c:v>-113.55</c:v>
                </c:pt>
                <c:pt idx="26">
                  <c:v>-51.56</c:v>
                </c:pt>
                <c:pt idx="27">
                  <c:v>-19.989999999999998</c:v>
                </c:pt>
                <c:pt idx="28">
                  <c:v>-19.71</c:v>
                </c:pt>
                <c:pt idx="29">
                  <c:v>-22.04</c:v>
                </c:pt>
                <c:pt idx="30">
                  <c:v>-25.85</c:v>
                </c:pt>
                <c:pt idx="31">
                  <c:v>-28.58</c:v>
                </c:pt>
                <c:pt idx="32">
                  <c:v>-34.32</c:v>
                </c:pt>
                <c:pt idx="33">
                  <c:v>-40.450000000000003</c:v>
                </c:pt>
                <c:pt idx="34">
                  <c:v>-44.61</c:v>
                </c:pt>
                <c:pt idx="35">
                  <c:v>-50.73</c:v>
                </c:pt>
                <c:pt idx="36">
                  <c:v>-59.02</c:v>
                </c:pt>
                <c:pt idx="37">
                  <c:v>-71.52</c:v>
                </c:pt>
                <c:pt idx="38">
                  <c:v>-86.65</c:v>
                </c:pt>
                <c:pt idx="39">
                  <c:v>-99.59</c:v>
                </c:pt>
                <c:pt idx="40">
                  <c:v>-100.25</c:v>
                </c:pt>
                <c:pt idx="41">
                  <c:v>-42.02</c:v>
                </c:pt>
                <c:pt idx="42">
                  <c:v>-30.04</c:v>
                </c:pt>
                <c:pt idx="43">
                  <c:v>-28.95</c:v>
                </c:pt>
                <c:pt idx="44">
                  <c:v>-29.61</c:v>
                </c:pt>
                <c:pt idx="45">
                  <c:v>-32.39</c:v>
                </c:pt>
                <c:pt idx="46">
                  <c:v>-35.299999999999997</c:v>
                </c:pt>
                <c:pt idx="47">
                  <c:v>-39.880000000000003</c:v>
                </c:pt>
                <c:pt idx="48">
                  <c:v>-43.97</c:v>
                </c:pt>
                <c:pt idx="49">
                  <c:v>-48.36</c:v>
                </c:pt>
                <c:pt idx="50">
                  <c:v>-55.3</c:v>
                </c:pt>
                <c:pt idx="51">
                  <c:v>-55.66</c:v>
                </c:pt>
                <c:pt idx="52">
                  <c:v>-54.88</c:v>
                </c:pt>
                <c:pt idx="53">
                  <c:v>-58.32</c:v>
                </c:pt>
                <c:pt idx="54">
                  <c:v>-63.78</c:v>
                </c:pt>
                <c:pt idx="55">
                  <c:v>-68.459999999999994</c:v>
                </c:pt>
                <c:pt idx="56">
                  <c:v>-81.34</c:v>
                </c:pt>
                <c:pt idx="57">
                  <c:v>-93.49</c:v>
                </c:pt>
                <c:pt idx="58">
                  <c:v>-101.28</c:v>
                </c:pt>
                <c:pt idx="59">
                  <c:v>-108.47</c:v>
                </c:pt>
                <c:pt idx="60">
                  <c:v>-115.68</c:v>
                </c:pt>
                <c:pt idx="61">
                  <c:v>-122.5</c:v>
                </c:pt>
                <c:pt idx="62">
                  <c:v>-133.54</c:v>
                </c:pt>
                <c:pt idx="63">
                  <c:v>-146.57</c:v>
                </c:pt>
                <c:pt idx="64">
                  <c:v>-156.44999999999999</c:v>
                </c:pt>
                <c:pt idx="65">
                  <c:v>-164.3</c:v>
                </c:pt>
                <c:pt idx="66">
                  <c:v>-164.53</c:v>
                </c:pt>
                <c:pt idx="67">
                  <c:v>-155.44999999999999</c:v>
                </c:pt>
                <c:pt idx="68">
                  <c:v>-148.09</c:v>
                </c:pt>
                <c:pt idx="69">
                  <c:v>-148.22999999999999</c:v>
                </c:pt>
                <c:pt idx="70">
                  <c:v>-151.63999999999999</c:v>
                </c:pt>
                <c:pt idx="71">
                  <c:v>-161.07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6-4707-8B4B-FB8C24089165}"/>
            </c:ext>
          </c:extLst>
        </c:ser>
        <c:ser>
          <c:idx val="2"/>
          <c:order val="2"/>
          <c:tx>
            <c:strRef>
              <c:f>WP_Graph_TRT!$W$93</c:f>
              <c:strCache>
                <c:ptCount val="1"/>
                <c:pt idx="0">
                  <c:v>Amadea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WP_Graph_TRT!$T$94:$T$165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WP_Graph_TRT!$W$94:$W$165</c:f>
              <c:numCache>
                <c:formatCode>0.00</c:formatCode>
                <c:ptCount val="72"/>
                <c:pt idx="0">
                  <c:v>-19.149999999999999</c:v>
                </c:pt>
                <c:pt idx="1">
                  <c:v>-20.399999999999999</c:v>
                </c:pt>
                <c:pt idx="2">
                  <c:v>-22.26</c:v>
                </c:pt>
                <c:pt idx="3">
                  <c:v>-24.61</c:v>
                </c:pt>
                <c:pt idx="4">
                  <c:v>-27.69</c:v>
                </c:pt>
                <c:pt idx="5">
                  <c:v>-32.39</c:v>
                </c:pt>
                <c:pt idx="6">
                  <c:v>-37.380000000000003</c:v>
                </c:pt>
                <c:pt idx="7">
                  <c:v>-39.86</c:v>
                </c:pt>
                <c:pt idx="8">
                  <c:v>-41.41</c:v>
                </c:pt>
                <c:pt idx="9">
                  <c:v>-43.59</c:v>
                </c:pt>
                <c:pt idx="10">
                  <c:v>-46.58</c:v>
                </c:pt>
                <c:pt idx="11">
                  <c:v>-50.13</c:v>
                </c:pt>
                <c:pt idx="12">
                  <c:v>-55.55</c:v>
                </c:pt>
                <c:pt idx="13">
                  <c:v>-77.47</c:v>
                </c:pt>
                <c:pt idx="14">
                  <c:v>-102.06</c:v>
                </c:pt>
                <c:pt idx="15">
                  <c:v>-131.32</c:v>
                </c:pt>
                <c:pt idx="16">
                  <c:v>-153.91</c:v>
                </c:pt>
                <c:pt idx="17">
                  <c:v>-122.11</c:v>
                </c:pt>
                <c:pt idx="18">
                  <c:v>-54.8</c:v>
                </c:pt>
                <c:pt idx="19">
                  <c:v>-45.88</c:v>
                </c:pt>
                <c:pt idx="20">
                  <c:v>-48.47</c:v>
                </c:pt>
                <c:pt idx="21">
                  <c:v>-55.62</c:v>
                </c:pt>
                <c:pt idx="22">
                  <c:v>-72.260000000000005</c:v>
                </c:pt>
                <c:pt idx="23">
                  <c:v>-113.2</c:v>
                </c:pt>
                <c:pt idx="24">
                  <c:v>-177.69</c:v>
                </c:pt>
                <c:pt idx="25">
                  <c:v>-219.43</c:v>
                </c:pt>
                <c:pt idx="26">
                  <c:v>-136.05000000000001</c:v>
                </c:pt>
                <c:pt idx="27">
                  <c:v>-62.18</c:v>
                </c:pt>
                <c:pt idx="28">
                  <c:v>-65.77</c:v>
                </c:pt>
                <c:pt idx="29">
                  <c:v>-81.790000000000006</c:v>
                </c:pt>
                <c:pt idx="30">
                  <c:v>-124.59</c:v>
                </c:pt>
                <c:pt idx="31">
                  <c:v>-134.28</c:v>
                </c:pt>
                <c:pt idx="32">
                  <c:v>-120.9</c:v>
                </c:pt>
                <c:pt idx="33">
                  <c:v>-136.74</c:v>
                </c:pt>
                <c:pt idx="34">
                  <c:v>-160.88</c:v>
                </c:pt>
                <c:pt idx="35">
                  <c:v>-88.64</c:v>
                </c:pt>
                <c:pt idx="36">
                  <c:v>-69.540000000000006</c:v>
                </c:pt>
                <c:pt idx="37">
                  <c:v>-79.3</c:v>
                </c:pt>
                <c:pt idx="38">
                  <c:v>-107.28</c:v>
                </c:pt>
                <c:pt idx="39">
                  <c:v>-152.84</c:v>
                </c:pt>
                <c:pt idx="40">
                  <c:v>-187.82</c:v>
                </c:pt>
                <c:pt idx="41">
                  <c:v>-100.85</c:v>
                </c:pt>
                <c:pt idx="42">
                  <c:v>-73.61</c:v>
                </c:pt>
                <c:pt idx="43">
                  <c:v>-73</c:v>
                </c:pt>
                <c:pt idx="44">
                  <c:v>-88.83</c:v>
                </c:pt>
                <c:pt idx="45">
                  <c:v>-121.85</c:v>
                </c:pt>
                <c:pt idx="46">
                  <c:v>-143.44</c:v>
                </c:pt>
                <c:pt idx="47">
                  <c:v>-68.92</c:v>
                </c:pt>
                <c:pt idx="48">
                  <c:v>-50.11</c:v>
                </c:pt>
                <c:pt idx="49">
                  <c:v>-49.89</c:v>
                </c:pt>
                <c:pt idx="50">
                  <c:v>-57.41</c:v>
                </c:pt>
                <c:pt idx="51">
                  <c:v>-61.46</c:v>
                </c:pt>
                <c:pt idx="52">
                  <c:v>-72.760000000000005</c:v>
                </c:pt>
                <c:pt idx="53">
                  <c:v>-104.24</c:v>
                </c:pt>
                <c:pt idx="54">
                  <c:v>-132.47999999999999</c:v>
                </c:pt>
                <c:pt idx="55">
                  <c:v>-170.08</c:v>
                </c:pt>
                <c:pt idx="56">
                  <c:v>-219.8</c:v>
                </c:pt>
                <c:pt idx="57">
                  <c:v>-255.26</c:v>
                </c:pt>
                <c:pt idx="58">
                  <c:v>-282.06</c:v>
                </c:pt>
                <c:pt idx="59">
                  <c:v>-302.79000000000002</c:v>
                </c:pt>
                <c:pt idx="60">
                  <c:v>-324.87</c:v>
                </c:pt>
                <c:pt idx="61">
                  <c:v>-346.99</c:v>
                </c:pt>
                <c:pt idx="62">
                  <c:v>-380.07</c:v>
                </c:pt>
                <c:pt idx="63">
                  <c:v>-423.45</c:v>
                </c:pt>
                <c:pt idx="64">
                  <c:v>-451.46</c:v>
                </c:pt>
                <c:pt idx="65">
                  <c:v>-473.01</c:v>
                </c:pt>
                <c:pt idx="66">
                  <c:v>-490.28</c:v>
                </c:pt>
                <c:pt idx="67">
                  <c:v>-449.84</c:v>
                </c:pt>
                <c:pt idx="68">
                  <c:v>-414.32</c:v>
                </c:pt>
                <c:pt idx="69">
                  <c:v>-387.21</c:v>
                </c:pt>
                <c:pt idx="70">
                  <c:v>-339.59</c:v>
                </c:pt>
                <c:pt idx="71">
                  <c:v>-303.91000000000003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6-4707-8B4B-FB8C2408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6976"/>
        <c:axId val="64208416"/>
      </c:scatterChart>
      <c:valAx>
        <c:axId val="642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416"/>
        <c:crosses val="autoZero"/>
        <c:crossBetween val="midCat"/>
        <c:majorUnit val="20"/>
      </c:valAx>
      <c:valAx>
        <c:axId val="642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Water Potential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-125</a:t>
            </a:r>
            <a:r>
              <a:rPr lang="en-US" baseline="0"/>
              <a:t> kPa 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WP_Graph_TRT!$AA$93</c:f>
              <c:strCache>
                <c:ptCount val="1"/>
                <c:pt idx="0">
                  <c:v>Hornet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WP_Graph_TRT!$Z$94:$Z$165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WP_Graph_TRT!$AA$94:$AA$165</c:f>
              <c:numCache>
                <c:formatCode>0.00</c:formatCode>
                <c:ptCount val="72"/>
                <c:pt idx="0">
                  <c:v>-24.237087090810139</c:v>
                </c:pt>
                <c:pt idx="1">
                  <c:v>-28.148781061172485</c:v>
                </c:pt>
                <c:pt idx="2">
                  <c:v>-33.827250480651855</c:v>
                </c:pt>
                <c:pt idx="3">
                  <c:v>-41.014595826466881</c:v>
                </c:pt>
                <c:pt idx="4">
                  <c:v>-47.80866075598675</c:v>
                </c:pt>
                <c:pt idx="5">
                  <c:v>-60.425564448038735</c:v>
                </c:pt>
                <c:pt idx="6">
                  <c:v>-75.587940533955887</c:v>
                </c:pt>
                <c:pt idx="7">
                  <c:v>-79.63892650604248</c:v>
                </c:pt>
                <c:pt idx="8">
                  <c:v>-86.105029424031571</c:v>
                </c:pt>
                <c:pt idx="9">
                  <c:v>-96.843461354573563</c:v>
                </c:pt>
                <c:pt idx="10">
                  <c:v>-110.25558376312256</c:v>
                </c:pt>
                <c:pt idx="11">
                  <c:v>-122.80594698588054</c:v>
                </c:pt>
                <c:pt idx="12">
                  <c:v>-134.59944852193198</c:v>
                </c:pt>
                <c:pt idx="13">
                  <c:v>-159.35857327779135</c:v>
                </c:pt>
                <c:pt idx="14">
                  <c:v>-196.09268252054849</c:v>
                </c:pt>
                <c:pt idx="15">
                  <c:v>-231.11721992492676</c:v>
                </c:pt>
                <c:pt idx="16">
                  <c:v>-238.48932647705078</c:v>
                </c:pt>
                <c:pt idx="17">
                  <c:v>-121.31881268819173</c:v>
                </c:pt>
                <c:pt idx="18">
                  <c:v>-44.470550855000816</c:v>
                </c:pt>
                <c:pt idx="19">
                  <c:v>-33.916642665863037</c:v>
                </c:pt>
                <c:pt idx="20">
                  <c:v>-39.855906327565513</c:v>
                </c:pt>
                <c:pt idx="21">
                  <c:v>-50.031784534454346</c:v>
                </c:pt>
                <c:pt idx="22">
                  <c:v>-68.707266648610428</c:v>
                </c:pt>
                <c:pt idx="23">
                  <c:v>-107.20137087504069</c:v>
                </c:pt>
                <c:pt idx="24">
                  <c:v>-178.99027951558432</c:v>
                </c:pt>
                <c:pt idx="25">
                  <c:v>-243.1944522857666</c:v>
                </c:pt>
                <c:pt idx="26">
                  <c:v>-102.38325007756551</c:v>
                </c:pt>
                <c:pt idx="27">
                  <c:v>-31.035257816314697</c:v>
                </c:pt>
                <c:pt idx="28">
                  <c:v>-33.494747161865234</c:v>
                </c:pt>
                <c:pt idx="29">
                  <c:v>-44.784200668334961</c:v>
                </c:pt>
                <c:pt idx="30">
                  <c:v>-66.055152734120682</c:v>
                </c:pt>
                <c:pt idx="31">
                  <c:v>-96.81146240234375</c:v>
                </c:pt>
                <c:pt idx="32">
                  <c:v>-168.90641403198242</c:v>
                </c:pt>
                <c:pt idx="33">
                  <c:v>-254.75569979349771</c:v>
                </c:pt>
                <c:pt idx="34">
                  <c:v>-285.94611676534015</c:v>
                </c:pt>
                <c:pt idx="35">
                  <c:v>-121.69209957122803</c:v>
                </c:pt>
                <c:pt idx="36">
                  <c:v>-77.554890950520829</c:v>
                </c:pt>
                <c:pt idx="37">
                  <c:v>-79.773784319559738</c:v>
                </c:pt>
                <c:pt idx="38">
                  <c:v>-95.44909795125325</c:v>
                </c:pt>
                <c:pt idx="39">
                  <c:v>-121.62623818715413</c:v>
                </c:pt>
                <c:pt idx="40">
                  <c:v>-143.61077213287354</c:v>
                </c:pt>
                <c:pt idx="41">
                  <c:v>-55.559128920237221</c:v>
                </c:pt>
                <c:pt idx="42">
                  <c:v>-34.118324438730873</c:v>
                </c:pt>
                <c:pt idx="43">
                  <c:v>-34.53583081563314</c:v>
                </c:pt>
                <c:pt idx="44">
                  <c:v>-41.85750754674276</c:v>
                </c:pt>
                <c:pt idx="45">
                  <c:v>-52.117318948109947</c:v>
                </c:pt>
                <c:pt idx="46">
                  <c:v>-65.984878857930497</c:v>
                </c:pt>
                <c:pt idx="47">
                  <c:v>-95.437527338663742</c:v>
                </c:pt>
                <c:pt idx="48">
                  <c:v>-130.41157054901123</c:v>
                </c:pt>
                <c:pt idx="49">
                  <c:v>-172.63288180033365</c:v>
                </c:pt>
                <c:pt idx="50">
                  <c:v>-208.64882596333823</c:v>
                </c:pt>
                <c:pt idx="51">
                  <c:v>-212.85106404622397</c:v>
                </c:pt>
                <c:pt idx="52">
                  <c:v>-204.57718722025552</c:v>
                </c:pt>
                <c:pt idx="53">
                  <c:v>-113.31425507863362</c:v>
                </c:pt>
                <c:pt idx="54">
                  <c:v>-68.619599660237625</c:v>
                </c:pt>
                <c:pt idx="55">
                  <c:v>-55.068009058634438</c:v>
                </c:pt>
                <c:pt idx="56">
                  <c:v>-52.860743522644043</c:v>
                </c:pt>
                <c:pt idx="57">
                  <c:v>-53.290541172027588</c:v>
                </c:pt>
                <c:pt idx="58">
                  <c:v>-54.983958085378013</c:v>
                </c:pt>
                <c:pt idx="59">
                  <c:v>-59.128077824910484</c:v>
                </c:pt>
                <c:pt idx="60">
                  <c:v>-64.476771513621017</c:v>
                </c:pt>
                <c:pt idx="61">
                  <c:v>-72.273146629333496</c:v>
                </c:pt>
                <c:pt idx="62">
                  <c:v>-87.802790641784668</c:v>
                </c:pt>
                <c:pt idx="63">
                  <c:v>-111.52938365936279</c:v>
                </c:pt>
                <c:pt idx="64">
                  <c:v>-133.88461494445801</c:v>
                </c:pt>
                <c:pt idx="65">
                  <c:v>-148.23629061381021</c:v>
                </c:pt>
                <c:pt idx="66">
                  <c:v>-124.5789286295573</c:v>
                </c:pt>
                <c:pt idx="67">
                  <c:v>-100.1303612391154</c:v>
                </c:pt>
                <c:pt idx="68">
                  <c:v>-84.418786366780594</c:v>
                </c:pt>
                <c:pt idx="69">
                  <c:v>-76.739930788675949</c:v>
                </c:pt>
                <c:pt idx="70">
                  <c:v>-75.54727427164714</c:v>
                </c:pt>
                <c:pt idx="71">
                  <c:v>-81.339157422383622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E-4753-9C71-C75273B7E153}"/>
            </c:ext>
          </c:extLst>
        </c:ser>
        <c:ser>
          <c:idx val="1"/>
          <c:order val="1"/>
          <c:tx>
            <c:strRef>
              <c:f>WP_Graph_TRT!$AB$93</c:f>
              <c:strCache>
                <c:ptCount val="1"/>
                <c:pt idx="0">
                  <c:v>MataHari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WP_Graph_TRT!$Z$94:$Z$165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WP_Graph_TRT!$AB$94:$AB$165</c:f>
              <c:numCache>
                <c:formatCode>0.00</c:formatCode>
                <c:ptCount val="72"/>
                <c:pt idx="0">
                  <c:v>-21.25</c:v>
                </c:pt>
                <c:pt idx="1">
                  <c:v>-22.22</c:v>
                </c:pt>
                <c:pt idx="2">
                  <c:v>-23.61</c:v>
                </c:pt>
                <c:pt idx="3">
                  <c:v>-25.77</c:v>
                </c:pt>
                <c:pt idx="4">
                  <c:v>-28.8</c:v>
                </c:pt>
                <c:pt idx="5">
                  <c:v>-33.72</c:v>
                </c:pt>
                <c:pt idx="6">
                  <c:v>-37.979999999999997</c:v>
                </c:pt>
                <c:pt idx="7">
                  <c:v>-37.880000000000003</c:v>
                </c:pt>
                <c:pt idx="8">
                  <c:v>-37.74</c:v>
                </c:pt>
                <c:pt idx="9">
                  <c:v>-37.340000000000003</c:v>
                </c:pt>
                <c:pt idx="10">
                  <c:v>-38.39</c:v>
                </c:pt>
                <c:pt idx="11">
                  <c:v>-40</c:v>
                </c:pt>
                <c:pt idx="12">
                  <c:v>-40.520000000000003</c:v>
                </c:pt>
                <c:pt idx="13">
                  <c:v>-43.04</c:v>
                </c:pt>
                <c:pt idx="14">
                  <c:v>-46.03</c:v>
                </c:pt>
                <c:pt idx="15">
                  <c:v>-50.31</c:v>
                </c:pt>
                <c:pt idx="16">
                  <c:v>-63.87</c:v>
                </c:pt>
                <c:pt idx="17">
                  <c:v>-82.04</c:v>
                </c:pt>
                <c:pt idx="18">
                  <c:v>-99.02</c:v>
                </c:pt>
                <c:pt idx="19">
                  <c:v>-118.6</c:v>
                </c:pt>
                <c:pt idx="20">
                  <c:v>-138.33000000000001</c:v>
                </c:pt>
                <c:pt idx="21">
                  <c:v>-155.38</c:v>
                </c:pt>
                <c:pt idx="22">
                  <c:v>-172.51</c:v>
                </c:pt>
                <c:pt idx="23">
                  <c:v>-176.01</c:v>
                </c:pt>
                <c:pt idx="24">
                  <c:v>-104.09</c:v>
                </c:pt>
                <c:pt idx="25">
                  <c:v>-79.349999999999994</c:v>
                </c:pt>
                <c:pt idx="26">
                  <c:v>-70.930000000000007</c:v>
                </c:pt>
                <c:pt idx="27">
                  <c:v>-76.459999999999994</c:v>
                </c:pt>
                <c:pt idx="28">
                  <c:v>-89.15</c:v>
                </c:pt>
                <c:pt idx="29">
                  <c:v>-109.86</c:v>
                </c:pt>
                <c:pt idx="30">
                  <c:v>-149.29</c:v>
                </c:pt>
                <c:pt idx="31">
                  <c:v>-110.2</c:v>
                </c:pt>
                <c:pt idx="32">
                  <c:v>-51.17</c:v>
                </c:pt>
                <c:pt idx="33">
                  <c:v>-47.1</c:v>
                </c:pt>
                <c:pt idx="34">
                  <c:v>-49.16</c:v>
                </c:pt>
                <c:pt idx="35">
                  <c:v>-58.3</c:v>
                </c:pt>
                <c:pt idx="36">
                  <c:v>-72.11</c:v>
                </c:pt>
                <c:pt idx="37">
                  <c:v>-94.71</c:v>
                </c:pt>
                <c:pt idx="38">
                  <c:v>-131.31</c:v>
                </c:pt>
                <c:pt idx="39">
                  <c:v>-167.03</c:v>
                </c:pt>
                <c:pt idx="40">
                  <c:v>-164.76</c:v>
                </c:pt>
                <c:pt idx="41">
                  <c:v>-45.44</c:v>
                </c:pt>
                <c:pt idx="42">
                  <c:v>-33.47</c:v>
                </c:pt>
                <c:pt idx="43">
                  <c:v>-33.64</c:v>
                </c:pt>
                <c:pt idx="44">
                  <c:v>-36.26</c:v>
                </c:pt>
                <c:pt idx="45">
                  <c:v>-40.020000000000003</c:v>
                </c:pt>
                <c:pt idx="46">
                  <c:v>-42.15</c:v>
                </c:pt>
                <c:pt idx="47">
                  <c:v>-46.59</c:v>
                </c:pt>
                <c:pt idx="48">
                  <c:v>-56.01</c:v>
                </c:pt>
                <c:pt idx="49">
                  <c:v>-69.13</c:v>
                </c:pt>
                <c:pt idx="50">
                  <c:v>-92.07</c:v>
                </c:pt>
                <c:pt idx="51">
                  <c:v>-99.97</c:v>
                </c:pt>
                <c:pt idx="52">
                  <c:v>-102.54</c:v>
                </c:pt>
                <c:pt idx="53">
                  <c:v>-118.84</c:v>
                </c:pt>
                <c:pt idx="54">
                  <c:v>-137.44999999999999</c:v>
                </c:pt>
                <c:pt idx="55">
                  <c:v>-141.79</c:v>
                </c:pt>
                <c:pt idx="56">
                  <c:v>-168.88</c:v>
                </c:pt>
                <c:pt idx="57">
                  <c:v>-198.47</c:v>
                </c:pt>
                <c:pt idx="58">
                  <c:v>-208.57</c:v>
                </c:pt>
                <c:pt idx="59">
                  <c:v>-218.23</c:v>
                </c:pt>
                <c:pt idx="60">
                  <c:v>-227.97</c:v>
                </c:pt>
                <c:pt idx="61">
                  <c:v>-237.08</c:v>
                </c:pt>
                <c:pt idx="62">
                  <c:v>-268.57</c:v>
                </c:pt>
                <c:pt idx="63">
                  <c:v>-321.36</c:v>
                </c:pt>
                <c:pt idx="64">
                  <c:v>-359.93</c:v>
                </c:pt>
                <c:pt idx="65">
                  <c:v>-399.28</c:v>
                </c:pt>
                <c:pt idx="66">
                  <c:v>-417.71</c:v>
                </c:pt>
                <c:pt idx="67">
                  <c:v>-368.13</c:v>
                </c:pt>
                <c:pt idx="68">
                  <c:v>-328.47</c:v>
                </c:pt>
                <c:pt idx="69">
                  <c:v>-328.89</c:v>
                </c:pt>
                <c:pt idx="70">
                  <c:v>-321.77999999999997</c:v>
                </c:pt>
                <c:pt idx="71">
                  <c:v>-352.71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E-4753-9C71-C75273B7E153}"/>
            </c:ext>
          </c:extLst>
        </c:ser>
        <c:ser>
          <c:idx val="2"/>
          <c:order val="2"/>
          <c:tx>
            <c:strRef>
              <c:f>WP_Graph_TRT!$AC$93</c:f>
              <c:strCache>
                <c:ptCount val="1"/>
                <c:pt idx="0">
                  <c:v>Amadea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WP_Graph_TRT!$Z$94:$Z$165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WP_Graph_TRT!$AC$94:$AC$165</c:f>
              <c:numCache>
                <c:formatCode>0.00</c:formatCode>
                <c:ptCount val="72"/>
                <c:pt idx="0">
                  <c:v>-26.65</c:v>
                </c:pt>
                <c:pt idx="1">
                  <c:v>-32.549999999999997</c:v>
                </c:pt>
                <c:pt idx="2">
                  <c:v>-38.89</c:v>
                </c:pt>
                <c:pt idx="3">
                  <c:v>-42.63</c:v>
                </c:pt>
                <c:pt idx="4">
                  <c:v>-46.18</c:v>
                </c:pt>
                <c:pt idx="5">
                  <c:v>-52.87</c:v>
                </c:pt>
                <c:pt idx="6">
                  <c:v>-61.59</c:v>
                </c:pt>
                <c:pt idx="7">
                  <c:v>-69.2</c:v>
                </c:pt>
                <c:pt idx="8">
                  <c:v>-74.33</c:v>
                </c:pt>
                <c:pt idx="9">
                  <c:v>-82.18</c:v>
                </c:pt>
                <c:pt idx="10">
                  <c:v>-91.29</c:v>
                </c:pt>
                <c:pt idx="11">
                  <c:v>-97.21</c:v>
                </c:pt>
                <c:pt idx="12">
                  <c:v>-96.92</c:v>
                </c:pt>
                <c:pt idx="13">
                  <c:v>-108.52</c:v>
                </c:pt>
                <c:pt idx="14">
                  <c:v>-133.91</c:v>
                </c:pt>
                <c:pt idx="15">
                  <c:v>-162.99</c:v>
                </c:pt>
                <c:pt idx="16">
                  <c:v>-168.54</c:v>
                </c:pt>
                <c:pt idx="17">
                  <c:v>-106.39</c:v>
                </c:pt>
                <c:pt idx="18">
                  <c:v>-37.47</c:v>
                </c:pt>
                <c:pt idx="19">
                  <c:v>-27.65</c:v>
                </c:pt>
                <c:pt idx="20">
                  <c:v>-27.75</c:v>
                </c:pt>
                <c:pt idx="21">
                  <c:v>-31.78</c:v>
                </c:pt>
                <c:pt idx="22">
                  <c:v>-39.19</c:v>
                </c:pt>
                <c:pt idx="23">
                  <c:v>-48.64</c:v>
                </c:pt>
                <c:pt idx="24">
                  <c:v>-82.76</c:v>
                </c:pt>
                <c:pt idx="25">
                  <c:v>-142.18</c:v>
                </c:pt>
                <c:pt idx="26">
                  <c:v>-114.07</c:v>
                </c:pt>
                <c:pt idx="27">
                  <c:v>-53.44</c:v>
                </c:pt>
                <c:pt idx="28">
                  <c:v>-49.19</c:v>
                </c:pt>
                <c:pt idx="29">
                  <c:v>-54.1</c:v>
                </c:pt>
                <c:pt idx="30">
                  <c:v>-75.89</c:v>
                </c:pt>
                <c:pt idx="31">
                  <c:v>-97.75</c:v>
                </c:pt>
                <c:pt idx="32">
                  <c:v>-169.42</c:v>
                </c:pt>
                <c:pt idx="33">
                  <c:v>-233.65</c:v>
                </c:pt>
                <c:pt idx="34">
                  <c:v>-260.83</c:v>
                </c:pt>
                <c:pt idx="35">
                  <c:v>-106.61</c:v>
                </c:pt>
                <c:pt idx="36">
                  <c:v>-71.91</c:v>
                </c:pt>
                <c:pt idx="37">
                  <c:v>-65.47</c:v>
                </c:pt>
                <c:pt idx="38">
                  <c:v>-72.760000000000005</c:v>
                </c:pt>
                <c:pt idx="39">
                  <c:v>-88.46</c:v>
                </c:pt>
                <c:pt idx="40">
                  <c:v>-121.94</c:v>
                </c:pt>
                <c:pt idx="41">
                  <c:v>-175.27</c:v>
                </c:pt>
                <c:pt idx="42">
                  <c:v>-236.59</c:v>
                </c:pt>
                <c:pt idx="43">
                  <c:v>-301.01</c:v>
                </c:pt>
                <c:pt idx="44">
                  <c:v>-327.25</c:v>
                </c:pt>
                <c:pt idx="45">
                  <c:v>-190.86</c:v>
                </c:pt>
                <c:pt idx="46">
                  <c:v>-114.15</c:v>
                </c:pt>
                <c:pt idx="47">
                  <c:v>-34.409999999999997</c:v>
                </c:pt>
                <c:pt idx="48">
                  <c:v>-22.31</c:v>
                </c:pt>
                <c:pt idx="49">
                  <c:v>-21.82</c:v>
                </c:pt>
                <c:pt idx="50">
                  <c:v>-23.51</c:v>
                </c:pt>
                <c:pt idx="51">
                  <c:v>-22.43</c:v>
                </c:pt>
                <c:pt idx="52">
                  <c:v>-24.62</c:v>
                </c:pt>
                <c:pt idx="53">
                  <c:v>-29.74</c:v>
                </c:pt>
                <c:pt idx="54">
                  <c:v>-34.840000000000003</c:v>
                </c:pt>
                <c:pt idx="55">
                  <c:v>-38.43</c:v>
                </c:pt>
                <c:pt idx="56">
                  <c:v>-45.05</c:v>
                </c:pt>
                <c:pt idx="57">
                  <c:v>-55.5</c:v>
                </c:pt>
                <c:pt idx="58">
                  <c:v>-67.2</c:v>
                </c:pt>
                <c:pt idx="59">
                  <c:v>-80.67</c:v>
                </c:pt>
                <c:pt idx="60">
                  <c:v>-100.82</c:v>
                </c:pt>
                <c:pt idx="61">
                  <c:v>-123.81</c:v>
                </c:pt>
                <c:pt idx="62">
                  <c:v>-165.32</c:v>
                </c:pt>
                <c:pt idx="63">
                  <c:v>-229.9</c:v>
                </c:pt>
                <c:pt idx="64">
                  <c:v>-275.37</c:v>
                </c:pt>
                <c:pt idx="65">
                  <c:v>-308.05</c:v>
                </c:pt>
                <c:pt idx="66">
                  <c:v>-294.77999999999997</c:v>
                </c:pt>
                <c:pt idx="67">
                  <c:v>-233.46</c:v>
                </c:pt>
                <c:pt idx="68">
                  <c:v>-192.46</c:v>
                </c:pt>
                <c:pt idx="69">
                  <c:v>-179.33</c:v>
                </c:pt>
                <c:pt idx="70">
                  <c:v>-164.61</c:v>
                </c:pt>
                <c:pt idx="71">
                  <c:v>-163.94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E-4753-9C71-C75273B7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5984"/>
        <c:axId val="297129264"/>
      </c:scatterChart>
      <c:valAx>
        <c:axId val="2971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9264"/>
        <c:crosses val="autoZero"/>
        <c:crossBetween val="midCat"/>
        <c:majorUnit val="20"/>
      </c:valAx>
      <c:valAx>
        <c:axId val="297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Water Potential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Sheet2!$D$2:$D$19</c:f>
              <c:numCache>
                <c:formatCode>0.00</c:formatCode>
                <c:ptCount val="18"/>
                <c:pt idx="0">
                  <c:v>-19.5</c:v>
                </c:pt>
                <c:pt idx="1">
                  <c:v>-51.29</c:v>
                </c:pt>
                <c:pt idx="2">
                  <c:v>-42.23</c:v>
                </c:pt>
                <c:pt idx="3">
                  <c:v>-31.7</c:v>
                </c:pt>
                <c:pt idx="4">
                  <c:v>-25.08396275838216</c:v>
                </c:pt>
                <c:pt idx="5">
                  <c:v>-23.62</c:v>
                </c:pt>
                <c:pt idx="6">
                  <c:v>-18.63</c:v>
                </c:pt>
                <c:pt idx="7">
                  <c:v>-15.3</c:v>
                </c:pt>
                <c:pt idx="8">
                  <c:v>-15.02</c:v>
                </c:pt>
                <c:pt idx="9">
                  <c:v>-22.56</c:v>
                </c:pt>
                <c:pt idx="10">
                  <c:v>-19.57</c:v>
                </c:pt>
                <c:pt idx="11">
                  <c:v>-22.57</c:v>
                </c:pt>
                <c:pt idx="12">
                  <c:v>-28.33</c:v>
                </c:pt>
                <c:pt idx="13">
                  <c:v>-29.67</c:v>
                </c:pt>
                <c:pt idx="14">
                  <c:v>-35.17</c:v>
                </c:pt>
                <c:pt idx="15">
                  <c:v>-15.46</c:v>
                </c:pt>
                <c:pt idx="16">
                  <c:v>-16.260000000000002</c:v>
                </c:pt>
                <c:pt idx="17">
                  <c:v>-15.63</c:v>
                </c:pt>
              </c:numCache>
            </c:numRef>
          </c:xVal>
          <c:yVal>
            <c:numRef>
              <c:f>Sheet2!$G$2:$G$19</c:f>
              <c:numCache>
                <c:formatCode>0.00</c:formatCode>
                <c:ptCount val="18"/>
                <c:pt idx="0">
                  <c:v>10.694945000000001</c:v>
                </c:pt>
                <c:pt idx="1">
                  <c:v>8.3285499999999999</c:v>
                </c:pt>
                <c:pt idx="2">
                  <c:v>10.59456</c:v>
                </c:pt>
                <c:pt idx="3">
                  <c:v>9.2208639999999988</c:v>
                </c:pt>
                <c:pt idx="4">
                  <c:v>8.5790800000000011</c:v>
                </c:pt>
                <c:pt idx="5">
                  <c:v>9.9832029999999996</c:v>
                </c:pt>
                <c:pt idx="6">
                  <c:v>7.2916860000000003</c:v>
                </c:pt>
                <c:pt idx="7">
                  <c:v>7.1468255000000003</c:v>
                </c:pt>
                <c:pt idx="8">
                  <c:v>7.2208449999999997</c:v>
                </c:pt>
                <c:pt idx="9">
                  <c:v>7.7704240000000002</c:v>
                </c:pt>
                <c:pt idx="10">
                  <c:v>9.1277100000000004</c:v>
                </c:pt>
                <c:pt idx="11">
                  <c:v>9.1199329999999996</c:v>
                </c:pt>
                <c:pt idx="12">
                  <c:v>7.6017945000000005</c:v>
                </c:pt>
                <c:pt idx="13">
                  <c:v>6.7255789999999998</c:v>
                </c:pt>
                <c:pt idx="14">
                  <c:v>8.7123539999999995</c:v>
                </c:pt>
                <c:pt idx="15">
                  <c:v>7.4785079999999997</c:v>
                </c:pt>
                <c:pt idx="16">
                  <c:v>8.1863144999999999</c:v>
                </c:pt>
                <c:pt idx="17">
                  <c:v>9.1424735000000013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F-41E0-A5F6-97758F85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5424"/>
        <c:axId val="147994464"/>
      </c:scatterChart>
      <c:valAx>
        <c:axId val="1479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4464"/>
        <c:crosses val="autoZero"/>
        <c:crossBetween val="midCat"/>
      </c:valAx>
      <c:valAx>
        <c:axId val="1479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-50</a:t>
            </a:r>
            <a:r>
              <a:rPr lang="en-US" baseline="0"/>
              <a:t> kPa WM WP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WP_Graph_TRT!$AG$93</c:f>
              <c:strCache>
                <c:ptCount val="1"/>
                <c:pt idx="0">
                  <c:v>Hornet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WP_Graph_TRT!$AF$94:$AF$165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WP_Graph_TRT!$AG$94:$AG$165</c:f>
              <c:numCache>
                <c:formatCode>0.00</c:formatCode>
                <c:ptCount val="72"/>
                <c:pt idx="0">
                  <c:v>-24.33</c:v>
                </c:pt>
                <c:pt idx="1">
                  <c:v>-26.67</c:v>
                </c:pt>
                <c:pt idx="2">
                  <c:v>-28.17</c:v>
                </c:pt>
                <c:pt idx="3">
                  <c:v>-28.67</c:v>
                </c:pt>
                <c:pt idx="4">
                  <c:v>-29.5</c:v>
                </c:pt>
                <c:pt idx="5">
                  <c:v>-28.83</c:v>
                </c:pt>
                <c:pt idx="6">
                  <c:v>-29.33</c:v>
                </c:pt>
                <c:pt idx="7">
                  <c:v>-28.17</c:v>
                </c:pt>
                <c:pt idx="8">
                  <c:v>-27</c:v>
                </c:pt>
                <c:pt idx="9">
                  <c:v>-26.5</c:v>
                </c:pt>
                <c:pt idx="10">
                  <c:v>-28.33</c:v>
                </c:pt>
                <c:pt idx="11">
                  <c:v>-30</c:v>
                </c:pt>
                <c:pt idx="12">
                  <c:v>-30</c:v>
                </c:pt>
                <c:pt idx="13">
                  <c:v>-29.33</c:v>
                </c:pt>
                <c:pt idx="14">
                  <c:v>-30.17</c:v>
                </c:pt>
                <c:pt idx="15">
                  <c:v>-32.33</c:v>
                </c:pt>
                <c:pt idx="16">
                  <c:v>-34.5</c:v>
                </c:pt>
                <c:pt idx="17">
                  <c:v>-35.5</c:v>
                </c:pt>
                <c:pt idx="18">
                  <c:v>-37.17</c:v>
                </c:pt>
                <c:pt idx="19">
                  <c:v>-40.33</c:v>
                </c:pt>
                <c:pt idx="20">
                  <c:v>-42.33</c:v>
                </c:pt>
                <c:pt idx="21">
                  <c:v>-44.33</c:v>
                </c:pt>
                <c:pt idx="22">
                  <c:v>-45.67</c:v>
                </c:pt>
                <c:pt idx="23">
                  <c:v>-47.67</c:v>
                </c:pt>
                <c:pt idx="24">
                  <c:v>-49</c:v>
                </c:pt>
                <c:pt idx="25">
                  <c:v>-50.17</c:v>
                </c:pt>
                <c:pt idx="26">
                  <c:v>-50.17</c:v>
                </c:pt>
                <c:pt idx="27">
                  <c:v>-50.83</c:v>
                </c:pt>
                <c:pt idx="28">
                  <c:v>-50.67</c:v>
                </c:pt>
                <c:pt idx="29">
                  <c:v>-45.17</c:v>
                </c:pt>
                <c:pt idx="30">
                  <c:v>-41.5</c:v>
                </c:pt>
                <c:pt idx="31">
                  <c:v>-40.5</c:v>
                </c:pt>
                <c:pt idx="32">
                  <c:v>-38.67</c:v>
                </c:pt>
                <c:pt idx="33">
                  <c:v>-44.33</c:v>
                </c:pt>
                <c:pt idx="34">
                  <c:v>-46.67</c:v>
                </c:pt>
                <c:pt idx="35">
                  <c:v>-49.83</c:v>
                </c:pt>
                <c:pt idx="36">
                  <c:v>-51.83</c:v>
                </c:pt>
                <c:pt idx="37">
                  <c:v>-52.5</c:v>
                </c:pt>
                <c:pt idx="38">
                  <c:v>-51.67</c:v>
                </c:pt>
                <c:pt idx="39">
                  <c:v>-30.67</c:v>
                </c:pt>
                <c:pt idx="40">
                  <c:v>-24.33</c:v>
                </c:pt>
                <c:pt idx="41">
                  <c:v>-24.33</c:v>
                </c:pt>
                <c:pt idx="42">
                  <c:v>-25</c:v>
                </c:pt>
                <c:pt idx="43">
                  <c:v>-26.83</c:v>
                </c:pt>
                <c:pt idx="44">
                  <c:v>-28.67</c:v>
                </c:pt>
                <c:pt idx="45">
                  <c:v>-30.67</c:v>
                </c:pt>
                <c:pt idx="46">
                  <c:v>-31.5</c:v>
                </c:pt>
                <c:pt idx="47">
                  <c:v>-31.5</c:v>
                </c:pt>
                <c:pt idx="48">
                  <c:v>-33.17</c:v>
                </c:pt>
                <c:pt idx="49">
                  <c:v>-33.67</c:v>
                </c:pt>
                <c:pt idx="50">
                  <c:v>-35.5</c:v>
                </c:pt>
                <c:pt idx="51">
                  <c:v>-37</c:v>
                </c:pt>
                <c:pt idx="52">
                  <c:v>-36.67</c:v>
                </c:pt>
                <c:pt idx="53">
                  <c:v>-36.5</c:v>
                </c:pt>
                <c:pt idx="54">
                  <c:v>-38.17</c:v>
                </c:pt>
                <c:pt idx="55">
                  <c:v>-37.33</c:v>
                </c:pt>
                <c:pt idx="56">
                  <c:v>-37.33</c:v>
                </c:pt>
                <c:pt idx="57">
                  <c:v>-40</c:v>
                </c:pt>
                <c:pt idx="58">
                  <c:v>-41.83</c:v>
                </c:pt>
                <c:pt idx="59">
                  <c:v>-41</c:v>
                </c:pt>
                <c:pt idx="60">
                  <c:v>-41</c:v>
                </c:pt>
                <c:pt idx="61">
                  <c:v>-40.33</c:v>
                </c:pt>
                <c:pt idx="62">
                  <c:v>-38.5</c:v>
                </c:pt>
                <c:pt idx="63">
                  <c:v>-41.17</c:v>
                </c:pt>
                <c:pt idx="64">
                  <c:v>-46.17</c:v>
                </c:pt>
                <c:pt idx="65">
                  <c:v>-47.5</c:v>
                </c:pt>
                <c:pt idx="66">
                  <c:v>-49.33</c:v>
                </c:pt>
                <c:pt idx="67">
                  <c:v>-42.5</c:v>
                </c:pt>
                <c:pt idx="68">
                  <c:v>-38.33</c:v>
                </c:pt>
                <c:pt idx="69">
                  <c:v>-37.5</c:v>
                </c:pt>
                <c:pt idx="70">
                  <c:v>-37.5</c:v>
                </c:pt>
                <c:pt idx="71">
                  <c:v>-38.67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1-44CE-BD21-C69A544B7E5D}"/>
            </c:ext>
          </c:extLst>
        </c:ser>
        <c:ser>
          <c:idx val="1"/>
          <c:order val="1"/>
          <c:tx>
            <c:strRef>
              <c:f>WP_Graph_TRT!$AH$93</c:f>
              <c:strCache>
                <c:ptCount val="1"/>
                <c:pt idx="0">
                  <c:v>MataHari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WP_Graph_TRT!$AF$94:$AF$165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WP_Graph_TRT!$AH$94:$AH$165</c:f>
              <c:numCache>
                <c:formatCode>0.00</c:formatCode>
                <c:ptCount val="72"/>
                <c:pt idx="0">
                  <c:v>-28.5</c:v>
                </c:pt>
                <c:pt idx="1">
                  <c:v>-31.83</c:v>
                </c:pt>
                <c:pt idx="2">
                  <c:v>-34.33</c:v>
                </c:pt>
                <c:pt idx="3">
                  <c:v>-34.5</c:v>
                </c:pt>
                <c:pt idx="4">
                  <c:v>-36.5</c:v>
                </c:pt>
                <c:pt idx="5">
                  <c:v>-35.5</c:v>
                </c:pt>
                <c:pt idx="6">
                  <c:v>-38</c:v>
                </c:pt>
                <c:pt idx="7">
                  <c:v>-38.67</c:v>
                </c:pt>
                <c:pt idx="8">
                  <c:v>-39.5</c:v>
                </c:pt>
                <c:pt idx="9">
                  <c:v>-41</c:v>
                </c:pt>
                <c:pt idx="10">
                  <c:v>-44</c:v>
                </c:pt>
                <c:pt idx="11">
                  <c:v>-46.17</c:v>
                </c:pt>
                <c:pt idx="12">
                  <c:v>-44</c:v>
                </c:pt>
                <c:pt idx="13">
                  <c:v>-40.5</c:v>
                </c:pt>
                <c:pt idx="14">
                  <c:v>-42</c:v>
                </c:pt>
                <c:pt idx="15">
                  <c:v>-46.17</c:v>
                </c:pt>
                <c:pt idx="16">
                  <c:v>-50.17</c:v>
                </c:pt>
                <c:pt idx="17">
                  <c:v>-52.5</c:v>
                </c:pt>
                <c:pt idx="18">
                  <c:v>-57</c:v>
                </c:pt>
                <c:pt idx="19">
                  <c:v>-64.5</c:v>
                </c:pt>
                <c:pt idx="20">
                  <c:v>-68</c:v>
                </c:pt>
                <c:pt idx="21">
                  <c:v>-70.5</c:v>
                </c:pt>
                <c:pt idx="22">
                  <c:v>-70.67</c:v>
                </c:pt>
                <c:pt idx="23">
                  <c:v>-71.67</c:v>
                </c:pt>
                <c:pt idx="24">
                  <c:v>-74.83</c:v>
                </c:pt>
                <c:pt idx="25">
                  <c:v>-79.17</c:v>
                </c:pt>
                <c:pt idx="26">
                  <c:v>-75.33</c:v>
                </c:pt>
                <c:pt idx="27">
                  <c:v>-52.67</c:v>
                </c:pt>
                <c:pt idx="28">
                  <c:v>-37</c:v>
                </c:pt>
                <c:pt idx="29">
                  <c:v>-34.5</c:v>
                </c:pt>
                <c:pt idx="30">
                  <c:v>-37.67</c:v>
                </c:pt>
                <c:pt idx="31">
                  <c:v>-42</c:v>
                </c:pt>
                <c:pt idx="32">
                  <c:v>-43.17</c:v>
                </c:pt>
                <c:pt idx="33">
                  <c:v>-52.33</c:v>
                </c:pt>
                <c:pt idx="34">
                  <c:v>-60.83</c:v>
                </c:pt>
                <c:pt idx="35">
                  <c:v>-70.17</c:v>
                </c:pt>
                <c:pt idx="36">
                  <c:v>-76.83</c:v>
                </c:pt>
                <c:pt idx="37">
                  <c:v>-79.17</c:v>
                </c:pt>
                <c:pt idx="38">
                  <c:v>-80.33</c:v>
                </c:pt>
                <c:pt idx="39">
                  <c:v>-71.83</c:v>
                </c:pt>
                <c:pt idx="40">
                  <c:v>-64.67</c:v>
                </c:pt>
                <c:pt idx="41">
                  <c:v>-56.67</c:v>
                </c:pt>
                <c:pt idx="42">
                  <c:v>-43.17</c:v>
                </c:pt>
                <c:pt idx="43">
                  <c:v>-36.67</c:v>
                </c:pt>
                <c:pt idx="44">
                  <c:v>-34.83</c:v>
                </c:pt>
                <c:pt idx="45">
                  <c:v>-35.17</c:v>
                </c:pt>
                <c:pt idx="46">
                  <c:v>-36</c:v>
                </c:pt>
                <c:pt idx="47">
                  <c:v>-35.33</c:v>
                </c:pt>
                <c:pt idx="48">
                  <c:v>-38.33</c:v>
                </c:pt>
                <c:pt idx="49">
                  <c:v>-39.17</c:v>
                </c:pt>
                <c:pt idx="50">
                  <c:v>-41.83</c:v>
                </c:pt>
                <c:pt idx="51">
                  <c:v>-44.5</c:v>
                </c:pt>
                <c:pt idx="52">
                  <c:v>-45.33</c:v>
                </c:pt>
                <c:pt idx="53">
                  <c:v>-46.67</c:v>
                </c:pt>
                <c:pt idx="54">
                  <c:v>-51.5</c:v>
                </c:pt>
                <c:pt idx="55">
                  <c:v>-51.67</c:v>
                </c:pt>
                <c:pt idx="56">
                  <c:v>-51.5</c:v>
                </c:pt>
                <c:pt idx="57">
                  <c:v>-56</c:v>
                </c:pt>
                <c:pt idx="58">
                  <c:v>-59.67</c:v>
                </c:pt>
                <c:pt idx="59">
                  <c:v>-58.83</c:v>
                </c:pt>
                <c:pt idx="60">
                  <c:v>-58.33</c:v>
                </c:pt>
                <c:pt idx="61">
                  <c:v>-56.17</c:v>
                </c:pt>
                <c:pt idx="62">
                  <c:v>-52.83</c:v>
                </c:pt>
                <c:pt idx="63">
                  <c:v>-56.83</c:v>
                </c:pt>
                <c:pt idx="64">
                  <c:v>-62.5</c:v>
                </c:pt>
                <c:pt idx="65">
                  <c:v>-64.17</c:v>
                </c:pt>
                <c:pt idx="66">
                  <c:v>-65.33</c:v>
                </c:pt>
                <c:pt idx="67">
                  <c:v>-56.33</c:v>
                </c:pt>
                <c:pt idx="68">
                  <c:v>-51</c:v>
                </c:pt>
                <c:pt idx="69">
                  <c:v>-48.83</c:v>
                </c:pt>
                <c:pt idx="70">
                  <c:v>-44.5</c:v>
                </c:pt>
                <c:pt idx="71">
                  <c:v>-40.83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1-44CE-BD21-C69A544B7E5D}"/>
            </c:ext>
          </c:extLst>
        </c:ser>
        <c:ser>
          <c:idx val="2"/>
          <c:order val="2"/>
          <c:tx>
            <c:strRef>
              <c:f>WP_Graph_TRT!$AI$93</c:f>
              <c:strCache>
                <c:ptCount val="1"/>
                <c:pt idx="0">
                  <c:v>Amadea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WP_Graph_TRT!$AF$94:$AF$165</c:f>
              <c:numCache>
                <c:formatCode>m/d/yyyy</c:formatCode>
                <c:ptCount val="72"/>
                <c:pt idx="0">
                  <c:v>45360</c:v>
                </c:pt>
                <c:pt idx="1">
                  <c:v>45361</c:v>
                </c:pt>
                <c:pt idx="2">
                  <c:v>45362</c:v>
                </c:pt>
                <c:pt idx="3">
                  <c:v>45363</c:v>
                </c:pt>
                <c:pt idx="4">
                  <c:v>45364</c:v>
                </c:pt>
                <c:pt idx="5">
                  <c:v>45365</c:v>
                </c:pt>
                <c:pt idx="6">
                  <c:v>45366</c:v>
                </c:pt>
                <c:pt idx="7">
                  <c:v>45367</c:v>
                </c:pt>
                <c:pt idx="8">
                  <c:v>45368</c:v>
                </c:pt>
                <c:pt idx="9">
                  <c:v>45369</c:v>
                </c:pt>
                <c:pt idx="10">
                  <c:v>45370</c:v>
                </c:pt>
                <c:pt idx="11">
                  <c:v>45371</c:v>
                </c:pt>
                <c:pt idx="12">
                  <c:v>45372</c:v>
                </c:pt>
                <c:pt idx="13">
                  <c:v>45373</c:v>
                </c:pt>
                <c:pt idx="14">
                  <c:v>45374</c:v>
                </c:pt>
                <c:pt idx="15">
                  <c:v>45375</c:v>
                </c:pt>
                <c:pt idx="16">
                  <c:v>45376</c:v>
                </c:pt>
                <c:pt idx="17">
                  <c:v>45377</c:v>
                </c:pt>
                <c:pt idx="18">
                  <c:v>45378</c:v>
                </c:pt>
                <c:pt idx="19">
                  <c:v>45379</c:v>
                </c:pt>
                <c:pt idx="20">
                  <c:v>45380</c:v>
                </c:pt>
                <c:pt idx="21">
                  <c:v>45381</c:v>
                </c:pt>
                <c:pt idx="22">
                  <c:v>45382</c:v>
                </c:pt>
                <c:pt idx="23">
                  <c:v>45383</c:v>
                </c:pt>
                <c:pt idx="24">
                  <c:v>45384</c:v>
                </c:pt>
                <c:pt idx="25">
                  <c:v>45385</c:v>
                </c:pt>
                <c:pt idx="26">
                  <c:v>45386</c:v>
                </c:pt>
                <c:pt idx="27">
                  <c:v>45387</c:v>
                </c:pt>
                <c:pt idx="28">
                  <c:v>45388</c:v>
                </c:pt>
                <c:pt idx="29">
                  <c:v>45389</c:v>
                </c:pt>
                <c:pt idx="30">
                  <c:v>45390</c:v>
                </c:pt>
                <c:pt idx="31">
                  <c:v>45391</c:v>
                </c:pt>
                <c:pt idx="32">
                  <c:v>45392</c:v>
                </c:pt>
                <c:pt idx="33">
                  <c:v>45393</c:v>
                </c:pt>
                <c:pt idx="34">
                  <c:v>45394</c:v>
                </c:pt>
                <c:pt idx="35">
                  <c:v>45395</c:v>
                </c:pt>
                <c:pt idx="36">
                  <c:v>45396</c:v>
                </c:pt>
                <c:pt idx="37">
                  <c:v>45397</c:v>
                </c:pt>
                <c:pt idx="38">
                  <c:v>45398</c:v>
                </c:pt>
                <c:pt idx="39">
                  <c:v>45399</c:v>
                </c:pt>
                <c:pt idx="40">
                  <c:v>45400</c:v>
                </c:pt>
                <c:pt idx="41">
                  <c:v>45401</c:v>
                </c:pt>
                <c:pt idx="42">
                  <c:v>45402</c:v>
                </c:pt>
                <c:pt idx="43">
                  <c:v>45403</c:v>
                </c:pt>
                <c:pt idx="44">
                  <c:v>45404</c:v>
                </c:pt>
                <c:pt idx="45">
                  <c:v>45405</c:v>
                </c:pt>
                <c:pt idx="46">
                  <c:v>45406</c:v>
                </c:pt>
                <c:pt idx="47">
                  <c:v>45407</c:v>
                </c:pt>
                <c:pt idx="48">
                  <c:v>45408</c:v>
                </c:pt>
                <c:pt idx="49">
                  <c:v>45409</c:v>
                </c:pt>
                <c:pt idx="50">
                  <c:v>45410</c:v>
                </c:pt>
                <c:pt idx="51">
                  <c:v>45411</c:v>
                </c:pt>
                <c:pt idx="52">
                  <c:v>45412</c:v>
                </c:pt>
                <c:pt idx="53">
                  <c:v>45413</c:v>
                </c:pt>
                <c:pt idx="54">
                  <c:v>45414</c:v>
                </c:pt>
                <c:pt idx="55">
                  <c:v>45415</c:v>
                </c:pt>
                <c:pt idx="56">
                  <c:v>45416</c:v>
                </c:pt>
                <c:pt idx="57">
                  <c:v>45417</c:v>
                </c:pt>
                <c:pt idx="58">
                  <c:v>45418</c:v>
                </c:pt>
                <c:pt idx="59">
                  <c:v>45419</c:v>
                </c:pt>
                <c:pt idx="60">
                  <c:v>45420</c:v>
                </c:pt>
                <c:pt idx="61">
                  <c:v>45421</c:v>
                </c:pt>
                <c:pt idx="62">
                  <c:v>45422</c:v>
                </c:pt>
                <c:pt idx="63">
                  <c:v>45423</c:v>
                </c:pt>
                <c:pt idx="64">
                  <c:v>45424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45430</c:v>
                </c:pt>
                <c:pt idx="71">
                  <c:v>45431</c:v>
                </c:pt>
              </c:numCache>
            </c:numRef>
          </c:xVal>
          <c:yVal>
            <c:numRef>
              <c:f>WP_Graph_TRT!$AI$94:$AI$165</c:f>
              <c:numCache>
                <c:formatCode>0.00</c:formatCode>
                <c:ptCount val="72"/>
                <c:pt idx="0">
                  <c:v>-23.17</c:v>
                </c:pt>
                <c:pt idx="1">
                  <c:v>-26</c:v>
                </c:pt>
                <c:pt idx="2">
                  <c:v>-27.67</c:v>
                </c:pt>
                <c:pt idx="3">
                  <c:v>-29.5</c:v>
                </c:pt>
                <c:pt idx="4">
                  <c:v>-30.33</c:v>
                </c:pt>
                <c:pt idx="5">
                  <c:v>-30.67</c:v>
                </c:pt>
                <c:pt idx="6">
                  <c:v>-31.5</c:v>
                </c:pt>
                <c:pt idx="7">
                  <c:v>-30.67</c:v>
                </c:pt>
                <c:pt idx="8">
                  <c:v>-29</c:v>
                </c:pt>
                <c:pt idx="9">
                  <c:v>-28.5</c:v>
                </c:pt>
                <c:pt idx="10">
                  <c:v>-29.5</c:v>
                </c:pt>
                <c:pt idx="11">
                  <c:v>-31.33</c:v>
                </c:pt>
                <c:pt idx="12">
                  <c:v>-32.17</c:v>
                </c:pt>
                <c:pt idx="13">
                  <c:v>-31</c:v>
                </c:pt>
                <c:pt idx="14">
                  <c:v>-32.17</c:v>
                </c:pt>
                <c:pt idx="15">
                  <c:v>-35.33</c:v>
                </c:pt>
                <c:pt idx="16">
                  <c:v>-39</c:v>
                </c:pt>
                <c:pt idx="17">
                  <c:v>-41.5</c:v>
                </c:pt>
                <c:pt idx="18">
                  <c:v>-46.67</c:v>
                </c:pt>
                <c:pt idx="19">
                  <c:v>-53.5</c:v>
                </c:pt>
                <c:pt idx="20">
                  <c:v>-58.17</c:v>
                </c:pt>
                <c:pt idx="21">
                  <c:v>-62.5</c:v>
                </c:pt>
                <c:pt idx="22">
                  <c:v>-61.67</c:v>
                </c:pt>
                <c:pt idx="23">
                  <c:v>-61.5</c:v>
                </c:pt>
                <c:pt idx="24">
                  <c:v>-60.17</c:v>
                </c:pt>
                <c:pt idx="25">
                  <c:v>-54</c:v>
                </c:pt>
                <c:pt idx="26">
                  <c:v>-49.83</c:v>
                </c:pt>
                <c:pt idx="27">
                  <c:v>-25.83</c:v>
                </c:pt>
                <c:pt idx="28">
                  <c:v>-24</c:v>
                </c:pt>
                <c:pt idx="29">
                  <c:v>-24.83</c:v>
                </c:pt>
                <c:pt idx="30">
                  <c:v>-27.67</c:v>
                </c:pt>
                <c:pt idx="31">
                  <c:v>-33</c:v>
                </c:pt>
                <c:pt idx="32">
                  <c:v>-35.17</c:v>
                </c:pt>
                <c:pt idx="33">
                  <c:v>-42.83</c:v>
                </c:pt>
                <c:pt idx="34">
                  <c:v>-52.33</c:v>
                </c:pt>
                <c:pt idx="35">
                  <c:v>-63.5</c:v>
                </c:pt>
                <c:pt idx="36">
                  <c:v>-72.83</c:v>
                </c:pt>
                <c:pt idx="37">
                  <c:v>-76.67</c:v>
                </c:pt>
                <c:pt idx="38">
                  <c:v>-80.33</c:v>
                </c:pt>
                <c:pt idx="39">
                  <c:v>-66.83</c:v>
                </c:pt>
                <c:pt idx="40">
                  <c:v>-45.17</c:v>
                </c:pt>
                <c:pt idx="41">
                  <c:v>-35.83</c:v>
                </c:pt>
                <c:pt idx="42">
                  <c:v>-35</c:v>
                </c:pt>
                <c:pt idx="43">
                  <c:v>-37.33</c:v>
                </c:pt>
                <c:pt idx="44">
                  <c:v>-41.33</c:v>
                </c:pt>
                <c:pt idx="45">
                  <c:v>-46.83</c:v>
                </c:pt>
                <c:pt idx="46">
                  <c:v>-52.33</c:v>
                </c:pt>
                <c:pt idx="47">
                  <c:v>-54.83</c:v>
                </c:pt>
                <c:pt idx="48">
                  <c:v>-45.33</c:v>
                </c:pt>
                <c:pt idx="49">
                  <c:v>-36.67</c:v>
                </c:pt>
                <c:pt idx="50">
                  <c:v>-36.83</c:v>
                </c:pt>
                <c:pt idx="51">
                  <c:v>-35.67</c:v>
                </c:pt>
                <c:pt idx="52">
                  <c:v>-36</c:v>
                </c:pt>
                <c:pt idx="53">
                  <c:v>-38.5</c:v>
                </c:pt>
                <c:pt idx="54">
                  <c:v>-42.67</c:v>
                </c:pt>
                <c:pt idx="55">
                  <c:v>-43.67</c:v>
                </c:pt>
                <c:pt idx="56">
                  <c:v>-46</c:v>
                </c:pt>
                <c:pt idx="57">
                  <c:v>-51.67</c:v>
                </c:pt>
                <c:pt idx="58">
                  <c:v>-57.67</c:v>
                </c:pt>
                <c:pt idx="59">
                  <c:v>-62.33</c:v>
                </c:pt>
                <c:pt idx="60">
                  <c:v>-66.5</c:v>
                </c:pt>
                <c:pt idx="61">
                  <c:v>-69.83</c:v>
                </c:pt>
                <c:pt idx="62">
                  <c:v>-71.33</c:v>
                </c:pt>
                <c:pt idx="63">
                  <c:v>-98</c:v>
                </c:pt>
                <c:pt idx="64">
                  <c:v>-81.33</c:v>
                </c:pt>
                <c:pt idx="65">
                  <c:v>-87</c:v>
                </c:pt>
                <c:pt idx="66">
                  <c:v>-125.5</c:v>
                </c:pt>
                <c:pt idx="67">
                  <c:v>-82</c:v>
                </c:pt>
                <c:pt idx="68">
                  <c:v>-72.67</c:v>
                </c:pt>
                <c:pt idx="69">
                  <c:v>-68.17</c:v>
                </c:pt>
                <c:pt idx="70">
                  <c:v>-63.83</c:v>
                </c:pt>
                <c:pt idx="71">
                  <c:v>-59.17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1-44CE-BD21-C69A544B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03760"/>
        <c:axId val="1391506640"/>
      </c:scatterChart>
      <c:valAx>
        <c:axId val="13915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6640"/>
        <c:crosses val="autoZero"/>
        <c:crossBetween val="midCat"/>
        <c:majorUnit val="20"/>
      </c:valAx>
      <c:valAx>
        <c:axId val="13915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Potential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Sheet2!$D$20:$D$37</c:f>
              <c:numCache>
                <c:formatCode>0.00</c:formatCode>
                <c:ptCount val="18"/>
                <c:pt idx="0">
                  <c:v>-20.399999999999999</c:v>
                </c:pt>
                <c:pt idx="1">
                  <c:v>-47.44</c:v>
                </c:pt>
                <c:pt idx="2">
                  <c:v>-24.75</c:v>
                </c:pt>
                <c:pt idx="3">
                  <c:v>-32.549999999999997</c:v>
                </c:pt>
                <c:pt idx="4">
                  <c:v>-28.148781061172485</c:v>
                </c:pt>
                <c:pt idx="5">
                  <c:v>-22.22</c:v>
                </c:pt>
                <c:pt idx="6">
                  <c:v>-24.05</c:v>
                </c:pt>
                <c:pt idx="7">
                  <c:v>-22.47</c:v>
                </c:pt>
                <c:pt idx="8">
                  <c:v>-19</c:v>
                </c:pt>
                <c:pt idx="9">
                  <c:v>-30.95</c:v>
                </c:pt>
                <c:pt idx="10">
                  <c:v>-22.37</c:v>
                </c:pt>
                <c:pt idx="11">
                  <c:v>-25.88</c:v>
                </c:pt>
                <c:pt idx="12">
                  <c:v>-26</c:v>
                </c:pt>
                <c:pt idx="13">
                  <c:v>-26.67</c:v>
                </c:pt>
                <c:pt idx="14">
                  <c:v>-31.83</c:v>
                </c:pt>
                <c:pt idx="15">
                  <c:v>-37.090000000000003</c:v>
                </c:pt>
                <c:pt idx="16">
                  <c:v>-26.9</c:v>
                </c:pt>
                <c:pt idx="17">
                  <c:v>-30.23</c:v>
                </c:pt>
              </c:numCache>
            </c:numRef>
          </c:xVal>
          <c:yVal>
            <c:numRef>
              <c:f>Sheet2!$E$20:$E$37</c:f>
              <c:numCache>
                <c:formatCode>0.00</c:formatCode>
                <c:ptCount val="18"/>
                <c:pt idx="0">
                  <c:v>19.519995000000002</c:v>
                </c:pt>
                <c:pt idx="1">
                  <c:v>20.223930000000003</c:v>
                </c:pt>
                <c:pt idx="2">
                  <c:v>21.5168</c:v>
                </c:pt>
                <c:pt idx="3">
                  <c:v>21.205514999999998</c:v>
                </c:pt>
                <c:pt idx="4">
                  <c:v>21.677455000000002</c:v>
                </c:pt>
                <c:pt idx="5">
                  <c:v>24.388120000000001</c:v>
                </c:pt>
                <c:pt idx="6">
                  <c:v>21.33558</c:v>
                </c:pt>
                <c:pt idx="7">
                  <c:v>20.183914999999999</c:v>
                </c:pt>
                <c:pt idx="8">
                  <c:v>23.362925000000001</c:v>
                </c:pt>
                <c:pt idx="9">
                  <c:v>22.457610000000003</c:v>
                </c:pt>
                <c:pt idx="10">
                  <c:v>21.565620000000003</c:v>
                </c:pt>
                <c:pt idx="11">
                  <c:v>22.311770000000003</c:v>
                </c:pt>
                <c:pt idx="12">
                  <c:v>21.463884999999998</c:v>
                </c:pt>
                <c:pt idx="13">
                  <c:v>20.45561</c:v>
                </c:pt>
                <c:pt idx="14">
                  <c:v>22.32564</c:v>
                </c:pt>
                <c:pt idx="15">
                  <c:v>20.666164999999999</c:v>
                </c:pt>
                <c:pt idx="16">
                  <c:v>19.329684999999998</c:v>
                </c:pt>
                <c:pt idx="17">
                  <c:v>21.739850000000001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6-4196-A182-3305A969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8352"/>
        <c:axId val="148706912"/>
      </c:scatterChart>
      <c:valAx>
        <c:axId val="1487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912"/>
        <c:crosses val="autoZero"/>
        <c:crossBetween val="midCat"/>
      </c:valAx>
      <c:valAx>
        <c:axId val="148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Sheet2!$D$20:$D$37</c:f>
              <c:numCache>
                <c:formatCode>0.00</c:formatCode>
                <c:ptCount val="18"/>
                <c:pt idx="0">
                  <c:v>-20.399999999999999</c:v>
                </c:pt>
                <c:pt idx="1">
                  <c:v>-47.44</c:v>
                </c:pt>
                <c:pt idx="2">
                  <c:v>-24.75</c:v>
                </c:pt>
                <c:pt idx="3">
                  <c:v>-32.549999999999997</c:v>
                </c:pt>
                <c:pt idx="4">
                  <c:v>-28.148781061172485</c:v>
                </c:pt>
                <c:pt idx="5">
                  <c:v>-22.22</c:v>
                </c:pt>
                <c:pt idx="6">
                  <c:v>-24.05</c:v>
                </c:pt>
                <c:pt idx="7">
                  <c:v>-22.47</c:v>
                </c:pt>
                <c:pt idx="8">
                  <c:v>-19</c:v>
                </c:pt>
                <c:pt idx="9">
                  <c:v>-30.95</c:v>
                </c:pt>
                <c:pt idx="10">
                  <c:v>-22.37</c:v>
                </c:pt>
                <c:pt idx="11">
                  <c:v>-25.88</c:v>
                </c:pt>
                <c:pt idx="12">
                  <c:v>-26</c:v>
                </c:pt>
                <c:pt idx="13">
                  <c:v>-26.67</c:v>
                </c:pt>
                <c:pt idx="14">
                  <c:v>-31.83</c:v>
                </c:pt>
                <c:pt idx="15">
                  <c:v>-37.090000000000003</c:v>
                </c:pt>
                <c:pt idx="16">
                  <c:v>-26.9</c:v>
                </c:pt>
                <c:pt idx="17">
                  <c:v>-30.23</c:v>
                </c:pt>
              </c:numCache>
            </c:numRef>
          </c:xVal>
          <c:yVal>
            <c:numRef>
              <c:f>Sheet2!$F$20:$F$37</c:f>
              <c:numCache>
                <c:formatCode>0.00</c:formatCode>
                <c:ptCount val="18"/>
                <c:pt idx="0">
                  <c:v>0.52448499999999998</c:v>
                </c:pt>
                <c:pt idx="1">
                  <c:v>0.54601549999999999</c:v>
                </c:pt>
                <c:pt idx="2">
                  <c:v>0.66138450000000004</c:v>
                </c:pt>
                <c:pt idx="3">
                  <c:v>0.73183149999999997</c:v>
                </c:pt>
                <c:pt idx="4">
                  <c:v>0.55367</c:v>
                </c:pt>
                <c:pt idx="5">
                  <c:v>1.2332730000000001</c:v>
                </c:pt>
                <c:pt idx="6">
                  <c:v>0.91225800000000001</c:v>
                </c:pt>
                <c:pt idx="7">
                  <c:v>0.6073655</c:v>
                </c:pt>
                <c:pt idx="8">
                  <c:v>1.3687814999999999</c:v>
                </c:pt>
                <c:pt idx="9">
                  <c:v>0.92803199999999997</c:v>
                </c:pt>
                <c:pt idx="10">
                  <c:v>0.762208</c:v>
                </c:pt>
                <c:pt idx="11">
                  <c:v>0.76762799999999998</c:v>
                </c:pt>
                <c:pt idx="12">
                  <c:v>0.78213350000000004</c:v>
                </c:pt>
                <c:pt idx="13">
                  <c:v>0.52907199999999999</c:v>
                </c:pt>
                <c:pt idx="14">
                  <c:v>0.67603199999999997</c:v>
                </c:pt>
                <c:pt idx="15">
                  <c:v>0.74903450000000005</c:v>
                </c:pt>
                <c:pt idx="16">
                  <c:v>0.58948250000000002</c:v>
                </c:pt>
                <c:pt idx="17">
                  <c:v>0.80841050000000003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E-4CA9-B486-64190F7F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0832"/>
        <c:axId val="581399392"/>
      </c:scatterChart>
      <c:valAx>
        <c:axId val="5814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9392"/>
        <c:crosses val="autoZero"/>
        <c:crossBetween val="midCat"/>
      </c:valAx>
      <c:valAx>
        <c:axId val="5813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Sheet2!$D$20:$D$37</c:f>
              <c:numCache>
                <c:formatCode>0.00</c:formatCode>
                <c:ptCount val="18"/>
                <c:pt idx="0">
                  <c:v>-20.399999999999999</c:v>
                </c:pt>
                <c:pt idx="1">
                  <c:v>-47.44</c:v>
                </c:pt>
                <c:pt idx="2">
                  <c:v>-24.75</c:v>
                </c:pt>
                <c:pt idx="3">
                  <c:v>-32.549999999999997</c:v>
                </c:pt>
                <c:pt idx="4">
                  <c:v>-28.148781061172485</c:v>
                </c:pt>
                <c:pt idx="5">
                  <c:v>-22.22</c:v>
                </c:pt>
                <c:pt idx="6">
                  <c:v>-24.05</c:v>
                </c:pt>
                <c:pt idx="7">
                  <c:v>-22.47</c:v>
                </c:pt>
                <c:pt idx="8">
                  <c:v>-19</c:v>
                </c:pt>
                <c:pt idx="9">
                  <c:v>-30.95</c:v>
                </c:pt>
                <c:pt idx="10">
                  <c:v>-22.37</c:v>
                </c:pt>
                <c:pt idx="11">
                  <c:v>-25.88</c:v>
                </c:pt>
                <c:pt idx="12">
                  <c:v>-26</c:v>
                </c:pt>
                <c:pt idx="13">
                  <c:v>-26.67</c:v>
                </c:pt>
                <c:pt idx="14">
                  <c:v>-31.83</c:v>
                </c:pt>
                <c:pt idx="15">
                  <c:v>-37.090000000000003</c:v>
                </c:pt>
                <c:pt idx="16">
                  <c:v>-26.9</c:v>
                </c:pt>
                <c:pt idx="17">
                  <c:v>-30.23</c:v>
                </c:pt>
              </c:numCache>
            </c:numRef>
          </c:xVal>
          <c:yVal>
            <c:numRef>
              <c:f>Sheet2!$G$20:$G$37</c:f>
              <c:numCache>
                <c:formatCode>0.00</c:formatCode>
                <c:ptCount val="18"/>
                <c:pt idx="0">
                  <c:v>5.5530650000000001</c:v>
                </c:pt>
                <c:pt idx="1">
                  <c:v>5.7801369999999999</c:v>
                </c:pt>
                <c:pt idx="2">
                  <c:v>6.3283304999999999</c:v>
                </c:pt>
                <c:pt idx="3">
                  <c:v>5.9317585000000008</c:v>
                </c:pt>
                <c:pt idx="4">
                  <c:v>5.3624345</c:v>
                </c:pt>
                <c:pt idx="5">
                  <c:v>6.4857774999999993</c:v>
                </c:pt>
                <c:pt idx="6">
                  <c:v>4.546767</c:v>
                </c:pt>
                <c:pt idx="7">
                  <c:v>4.9168944999999997</c:v>
                </c:pt>
                <c:pt idx="8">
                  <c:v>4.9485314999999996</c:v>
                </c:pt>
                <c:pt idx="9">
                  <c:v>5.4076280000000008</c:v>
                </c:pt>
                <c:pt idx="10">
                  <c:v>5.3827505000000002</c:v>
                </c:pt>
                <c:pt idx="11">
                  <c:v>6.2034145000000001</c:v>
                </c:pt>
                <c:pt idx="12">
                  <c:v>5.5769815000000005</c:v>
                </c:pt>
                <c:pt idx="13">
                  <c:v>5.5039674999999999</c:v>
                </c:pt>
                <c:pt idx="14">
                  <c:v>6.0336680000000005</c:v>
                </c:pt>
                <c:pt idx="15">
                  <c:v>4.4619815000000003</c:v>
                </c:pt>
                <c:pt idx="16">
                  <c:v>5.5374405000000007</c:v>
                </c:pt>
                <c:pt idx="17">
                  <c:v>5.6312289999999994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F-400C-A5D4-0EC25109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2224"/>
        <c:axId val="568780304"/>
      </c:scatterChart>
      <c:valAx>
        <c:axId val="5687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80304"/>
        <c:crosses val="autoZero"/>
        <c:crossBetween val="midCat"/>
      </c:valAx>
      <c:valAx>
        <c:axId val="568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Sheet2!$D$38:$D$55</c:f>
              <c:numCache>
                <c:formatCode>0.00</c:formatCode>
                <c:ptCount val="18"/>
                <c:pt idx="0">
                  <c:v>-122.11</c:v>
                </c:pt>
                <c:pt idx="1">
                  <c:v>-31.73</c:v>
                </c:pt>
                <c:pt idx="2">
                  <c:v>-48.43</c:v>
                </c:pt>
                <c:pt idx="3">
                  <c:v>-106.39</c:v>
                </c:pt>
                <c:pt idx="4">
                  <c:v>-121.31881268819173</c:v>
                </c:pt>
                <c:pt idx="5">
                  <c:v>-82.04</c:v>
                </c:pt>
                <c:pt idx="6">
                  <c:v>-29.79</c:v>
                </c:pt>
                <c:pt idx="7">
                  <c:v>-23.43</c:v>
                </c:pt>
                <c:pt idx="8">
                  <c:v>-18.36</c:v>
                </c:pt>
                <c:pt idx="9">
                  <c:v>-52.2</c:v>
                </c:pt>
                <c:pt idx="10">
                  <c:v>-45.26</c:v>
                </c:pt>
                <c:pt idx="11">
                  <c:v>-39.770000000000003</c:v>
                </c:pt>
                <c:pt idx="12">
                  <c:v>-41.5</c:v>
                </c:pt>
                <c:pt idx="13">
                  <c:v>-35.5</c:v>
                </c:pt>
                <c:pt idx="14">
                  <c:v>-52.5</c:v>
                </c:pt>
                <c:pt idx="15">
                  <c:v>-145.94999999999999</c:v>
                </c:pt>
                <c:pt idx="16">
                  <c:v>-69.319999999999993</c:v>
                </c:pt>
                <c:pt idx="17">
                  <c:v>-100.93</c:v>
                </c:pt>
              </c:numCache>
            </c:numRef>
          </c:xVal>
          <c:yVal>
            <c:numRef>
              <c:f>Sheet2!$E$38:$E$55</c:f>
              <c:numCache>
                <c:formatCode>0.00</c:formatCode>
                <c:ptCount val="18"/>
                <c:pt idx="0">
                  <c:v>17.576205000000002</c:v>
                </c:pt>
                <c:pt idx="1">
                  <c:v>20.911265</c:v>
                </c:pt>
                <c:pt idx="2">
                  <c:v>18.758410000000001</c:v>
                </c:pt>
                <c:pt idx="3">
                  <c:v>18.950789999999998</c:v>
                </c:pt>
                <c:pt idx="4">
                  <c:v>21.020975</c:v>
                </c:pt>
                <c:pt idx="5">
                  <c:v>13.338564999999999</c:v>
                </c:pt>
                <c:pt idx="6">
                  <c:v>19.418859999999999</c:v>
                </c:pt>
                <c:pt idx="7">
                  <c:v>17.730269999999997</c:v>
                </c:pt>
                <c:pt idx="8">
                  <c:v>21.923604999999998</c:v>
                </c:pt>
                <c:pt idx="9">
                  <c:v>20.184690000000003</c:v>
                </c:pt>
                <c:pt idx="10">
                  <c:v>12.77069</c:v>
                </c:pt>
                <c:pt idx="11">
                  <c:v>19.960925</c:v>
                </c:pt>
                <c:pt idx="12">
                  <c:v>17.612010000000001</c:v>
                </c:pt>
                <c:pt idx="13">
                  <c:v>16.244779999999999</c:v>
                </c:pt>
                <c:pt idx="14">
                  <c:v>17.982455000000002</c:v>
                </c:pt>
                <c:pt idx="15">
                  <c:v>20.363585</c:v>
                </c:pt>
                <c:pt idx="16">
                  <c:v>16.482769999999999</c:v>
                </c:pt>
                <c:pt idx="17">
                  <c:v>9.5293400000000013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376-9C28-42F4A2BA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03440"/>
        <c:axId val="1760704400"/>
      </c:scatterChart>
      <c:valAx>
        <c:axId val="17607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04400"/>
        <c:crosses val="autoZero"/>
        <c:crossBetween val="midCat"/>
      </c:valAx>
      <c:valAx>
        <c:axId val="1760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Sheet2!$D$38:$D$55</c:f>
              <c:numCache>
                <c:formatCode>0.00</c:formatCode>
                <c:ptCount val="18"/>
                <c:pt idx="0">
                  <c:v>-122.11</c:v>
                </c:pt>
                <c:pt idx="1">
                  <c:v>-31.73</c:v>
                </c:pt>
                <c:pt idx="2">
                  <c:v>-48.43</c:v>
                </c:pt>
                <c:pt idx="3">
                  <c:v>-106.39</c:v>
                </c:pt>
                <c:pt idx="4">
                  <c:v>-121.31881268819173</c:v>
                </c:pt>
                <c:pt idx="5">
                  <c:v>-82.04</c:v>
                </c:pt>
                <c:pt idx="6">
                  <c:v>-29.79</c:v>
                </c:pt>
                <c:pt idx="7">
                  <c:v>-23.43</c:v>
                </c:pt>
                <c:pt idx="8">
                  <c:v>-18.36</c:v>
                </c:pt>
                <c:pt idx="9">
                  <c:v>-52.2</c:v>
                </c:pt>
                <c:pt idx="10">
                  <c:v>-45.26</c:v>
                </c:pt>
                <c:pt idx="11">
                  <c:v>-39.770000000000003</c:v>
                </c:pt>
                <c:pt idx="12">
                  <c:v>-41.5</c:v>
                </c:pt>
                <c:pt idx="13">
                  <c:v>-35.5</c:v>
                </c:pt>
                <c:pt idx="14">
                  <c:v>-52.5</c:v>
                </c:pt>
                <c:pt idx="15">
                  <c:v>-145.94999999999999</c:v>
                </c:pt>
                <c:pt idx="16">
                  <c:v>-69.319999999999993</c:v>
                </c:pt>
                <c:pt idx="17">
                  <c:v>-100.93</c:v>
                </c:pt>
              </c:numCache>
            </c:numRef>
          </c:xVal>
          <c:yVal>
            <c:numRef>
              <c:f>Sheet2!$F$38:$F$55</c:f>
              <c:numCache>
                <c:formatCode>0.00</c:formatCode>
                <c:ptCount val="18"/>
                <c:pt idx="0">
                  <c:v>0.488209</c:v>
                </c:pt>
                <c:pt idx="1">
                  <c:v>0.59761050000000004</c:v>
                </c:pt>
                <c:pt idx="2">
                  <c:v>0.39205100000000004</c:v>
                </c:pt>
                <c:pt idx="3">
                  <c:v>0.64065250000000007</c:v>
                </c:pt>
                <c:pt idx="4">
                  <c:v>0.36062300000000003</c:v>
                </c:pt>
                <c:pt idx="5">
                  <c:v>0.26413249999999999</c:v>
                </c:pt>
                <c:pt idx="6">
                  <c:v>0.38729400000000003</c:v>
                </c:pt>
                <c:pt idx="7">
                  <c:v>0.56023199999999995</c:v>
                </c:pt>
                <c:pt idx="8">
                  <c:v>0.57703499999999996</c:v>
                </c:pt>
                <c:pt idx="9">
                  <c:v>0.56313750000000007</c:v>
                </c:pt>
                <c:pt idx="10">
                  <c:v>0.1864365</c:v>
                </c:pt>
                <c:pt idx="11">
                  <c:v>0.32883899999999999</c:v>
                </c:pt>
                <c:pt idx="12">
                  <c:v>0.29776400000000003</c:v>
                </c:pt>
                <c:pt idx="13">
                  <c:v>0.26441550000000003</c:v>
                </c:pt>
                <c:pt idx="14">
                  <c:v>0.30264849999999999</c:v>
                </c:pt>
                <c:pt idx="15">
                  <c:v>0.65864600000000006</c:v>
                </c:pt>
                <c:pt idx="16">
                  <c:v>0.16863249999999999</c:v>
                </c:pt>
                <c:pt idx="17">
                  <c:v>0.23530999999999999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0-4215-AF75-FED100FE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96528"/>
        <c:axId val="260017728"/>
      </c:scatterChart>
      <c:valAx>
        <c:axId val="3024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7728"/>
        <c:crosses val="autoZero"/>
        <c:crossBetween val="midCat"/>
      </c:valAx>
      <c:valAx>
        <c:axId val="2600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Sheet2!$D$38:$D$55</c:f>
              <c:numCache>
                <c:formatCode>0.00</c:formatCode>
                <c:ptCount val="18"/>
                <c:pt idx="0">
                  <c:v>-122.11</c:v>
                </c:pt>
                <c:pt idx="1">
                  <c:v>-31.73</c:v>
                </c:pt>
                <c:pt idx="2">
                  <c:v>-48.43</c:v>
                </c:pt>
                <c:pt idx="3">
                  <c:v>-106.39</c:v>
                </c:pt>
                <c:pt idx="4">
                  <c:v>-121.31881268819173</c:v>
                </c:pt>
                <c:pt idx="5">
                  <c:v>-82.04</c:v>
                </c:pt>
                <c:pt idx="6">
                  <c:v>-29.79</c:v>
                </c:pt>
                <c:pt idx="7">
                  <c:v>-23.43</c:v>
                </c:pt>
                <c:pt idx="8">
                  <c:v>-18.36</c:v>
                </c:pt>
                <c:pt idx="9">
                  <c:v>-52.2</c:v>
                </c:pt>
                <c:pt idx="10">
                  <c:v>-45.26</c:v>
                </c:pt>
                <c:pt idx="11">
                  <c:v>-39.770000000000003</c:v>
                </c:pt>
                <c:pt idx="12">
                  <c:v>-41.5</c:v>
                </c:pt>
                <c:pt idx="13">
                  <c:v>-35.5</c:v>
                </c:pt>
                <c:pt idx="14">
                  <c:v>-52.5</c:v>
                </c:pt>
                <c:pt idx="15">
                  <c:v>-145.94999999999999</c:v>
                </c:pt>
                <c:pt idx="16">
                  <c:v>-69.319999999999993</c:v>
                </c:pt>
                <c:pt idx="17">
                  <c:v>-100.93</c:v>
                </c:pt>
              </c:numCache>
            </c:numRef>
          </c:xVal>
          <c:yVal>
            <c:numRef>
              <c:f>Sheet2!$G$38:$G$55</c:f>
              <c:numCache>
                <c:formatCode>0.00</c:formatCode>
                <c:ptCount val="18"/>
                <c:pt idx="0">
                  <c:v>6.9171995000000006</c:v>
                </c:pt>
                <c:pt idx="1">
                  <c:v>7.572228</c:v>
                </c:pt>
                <c:pt idx="2">
                  <c:v>6.3359350000000001</c:v>
                </c:pt>
                <c:pt idx="3">
                  <c:v>6.5946359999999995</c:v>
                </c:pt>
                <c:pt idx="4">
                  <c:v>6.0927235</c:v>
                </c:pt>
                <c:pt idx="5">
                  <c:v>4.4558839999999993</c:v>
                </c:pt>
                <c:pt idx="6">
                  <c:v>4.3251135000000005</c:v>
                </c:pt>
                <c:pt idx="7">
                  <c:v>4.9192309999999999</c:v>
                </c:pt>
                <c:pt idx="8">
                  <c:v>6.1799605</c:v>
                </c:pt>
                <c:pt idx="9">
                  <c:v>6.7030110000000001</c:v>
                </c:pt>
                <c:pt idx="10">
                  <c:v>3.8147929999999999</c:v>
                </c:pt>
                <c:pt idx="11">
                  <c:v>5.9480155000000003</c:v>
                </c:pt>
                <c:pt idx="12">
                  <c:v>5.0553540000000003</c:v>
                </c:pt>
                <c:pt idx="13">
                  <c:v>4.4045074999999994</c:v>
                </c:pt>
                <c:pt idx="14">
                  <c:v>4.7079120000000003</c:v>
                </c:pt>
                <c:pt idx="15">
                  <c:v>6.1611739999999999</c:v>
                </c:pt>
                <c:pt idx="16">
                  <c:v>3.2659890000000003</c:v>
                </c:pt>
                <c:pt idx="17">
                  <c:v>4.0757215000000002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185-BEC4-4A598BBE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19168"/>
        <c:axId val="260017248"/>
      </c:scatterChart>
      <c:valAx>
        <c:axId val="2600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7248"/>
        <c:crosses val="autoZero"/>
        <c:crossBetween val="midCat"/>
      </c:valAx>
      <c:valAx>
        <c:axId val="260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image" Target="../media/image2.png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image" Target="../media/image4.png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image" Target="../media/image3.png"/><Relationship Id="rId30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455706</xdr:colOff>
      <xdr:row>0</xdr:row>
      <xdr:rowOff>96370</xdr:rowOff>
    </xdr:from>
    <xdr:to>
      <xdr:col>27</xdr:col>
      <xdr:colOff>89648</xdr:colOff>
      <xdr:row>15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AD2C3-816A-56A4-910F-3A68F627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179295</xdr:colOff>
      <xdr:row>0</xdr:row>
      <xdr:rowOff>96370</xdr:rowOff>
    </xdr:from>
    <xdr:to>
      <xdr:col>34</xdr:col>
      <xdr:colOff>104589</xdr:colOff>
      <xdr:row>15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ED384-0315-3D37-4F3F-E0EB7062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216647</xdr:colOff>
      <xdr:row>0</xdr:row>
      <xdr:rowOff>73958</xdr:rowOff>
    </xdr:from>
    <xdr:to>
      <xdr:col>41</xdr:col>
      <xdr:colOff>500529</xdr:colOff>
      <xdr:row>15</xdr:row>
      <xdr:rowOff>15687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04188-6DFA-061A-4791-EBD1257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455706</xdr:colOff>
      <xdr:row>18</xdr:row>
      <xdr:rowOff>21665</xdr:rowOff>
    </xdr:from>
    <xdr:to>
      <xdr:col>27</xdr:col>
      <xdr:colOff>89648</xdr:colOff>
      <xdr:row>32</xdr:row>
      <xdr:rowOff>150159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3778C3-1051-A1E3-6007-69B7FD1BB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194236</xdr:colOff>
      <xdr:row>18</xdr:row>
      <xdr:rowOff>6723</xdr:rowOff>
    </xdr:from>
    <xdr:to>
      <xdr:col>34</xdr:col>
      <xdr:colOff>119530</xdr:colOff>
      <xdr:row>32</xdr:row>
      <xdr:rowOff>135217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6AB327-B868-5314-432C-A2EFA60B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254000</xdr:colOff>
      <xdr:row>17</xdr:row>
      <xdr:rowOff>171077</xdr:rowOff>
    </xdr:from>
    <xdr:to>
      <xdr:col>41</xdr:col>
      <xdr:colOff>537882</xdr:colOff>
      <xdr:row>32</xdr:row>
      <xdr:rowOff>112806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DDF75-1FE4-6867-B022-8A76E215B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470647</xdr:colOff>
      <xdr:row>35</xdr:row>
      <xdr:rowOff>178547</xdr:rowOff>
    </xdr:from>
    <xdr:to>
      <xdr:col>27</xdr:col>
      <xdr:colOff>104589</xdr:colOff>
      <xdr:row>50</xdr:row>
      <xdr:rowOff>120277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1E01B5-054F-7386-0F3A-44532D8B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239059</xdr:colOff>
      <xdr:row>36</xdr:row>
      <xdr:rowOff>14194</xdr:rowOff>
    </xdr:from>
    <xdr:to>
      <xdr:col>34</xdr:col>
      <xdr:colOff>164353</xdr:colOff>
      <xdr:row>50</xdr:row>
      <xdr:rowOff>142688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67753A-3C63-479E-DFCF-1B93342BB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313765</xdr:colOff>
      <xdr:row>36</xdr:row>
      <xdr:rowOff>6724</xdr:rowOff>
    </xdr:from>
    <xdr:to>
      <xdr:col>41</xdr:col>
      <xdr:colOff>597647</xdr:colOff>
      <xdr:row>50</xdr:row>
      <xdr:rowOff>135218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3B90F1-665D-67DE-E1BB-8D6761F87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470647</xdr:colOff>
      <xdr:row>54</xdr:row>
      <xdr:rowOff>14194</xdr:rowOff>
    </xdr:from>
    <xdr:to>
      <xdr:col>27</xdr:col>
      <xdr:colOff>104589</xdr:colOff>
      <xdr:row>68</xdr:row>
      <xdr:rowOff>142688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152938-43C0-A3FA-D1C9-B0776185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276412</xdr:colOff>
      <xdr:row>53</xdr:row>
      <xdr:rowOff>178547</xdr:rowOff>
    </xdr:from>
    <xdr:to>
      <xdr:col>34</xdr:col>
      <xdr:colOff>201706</xdr:colOff>
      <xdr:row>68</xdr:row>
      <xdr:rowOff>120276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1F68CB-7E94-4A98-8FEC-18E959F50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343648</xdr:colOff>
      <xdr:row>53</xdr:row>
      <xdr:rowOff>163606</xdr:rowOff>
    </xdr:from>
    <xdr:to>
      <xdr:col>42</xdr:col>
      <xdr:colOff>14942</xdr:colOff>
      <xdr:row>68</xdr:row>
      <xdr:rowOff>105335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E8B910-8278-C7B5-43B4-E74DCAF9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67468</xdr:colOff>
      <xdr:row>77</xdr:row>
      <xdr:rowOff>57149</xdr:rowOff>
    </xdr:from>
    <xdr:to>
      <xdr:col>12</xdr:col>
      <xdr:colOff>587375</xdr:colOff>
      <xdr:row>85</xdr:row>
      <xdr:rowOff>79375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557B00-6040-A1FE-2179-D77587A8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146843</xdr:colOff>
      <xdr:row>77</xdr:row>
      <xdr:rowOff>57149</xdr:rowOff>
    </xdr:from>
    <xdr:to>
      <xdr:col>16</xdr:col>
      <xdr:colOff>603250</xdr:colOff>
      <xdr:row>85</xdr:row>
      <xdr:rowOff>71436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131CFE-1D9D-A7F2-8327-FECFEE13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146844</xdr:colOff>
      <xdr:row>77</xdr:row>
      <xdr:rowOff>9524</xdr:rowOff>
    </xdr:from>
    <xdr:to>
      <xdr:col>21</xdr:col>
      <xdr:colOff>182564</xdr:colOff>
      <xdr:row>85</xdr:row>
      <xdr:rowOff>174625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A22D8B-95DB-F9FE-6E81-D251E433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178594</xdr:colOff>
      <xdr:row>86</xdr:row>
      <xdr:rowOff>65087</xdr:rowOff>
    </xdr:from>
    <xdr:to>
      <xdr:col>13</xdr:col>
      <xdr:colOff>63500</xdr:colOff>
      <xdr:row>94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7F3ADC-4702-0B69-8BDB-7B2F04F3D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202405</xdr:colOff>
      <xdr:row>86</xdr:row>
      <xdr:rowOff>33337</xdr:rowOff>
    </xdr:from>
    <xdr:to>
      <xdr:col>17</xdr:col>
      <xdr:colOff>214313</xdr:colOff>
      <xdr:row>94</xdr:row>
      <xdr:rowOff>150812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20AE18-18F1-7FBE-B148-E90491D21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472281</xdr:colOff>
      <xdr:row>86</xdr:row>
      <xdr:rowOff>73024</xdr:rowOff>
    </xdr:from>
    <xdr:to>
      <xdr:col>20</xdr:col>
      <xdr:colOff>563562</xdr:colOff>
      <xdr:row>95</xdr:row>
      <xdr:rowOff>79374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244A91-5543-8553-FB69-69541A9F2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19844</xdr:colOff>
      <xdr:row>96</xdr:row>
      <xdr:rowOff>73025</xdr:rowOff>
    </xdr:from>
    <xdr:to>
      <xdr:col>13</xdr:col>
      <xdr:colOff>325438</xdr:colOff>
      <xdr:row>105</xdr:row>
      <xdr:rowOff>31749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32F6EF4-8B28-6997-328B-76E9F0E1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19842</xdr:colOff>
      <xdr:row>96</xdr:row>
      <xdr:rowOff>65088</xdr:rowOff>
    </xdr:from>
    <xdr:to>
      <xdr:col>18</xdr:col>
      <xdr:colOff>341312</xdr:colOff>
      <xdr:row>105</xdr:row>
      <xdr:rowOff>23812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114908A-D78B-D584-2095-FA034058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59531</xdr:colOff>
      <xdr:row>96</xdr:row>
      <xdr:rowOff>49213</xdr:rowOff>
    </xdr:from>
    <xdr:to>
      <xdr:col>22</xdr:col>
      <xdr:colOff>468313</xdr:colOff>
      <xdr:row>105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AD608D-1FEA-0837-BEB7-6C71CED1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529826</xdr:colOff>
      <xdr:row>76</xdr:row>
      <xdr:rowOff>63102</xdr:rowOff>
    </xdr:from>
    <xdr:to>
      <xdr:col>35</xdr:col>
      <xdr:colOff>571498</xdr:colOff>
      <xdr:row>103</xdr:row>
      <xdr:rowOff>59530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F17EBB-4C77-9116-6ABE-5E67FD837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559595</xdr:colOff>
      <xdr:row>105</xdr:row>
      <xdr:rowOff>59531</xdr:rowOff>
    </xdr:from>
    <xdr:to>
      <xdr:col>35</xdr:col>
      <xdr:colOff>601267</xdr:colOff>
      <xdr:row>132</xdr:row>
      <xdr:rowOff>55959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2630641-6FE9-49AD-A6A2-602D27E7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36</xdr:col>
      <xdr:colOff>41672</xdr:colOff>
      <xdr:row>160</xdr:row>
      <xdr:rowOff>186928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75CCDE-2703-435E-A3DD-DCD5FAB8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45</xdr:col>
      <xdr:colOff>357187</xdr:colOff>
      <xdr:row>76</xdr:row>
      <xdr:rowOff>142874</xdr:rowOff>
    </xdr:from>
    <xdr:to>
      <xdr:col>75</xdr:col>
      <xdr:colOff>421651</xdr:colOff>
      <xdr:row>126</xdr:row>
      <xdr:rowOff>125151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787EA68-D9F4-C962-1AD6-393E87B05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8098750" y="14620874"/>
          <a:ext cx="18281026" cy="9507277"/>
        </a:xfrm>
        <a:prstGeom prst="rect">
          <a:avLst/>
        </a:prstGeom>
      </xdr:spPr>
    </xdr:pic>
    <xdr:clientData/>
  </xdr:twoCellAnchor>
  <xdr:twoCellAnchor editAs="oneCell">
    <xdr:from>
      <xdr:col>36</xdr:col>
      <xdr:colOff>285750</xdr:colOff>
      <xdr:row>76</xdr:row>
      <xdr:rowOff>95250</xdr:rowOff>
    </xdr:from>
    <xdr:to>
      <xdr:col>45</xdr:col>
      <xdr:colOff>50736</xdr:colOff>
      <xdr:row>86</xdr:row>
      <xdr:rowOff>105042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CC3B8F-9BAC-24D8-D592-2A935770F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562344" y="14573250"/>
          <a:ext cx="5229955" cy="1914792"/>
        </a:xfrm>
        <a:prstGeom prst="rect">
          <a:avLst/>
        </a:prstGeom>
      </xdr:spPr>
    </xdr:pic>
    <xdr:clientData/>
  </xdr:twoCellAnchor>
  <xdr:twoCellAnchor editAs="oneCell">
    <xdr:from>
      <xdr:col>36</xdr:col>
      <xdr:colOff>226219</xdr:colOff>
      <xdr:row>128</xdr:row>
      <xdr:rowOff>23813</xdr:rowOff>
    </xdr:from>
    <xdr:to>
      <xdr:col>45</xdr:col>
      <xdr:colOff>48363</xdr:colOff>
      <xdr:row>138</xdr:row>
      <xdr:rowOff>33605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48C078-E1ED-5203-486B-0833F6610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502813" y="24407813"/>
          <a:ext cx="5287113" cy="1914792"/>
        </a:xfrm>
        <a:prstGeom prst="rect">
          <a:avLst/>
        </a:prstGeom>
      </xdr:spPr>
    </xdr:pic>
    <xdr:clientData/>
  </xdr:twoCellAnchor>
  <xdr:twoCellAnchor editAs="oneCell">
    <xdr:from>
      <xdr:col>45</xdr:col>
      <xdr:colOff>297655</xdr:colOff>
      <xdr:row>128</xdr:row>
      <xdr:rowOff>71438</xdr:rowOff>
    </xdr:from>
    <xdr:to>
      <xdr:col>75</xdr:col>
      <xdr:colOff>362119</xdr:colOff>
      <xdr:row>178</xdr:row>
      <xdr:rowOff>25136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3A2437E-048E-C521-4847-485E092FB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039218" y="24455438"/>
          <a:ext cx="18281026" cy="9478698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180</xdr:row>
      <xdr:rowOff>119062</xdr:rowOff>
    </xdr:from>
    <xdr:to>
      <xdr:col>44</xdr:col>
      <xdr:colOff>267415</xdr:colOff>
      <xdr:row>190</xdr:row>
      <xdr:rowOff>176486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D3470E4-4947-F2F7-6840-DFCB0E40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276594" y="34409062"/>
          <a:ext cx="5125165" cy="196242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180</xdr:row>
      <xdr:rowOff>0</xdr:rowOff>
    </xdr:from>
    <xdr:to>
      <xdr:col>75</xdr:col>
      <xdr:colOff>64464</xdr:colOff>
      <xdr:row>230</xdr:row>
      <xdr:rowOff>1329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7F263DF-7BD7-0CEF-AA0A-2952524ED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7741563" y="34290000"/>
          <a:ext cx="18281026" cy="9526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14942</xdr:colOff>
      <xdr:row>168</xdr:row>
      <xdr:rowOff>186017</xdr:rowOff>
    </xdr:from>
    <xdr:to>
      <xdr:col>4</xdr:col>
      <xdr:colOff>679824</xdr:colOff>
      <xdr:row>183</xdr:row>
      <xdr:rowOff>127746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4B64E-97F0-7628-05E6-03E0DEA5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821764</xdr:colOff>
      <xdr:row>169</xdr:row>
      <xdr:rowOff>6722</xdr:rowOff>
    </xdr:from>
    <xdr:to>
      <xdr:col>11</xdr:col>
      <xdr:colOff>388470</xdr:colOff>
      <xdr:row>183</xdr:row>
      <xdr:rowOff>135216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86DC0-25AC-CD03-7238-804CE814E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448235</xdr:colOff>
      <xdr:row>168</xdr:row>
      <xdr:rowOff>186017</xdr:rowOff>
    </xdr:from>
    <xdr:to>
      <xdr:col>19</xdr:col>
      <xdr:colOff>119529</xdr:colOff>
      <xdr:row>183</xdr:row>
      <xdr:rowOff>127747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FC9E3-C417-357C-5122-C746C33A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348922</xdr:colOff>
      <xdr:row>169</xdr:row>
      <xdr:rowOff>42420</xdr:rowOff>
    </xdr:from>
    <xdr:to>
      <xdr:col>27</xdr:col>
      <xdr:colOff>50406</xdr:colOff>
      <xdr:row>184</xdr:row>
      <xdr:rowOff>36136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6E8A0-C806-40CD-BA6C-484BC819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355469</xdr:colOff>
      <xdr:row>168</xdr:row>
      <xdr:rowOff>179895</xdr:rowOff>
    </xdr:from>
    <xdr:to>
      <xdr:col>35</xdr:col>
      <xdr:colOff>56954</xdr:colOff>
      <xdr:row>183</xdr:row>
      <xdr:rowOff>173611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A571E5-42C5-AF6E-D5B2-AA8BE9AF3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290005</xdr:colOff>
      <xdr:row>168</xdr:row>
      <xdr:rowOff>179895</xdr:rowOff>
    </xdr:from>
    <xdr:to>
      <xdr:col>42</xdr:col>
      <xdr:colOff>600304</xdr:colOff>
      <xdr:row>183</xdr:row>
      <xdr:rowOff>173611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2CE478-BC2B-9137-BE90-C96801FC2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C1CA-6420-4690-A6A6-1711E015007A}">
  <dimension ref="A1:E65"/>
  <sheetViews>
    <sheetView zoomScale="85" zoomScaleNormal="85" workbookViewId="0">
      <selection activeCell="E22" sqref="E22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6.42578125" bestFit="1" customWidth="1"/>
    <col min="4" max="4" width="18.28515625" bestFit="1" customWidth="1"/>
    <col min="5" max="5" width="17.42578125" bestFit="1" customWidth="1"/>
  </cols>
  <sheetData>
    <row r="1" spans="1:5" x14ac:dyDescent="0.25">
      <c r="A1" s="2" t="s">
        <v>0</v>
      </c>
      <c r="B1" s="2" t="s">
        <v>1</v>
      </c>
      <c r="C1" s="68" t="s">
        <v>73</v>
      </c>
      <c r="D1" s="68" t="s">
        <v>75</v>
      </c>
      <c r="E1" s="68" t="s">
        <v>74</v>
      </c>
    </row>
    <row r="2" spans="1:5" x14ac:dyDescent="0.25">
      <c r="A2" s="21">
        <v>45369</v>
      </c>
      <c r="B2" s="21" t="s">
        <v>5</v>
      </c>
      <c r="C2" s="67" t="s">
        <v>43</v>
      </c>
      <c r="D2" s="67" t="s">
        <v>43</v>
      </c>
      <c r="E2" s="67" t="s">
        <v>43</v>
      </c>
    </row>
    <row r="3" spans="1:5" x14ac:dyDescent="0.25">
      <c r="A3" s="21">
        <v>45371</v>
      </c>
      <c r="B3" s="21" t="s">
        <v>5</v>
      </c>
      <c r="C3" s="57"/>
      <c r="D3" s="57"/>
      <c r="E3" s="67" t="s">
        <v>44</v>
      </c>
    </row>
    <row r="4" spans="1:5" x14ac:dyDescent="0.25">
      <c r="A4" s="21">
        <v>45379</v>
      </c>
      <c r="B4" s="21" t="s">
        <v>5</v>
      </c>
      <c r="C4" s="67" t="s">
        <v>45</v>
      </c>
      <c r="D4" s="57"/>
      <c r="E4" s="67" t="s">
        <v>45</v>
      </c>
    </row>
    <row r="5" spans="1:5" x14ac:dyDescent="0.25">
      <c r="A5" s="21">
        <v>45383</v>
      </c>
      <c r="B5" s="21" t="s">
        <v>5</v>
      </c>
      <c r="C5" s="67" t="s">
        <v>69</v>
      </c>
      <c r="D5" s="67" t="s">
        <v>69</v>
      </c>
      <c r="E5" s="67" t="s">
        <v>69</v>
      </c>
    </row>
    <row r="6" spans="1:5" x14ac:dyDescent="0.25">
      <c r="A6" s="21">
        <v>45387</v>
      </c>
      <c r="B6" s="21" t="s">
        <v>5</v>
      </c>
      <c r="C6" s="67" t="s">
        <v>47</v>
      </c>
      <c r="D6" s="57"/>
      <c r="E6" s="67" t="s">
        <v>47</v>
      </c>
    </row>
    <row r="7" spans="1:5" x14ac:dyDescent="0.25">
      <c r="A7" s="21">
        <v>45390</v>
      </c>
      <c r="B7" s="21" t="s">
        <v>5</v>
      </c>
      <c r="C7" s="57"/>
      <c r="D7" s="67" t="s">
        <v>48</v>
      </c>
      <c r="E7" s="67" t="s">
        <v>48</v>
      </c>
    </row>
    <row r="8" spans="1:5" x14ac:dyDescent="0.25">
      <c r="A8" s="21">
        <v>45391</v>
      </c>
      <c r="B8" s="21" t="s">
        <v>5</v>
      </c>
      <c r="C8" s="57"/>
      <c r="D8" s="67" t="s">
        <v>49</v>
      </c>
      <c r="E8" s="67" t="s">
        <v>49</v>
      </c>
    </row>
    <row r="9" spans="1:5" x14ac:dyDescent="0.25">
      <c r="A9" s="21">
        <v>45394</v>
      </c>
      <c r="B9" s="21" t="s">
        <v>5</v>
      </c>
      <c r="C9" s="67" t="s">
        <v>50</v>
      </c>
      <c r="D9" s="57"/>
      <c r="E9" s="16"/>
    </row>
    <row r="10" spans="1:5" x14ac:dyDescent="0.25">
      <c r="A10" s="21">
        <v>45396</v>
      </c>
      <c r="B10" s="21" t="s">
        <v>5</v>
      </c>
      <c r="C10" s="57"/>
      <c r="D10" s="67" t="s">
        <v>51</v>
      </c>
      <c r="E10" s="67" t="s">
        <v>51</v>
      </c>
    </row>
    <row r="11" spans="1:5" x14ac:dyDescent="0.25">
      <c r="A11" s="21">
        <v>45400</v>
      </c>
      <c r="B11" s="21" t="s">
        <v>5</v>
      </c>
      <c r="C11" s="67" t="s">
        <v>71</v>
      </c>
      <c r="D11" s="57"/>
      <c r="E11" s="16"/>
    </row>
    <row r="12" spans="1:5" x14ac:dyDescent="0.25">
      <c r="A12" s="21">
        <v>45406</v>
      </c>
      <c r="B12" s="21" t="s">
        <v>5</v>
      </c>
      <c r="C12" s="67" t="s">
        <v>70</v>
      </c>
      <c r="D12" s="57"/>
      <c r="E12" s="67" t="s">
        <v>70</v>
      </c>
    </row>
    <row r="13" spans="1:5" x14ac:dyDescent="0.25">
      <c r="A13" s="21">
        <v>45412</v>
      </c>
      <c r="B13" s="21" t="s">
        <v>5</v>
      </c>
      <c r="C13" s="57"/>
      <c r="D13" s="67" t="s">
        <v>52</v>
      </c>
      <c r="E13" s="16"/>
    </row>
    <row r="14" spans="1:5" x14ac:dyDescent="0.25">
      <c r="A14" s="14">
        <v>45369</v>
      </c>
      <c r="B14" s="14" t="s">
        <v>6</v>
      </c>
      <c r="C14" s="67" t="s">
        <v>64</v>
      </c>
      <c r="D14" s="67" t="s">
        <v>64</v>
      </c>
      <c r="E14" s="67" t="s">
        <v>64</v>
      </c>
    </row>
    <row r="15" spans="1:5" x14ac:dyDescent="0.25">
      <c r="A15" s="14">
        <v>45371</v>
      </c>
      <c r="B15" s="14" t="s">
        <v>6</v>
      </c>
      <c r="C15" s="67" t="s">
        <v>62</v>
      </c>
      <c r="D15" s="67" t="s">
        <v>62</v>
      </c>
      <c r="E15" s="67" t="s">
        <v>62</v>
      </c>
    </row>
    <row r="16" spans="1:5" x14ac:dyDescent="0.25">
      <c r="A16" s="14">
        <v>45376</v>
      </c>
      <c r="B16" s="14" t="s">
        <v>6</v>
      </c>
      <c r="C16" s="57"/>
      <c r="D16" s="57"/>
      <c r="E16" s="67" t="s">
        <v>65</v>
      </c>
    </row>
    <row r="17" spans="1:5" x14ac:dyDescent="0.25">
      <c r="A17" s="14">
        <v>45379</v>
      </c>
      <c r="B17" s="14" t="s">
        <v>6</v>
      </c>
      <c r="C17" s="67" t="s">
        <v>45</v>
      </c>
      <c r="D17" s="57"/>
      <c r="E17" s="16"/>
    </row>
    <row r="18" spans="1:5" x14ac:dyDescent="0.25">
      <c r="A18" s="14">
        <v>45383</v>
      </c>
      <c r="B18" s="14" t="s">
        <v>6</v>
      </c>
      <c r="C18" s="67" t="s">
        <v>62</v>
      </c>
      <c r="D18" s="67" t="s">
        <v>62</v>
      </c>
      <c r="E18" s="67" t="s">
        <v>62</v>
      </c>
    </row>
    <row r="19" spans="1:5" x14ac:dyDescent="0.25">
      <c r="A19" s="14">
        <v>45385</v>
      </c>
      <c r="B19" s="14" t="s">
        <v>6</v>
      </c>
      <c r="C19" s="57"/>
      <c r="D19" s="67" t="s">
        <v>59</v>
      </c>
      <c r="E19" s="67" t="s">
        <v>59</v>
      </c>
    </row>
    <row r="20" spans="1:5" x14ac:dyDescent="0.25">
      <c r="A20" s="14">
        <v>45390</v>
      </c>
      <c r="B20" s="14" t="s">
        <v>6</v>
      </c>
      <c r="C20" s="67" t="s">
        <v>48</v>
      </c>
      <c r="D20" s="57"/>
      <c r="E20" s="67" t="s">
        <v>48</v>
      </c>
    </row>
    <row r="21" spans="1:5" x14ac:dyDescent="0.25">
      <c r="A21" s="14">
        <v>45391</v>
      </c>
      <c r="B21" s="14" t="s">
        <v>6</v>
      </c>
      <c r="C21" s="67" t="s">
        <v>49</v>
      </c>
      <c r="D21" s="57"/>
      <c r="E21" s="67" t="s">
        <v>49</v>
      </c>
    </row>
    <row r="22" spans="1:5" x14ac:dyDescent="0.25">
      <c r="A22" s="14">
        <v>45394</v>
      </c>
      <c r="B22" s="14" t="s">
        <v>6</v>
      </c>
      <c r="C22" s="67" t="s">
        <v>58</v>
      </c>
      <c r="D22" s="67" t="s">
        <v>58</v>
      </c>
      <c r="E22" s="67" t="s">
        <v>58</v>
      </c>
    </row>
    <row r="23" spans="1:5" x14ac:dyDescent="0.25">
      <c r="A23" s="14">
        <v>45400</v>
      </c>
      <c r="B23" s="14" t="s">
        <v>6</v>
      </c>
      <c r="C23" s="57"/>
      <c r="D23" s="67" t="s">
        <v>58</v>
      </c>
      <c r="E23" s="67" t="s">
        <v>58</v>
      </c>
    </row>
    <row r="24" spans="1:5" x14ac:dyDescent="0.25">
      <c r="A24" s="14">
        <v>45404</v>
      </c>
      <c r="B24" s="14" t="s">
        <v>6</v>
      </c>
      <c r="C24" s="67" t="s">
        <v>66</v>
      </c>
      <c r="D24" s="57"/>
      <c r="E24" s="67" t="s">
        <v>66</v>
      </c>
    </row>
    <row r="25" spans="1:5" x14ac:dyDescent="0.25">
      <c r="A25" s="14">
        <v>45406</v>
      </c>
      <c r="B25" s="14" t="s">
        <v>6</v>
      </c>
      <c r="C25" s="57"/>
      <c r="D25" s="57"/>
      <c r="E25" s="67" t="s">
        <v>60</v>
      </c>
    </row>
    <row r="26" spans="1:5" x14ac:dyDescent="0.25">
      <c r="A26" s="14">
        <v>45412</v>
      </c>
      <c r="B26" s="14" t="s">
        <v>6</v>
      </c>
      <c r="C26" s="57"/>
      <c r="D26" s="67" t="s">
        <v>52</v>
      </c>
      <c r="E26" s="16"/>
    </row>
    <row r="27" spans="1:5" x14ac:dyDescent="0.25">
      <c r="A27" s="21">
        <v>45371</v>
      </c>
      <c r="B27" s="21" t="s">
        <v>7</v>
      </c>
      <c r="C27" s="57"/>
      <c r="D27" s="57"/>
      <c r="E27" s="67" t="s">
        <v>53</v>
      </c>
    </row>
    <row r="28" spans="1:5" x14ac:dyDescent="0.25">
      <c r="A28" s="21">
        <v>45376</v>
      </c>
      <c r="B28" s="21" t="s">
        <v>7</v>
      </c>
      <c r="C28" s="57"/>
      <c r="D28" s="57"/>
      <c r="E28" s="67" t="s">
        <v>54</v>
      </c>
    </row>
    <row r="29" spans="1:5" ht="15.75" customHeight="1" x14ac:dyDescent="0.25">
      <c r="A29" s="21">
        <v>45379</v>
      </c>
      <c r="B29" s="21" t="s">
        <v>7</v>
      </c>
      <c r="C29" s="67" t="s">
        <v>55</v>
      </c>
      <c r="D29" s="67" t="s">
        <v>55</v>
      </c>
      <c r="E29" s="16"/>
    </row>
    <row r="30" spans="1:5" x14ac:dyDescent="0.25">
      <c r="A30" s="21">
        <v>45383</v>
      </c>
      <c r="B30" s="21" t="s">
        <v>7</v>
      </c>
      <c r="C30" s="67" t="s">
        <v>46</v>
      </c>
      <c r="D30" s="67" t="s">
        <v>46</v>
      </c>
      <c r="E30" s="67" t="s">
        <v>46</v>
      </c>
    </row>
    <row r="31" spans="1:5" x14ac:dyDescent="0.25">
      <c r="A31" s="21">
        <v>45387</v>
      </c>
      <c r="B31" s="21" t="s">
        <v>7</v>
      </c>
      <c r="C31" s="57"/>
      <c r="D31" s="67" t="s">
        <v>56</v>
      </c>
      <c r="E31" s="67" t="s">
        <v>56</v>
      </c>
    </row>
    <row r="32" spans="1:5" x14ac:dyDescent="0.25">
      <c r="A32" s="21">
        <v>45390</v>
      </c>
      <c r="B32" s="21" t="s">
        <v>7</v>
      </c>
      <c r="C32" s="67" t="s">
        <v>57</v>
      </c>
      <c r="D32" s="67" t="s">
        <v>57</v>
      </c>
      <c r="E32" s="67" t="s">
        <v>57</v>
      </c>
    </row>
    <row r="33" spans="1:5" x14ac:dyDescent="0.25">
      <c r="A33" s="21">
        <v>45391</v>
      </c>
      <c r="B33" s="21" t="s">
        <v>7</v>
      </c>
      <c r="C33" s="67" t="s">
        <v>49</v>
      </c>
      <c r="D33" s="67" t="s">
        <v>49</v>
      </c>
      <c r="E33" s="67" t="s">
        <v>49</v>
      </c>
    </row>
    <row r="34" spans="1:5" x14ac:dyDescent="0.25">
      <c r="A34" s="21">
        <v>45394</v>
      </c>
      <c r="B34" s="21" t="s">
        <v>7</v>
      </c>
      <c r="C34" s="57"/>
      <c r="D34" s="57"/>
      <c r="E34" s="67" t="s">
        <v>58</v>
      </c>
    </row>
    <row r="35" spans="1:5" x14ac:dyDescent="0.25">
      <c r="A35" s="21">
        <v>45396</v>
      </c>
      <c r="B35" s="21" t="s">
        <v>7</v>
      </c>
      <c r="C35" s="67" t="s">
        <v>59</v>
      </c>
      <c r="D35" s="67" t="s">
        <v>59</v>
      </c>
      <c r="E35" s="16"/>
    </row>
    <row r="36" spans="1:5" x14ac:dyDescent="0.25">
      <c r="A36" s="21">
        <v>45400</v>
      </c>
      <c r="B36" s="21" t="s">
        <v>7</v>
      </c>
      <c r="C36" s="57"/>
      <c r="D36" s="57"/>
      <c r="E36" s="67" t="s">
        <v>58</v>
      </c>
    </row>
    <row r="37" spans="1:5" x14ac:dyDescent="0.25">
      <c r="A37" s="21">
        <v>45406</v>
      </c>
      <c r="B37" s="21" t="s">
        <v>7</v>
      </c>
      <c r="C37" s="57"/>
      <c r="D37" s="67" t="s">
        <v>60</v>
      </c>
      <c r="E37" s="67" t="s">
        <v>60</v>
      </c>
    </row>
    <row r="38" spans="1:5" x14ac:dyDescent="0.25">
      <c r="A38" s="21">
        <v>45412</v>
      </c>
      <c r="B38" s="21" t="s">
        <v>7</v>
      </c>
      <c r="C38" s="67" t="s">
        <v>61</v>
      </c>
      <c r="D38" s="57"/>
      <c r="E38" s="16"/>
    </row>
    <row r="39" spans="1:5" x14ac:dyDescent="0.25">
      <c r="A39" s="14">
        <v>45369</v>
      </c>
      <c r="B39" s="14" t="s">
        <v>8</v>
      </c>
      <c r="C39" s="67" t="s">
        <v>67</v>
      </c>
      <c r="D39" s="57"/>
      <c r="E39" s="16"/>
    </row>
    <row r="40" spans="1:5" x14ac:dyDescent="0.25">
      <c r="A40" s="14">
        <v>45371</v>
      </c>
      <c r="B40" s="14" t="s">
        <v>8</v>
      </c>
      <c r="C40" s="67" t="s">
        <v>62</v>
      </c>
      <c r="D40" s="57"/>
      <c r="E40" s="16"/>
    </row>
    <row r="41" spans="1:5" x14ac:dyDescent="0.25">
      <c r="A41" s="14">
        <v>45376</v>
      </c>
      <c r="B41" s="14" t="s">
        <v>8</v>
      </c>
      <c r="C41" s="57"/>
      <c r="D41" s="57"/>
      <c r="E41" s="67" t="s">
        <v>65</v>
      </c>
    </row>
    <row r="42" spans="1:5" x14ac:dyDescent="0.25">
      <c r="A42" s="14">
        <v>45385</v>
      </c>
      <c r="B42" s="14" t="s">
        <v>8</v>
      </c>
      <c r="C42" s="67" t="s">
        <v>59</v>
      </c>
      <c r="D42" s="67" t="s">
        <v>59</v>
      </c>
      <c r="E42" s="67" t="s">
        <v>59</v>
      </c>
    </row>
    <row r="43" spans="1:5" x14ac:dyDescent="0.25">
      <c r="A43" s="14">
        <v>45390</v>
      </c>
      <c r="B43" s="14" t="s">
        <v>8</v>
      </c>
      <c r="C43" s="57"/>
      <c r="D43" s="57"/>
      <c r="E43" s="67" t="s">
        <v>48</v>
      </c>
    </row>
    <row r="44" spans="1:5" x14ac:dyDescent="0.25">
      <c r="A44" s="14">
        <v>45391</v>
      </c>
      <c r="B44" s="14" t="s">
        <v>8</v>
      </c>
      <c r="C44" s="57"/>
      <c r="D44" s="57"/>
      <c r="E44" s="67" t="s">
        <v>49</v>
      </c>
    </row>
    <row r="45" spans="1:5" x14ac:dyDescent="0.25">
      <c r="A45" s="14">
        <v>45394</v>
      </c>
      <c r="B45" s="14" t="s">
        <v>8</v>
      </c>
      <c r="C45" s="67" t="s">
        <v>58</v>
      </c>
      <c r="D45" s="57"/>
      <c r="E45" s="67" t="s">
        <v>58</v>
      </c>
    </row>
    <row r="46" spans="1:5" x14ac:dyDescent="0.25">
      <c r="A46" s="14">
        <v>45400</v>
      </c>
      <c r="B46" s="14" t="s">
        <v>8</v>
      </c>
      <c r="C46" s="67" t="s">
        <v>58</v>
      </c>
      <c r="D46" s="67" t="s">
        <v>58</v>
      </c>
      <c r="E46" s="67" t="s">
        <v>58</v>
      </c>
    </row>
    <row r="47" spans="1:5" x14ac:dyDescent="0.25">
      <c r="A47" s="14">
        <v>45406</v>
      </c>
      <c r="B47" s="14" t="s">
        <v>8</v>
      </c>
      <c r="C47" s="57"/>
      <c r="D47" s="57"/>
      <c r="E47" s="67" t="s">
        <v>60</v>
      </c>
    </row>
    <row r="48" spans="1:5" x14ac:dyDescent="0.25">
      <c r="A48" s="14">
        <v>45412</v>
      </c>
      <c r="B48" s="14" t="s">
        <v>8</v>
      </c>
      <c r="C48" s="67" t="s">
        <v>61</v>
      </c>
      <c r="D48" s="57"/>
      <c r="E48" s="16"/>
    </row>
    <row r="49" spans="1:5" x14ac:dyDescent="0.25">
      <c r="A49" s="21">
        <v>45376</v>
      </c>
      <c r="B49" s="21" t="s">
        <v>9</v>
      </c>
      <c r="C49" s="67" t="s">
        <v>65</v>
      </c>
      <c r="D49" s="57"/>
      <c r="E49" s="67" t="s">
        <v>65</v>
      </c>
    </row>
    <row r="50" spans="1:5" x14ac:dyDescent="0.25">
      <c r="A50" s="21">
        <v>45383</v>
      </c>
      <c r="B50" s="21" t="s">
        <v>9</v>
      </c>
      <c r="C50" s="57"/>
      <c r="D50" s="67" t="s">
        <v>62</v>
      </c>
      <c r="E50" s="16"/>
    </row>
    <row r="51" spans="1:5" x14ac:dyDescent="0.25">
      <c r="A51" s="21">
        <v>45385</v>
      </c>
      <c r="B51" s="21" t="s">
        <v>9</v>
      </c>
      <c r="C51" s="67" t="s">
        <v>59</v>
      </c>
      <c r="D51" s="57"/>
      <c r="E51" s="16"/>
    </row>
    <row r="52" spans="1:5" x14ac:dyDescent="0.25">
      <c r="A52" s="21">
        <v>45390</v>
      </c>
      <c r="B52" s="21" t="s">
        <v>9</v>
      </c>
      <c r="C52" s="57"/>
      <c r="D52" s="67" t="s">
        <v>57</v>
      </c>
      <c r="E52" s="16"/>
    </row>
    <row r="53" spans="1:5" x14ac:dyDescent="0.25">
      <c r="A53" s="21">
        <v>45391</v>
      </c>
      <c r="B53" s="21" t="s">
        <v>9</v>
      </c>
      <c r="C53" s="57"/>
      <c r="D53" s="67" t="s">
        <v>49</v>
      </c>
      <c r="E53" s="16"/>
    </row>
    <row r="54" spans="1:5" x14ac:dyDescent="0.25">
      <c r="A54" s="21">
        <v>45394</v>
      </c>
      <c r="B54" s="21" t="s">
        <v>9</v>
      </c>
      <c r="C54" s="67" t="s">
        <v>58</v>
      </c>
      <c r="D54" s="57"/>
      <c r="E54" s="67" t="s">
        <v>58</v>
      </c>
    </row>
    <row r="55" spans="1:5" x14ac:dyDescent="0.25">
      <c r="A55" s="21">
        <v>45400</v>
      </c>
      <c r="B55" s="21" t="s">
        <v>9</v>
      </c>
      <c r="C55" s="67" t="s">
        <v>58</v>
      </c>
      <c r="D55" s="67" t="s">
        <v>58</v>
      </c>
      <c r="E55" s="16"/>
    </row>
    <row r="56" spans="1:5" x14ac:dyDescent="0.25">
      <c r="A56" s="21">
        <v>45404</v>
      </c>
      <c r="B56" s="21" t="s">
        <v>9</v>
      </c>
      <c r="C56" s="57"/>
      <c r="D56" s="57"/>
      <c r="E56" s="67" t="s">
        <v>72</v>
      </c>
    </row>
    <row r="57" spans="1:5" x14ac:dyDescent="0.25">
      <c r="A57" s="21">
        <v>45406</v>
      </c>
      <c r="B57" s="21" t="s">
        <v>9</v>
      </c>
      <c r="C57" s="57"/>
      <c r="D57" s="57"/>
      <c r="E57" s="67" t="s">
        <v>68</v>
      </c>
    </row>
    <row r="58" spans="1:5" x14ac:dyDescent="0.25">
      <c r="A58" s="21">
        <v>45412</v>
      </c>
      <c r="B58" s="21" t="s">
        <v>9</v>
      </c>
      <c r="C58" s="67" t="s">
        <v>52</v>
      </c>
      <c r="D58" s="57"/>
      <c r="E58" s="16"/>
    </row>
    <row r="59" spans="1:5" x14ac:dyDescent="0.25">
      <c r="A59" s="14">
        <v>45379</v>
      </c>
      <c r="B59" s="14" t="s">
        <v>10</v>
      </c>
      <c r="C59" s="57"/>
      <c r="D59" s="67" t="s">
        <v>45</v>
      </c>
      <c r="E59" s="67" t="s">
        <v>45</v>
      </c>
    </row>
    <row r="60" spans="1:5" x14ac:dyDescent="0.25">
      <c r="A60" s="14">
        <v>45383</v>
      </c>
      <c r="B60" s="14" t="s">
        <v>10</v>
      </c>
      <c r="C60" s="67" t="s">
        <v>62</v>
      </c>
      <c r="D60" s="67" t="s">
        <v>62</v>
      </c>
      <c r="E60" s="67" t="s">
        <v>62</v>
      </c>
    </row>
    <row r="61" spans="1:5" x14ac:dyDescent="0.25">
      <c r="A61" s="14">
        <v>45385</v>
      </c>
      <c r="B61" s="14" t="s">
        <v>10</v>
      </c>
      <c r="C61" s="57"/>
      <c r="D61" s="67" t="s">
        <v>59</v>
      </c>
      <c r="E61" s="67" t="s">
        <v>59</v>
      </c>
    </row>
    <row r="62" spans="1:5" x14ac:dyDescent="0.25">
      <c r="A62" s="14">
        <v>45387</v>
      </c>
      <c r="B62" s="14" t="s">
        <v>10</v>
      </c>
      <c r="C62" s="67" t="s">
        <v>47</v>
      </c>
      <c r="D62" s="57"/>
      <c r="E62" s="16"/>
    </row>
    <row r="63" spans="1:5" x14ac:dyDescent="0.25">
      <c r="A63" s="14">
        <v>45396</v>
      </c>
      <c r="B63" s="14" t="s">
        <v>10</v>
      </c>
      <c r="C63" s="67" t="s">
        <v>63</v>
      </c>
      <c r="D63" s="67" t="s">
        <v>63</v>
      </c>
      <c r="E63" s="67" t="s">
        <v>63</v>
      </c>
    </row>
    <row r="64" spans="1:5" x14ac:dyDescent="0.25">
      <c r="A64" s="14">
        <v>45400</v>
      </c>
      <c r="B64" s="14" t="s">
        <v>10</v>
      </c>
      <c r="C64" s="57"/>
      <c r="D64" s="67" t="s">
        <v>58</v>
      </c>
      <c r="E64" s="16"/>
    </row>
    <row r="65" spans="1:5" x14ac:dyDescent="0.25">
      <c r="A65" s="14">
        <v>45406</v>
      </c>
      <c r="B65" s="14" t="s">
        <v>10</v>
      </c>
      <c r="C65" s="57"/>
      <c r="D65" s="57"/>
      <c r="E65" s="67" t="s">
        <v>60</v>
      </c>
    </row>
  </sheetData>
  <conditionalFormatting sqref="C13 C10 C3 C7:C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:C26 C23 C19 C1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6:C37 C34 C31 C27:C28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3:C44 C47 C41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C57 C52:C53 C50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4:C65 C61 C59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:D12 D9 D3:D4 D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:D25 D20:D21 D16:D1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 D36 D34 D27:D28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7:D48 D43:D45 D39:D41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6:D58 D54 D51 D49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5 D62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9F2E-046F-44D1-861F-5DDB2D20BF04}">
  <dimension ref="A1:AP145"/>
  <sheetViews>
    <sheetView zoomScale="85" zoomScaleNormal="85" workbookViewId="0">
      <selection activeCell="J26" sqref="J26"/>
    </sheetView>
  </sheetViews>
  <sheetFormatPr defaultRowHeight="15" x14ac:dyDescent="0.25"/>
  <cols>
    <col min="1" max="1" width="13.7109375" customWidth="1"/>
    <col min="8" max="8" width="12.28515625" customWidth="1"/>
    <col min="32" max="32" width="9.140625" bestFit="1" customWidth="1"/>
  </cols>
  <sheetData>
    <row r="1" spans="1:4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H1" s="17" t="s">
        <v>0</v>
      </c>
      <c r="I1" s="17" t="s">
        <v>1</v>
      </c>
      <c r="J1" s="18" t="s">
        <v>12</v>
      </c>
      <c r="K1" s="18" t="s">
        <v>13</v>
      </c>
      <c r="L1" s="17" t="s">
        <v>11</v>
      </c>
      <c r="M1" s="17" t="s">
        <v>16</v>
      </c>
      <c r="N1" s="17" t="s">
        <v>20</v>
      </c>
      <c r="O1" s="17" t="s">
        <v>17</v>
      </c>
      <c r="P1" s="17" t="s">
        <v>21</v>
      </c>
      <c r="Q1" s="17" t="s">
        <v>18</v>
      </c>
      <c r="R1" s="17" t="s">
        <v>22</v>
      </c>
      <c r="T1" s="17" t="s">
        <v>0</v>
      </c>
      <c r="U1" t="s">
        <v>1</v>
      </c>
      <c r="V1" t="s">
        <v>12</v>
      </c>
      <c r="W1" t="s">
        <v>13</v>
      </c>
      <c r="X1" t="s">
        <v>11</v>
      </c>
      <c r="Y1" t="s">
        <v>16</v>
      </c>
      <c r="Z1" t="s">
        <v>20</v>
      </c>
      <c r="AA1" t="s">
        <v>17</v>
      </c>
      <c r="AB1" t="s">
        <v>21</v>
      </c>
      <c r="AC1" t="s">
        <v>18</v>
      </c>
      <c r="AD1" t="s">
        <v>22</v>
      </c>
      <c r="AF1" s="17" t="s">
        <v>0</v>
      </c>
      <c r="AG1" t="s">
        <v>1</v>
      </c>
      <c r="AH1" t="s">
        <v>12</v>
      </c>
      <c r="AI1" t="s">
        <v>13</v>
      </c>
      <c r="AJ1" t="s">
        <v>11</v>
      </c>
      <c r="AK1" t="s">
        <v>16</v>
      </c>
      <c r="AL1" t="s">
        <v>20</v>
      </c>
      <c r="AM1" t="s">
        <v>17</v>
      </c>
      <c r="AN1" t="s">
        <v>21</v>
      </c>
      <c r="AO1" t="s">
        <v>18</v>
      </c>
      <c r="AP1" t="s">
        <v>22</v>
      </c>
    </row>
    <row r="2" spans="1:42" x14ac:dyDescent="0.25">
      <c r="A2" s="3">
        <v>45353</v>
      </c>
      <c r="B2" s="16" t="s">
        <v>5</v>
      </c>
      <c r="C2" s="16">
        <v>-15.3</v>
      </c>
      <c r="D2" s="16">
        <v>-15.02</v>
      </c>
      <c r="E2" s="16">
        <v>-18.63</v>
      </c>
      <c r="H2" s="20">
        <v>45353</v>
      </c>
      <c r="I2" s="12" t="s">
        <v>5</v>
      </c>
      <c r="J2" s="10" t="s">
        <v>14</v>
      </c>
      <c r="K2" s="10">
        <v>1</v>
      </c>
      <c r="L2" s="9">
        <v>1</v>
      </c>
      <c r="M2" s="13">
        <v>19.444849999999999</v>
      </c>
      <c r="N2" s="13">
        <f>AVERAGE(M2:M3)</f>
        <v>21.198129999999999</v>
      </c>
      <c r="O2" s="13">
        <v>0.71879499999999996</v>
      </c>
      <c r="P2" s="13">
        <f>AVERAGE(O2:O3)</f>
        <v>0.74783350000000004</v>
      </c>
      <c r="Q2" s="13">
        <v>6.8252759999999997</v>
      </c>
      <c r="R2" s="13">
        <f>AVERAGE(Q2:Q3)</f>
        <v>7.1468255000000003</v>
      </c>
      <c r="T2" s="20">
        <v>45353</v>
      </c>
      <c r="U2" t="s">
        <v>5</v>
      </c>
      <c r="V2" t="s">
        <v>14</v>
      </c>
      <c r="W2">
        <v>1</v>
      </c>
      <c r="X2">
        <v>1</v>
      </c>
      <c r="Y2">
        <v>19.444849999999999</v>
      </c>
      <c r="Z2">
        <v>21.198129999999999</v>
      </c>
      <c r="AA2">
        <v>0.71879499999999996</v>
      </c>
      <c r="AB2">
        <v>0.74783350000000004</v>
      </c>
      <c r="AC2">
        <v>6.8252759999999997</v>
      </c>
      <c r="AD2">
        <v>7.1468255000000003</v>
      </c>
      <c r="AF2" s="20">
        <v>45353</v>
      </c>
      <c r="AG2" t="s">
        <v>5</v>
      </c>
      <c r="AH2" t="s">
        <v>14</v>
      </c>
      <c r="AI2">
        <v>1</v>
      </c>
      <c r="AJ2">
        <v>1</v>
      </c>
      <c r="AK2">
        <v>19.444849999999999</v>
      </c>
      <c r="AL2">
        <v>21.198129999999999</v>
      </c>
      <c r="AM2">
        <v>0.71879499999999996</v>
      </c>
      <c r="AN2">
        <v>0.74783350000000004</v>
      </c>
      <c r="AO2">
        <v>6.8252759999999997</v>
      </c>
      <c r="AP2">
        <v>7.1468255000000003</v>
      </c>
    </row>
    <row r="3" spans="1:42" x14ac:dyDescent="0.25">
      <c r="A3" s="3">
        <v>45361</v>
      </c>
      <c r="B3" s="16" t="s">
        <v>5</v>
      </c>
      <c r="C3" s="16">
        <v>-22.47</v>
      </c>
      <c r="D3" s="16">
        <v>-19</v>
      </c>
      <c r="E3" s="16">
        <v>-24.05</v>
      </c>
      <c r="H3" s="20">
        <v>45353</v>
      </c>
      <c r="I3" s="12" t="s">
        <v>5</v>
      </c>
      <c r="J3" s="10" t="s">
        <v>14</v>
      </c>
      <c r="K3" s="10">
        <v>2</v>
      </c>
      <c r="L3" s="9">
        <v>2</v>
      </c>
      <c r="M3" s="13">
        <v>22.951409999999999</v>
      </c>
      <c r="N3" s="13"/>
      <c r="O3" s="13">
        <v>0.77687200000000001</v>
      </c>
      <c r="P3" s="13"/>
      <c r="Q3" s="13">
        <v>7.468375</v>
      </c>
      <c r="T3" s="20">
        <v>45353</v>
      </c>
      <c r="U3" t="s">
        <v>5</v>
      </c>
      <c r="V3" t="s">
        <v>14</v>
      </c>
      <c r="W3">
        <v>2</v>
      </c>
      <c r="X3">
        <v>2</v>
      </c>
      <c r="Y3">
        <v>22.951409999999999</v>
      </c>
      <c r="AA3">
        <v>0.77687200000000001</v>
      </c>
      <c r="AC3">
        <v>7.468375</v>
      </c>
      <c r="AF3" s="20">
        <v>45353</v>
      </c>
      <c r="AG3" t="s">
        <v>5</v>
      </c>
      <c r="AH3" t="s">
        <v>19</v>
      </c>
      <c r="AI3">
        <v>1</v>
      </c>
      <c r="AJ3">
        <v>3</v>
      </c>
      <c r="AK3">
        <v>23.49804</v>
      </c>
      <c r="AL3">
        <v>23.335079999999998</v>
      </c>
      <c r="AM3">
        <v>1.3635029999999999</v>
      </c>
      <c r="AN3">
        <v>1.1092724999999999</v>
      </c>
      <c r="AO3">
        <v>7.0357519999999996</v>
      </c>
      <c r="AP3">
        <v>7.2208449999999997</v>
      </c>
    </row>
    <row r="4" spans="1:42" x14ac:dyDescent="0.25">
      <c r="A4" s="3">
        <v>45377</v>
      </c>
      <c r="B4" s="16" t="s">
        <v>5</v>
      </c>
      <c r="C4" s="16">
        <v>-23.43</v>
      </c>
      <c r="D4" s="16">
        <v>-18.36</v>
      </c>
      <c r="E4" s="16">
        <v>-29.79</v>
      </c>
      <c r="H4" s="20">
        <v>45353</v>
      </c>
      <c r="I4" s="12" t="s">
        <v>5</v>
      </c>
      <c r="J4" s="10" t="s">
        <v>19</v>
      </c>
      <c r="K4" s="10">
        <v>1</v>
      </c>
      <c r="L4" s="9">
        <v>3</v>
      </c>
      <c r="M4" s="13">
        <v>23.49804</v>
      </c>
      <c r="N4" s="13">
        <f>AVERAGE(M4:M5)</f>
        <v>23.335079999999998</v>
      </c>
      <c r="O4" s="13">
        <v>1.3635029999999999</v>
      </c>
      <c r="P4" s="13">
        <f>AVERAGE(O4:O5)</f>
        <v>1.1092724999999999</v>
      </c>
      <c r="Q4" s="13">
        <v>7.0357519999999996</v>
      </c>
      <c r="R4" s="13">
        <f>AVERAGE(Q4:Q5)</f>
        <v>7.2208449999999997</v>
      </c>
      <c r="T4" s="20">
        <v>45353</v>
      </c>
      <c r="U4" t="s">
        <v>5</v>
      </c>
      <c r="V4" t="s">
        <v>19</v>
      </c>
      <c r="W4">
        <v>1</v>
      </c>
      <c r="X4">
        <v>3</v>
      </c>
      <c r="Y4">
        <v>23.49804</v>
      </c>
      <c r="Z4">
        <v>23.335079999999998</v>
      </c>
      <c r="AA4">
        <v>1.3635029999999999</v>
      </c>
      <c r="AB4">
        <v>1.1092724999999999</v>
      </c>
      <c r="AC4">
        <v>7.0357519999999996</v>
      </c>
      <c r="AD4">
        <v>7.2208449999999997</v>
      </c>
      <c r="AF4" s="20">
        <v>45353</v>
      </c>
      <c r="AG4" t="s">
        <v>5</v>
      </c>
      <c r="AH4" t="s">
        <v>15</v>
      </c>
      <c r="AI4">
        <v>1</v>
      </c>
      <c r="AJ4">
        <v>5</v>
      </c>
      <c r="AK4">
        <v>19.23799</v>
      </c>
      <c r="AL4">
        <v>19.87377</v>
      </c>
      <c r="AM4">
        <v>0.79607600000000001</v>
      </c>
      <c r="AN4">
        <v>0.93037300000000001</v>
      </c>
      <c r="AO4">
        <v>7.3007479999999996</v>
      </c>
      <c r="AP4">
        <v>7.2916860000000003</v>
      </c>
    </row>
    <row r="5" spans="1:42" x14ac:dyDescent="0.25">
      <c r="A5" s="3">
        <v>45389</v>
      </c>
      <c r="B5" s="16" t="s">
        <v>5</v>
      </c>
      <c r="C5" s="16">
        <v>-19</v>
      </c>
      <c r="D5" s="16">
        <v>-22.12</v>
      </c>
      <c r="E5" s="16">
        <v>-36.880000000000003</v>
      </c>
      <c r="H5" s="20">
        <v>45353</v>
      </c>
      <c r="I5" s="12" t="s">
        <v>5</v>
      </c>
      <c r="J5" s="10" t="s">
        <v>19</v>
      </c>
      <c r="K5" s="10">
        <v>2</v>
      </c>
      <c r="L5" s="9">
        <v>4</v>
      </c>
      <c r="M5" s="13">
        <v>23.17212</v>
      </c>
      <c r="N5" s="13"/>
      <c r="O5" s="13">
        <v>0.85504199999999997</v>
      </c>
      <c r="P5" s="13"/>
      <c r="Q5" s="13">
        <v>7.4059379999999999</v>
      </c>
      <c r="T5" s="20">
        <v>45353</v>
      </c>
      <c r="U5" t="s">
        <v>5</v>
      </c>
      <c r="V5" t="s">
        <v>19</v>
      </c>
      <c r="W5">
        <v>2</v>
      </c>
      <c r="X5">
        <v>4</v>
      </c>
      <c r="Y5">
        <v>23.17212</v>
      </c>
      <c r="AA5">
        <v>0.85504199999999997</v>
      </c>
      <c r="AC5">
        <v>7.4059379999999999</v>
      </c>
      <c r="AF5" s="20">
        <v>45353</v>
      </c>
      <c r="AG5" t="s">
        <v>7</v>
      </c>
      <c r="AH5" t="s">
        <v>15</v>
      </c>
      <c r="AI5">
        <v>1</v>
      </c>
      <c r="AJ5">
        <v>7</v>
      </c>
      <c r="AK5">
        <v>20.279720000000001</v>
      </c>
      <c r="AL5">
        <v>19.519125000000003</v>
      </c>
      <c r="AM5">
        <v>0.76275800000000005</v>
      </c>
      <c r="AN5">
        <v>0.70758350000000003</v>
      </c>
      <c r="AO5">
        <v>7.6357650000000001</v>
      </c>
      <c r="AP5">
        <v>7.4785079999999997</v>
      </c>
    </row>
    <row r="6" spans="1:42" x14ac:dyDescent="0.25">
      <c r="A6" s="3">
        <v>45353</v>
      </c>
      <c r="B6" s="16" t="s">
        <v>6</v>
      </c>
      <c r="C6" s="16">
        <v>-19.57</v>
      </c>
      <c r="D6" s="16">
        <v>-22.57</v>
      </c>
      <c r="E6" s="16">
        <v>-22.56</v>
      </c>
      <c r="H6" s="20">
        <v>45353</v>
      </c>
      <c r="I6" s="12" t="s">
        <v>5</v>
      </c>
      <c r="J6" s="10" t="s">
        <v>15</v>
      </c>
      <c r="K6" s="10">
        <v>1</v>
      </c>
      <c r="L6" s="9">
        <v>5</v>
      </c>
      <c r="M6" s="13">
        <v>19.23799</v>
      </c>
      <c r="N6" s="13">
        <f t="shared" ref="N6" si="0">AVERAGE(M6:M7)</f>
        <v>19.87377</v>
      </c>
      <c r="O6" s="13">
        <v>0.79607600000000001</v>
      </c>
      <c r="P6" s="13">
        <f t="shared" ref="P6" si="1">AVERAGE(O6:O7)</f>
        <v>0.93037300000000001</v>
      </c>
      <c r="Q6" s="13">
        <v>7.3007479999999996</v>
      </c>
      <c r="R6" s="13">
        <f t="shared" ref="R6" si="2">AVERAGE(Q6:Q7)</f>
        <v>7.2916860000000003</v>
      </c>
      <c r="T6" s="20">
        <v>45353</v>
      </c>
      <c r="U6" t="s">
        <v>5</v>
      </c>
      <c r="V6" t="s">
        <v>15</v>
      </c>
      <c r="W6">
        <v>1</v>
      </c>
      <c r="X6">
        <v>5</v>
      </c>
      <c r="Y6">
        <v>19.23799</v>
      </c>
      <c r="Z6">
        <v>19.87377</v>
      </c>
      <c r="AA6">
        <v>0.79607600000000001</v>
      </c>
      <c r="AB6">
        <v>0.93037300000000001</v>
      </c>
      <c r="AC6">
        <v>7.3007479999999996</v>
      </c>
      <c r="AD6">
        <v>7.2916860000000003</v>
      </c>
      <c r="AF6" s="20">
        <v>45353</v>
      </c>
      <c r="AG6" t="s">
        <v>7</v>
      </c>
      <c r="AH6" t="s">
        <v>19</v>
      </c>
      <c r="AI6">
        <v>1</v>
      </c>
      <c r="AJ6">
        <v>9</v>
      </c>
      <c r="AK6">
        <v>23.90493</v>
      </c>
      <c r="AL6">
        <v>24.152565000000003</v>
      </c>
      <c r="AM6">
        <v>0.84672199999999997</v>
      </c>
      <c r="AN6">
        <v>0.92501849999999997</v>
      </c>
      <c r="AO6">
        <v>8.9503520000000005</v>
      </c>
      <c r="AP6">
        <v>9.1424735000000013</v>
      </c>
    </row>
    <row r="7" spans="1:42" x14ac:dyDescent="0.25">
      <c r="A7" s="23">
        <v>45361</v>
      </c>
      <c r="B7" s="16" t="s">
        <v>6</v>
      </c>
      <c r="C7" s="16">
        <v>-22.37</v>
      </c>
      <c r="D7" s="16">
        <v>-25.88</v>
      </c>
      <c r="E7" s="16">
        <v>-30.95</v>
      </c>
      <c r="H7" s="20">
        <v>45353</v>
      </c>
      <c r="I7" s="12" t="s">
        <v>5</v>
      </c>
      <c r="J7" s="10" t="s">
        <v>15</v>
      </c>
      <c r="K7" s="10">
        <v>2</v>
      </c>
      <c r="L7" s="9">
        <v>6</v>
      </c>
      <c r="M7" s="13">
        <v>20.509550000000001</v>
      </c>
      <c r="N7" s="13"/>
      <c r="O7" s="13">
        <v>1.06467</v>
      </c>
      <c r="P7" s="13"/>
      <c r="Q7" s="13">
        <v>7.2826240000000002</v>
      </c>
      <c r="R7" s="13"/>
      <c r="T7" s="20">
        <v>45353</v>
      </c>
      <c r="U7" t="s">
        <v>5</v>
      </c>
      <c r="V7" t="s">
        <v>15</v>
      </c>
      <c r="W7">
        <v>2</v>
      </c>
      <c r="X7">
        <v>6</v>
      </c>
      <c r="Y7">
        <v>20.509550000000001</v>
      </c>
      <c r="AA7">
        <v>1.06467</v>
      </c>
      <c r="AC7">
        <v>7.2826240000000002</v>
      </c>
      <c r="AF7" s="20">
        <v>45353</v>
      </c>
      <c r="AG7" t="s">
        <v>7</v>
      </c>
      <c r="AH7" t="s">
        <v>14</v>
      </c>
      <c r="AI7">
        <v>1</v>
      </c>
      <c r="AJ7">
        <v>11</v>
      </c>
      <c r="AK7">
        <v>20.84571</v>
      </c>
      <c r="AL7">
        <v>20.856380000000001</v>
      </c>
      <c r="AM7">
        <v>1.1539569999999999</v>
      </c>
      <c r="AN7">
        <v>0.83563299999999996</v>
      </c>
      <c r="AO7">
        <v>9.0382169999999995</v>
      </c>
      <c r="AP7">
        <v>8.1863144999999999</v>
      </c>
    </row>
    <row r="8" spans="1:42" x14ac:dyDescent="0.25">
      <c r="A8" s="27">
        <v>45377</v>
      </c>
      <c r="B8" s="16" t="s">
        <v>6</v>
      </c>
      <c r="C8" s="16">
        <v>-45.26</v>
      </c>
      <c r="D8" s="16">
        <v>-39.770000000000003</v>
      </c>
      <c r="E8" s="16">
        <v>-52.2</v>
      </c>
      <c r="H8" s="20">
        <v>45353</v>
      </c>
      <c r="I8" s="12" t="s">
        <v>7</v>
      </c>
      <c r="J8" s="10" t="s">
        <v>15</v>
      </c>
      <c r="K8" s="10">
        <v>1</v>
      </c>
      <c r="L8" s="9">
        <v>7</v>
      </c>
      <c r="M8" s="13">
        <v>20.279720000000001</v>
      </c>
      <c r="N8" s="13">
        <f t="shared" ref="N8" si="3">AVERAGE(M8:M9)</f>
        <v>19.519125000000003</v>
      </c>
      <c r="O8" s="13">
        <v>0.76275800000000005</v>
      </c>
      <c r="P8" s="13">
        <f t="shared" ref="P8" si="4">AVERAGE(O8:O9)</f>
        <v>0.70758350000000003</v>
      </c>
      <c r="Q8" s="13">
        <v>7.6357650000000001</v>
      </c>
      <c r="R8" s="13">
        <f t="shared" ref="R8" si="5">AVERAGE(Q8:Q9)</f>
        <v>7.4785079999999997</v>
      </c>
      <c r="T8" s="20">
        <v>45353</v>
      </c>
      <c r="U8" t="s">
        <v>7</v>
      </c>
      <c r="V8" t="s">
        <v>15</v>
      </c>
      <c r="W8">
        <v>1</v>
      </c>
      <c r="X8">
        <v>7</v>
      </c>
      <c r="Y8">
        <v>20.279720000000001</v>
      </c>
      <c r="Z8">
        <v>19.519125000000003</v>
      </c>
      <c r="AA8">
        <v>0.76275800000000005</v>
      </c>
      <c r="AB8">
        <v>0.70758350000000003</v>
      </c>
      <c r="AC8">
        <v>7.6357650000000001</v>
      </c>
      <c r="AD8">
        <v>7.4785079999999997</v>
      </c>
      <c r="AF8" s="20">
        <v>45353</v>
      </c>
      <c r="AG8" t="s">
        <v>10</v>
      </c>
      <c r="AH8" t="s">
        <v>14</v>
      </c>
      <c r="AI8">
        <v>1</v>
      </c>
      <c r="AJ8">
        <v>13</v>
      </c>
      <c r="AK8">
        <v>21.685110000000002</v>
      </c>
      <c r="AL8">
        <v>20.393825</v>
      </c>
      <c r="AM8">
        <v>0.47971000000000003</v>
      </c>
      <c r="AN8">
        <v>0.51104499999999997</v>
      </c>
      <c r="AO8">
        <v>7.1103300000000003</v>
      </c>
      <c r="AP8">
        <v>6.7255789999999998</v>
      </c>
    </row>
    <row r="9" spans="1:42" x14ac:dyDescent="0.25">
      <c r="A9" s="3">
        <v>45389</v>
      </c>
      <c r="B9" s="16" t="s">
        <v>6</v>
      </c>
      <c r="C9" s="16">
        <v>-126.66</v>
      </c>
      <c r="D9" s="16">
        <v>-23.59</v>
      </c>
      <c r="E9" s="16">
        <v>-38.979999999999997</v>
      </c>
      <c r="H9" s="20">
        <v>45353</v>
      </c>
      <c r="I9" s="12" t="s">
        <v>7</v>
      </c>
      <c r="J9" s="10" t="s">
        <v>15</v>
      </c>
      <c r="K9" s="10">
        <v>2</v>
      </c>
      <c r="L9" s="9">
        <v>8</v>
      </c>
      <c r="M9" s="13">
        <v>18.75853</v>
      </c>
      <c r="N9" s="13"/>
      <c r="O9" s="13">
        <v>0.65240900000000002</v>
      </c>
      <c r="P9" s="13"/>
      <c r="Q9" s="13">
        <v>7.3212510000000002</v>
      </c>
      <c r="R9" s="13"/>
      <c r="T9" s="20">
        <v>45353</v>
      </c>
      <c r="U9" t="s">
        <v>7</v>
      </c>
      <c r="V9" t="s">
        <v>15</v>
      </c>
      <c r="W9">
        <v>2</v>
      </c>
      <c r="X9">
        <v>8</v>
      </c>
      <c r="Y9">
        <v>18.75853</v>
      </c>
      <c r="AA9">
        <v>0.65240900000000002</v>
      </c>
      <c r="AC9">
        <v>7.3212510000000002</v>
      </c>
      <c r="AF9" s="20">
        <v>45353</v>
      </c>
      <c r="AG9" t="s">
        <v>10</v>
      </c>
      <c r="AH9" t="s">
        <v>19</v>
      </c>
      <c r="AI9">
        <v>1</v>
      </c>
      <c r="AJ9">
        <v>15</v>
      </c>
      <c r="AK9">
        <v>24.08015</v>
      </c>
      <c r="AL9">
        <v>24.339034999999999</v>
      </c>
      <c r="AM9">
        <v>1.3195380000000001</v>
      </c>
      <c r="AN9">
        <v>0.99753550000000013</v>
      </c>
      <c r="AO9">
        <v>8.6490749999999998</v>
      </c>
      <c r="AP9">
        <v>8.7123539999999995</v>
      </c>
    </row>
    <row r="10" spans="1:42" x14ac:dyDescent="0.25">
      <c r="A10" s="29">
        <v>45353</v>
      </c>
      <c r="B10" s="16" t="s">
        <v>7</v>
      </c>
      <c r="C10" s="16">
        <v>-16.260000000000002</v>
      </c>
      <c r="D10" s="16">
        <v>-15.63</v>
      </c>
      <c r="E10" s="16">
        <v>-15.46</v>
      </c>
      <c r="H10" s="20">
        <v>45353</v>
      </c>
      <c r="I10" s="12" t="s">
        <v>7</v>
      </c>
      <c r="J10" s="10" t="s">
        <v>19</v>
      </c>
      <c r="K10" s="10">
        <v>1</v>
      </c>
      <c r="L10" s="9">
        <v>9</v>
      </c>
      <c r="M10" s="13">
        <v>23.90493</v>
      </c>
      <c r="N10" s="13">
        <f t="shared" ref="N10" si="6">AVERAGE(M10:M11)</f>
        <v>24.152565000000003</v>
      </c>
      <c r="O10" s="13">
        <v>0.84672199999999997</v>
      </c>
      <c r="P10" s="13">
        <f t="shared" ref="P10" si="7">AVERAGE(O10:O11)</f>
        <v>0.92501849999999997</v>
      </c>
      <c r="Q10" s="13">
        <v>8.9503520000000005</v>
      </c>
      <c r="R10" s="13">
        <f t="shared" ref="R10" si="8">AVERAGE(Q10:Q11)</f>
        <v>9.1424735000000013</v>
      </c>
      <c r="T10" s="20">
        <v>45353</v>
      </c>
      <c r="U10" t="s">
        <v>7</v>
      </c>
      <c r="V10" t="s">
        <v>19</v>
      </c>
      <c r="W10">
        <v>1</v>
      </c>
      <c r="X10">
        <v>9</v>
      </c>
      <c r="Y10">
        <v>23.90493</v>
      </c>
      <c r="Z10">
        <v>24.152565000000003</v>
      </c>
      <c r="AA10">
        <v>0.84672199999999997</v>
      </c>
      <c r="AB10">
        <v>0.92501849999999997</v>
      </c>
      <c r="AC10">
        <v>8.9503520000000005</v>
      </c>
      <c r="AD10">
        <v>9.1424735000000013</v>
      </c>
      <c r="AF10" s="20">
        <v>45353</v>
      </c>
      <c r="AG10" t="s">
        <v>10</v>
      </c>
      <c r="AH10" t="s">
        <v>15</v>
      </c>
      <c r="AI10">
        <v>1</v>
      </c>
      <c r="AJ10">
        <v>17</v>
      </c>
      <c r="AK10">
        <v>18.880970000000001</v>
      </c>
      <c r="AL10">
        <v>18.699575000000003</v>
      </c>
      <c r="AM10">
        <v>0.84513899999999997</v>
      </c>
      <c r="AN10">
        <v>0.65415449999999997</v>
      </c>
      <c r="AO10">
        <v>7.9083620000000003</v>
      </c>
      <c r="AP10">
        <v>7.6017945000000005</v>
      </c>
    </row>
    <row r="11" spans="1:42" x14ac:dyDescent="0.25">
      <c r="A11" s="23">
        <v>45361</v>
      </c>
      <c r="B11" s="16" t="s">
        <v>7</v>
      </c>
      <c r="C11" s="16">
        <v>-26.9</v>
      </c>
      <c r="D11" s="16">
        <v>-30.23</v>
      </c>
      <c r="E11" s="16">
        <v>-37.090000000000003</v>
      </c>
      <c r="H11" s="20">
        <v>45353</v>
      </c>
      <c r="I11" s="12" t="s">
        <v>7</v>
      </c>
      <c r="J11" s="10" t="s">
        <v>19</v>
      </c>
      <c r="K11" s="10">
        <v>2</v>
      </c>
      <c r="L11" s="9">
        <v>10</v>
      </c>
      <c r="M11" s="13">
        <v>24.400200000000002</v>
      </c>
      <c r="N11" s="13"/>
      <c r="O11" s="13">
        <v>1.003315</v>
      </c>
      <c r="P11" s="13"/>
      <c r="Q11" s="13">
        <v>9.3345950000000002</v>
      </c>
      <c r="R11" s="13"/>
      <c r="T11" s="20">
        <v>45353</v>
      </c>
      <c r="U11" t="s">
        <v>7</v>
      </c>
      <c r="V11" t="s">
        <v>19</v>
      </c>
      <c r="W11">
        <v>2</v>
      </c>
      <c r="X11">
        <v>10</v>
      </c>
      <c r="Y11">
        <v>24.400200000000002</v>
      </c>
      <c r="AA11">
        <v>1.003315</v>
      </c>
      <c r="AC11">
        <v>9.3345950000000002</v>
      </c>
      <c r="AF11" s="20">
        <v>45353</v>
      </c>
      <c r="AG11" t="s">
        <v>6</v>
      </c>
      <c r="AH11" t="s">
        <v>15</v>
      </c>
      <c r="AI11">
        <v>1</v>
      </c>
      <c r="AJ11">
        <v>19</v>
      </c>
      <c r="AK11">
        <v>19.95485</v>
      </c>
      <c r="AL11">
        <v>20.996760000000002</v>
      </c>
      <c r="AM11">
        <v>1.0476749999999999</v>
      </c>
      <c r="AN11">
        <v>0.79843099999999989</v>
      </c>
      <c r="AO11">
        <v>7.2884500000000001</v>
      </c>
      <c r="AP11">
        <v>7.7704240000000002</v>
      </c>
    </row>
    <row r="12" spans="1:42" x14ac:dyDescent="0.25">
      <c r="A12" s="27">
        <v>45377</v>
      </c>
      <c r="B12" s="16" t="s">
        <v>7</v>
      </c>
      <c r="C12" s="16">
        <v>-69.319999999999993</v>
      </c>
      <c r="D12" s="16">
        <v>-100.93</v>
      </c>
      <c r="E12" s="16">
        <v>-145.94999999999999</v>
      </c>
      <c r="H12" s="20">
        <v>45353</v>
      </c>
      <c r="I12" s="12" t="s">
        <v>7</v>
      </c>
      <c r="J12" s="10" t="s">
        <v>14</v>
      </c>
      <c r="K12" s="10">
        <v>1</v>
      </c>
      <c r="L12" s="9">
        <v>11</v>
      </c>
      <c r="M12" s="13">
        <v>20.84571</v>
      </c>
      <c r="N12" s="13">
        <f t="shared" ref="N12" si="9">AVERAGE(M12:M13)</f>
        <v>20.856380000000001</v>
      </c>
      <c r="O12" s="13">
        <v>1.1539569999999999</v>
      </c>
      <c r="P12" s="13">
        <f t="shared" ref="P12" si="10">AVERAGE(O12:O13)</f>
        <v>0.83563299999999996</v>
      </c>
      <c r="Q12" s="13">
        <v>9.0382169999999995</v>
      </c>
      <c r="R12" s="13">
        <f t="shared" ref="R12" si="11">AVERAGE(Q12:Q13)</f>
        <v>8.1863144999999999</v>
      </c>
      <c r="T12" s="20">
        <v>45353</v>
      </c>
      <c r="U12" t="s">
        <v>7</v>
      </c>
      <c r="V12" t="s">
        <v>14</v>
      </c>
      <c r="W12">
        <v>1</v>
      </c>
      <c r="X12">
        <v>11</v>
      </c>
      <c r="Y12">
        <v>20.84571</v>
      </c>
      <c r="Z12">
        <v>20.856380000000001</v>
      </c>
      <c r="AA12">
        <v>1.1539569999999999</v>
      </c>
      <c r="AB12">
        <v>0.83563299999999996</v>
      </c>
      <c r="AC12">
        <v>9.0382169999999995</v>
      </c>
      <c r="AD12">
        <v>8.1863144999999999</v>
      </c>
      <c r="AF12" s="20">
        <v>45353</v>
      </c>
      <c r="AG12" t="s">
        <v>6</v>
      </c>
      <c r="AH12" t="s">
        <v>19</v>
      </c>
      <c r="AI12">
        <v>1</v>
      </c>
      <c r="AJ12">
        <v>21</v>
      </c>
      <c r="AK12">
        <v>22.86365</v>
      </c>
      <c r="AL12">
        <v>22.87293</v>
      </c>
      <c r="AM12">
        <v>0.84033500000000005</v>
      </c>
      <c r="AN12">
        <v>0.66704249999999998</v>
      </c>
      <c r="AO12">
        <v>9.8132330000000003</v>
      </c>
      <c r="AP12">
        <v>9.1199329999999996</v>
      </c>
    </row>
    <row r="13" spans="1:42" x14ac:dyDescent="0.25">
      <c r="A13" s="3">
        <v>45389</v>
      </c>
      <c r="B13" s="16" t="s">
        <v>7</v>
      </c>
      <c r="C13" s="16">
        <v>-84.65</v>
      </c>
      <c r="D13" s="16">
        <v>-84.34</v>
      </c>
      <c r="E13" s="16">
        <v>-195.99</v>
      </c>
      <c r="H13" s="20">
        <v>45353</v>
      </c>
      <c r="I13" s="12" t="s">
        <v>7</v>
      </c>
      <c r="J13" s="10" t="s">
        <v>14</v>
      </c>
      <c r="K13" s="10">
        <v>2</v>
      </c>
      <c r="L13" s="9">
        <v>12</v>
      </c>
      <c r="M13" s="13">
        <v>20.867049999999999</v>
      </c>
      <c r="N13" s="13"/>
      <c r="O13" s="13">
        <v>0.51730900000000002</v>
      </c>
      <c r="P13" s="13"/>
      <c r="Q13" s="13">
        <v>7.3344120000000004</v>
      </c>
      <c r="R13" s="13"/>
      <c r="T13" s="20">
        <v>45353</v>
      </c>
      <c r="U13" t="s">
        <v>7</v>
      </c>
      <c r="V13" t="s">
        <v>14</v>
      </c>
      <c r="W13">
        <v>2</v>
      </c>
      <c r="X13">
        <v>12</v>
      </c>
      <c r="Y13">
        <v>20.867049999999999</v>
      </c>
      <c r="AA13">
        <v>0.51730900000000002</v>
      </c>
      <c r="AC13">
        <v>7.3344120000000004</v>
      </c>
      <c r="AF13" s="20">
        <v>45353</v>
      </c>
      <c r="AG13" t="s">
        <v>6</v>
      </c>
      <c r="AH13" t="s">
        <v>14</v>
      </c>
      <c r="AI13">
        <v>1</v>
      </c>
      <c r="AJ13">
        <v>23</v>
      </c>
      <c r="AK13">
        <v>19.544270000000001</v>
      </c>
      <c r="AL13">
        <v>19.809139999999999</v>
      </c>
      <c r="AM13">
        <v>0.51621799999999995</v>
      </c>
      <c r="AN13">
        <v>0.53961099999999995</v>
      </c>
      <c r="AO13">
        <v>8.8149060000000006</v>
      </c>
      <c r="AP13">
        <v>9.1277100000000004</v>
      </c>
    </row>
    <row r="14" spans="1:42" x14ac:dyDescent="0.25">
      <c r="A14" s="3">
        <v>45353</v>
      </c>
      <c r="B14" s="16" t="s">
        <v>8</v>
      </c>
      <c r="C14" s="16">
        <v>-51.29</v>
      </c>
      <c r="D14" s="16">
        <v>-42.23</v>
      </c>
      <c r="E14" s="16">
        <v>-19.5</v>
      </c>
      <c r="H14" s="20">
        <v>45353</v>
      </c>
      <c r="I14" s="12" t="s">
        <v>10</v>
      </c>
      <c r="J14" s="10" t="s">
        <v>14</v>
      </c>
      <c r="K14" s="10">
        <v>1</v>
      </c>
      <c r="L14" s="9">
        <v>13</v>
      </c>
      <c r="M14" s="13">
        <v>21.685110000000002</v>
      </c>
      <c r="N14" s="13">
        <f t="shared" ref="N14" si="12">AVERAGE(M14:M15)</f>
        <v>20.393825</v>
      </c>
      <c r="O14" s="13">
        <v>0.47971000000000003</v>
      </c>
      <c r="P14" s="13">
        <f t="shared" ref="P14" si="13">AVERAGE(O14:O15)</f>
        <v>0.51104499999999997</v>
      </c>
      <c r="Q14" s="13">
        <v>7.1103300000000003</v>
      </c>
      <c r="R14" s="13">
        <f t="shared" ref="R14" si="14">AVERAGE(Q14:Q15)</f>
        <v>6.7255789999999998</v>
      </c>
      <c r="T14" s="20">
        <v>45353</v>
      </c>
      <c r="U14" t="s">
        <v>10</v>
      </c>
      <c r="V14" t="s">
        <v>14</v>
      </c>
      <c r="W14">
        <v>1</v>
      </c>
      <c r="X14">
        <v>13</v>
      </c>
      <c r="Y14">
        <v>21.685110000000002</v>
      </c>
      <c r="Z14">
        <v>20.393825</v>
      </c>
      <c r="AA14">
        <v>0.47971000000000003</v>
      </c>
      <c r="AB14">
        <v>0.51104499999999997</v>
      </c>
      <c r="AC14">
        <v>7.1103300000000003</v>
      </c>
      <c r="AD14">
        <v>6.7255789999999998</v>
      </c>
      <c r="AF14" s="20">
        <v>45353</v>
      </c>
      <c r="AG14" t="s">
        <v>8</v>
      </c>
      <c r="AH14" t="s">
        <v>14</v>
      </c>
      <c r="AI14">
        <v>1</v>
      </c>
      <c r="AJ14">
        <v>25</v>
      </c>
      <c r="AK14">
        <v>17.960370000000001</v>
      </c>
      <c r="AL14">
        <v>17.262550000000001</v>
      </c>
      <c r="AM14">
        <v>0.46581</v>
      </c>
      <c r="AN14">
        <v>0.56053500000000001</v>
      </c>
      <c r="AO14">
        <v>8.3175460000000001</v>
      </c>
      <c r="AP14">
        <v>8.3285499999999999</v>
      </c>
    </row>
    <row r="15" spans="1:42" x14ac:dyDescent="0.25">
      <c r="A15" s="3">
        <v>45361</v>
      </c>
      <c r="B15" s="16" t="s">
        <v>8</v>
      </c>
      <c r="C15" s="16">
        <v>-47.44</v>
      </c>
      <c r="D15" s="16">
        <v>-24.75</v>
      </c>
      <c r="E15" s="16">
        <v>-20.399999999999999</v>
      </c>
      <c r="H15" s="20">
        <v>45353</v>
      </c>
      <c r="I15" s="12" t="s">
        <v>10</v>
      </c>
      <c r="J15" s="10" t="s">
        <v>14</v>
      </c>
      <c r="K15" s="10">
        <v>2</v>
      </c>
      <c r="L15" s="9">
        <v>14</v>
      </c>
      <c r="M15" s="13">
        <v>19.102540000000001</v>
      </c>
      <c r="N15" s="13"/>
      <c r="O15" s="13">
        <v>0.54237999999999997</v>
      </c>
      <c r="P15" s="13"/>
      <c r="Q15" s="13">
        <v>6.3408280000000001</v>
      </c>
      <c r="R15" s="13"/>
      <c r="T15" s="20">
        <v>45353</v>
      </c>
      <c r="U15" t="s">
        <v>10</v>
      </c>
      <c r="V15" t="s">
        <v>14</v>
      </c>
      <c r="W15">
        <v>2</v>
      </c>
      <c r="X15">
        <v>14</v>
      </c>
      <c r="Y15">
        <v>19.102540000000001</v>
      </c>
      <c r="AA15">
        <v>0.54237999999999997</v>
      </c>
      <c r="AC15">
        <v>6.3408280000000001</v>
      </c>
      <c r="AF15" s="20">
        <v>45353</v>
      </c>
      <c r="AG15" t="s">
        <v>8</v>
      </c>
      <c r="AH15" t="s">
        <v>19</v>
      </c>
      <c r="AI15">
        <v>1</v>
      </c>
      <c r="AJ15">
        <v>27</v>
      </c>
      <c r="AK15">
        <v>21.83981</v>
      </c>
      <c r="AL15">
        <v>23.379249999999999</v>
      </c>
      <c r="AM15">
        <v>0.67072900000000002</v>
      </c>
      <c r="AN15">
        <v>0.706542</v>
      </c>
      <c r="AO15">
        <v>10.671099999999999</v>
      </c>
      <c r="AP15">
        <v>10.59456</v>
      </c>
    </row>
    <row r="16" spans="1:42" x14ac:dyDescent="0.25">
      <c r="A16" s="27">
        <v>45377</v>
      </c>
      <c r="B16" s="16" t="s">
        <v>8</v>
      </c>
      <c r="C16" s="16">
        <v>-31.73</v>
      </c>
      <c r="D16" s="16">
        <v>-48.43</v>
      </c>
      <c r="E16" s="16">
        <v>-122.11</v>
      </c>
      <c r="H16" s="20">
        <v>45353</v>
      </c>
      <c r="I16" s="12" t="s">
        <v>10</v>
      </c>
      <c r="J16" s="10" t="s">
        <v>19</v>
      </c>
      <c r="K16" s="10">
        <v>1</v>
      </c>
      <c r="L16" s="9">
        <v>15</v>
      </c>
      <c r="M16" s="13">
        <v>24.08015</v>
      </c>
      <c r="N16" s="13">
        <f t="shared" ref="N16" si="15">AVERAGE(M16:M17)</f>
        <v>24.339034999999999</v>
      </c>
      <c r="O16" s="13">
        <v>1.3195380000000001</v>
      </c>
      <c r="P16" s="13">
        <f t="shared" ref="P16" si="16">AVERAGE(O16:O17)</f>
        <v>0.99753550000000013</v>
      </c>
      <c r="Q16" s="13">
        <v>8.6490749999999998</v>
      </c>
      <c r="R16" s="13">
        <f t="shared" ref="R16" si="17">AVERAGE(Q16:Q17)</f>
        <v>8.7123539999999995</v>
      </c>
      <c r="T16" s="20">
        <v>45353</v>
      </c>
      <c r="U16" t="s">
        <v>10</v>
      </c>
      <c r="V16" t="s">
        <v>19</v>
      </c>
      <c r="W16">
        <v>1</v>
      </c>
      <c r="X16">
        <v>15</v>
      </c>
      <c r="Y16">
        <v>24.08015</v>
      </c>
      <c r="Z16">
        <v>24.339034999999999</v>
      </c>
      <c r="AA16">
        <v>1.3195380000000001</v>
      </c>
      <c r="AB16">
        <v>0.99753550000000013</v>
      </c>
      <c r="AC16">
        <v>8.6490749999999998</v>
      </c>
      <c r="AD16">
        <v>8.7123539999999995</v>
      </c>
      <c r="AF16" s="20">
        <v>45353</v>
      </c>
      <c r="AG16" t="s">
        <v>8</v>
      </c>
      <c r="AH16" t="s">
        <v>15</v>
      </c>
      <c r="AI16">
        <v>1</v>
      </c>
      <c r="AJ16">
        <v>29</v>
      </c>
      <c r="AK16">
        <v>24.057210000000001</v>
      </c>
      <c r="AL16">
        <v>22.764949999999999</v>
      </c>
      <c r="AM16">
        <v>0.60884499999999997</v>
      </c>
      <c r="AN16">
        <v>0.76272849999999992</v>
      </c>
      <c r="AO16">
        <v>10.663790000000001</v>
      </c>
      <c r="AP16">
        <v>10.694945000000001</v>
      </c>
    </row>
    <row r="17" spans="1:42" x14ac:dyDescent="0.25">
      <c r="A17" s="3">
        <v>45389</v>
      </c>
      <c r="B17" s="16" t="s">
        <v>8</v>
      </c>
      <c r="C17" s="16">
        <v>-48.97</v>
      </c>
      <c r="D17" s="16">
        <v>-22.04</v>
      </c>
      <c r="E17" s="16">
        <v>-81.790000000000006</v>
      </c>
      <c r="H17" s="20">
        <v>45353</v>
      </c>
      <c r="I17" s="12" t="s">
        <v>10</v>
      </c>
      <c r="J17" s="10" t="s">
        <v>19</v>
      </c>
      <c r="K17" s="10">
        <v>2</v>
      </c>
      <c r="L17" s="9">
        <v>16</v>
      </c>
      <c r="M17" s="13">
        <v>24.597919999999998</v>
      </c>
      <c r="N17" s="13"/>
      <c r="O17" s="13">
        <v>0.67553300000000005</v>
      </c>
      <c r="P17" s="13"/>
      <c r="Q17" s="13">
        <v>8.7756329999999991</v>
      </c>
      <c r="R17" s="13"/>
      <c r="T17" s="20">
        <v>45353</v>
      </c>
      <c r="U17" t="s">
        <v>10</v>
      </c>
      <c r="V17" t="s">
        <v>19</v>
      </c>
      <c r="W17">
        <v>2</v>
      </c>
      <c r="X17">
        <v>16</v>
      </c>
      <c r="Y17">
        <v>24.597919999999998</v>
      </c>
      <c r="AA17">
        <v>0.67553300000000005</v>
      </c>
      <c r="AC17">
        <v>8.7756329999999991</v>
      </c>
      <c r="AF17" s="20">
        <v>45353</v>
      </c>
      <c r="AG17" t="s">
        <v>9</v>
      </c>
      <c r="AH17" t="s">
        <v>15</v>
      </c>
      <c r="AI17">
        <v>1</v>
      </c>
      <c r="AJ17">
        <v>31</v>
      </c>
      <c r="AK17">
        <v>22.003240000000002</v>
      </c>
      <c r="AL17">
        <v>21.159995000000002</v>
      </c>
      <c r="AM17">
        <v>0.51591799999999999</v>
      </c>
      <c r="AN17">
        <v>0.5743625</v>
      </c>
      <c r="AO17">
        <v>10.08816</v>
      </c>
      <c r="AP17">
        <v>9.2208639999999988</v>
      </c>
    </row>
    <row r="18" spans="1:42" x14ac:dyDescent="0.25">
      <c r="A18" s="3">
        <v>45353</v>
      </c>
      <c r="B18" s="16" t="s">
        <v>9</v>
      </c>
      <c r="C18" s="16">
        <v>-25.08396275838216</v>
      </c>
      <c r="D18" s="16">
        <v>-23.62</v>
      </c>
      <c r="E18" s="16">
        <v>-31.7</v>
      </c>
      <c r="H18" s="20">
        <v>45353</v>
      </c>
      <c r="I18" s="12" t="s">
        <v>10</v>
      </c>
      <c r="J18" s="10" t="s">
        <v>15</v>
      </c>
      <c r="K18" s="10">
        <v>1</v>
      </c>
      <c r="L18" s="9">
        <v>17</v>
      </c>
      <c r="M18" s="13">
        <v>18.880970000000001</v>
      </c>
      <c r="N18" s="13">
        <f t="shared" ref="N18" si="18">AVERAGE(M18:M19)</f>
        <v>18.699575000000003</v>
      </c>
      <c r="O18" s="13">
        <v>0.84513899999999997</v>
      </c>
      <c r="P18" s="13">
        <f t="shared" ref="P18" si="19">AVERAGE(O18:O19)</f>
        <v>0.65415449999999997</v>
      </c>
      <c r="Q18" s="13">
        <v>7.9083620000000003</v>
      </c>
      <c r="R18" s="13">
        <f t="shared" ref="R18" si="20">AVERAGE(Q18:Q19)</f>
        <v>7.6017945000000005</v>
      </c>
      <c r="T18" s="20">
        <v>45353</v>
      </c>
      <c r="U18" t="s">
        <v>10</v>
      </c>
      <c r="V18" t="s">
        <v>15</v>
      </c>
      <c r="W18">
        <v>1</v>
      </c>
      <c r="X18">
        <v>17</v>
      </c>
      <c r="Y18">
        <v>18.880970000000001</v>
      </c>
      <c r="Z18">
        <v>18.699575000000003</v>
      </c>
      <c r="AA18">
        <v>0.84513899999999997</v>
      </c>
      <c r="AB18">
        <v>0.65415449999999997</v>
      </c>
      <c r="AC18">
        <v>7.9083620000000003</v>
      </c>
      <c r="AD18">
        <v>7.6017945000000005</v>
      </c>
      <c r="AF18" s="20">
        <v>45353</v>
      </c>
      <c r="AG18" t="s">
        <v>9</v>
      </c>
      <c r="AH18" t="s">
        <v>19</v>
      </c>
      <c r="AI18">
        <v>1</v>
      </c>
      <c r="AJ18">
        <v>33</v>
      </c>
      <c r="AK18">
        <v>22.949149999999999</v>
      </c>
      <c r="AL18">
        <v>22.73169</v>
      </c>
      <c r="AM18">
        <v>0.53665799999999997</v>
      </c>
      <c r="AN18">
        <v>0.73820700000000006</v>
      </c>
      <c r="AO18">
        <v>9.8423160000000003</v>
      </c>
      <c r="AP18">
        <v>9.9832029999999996</v>
      </c>
    </row>
    <row r="19" spans="1:42" x14ac:dyDescent="0.25">
      <c r="A19" s="3">
        <v>45361</v>
      </c>
      <c r="B19" s="16" t="s">
        <v>9</v>
      </c>
      <c r="C19" s="16">
        <v>-28.148781061172485</v>
      </c>
      <c r="D19" s="16">
        <v>-22.22</v>
      </c>
      <c r="E19" s="16">
        <v>-32.549999999999997</v>
      </c>
      <c r="H19" s="20">
        <v>45353</v>
      </c>
      <c r="I19" s="12" t="s">
        <v>10</v>
      </c>
      <c r="J19" s="10" t="s">
        <v>15</v>
      </c>
      <c r="K19" s="10">
        <v>2</v>
      </c>
      <c r="L19" s="9">
        <v>18</v>
      </c>
      <c r="M19" s="13">
        <v>18.518180000000001</v>
      </c>
      <c r="N19" s="13"/>
      <c r="O19" s="13">
        <v>0.46317000000000003</v>
      </c>
      <c r="P19" s="13"/>
      <c r="Q19" s="13">
        <v>7.2952269999999997</v>
      </c>
      <c r="R19" s="13"/>
      <c r="T19" s="20">
        <v>45353</v>
      </c>
      <c r="U19" t="s">
        <v>10</v>
      </c>
      <c r="V19" t="s">
        <v>15</v>
      </c>
      <c r="W19">
        <v>2</v>
      </c>
      <c r="X19">
        <v>18</v>
      </c>
      <c r="Y19">
        <v>18.518180000000001</v>
      </c>
      <c r="AA19">
        <v>0.46317000000000003</v>
      </c>
      <c r="AC19">
        <v>7.2952269999999997</v>
      </c>
      <c r="AF19" s="20">
        <v>45353</v>
      </c>
      <c r="AG19" t="s">
        <v>9</v>
      </c>
      <c r="AH19" t="s">
        <v>14</v>
      </c>
      <c r="AI19">
        <v>1</v>
      </c>
      <c r="AJ19">
        <v>35</v>
      </c>
      <c r="AK19">
        <v>17.243490000000001</v>
      </c>
      <c r="AL19">
        <v>14.612995000000002</v>
      </c>
      <c r="AM19">
        <v>0.41147600000000001</v>
      </c>
      <c r="AN19">
        <v>0.49283949999999999</v>
      </c>
      <c r="AO19">
        <v>8.6488150000000008</v>
      </c>
      <c r="AP19">
        <v>8.5790800000000011</v>
      </c>
    </row>
    <row r="20" spans="1:42" x14ac:dyDescent="0.25">
      <c r="A20" s="3">
        <v>45377</v>
      </c>
      <c r="B20" s="16" t="s">
        <v>9</v>
      </c>
      <c r="C20" s="16">
        <v>-121.31881268819173</v>
      </c>
      <c r="D20" s="16">
        <v>-82.04</v>
      </c>
      <c r="E20" s="16">
        <v>-106.39</v>
      </c>
      <c r="H20" s="20">
        <v>45353</v>
      </c>
      <c r="I20" s="12" t="s">
        <v>6</v>
      </c>
      <c r="J20" s="10" t="s">
        <v>15</v>
      </c>
      <c r="K20" s="10">
        <v>1</v>
      </c>
      <c r="L20" s="9">
        <v>19</v>
      </c>
      <c r="M20" s="13">
        <v>19.95485</v>
      </c>
      <c r="N20" s="13">
        <f t="shared" ref="N20" si="21">AVERAGE(M20:M21)</f>
        <v>20.996760000000002</v>
      </c>
      <c r="O20" s="13">
        <v>1.0476749999999999</v>
      </c>
      <c r="P20" s="13">
        <f t="shared" ref="P20" si="22">AVERAGE(O20:O21)</f>
        <v>0.79843099999999989</v>
      </c>
      <c r="Q20" s="13">
        <v>7.2884500000000001</v>
      </c>
      <c r="R20" s="13">
        <f t="shared" ref="R20" si="23">AVERAGE(Q20:Q21)</f>
        <v>7.7704240000000002</v>
      </c>
      <c r="T20" s="20">
        <v>45353</v>
      </c>
      <c r="U20" t="s">
        <v>6</v>
      </c>
      <c r="V20" t="s">
        <v>15</v>
      </c>
      <c r="W20">
        <v>1</v>
      </c>
      <c r="X20">
        <v>19</v>
      </c>
      <c r="Y20">
        <v>19.95485</v>
      </c>
      <c r="Z20">
        <v>20.996760000000002</v>
      </c>
      <c r="AA20">
        <v>1.0476749999999999</v>
      </c>
      <c r="AB20">
        <v>0.79843099999999989</v>
      </c>
      <c r="AC20">
        <v>7.2884500000000001</v>
      </c>
      <c r="AD20">
        <v>7.7704240000000002</v>
      </c>
      <c r="AF20" s="11">
        <v>45361</v>
      </c>
      <c r="AG20" t="s">
        <v>5</v>
      </c>
      <c r="AH20" t="s">
        <v>14</v>
      </c>
      <c r="AI20">
        <v>1</v>
      </c>
      <c r="AJ20">
        <v>1</v>
      </c>
      <c r="AK20">
        <v>19.951409999999999</v>
      </c>
      <c r="AL20">
        <v>20.183914999999999</v>
      </c>
      <c r="AM20">
        <v>0.69425700000000001</v>
      </c>
      <c r="AN20">
        <v>0.6073655</v>
      </c>
      <c r="AO20">
        <v>5.3064619999999998</v>
      </c>
      <c r="AP20">
        <v>4.9168944999999997</v>
      </c>
    </row>
    <row r="21" spans="1:42" x14ac:dyDescent="0.25">
      <c r="A21" s="3">
        <v>45389</v>
      </c>
      <c r="B21" s="16" t="s">
        <v>9</v>
      </c>
      <c r="C21" s="16">
        <v>-44.784200668334961</v>
      </c>
      <c r="D21" s="16">
        <v>-109.86</v>
      </c>
      <c r="E21" s="16">
        <v>-54.1</v>
      </c>
      <c r="H21" s="20">
        <v>45353</v>
      </c>
      <c r="I21" s="12" t="s">
        <v>6</v>
      </c>
      <c r="J21" s="10" t="s">
        <v>15</v>
      </c>
      <c r="K21" s="10">
        <v>2</v>
      </c>
      <c r="L21" s="9">
        <v>20</v>
      </c>
      <c r="M21" s="13">
        <v>22.03867</v>
      </c>
      <c r="N21" s="13"/>
      <c r="O21" s="13">
        <v>0.54918699999999998</v>
      </c>
      <c r="P21" s="13"/>
      <c r="Q21" s="13">
        <v>8.2523979999999995</v>
      </c>
      <c r="R21" s="13"/>
      <c r="T21" s="20">
        <v>45353</v>
      </c>
      <c r="U21" t="s">
        <v>6</v>
      </c>
      <c r="V21" t="s">
        <v>15</v>
      </c>
      <c r="W21">
        <v>2</v>
      </c>
      <c r="X21">
        <v>20</v>
      </c>
      <c r="Y21">
        <v>22.03867</v>
      </c>
      <c r="AA21">
        <v>0.54918699999999998</v>
      </c>
      <c r="AC21">
        <v>8.2523979999999995</v>
      </c>
      <c r="AF21" s="11">
        <v>45361</v>
      </c>
      <c r="AG21" t="s">
        <v>5</v>
      </c>
      <c r="AH21" t="s">
        <v>19</v>
      </c>
      <c r="AI21">
        <v>1</v>
      </c>
      <c r="AJ21">
        <v>3</v>
      </c>
      <c r="AK21">
        <v>23.84197</v>
      </c>
      <c r="AL21">
        <v>23.362925000000001</v>
      </c>
      <c r="AM21">
        <v>1.3415889999999999</v>
      </c>
      <c r="AN21">
        <v>1.3687814999999999</v>
      </c>
      <c r="AO21">
        <v>5.190677</v>
      </c>
      <c r="AP21">
        <v>4.9485314999999996</v>
      </c>
    </row>
    <row r="22" spans="1:42" x14ac:dyDescent="0.25">
      <c r="A22" s="3">
        <v>45353</v>
      </c>
      <c r="B22" s="16" t="s">
        <v>10</v>
      </c>
      <c r="C22" s="16">
        <v>-29.67</v>
      </c>
      <c r="D22" s="16">
        <v>-35.17</v>
      </c>
      <c r="E22" s="16">
        <v>-28.33</v>
      </c>
      <c r="H22" s="20">
        <v>45353</v>
      </c>
      <c r="I22" s="12" t="s">
        <v>6</v>
      </c>
      <c r="J22" s="10" t="s">
        <v>19</v>
      </c>
      <c r="K22" s="10">
        <v>1</v>
      </c>
      <c r="L22" s="9">
        <v>21</v>
      </c>
      <c r="M22" s="13">
        <v>22.86365</v>
      </c>
      <c r="N22" s="13">
        <f t="shared" ref="N22" si="24">AVERAGE(M22:M23)</f>
        <v>22.87293</v>
      </c>
      <c r="O22" s="13">
        <v>0.84033500000000005</v>
      </c>
      <c r="P22" s="13">
        <f t="shared" ref="P22" si="25">AVERAGE(O22:O23)</f>
        <v>0.66704249999999998</v>
      </c>
      <c r="Q22" s="13">
        <v>9.8132330000000003</v>
      </c>
      <c r="R22" s="13">
        <f t="shared" ref="R22" si="26">AVERAGE(Q22:Q23)</f>
        <v>9.1199329999999996</v>
      </c>
      <c r="T22" s="20">
        <v>45353</v>
      </c>
      <c r="U22" t="s">
        <v>6</v>
      </c>
      <c r="V22" t="s">
        <v>19</v>
      </c>
      <c r="W22">
        <v>1</v>
      </c>
      <c r="X22">
        <v>21</v>
      </c>
      <c r="Y22">
        <v>22.86365</v>
      </c>
      <c r="Z22">
        <v>22.87293</v>
      </c>
      <c r="AA22">
        <v>0.84033500000000005</v>
      </c>
      <c r="AB22">
        <v>0.66704249999999998</v>
      </c>
      <c r="AC22">
        <v>9.8132330000000003</v>
      </c>
      <c r="AD22">
        <v>9.1199329999999996</v>
      </c>
      <c r="AF22" s="11">
        <v>45361</v>
      </c>
      <c r="AG22" t="s">
        <v>5</v>
      </c>
      <c r="AH22" t="s">
        <v>15</v>
      </c>
      <c r="AI22">
        <v>1</v>
      </c>
      <c r="AJ22">
        <v>5</v>
      </c>
      <c r="AK22">
        <v>20.945799999999998</v>
      </c>
      <c r="AL22">
        <v>21.33558</v>
      </c>
      <c r="AM22">
        <v>0.95048900000000003</v>
      </c>
      <c r="AN22">
        <v>0.91225800000000001</v>
      </c>
      <c r="AO22">
        <v>4.2605190000000004</v>
      </c>
      <c r="AP22">
        <v>4.546767</v>
      </c>
    </row>
    <row r="23" spans="1:42" x14ac:dyDescent="0.25">
      <c r="A23" s="3">
        <v>45361</v>
      </c>
      <c r="B23" s="16" t="s">
        <v>10</v>
      </c>
      <c r="C23" s="16">
        <v>-26.67</v>
      </c>
      <c r="D23" s="16">
        <v>-31.83</v>
      </c>
      <c r="E23" s="16">
        <v>-26</v>
      </c>
      <c r="H23" s="20">
        <v>45353</v>
      </c>
      <c r="I23" s="12" t="s">
        <v>6</v>
      </c>
      <c r="J23" s="10" t="s">
        <v>19</v>
      </c>
      <c r="K23" s="10">
        <v>2</v>
      </c>
      <c r="L23" s="9">
        <v>22</v>
      </c>
      <c r="M23" s="13">
        <v>22.882210000000001</v>
      </c>
      <c r="N23" s="13"/>
      <c r="O23" s="13">
        <v>0.49375000000000002</v>
      </c>
      <c r="P23" s="13"/>
      <c r="Q23" s="13">
        <v>8.4266330000000007</v>
      </c>
      <c r="R23" s="13"/>
      <c r="T23" s="20">
        <v>45353</v>
      </c>
      <c r="U23" t="s">
        <v>6</v>
      </c>
      <c r="V23" t="s">
        <v>19</v>
      </c>
      <c r="W23">
        <v>2</v>
      </c>
      <c r="X23">
        <v>22</v>
      </c>
      <c r="Y23">
        <v>22.882210000000001</v>
      </c>
      <c r="AA23">
        <v>0.49375000000000002</v>
      </c>
      <c r="AC23">
        <v>8.4266330000000007</v>
      </c>
      <c r="AF23" s="11">
        <v>45361</v>
      </c>
      <c r="AG23" t="s">
        <v>7</v>
      </c>
      <c r="AH23" t="s">
        <v>15</v>
      </c>
      <c r="AI23">
        <v>1</v>
      </c>
      <c r="AJ23">
        <v>7</v>
      </c>
      <c r="AK23">
        <v>20.14931</v>
      </c>
      <c r="AL23">
        <v>20.666164999999999</v>
      </c>
      <c r="AM23">
        <v>0.88077000000000005</v>
      </c>
      <c r="AN23">
        <v>0.74903450000000005</v>
      </c>
      <c r="AO23">
        <v>3.9555359999999999</v>
      </c>
      <c r="AP23">
        <v>4.4619815000000003</v>
      </c>
    </row>
    <row r="24" spans="1:42" x14ac:dyDescent="0.25">
      <c r="A24" s="3">
        <v>45377</v>
      </c>
      <c r="B24" s="16" t="s">
        <v>10</v>
      </c>
      <c r="C24" s="16">
        <v>-35.5</v>
      </c>
      <c r="D24" s="16">
        <v>-52.5</v>
      </c>
      <c r="E24" s="16">
        <v>-41.5</v>
      </c>
      <c r="H24" s="20">
        <v>45353</v>
      </c>
      <c r="I24" s="12" t="s">
        <v>6</v>
      </c>
      <c r="J24" s="10" t="s">
        <v>14</v>
      </c>
      <c r="K24" s="10">
        <v>1</v>
      </c>
      <c r="L24" s="9">
        <v>23</v>
      </c>
      <c r="M24" s="13">
        <v>19.544270000000001</v>
      </c>
      <c r="N24" s="13">
        <f t="shared" ref="N24" si="27">AVERAGE(M24:M25)</f>
        <v>19.809139999999999</v>
      </c>
      <c r="O24" s="13">
        <v>0.51621799999999995</v>
      </c>
      <c r="P24" s="13">
        <f t="shared" ref="P24" si="28">AVERAGE(O24:O25)</f>
        <v>0.53961099999999995</v>
      </c>
      <c r="Q24" s="13">
        <v>8.8149060000000006</v>
      </c>
      <c r="R24" s="13">
        <f t="shared" ref="R24" si="29">AVERAGE(Q24:Q25)</f>
        <v>9.1277100000000004</v>
      </c>
      <c r="T24" s="20">
        <v>45353</v>
      </c>
      <c r="U24" t="s">
        <v>6</v>
      </c>
      <c r="V24" t="s">
        <v>14</v>
      </c>
      <c r="W24">
        <v>1</v>
      </c>
      <c r="X24">
        <v>23</v>
      </c>
      <c r="Y24">
        <v>19.544270000000001</v>
      </c>
      <c r="Z24">
        <v>19.809139999999999</v>
      </c>
      <c r="AA24">
        <v>0.51621799999999995</v>
      </c>
      <c r="AB24">
        <v>0.53961099999999995</v>
      </c>
      <c r="AC24">
        <v>8.8149060000000006</v>
      </c>
      <c r="AD24">
        <v>9.1277100000000004</v>
      </c>
      <c r="AF24" s="11">
        <v>45361</v>
      </c>
      <c r="AG24" t="s">
        <v>7</v>
      </c>
      <c r="AH24" t="s">
        <v>19</v>
      </c>
      <c r="AI24">
        <v>1</v>
      </c>
      <c r="AJ24">
        <v>9</v>
      </c>
      <c r="AK24">
        <v>21.121670000000002</v>
      </c>
      <c r="AL24">
        <v>21.739850000000001</v>
      </c>
      <c r="AM24">
        <v>0.65711200000000003</v>
      </c>
      <c r="AN24">
        <v>0.80841050000000003</v>
      </c>
      <c r="AO24">
        <v>5.281371</v>
      </c>
      <c r="AP24">
        <v>5.6312289999999994</v>
      </c>
    </row>
    <row r="25" spans="1:42" x14ac:dyDescent="0.25">
      <c r="A25" s="3">
        <v>45389</v>
      </c>
      <c r="B25" s="16" t="s">
        <v>10</v>
      </c>
      <c r="C25" s="16">
        <v>-45.17</v>
      </c>
      <c r="D25" s="16">
        <v>-34.5</v>
      </c>
      <c r="E25" s="16">
        <v>-24.83</v>
      </c>
      <c r="H25" s="20">
        <v>45353</v>
      </c>
      <c r="I25" s="12" t="s">
        <v>6</v>
      </c>
      <c r="J25" s="10" t="s">
        <v>14</v>
      </c>
      <c r="K25" s="10">
        <v>2</v>
      </c>
      <c r="L25" s="9">
        <v>24</v>
      </c>
      <c r="M25" s="13">
        <v>20.074010000000001</v>
      </c>
      <c r="N25" s="13"/>
      <c r="O25" s="13">
        <v>0.56300399999999995</v>
      </c>
      <c r="P25" s="13"/>
      <c r="Q25" s="13">
        <v>9.4405140000000003</v>
      </c>
      <c r="R25" s="13"/>
      <c r="T25" s="20">
        <v>45353</v>
      </c>
      <c r="U25" t="s">
        <v>6</v>
      </c>
      <c r="V25" t="s">
        <v>14</v>
      </c>
      <c r="W25">
        <v>2</v>
      </c>
      <c r="X25">
        <v>24</v>
      </c>
      <c r="Y25">
        <v>20.074010000000001</v>
      </c>
      <c r="AA25">
        <v>0.56300399999999995</v>
      </c>
      <c r="AC25">
        <v>9.4405140000000003</v>
      </c>
      <c r="AF25" s="11">
        <v>45361</v>
      </c>
      <c r="AG25" t="s">
        <v>7</v>
      </c>
      <c r="AH25" t="s">
        <v>14</v>
      </c>
      <c r="AI25">
        <v>1</v>
      </c>
      <c r="AJ25">
        <v>11</v>
      </c>
      <c r="AK25">
        <v>18.63486</v>
      </c>
      <c r="AL25">
        <v>19.329684999999998</v>
      </c>
      <c r="AM25">
        <v>0.507521</v>
      </c>
      <c r="AN25">
        <v>0.58948250000000002</v>
      </c>
      <c r="AO25">
        <v>5.0531430000000004</v>
      </c>
      <c r="AP25">
        <v>5.5374405000000007</v>
      </c>
    </row>
    <row r="26" spans="1:42" x14ac:dyDescent="0.25">
      <c r="H26" s="20">
        <v>45353</v>
      </c>
      <c r="I26" s="12" t="s">
        <v>8</v>
      </c>
      <c r="J26" s="10" t="s">
        <v>14</v>
      </c>
      <c r="K26" s="10">
        <v>1</v>
      </c>
      <c r="L26" s="9">
        <v>25</v>
      </c>
      <c r="M26" s="13">
        <v>17.960370000000001</v>
      </c>
      <c r="N26" s="13">
        <f t="shared" ref="N26" si="30">AVERAGE(M26:M27)</f>
        <v>17.262550000000001</v>
      </c>
      <c r="O26" s="13">
        <v>0.46581</v>
      </c>
      <c r="P26" s="13">
        <f t="shared" ref="P26" si="31">AVERAGE(O26:O27)</f>
        <v>0.56053500000000001</v>
      </c>
      <c r="Q26" s="13">
        <v>8.3175460000000001</v>
      </c>
      <c r="R26" s="13">
        <f t="shared" ref="R26" si="32">AVERAGE(Q26:Q27)</f>
        <v>8.3285499999999999</v>
      </c>
      <c r="T26" s="20">
        <v>45353</v>
      </c>
      <c r="U26" t="s">
        <v>8</v>
      </c>
      <c r="V26" t="s">
        <v>14</v>
      </c>
      <c r="W26">
        <v>1</v>
      </c>
      <c r="X26">
        <v>25</v>
      </c>
      <c r="Y26">
        <v>17.960370000000001</v>
      </c>
      <c r="Z26">
        <v>17.262550000000001</v>
      </c>
      <c r="AA26">
        <v>0.46581</v>
      </c>
      <c r="AB26">
        <v>0.56053500000000001</v>
      </c>
      <c r="AC26">
        <v>8.3175460000000001</v>
      </c>
      <c r="AD26">
        <v>8.3285499999999999</v>
      </c>
      <c r="AF26" s="11">
        <v>45361</v>
      </c>
      <c r="AG26" t="s">
        <v>10</v>
      </c>
      <c r="AH26" t="s">
        <v>14</v>
      </c>
      <c r="AI26">
        <v>1</v>
      </c>
      <c r="AJ26">
        <v>13</v>
      </c>
      <c r="AK26">
        <v>19.836069999999999</v>
      </c>
      <c r="AL26">
        <v>20.45561</v>
      </c>
      <c r="AM26">
        <v>0.50598200000000004</v>
      </c>
      <c r="AN26">
        <v>0.52907199999999999</v>
      </c>
      <c r="AO26">
        <v>5.2986810000000002</v>
      </c>
      <c r="AP26">
        <v>5.5039674999999999</v>
      </c>
    </row>
    <row r="27" spans="1:42" x14ac:dyDescent="0.25">
      <c r="H27" s="20">
        <v>45353</v>
      </c>
      <c r="I27" s="12" t="s">
        <v>8</v>
      </c>
      <c r="J27" s="10" t="s">
        <v>14</v>
      </c>
      <c r="K27" s="10">
        <v>2</v>
      </c>
      <c r="L27" s="9">
        <v>26</v>
      </c>
      <c r="M27" s="13">
        <v>16.564730000000001</v>
      </c>
      <c r="N27" s="13"/>
      <c r="O27" s="13">
        <v>0.65525999999999995</v>
      </c>
      <c r="P27" s="13"/>
      <c r="Q27" s="13">
        <v>8.3395539999999997</v>
      </c>
      <c r="R27" s="13"/>
      <c r="T27" s="20">
        <v>45353</v>
      </c>
      <c r="U27" t="s">
        <v>8</v>
      </c>
      <c r="V27" t="s">
        <v>14</v>
      </c>
      <c r="W27">
        <v>2</v>
      </c>
      <c r="X27">
        <v>26</v>
      </c>
      <c r="Y27">
        <v>16.564730000000001</v>
      </c>
      <c r="AA27">
        <v>0.65525999999999995</v>
      </c>
      <c r="AC27">
        <v>8.3395539999999997</v>
      </c>
      <c r="AF27" s="11">
        <v>45361</v>
      </c>
      <c r="AG27" t="s">
        <v>10</v>
      </c>
      <c r="AH27" t="s">
        <v>19</v>
      </c>
      <c r="AI27">
        <v>1</v>
      </c>
      <c r="AJ27">
        <v>15</v>
      </c>
      <c r="AK27">
        <v>22.77458</v>
      </c>
      <c r="AL27">
        <v>22.32564</v>
      </c>
      <c r="AM27">
        <v>0.61021700000000001</v>
      </c>
      <c r="AN27">
        <v>0.67603199999999997</v>
      </c>
      <c r="AO27">
        <v>5.9507750000000001</v>
      </c>
      <c r="AP27">
        <v>6.0336680000000005</v>
      </c>
    </row>
    <row r="28" spans="1:42" x14ac:dyDescent="0.25">
      <c r="H28" s="20">
        <v>45353</v>
      </c>
      <c r="I28" s="12" t="s">
        <v>8</v>
      </c>
      <c r="J28" s="10" t="s">
        <v>19</v>
      </c>
      <c r="K28" s="10">
        <v>1</v>
      </c>
      <c r="L28" s="9">
        <v>27</v>
      </c>
      <c r="M28" s="13">
        <v>21.83981</v>
      </c>
      <c r="N28" s="13">
        <f t="shared" ref="N28" si="33">AVERAGE(M28:M29)</f>
        <v>23.379249999999999</v>
      </c>
      <c r="O28" s="13">
        <v>0.67072900000000002</v>
      </c>
      <c r="P28" s="13">
        <f t="shared" ref="P28" si="34">AVERAGE(O28:O29)</f>
        <v>0.706542</v>
      </c>
      <c r="Q28" s="13">
        <v>10.671099999999999</v>
      </c>
      <c r="R28" s="13">
        <f t="shared" ref="R28" si="35">AVERAGE(Q28:Q29)</f>
        <v>10.59456</v>
      </c>
      <c r="T28" s="20">
        <v>45353</v>
      </c>
      <c r="U28" t="s">
        <v>8</v>
      </c>
      <c r="V28" t="s">
        <v>19</v>
      </c>
      <c r="W28">
        <v>1</v>
      </c>
      <c r="X28">
        <v>27</v>
      </c>
      <c r="Y28">
        <v>21.83981</v>
      </c>
      <c r="Z28">
        <v>23.379249999999999</v>
      </c>
      <c r="AA28">
        <v>0.67072900000000002</v>
      </c>
      <c r="AB28">
        <v>0.706542</v>
      </c>
      <c r="AC28">
        <v>10.671099999999999</v>
      </c>
      <c r="AD28">
        <v>10.59456</v>
      </c>
      <c r="AF28" s="11">
        <v>45361</v>
      </c>
      <c r="AG28" t="s">
        <v>10</v>
      </c>
      <c r="AH28" t="s">
        <v>15</v>
      </c>
      <c r="AI28">
        <v>1</v>
      </c>
      <c r="AJ28">
        <v>17</v>
      </c>
      <c r="AK28">
        <v>20.644749999999998</v>
      </c>
      <c r="AL28">
        <v>21.463884999999998</v>
      </c>
      <c r="AM28">
        <v>0.544651</v>
      </c>
      <c r="AN28">
        <v>0.78213350000000004</v>
      </c>
      <c r="AO28">
        <v>5.5822320000000003</v>
      </c>
      <c r="AP28">
        <v>5.5769815000000005</v>
      </c>
    </row>
    <row r="29" spans="1:42" x14ac:dyDescent="0.25">
      <c r="H29" s="20">
        <v>45353</v>
      </c>
      <c r="I29" s="12" t="s">
        <v>8</v>
      </c>
      <c r="J29" s="10" t="s">
        <v>19</v>
      </c>
      <c r="K29" s="10">
        <v>2</v>
      </c>
      <c r="L29" s="9">
        <v>28</v>
      </c>
      <c r="M29" s="13">
        <v>24.918690000000002</v>
      </c>
      <c r="N29" s="13"/>
      <c r="O29" s="13">
        <v>0.74235499999999999</v>
      </c>
      <c r="P29" s="13"/>
      <c r="Q29" s="13">
        <v>10.51802</v>
      </c>
      <c r="R29" s="13"/>
      <c r="T29" s="20">
        <v>45353</v>
      </c>
      <c r="U29" t="s">
        <v>8</v>
      </c>
      <c r="V29" t="s">
        <v>19</v>
      </c>
      <c r="W29">
        <v>2</v>
      </c>
      <c r="X29">
        <v>28</v>
      </c>
      <c r="Y29">
        <v>24.918690000000002</v>
      </c>
      <c r="AA29">
        <v>0.74235499999999999</v>
      </c>
      <c r="AC29">
        <v>10.51802</v>
      </c>
      <c r="AF29" s="11">
        <v>45361</v>
      </c>
      <c r="AG29" t="s">
        <v>6</v>
      </c>
      <c r="AH29" t="s">
        <v>15</v>
      </c>
      <c r="AI29">
        <v>1</v>
      </c>
      <c r="AJ29">
        <v>19</v>
      </c>
      <c r="AK29">
        <v>21.687270000000002</v>
      </c>
      <c r="AL29">
        <v>22.457610000000003</v>
      </c>
      <c r="AM29">
        <v>0.83307200000000003</v>
      </c>
      <c r="AN29">
        <v>0.92803199999999997</v>
      </c>
      <c r="AO29">
        <v>5.1697680000000004</v>
      </c>
      <c r="AP29">
        <v>5.4076280000000008</v>
      </c>
    </row>
    <row r="30" spans="1:42" x14ac:dyDescent="0.25">
      <c r="H30" s="20">
        <v>45353</v>
      </c>
      <c r="I30" s="12" t="s">
        <v>8</v>
      </c>
      <c r="J30" s="10" t="s">
        <v>15</v>
      </c>
      <c r="K30" s="10">
        <v>1</v>
      </c>
      <c r="L30" s="9">
        <v>29</v>
      </c>
      <c r="M30" s="13">
        <v>24.057210000000001</v>
      </c>
      <c r="N30" s="13">
        <f t="shared" ref="N30" si="36">AVERAGE(M30:M31)</f>
        <v>22.764949999999999</v>
      </c>
      <c r="O30" s="13">
        <v>0.60884499999999997</v>
      </c>
      <c r="P30" s="13">
        <f t="shared" ref="P30" si="37">AVERAGE(O30:O31)</f>
        <v>0.76272849999999992</v>
      </c>
      <c r="Q30" s="13">
        <v>10.663790000000001</v>
      </c>
      <c r="R30" s="13">
        <f t="shared" ref="R30" si="38">AVERAGE(Q30:Q31)</f>
        <v>10.694945000000001</v>
      </c>
      <c r="T30" s="20">
        <v>45353</v>
      </c>
      <c r="U30" t="s">
        <v>8</v>
      </c>
      <c r="V30" t="s">
        <v>15</v>
      </c>
      <c r="W30">
        <v>1</v>
      </c>
      <c r="X30">
        <v>29</v>
      </c>
      <c r="Y30">
        <v>24.057210000000001</v>
      </c>
      <c r="Z30">
        <v>22.764949999999999</v>
      </c>
      <c r="AA30">
        <v>0.60884499999999997</v>
      </c>
      <c r="AB30">
        <v>0.76272849999999992</v>
      </c>
      <c r="AC30">
        <v>10.663790000000001</v>
      </c>
      <c r="AD30">
        <v>10.694945000000001</v>
      </c>
      <c r="AF30" s="11">
        <v>45361</v>
      </c>
      <c r="AG30" t="s">
        <v>6</v>
      </c>
      <c r="AH30" t="s">
        <v>19</v>
      </c>
      <c r="AI30">
        <v>1</v>
      </c>
      <c r="AJ30">
        <v>21</v>
      </c>
      <c r="AK30">
        <v>21.290130000000001</v>
      </c>
      <c r="AL30">
        <v>22.311770000000003</v>
      </c>
      <c r="AM30">
        <v>0.62046599999999996</v>
      </c>
      <c r="AN30">
        <v>0.76762799999999998</v>
      </c>
      <c r="AO30">
        <v>6.018815</v>
      </c>
      <c r="AP30">
        <v>6.2034145000000001</v>
      </c>
    </row>
    <row r="31" spans="1:42" x14ac:dyDescent="0.25">
      <c r="H31" s="20">
        <v>45353</v>
      </c>
      <c r="I31" s="12" t="s">
        <v>8</v>
      </c>
      <c r="J31" s="10" t="s">
        <v>15</v>
      </c>
      <c r="K31" s="10">
        <v>2</v>
      </c>
      <c r="L31" s="9">
        <v>30</v>
      </c>
      <c r="M31" s="13">
        <v>21.47269</v>
      </c>
      <c r="N31" s="13"/>
      <c r="O31" s="13">
        <v>0.91661199999999998</v>
      </c>
      <c r="P31" s="13"/>
      <c r="Q31" s="13">
        <v>10.726100000000001</v>
      </c>
      <c r="R31" s="13"/>
      <c r="T31" s="20">
        <v>45353</v>
      </c>
      <c r="U31" t="s">
        <v>8</v>
      </c>
      <c r="V31" t="s">
        <v>15</v>
      </c>
      <c r="W31">
        <v>2</v>
      </c>
      <c r="X31">
        <v>30</v>
      </c>
      <c r="Y31">
        <v>21.47269</v>
      </c>
      <c r="AA31">
        <v>0.91661199999999998</v>
      </c>
      <c r="AC31">
        <v>10.726100000000001</v>
      </c>
      <c r="AF31" s="11">
        <v>45361</v>
      </c>
      <c r="AG31" t="s">
        <v>6</v>
      </c>
      <c r="AH31" t="s">
        <v>14</v>
      </c>
      <c r="AI31">
        <v>1</v>
      </c>
      <c r="AJ31">
        <v>23</v>
      </c>
      <c r="AK31">
        <v>21.24784</v>
      </c>
      <c r="AL31">
        <v>21.565620000000003</v>
      </c>
      <c r="AM31">
        <v>0.73993699999999996</v>
      </c>
      <c r="AN31">
        <v>0.762208</v>
      </c>
      <c r="AO31">
        <v>5.4444499999999998</v>
      </c>
      <c r="AP31">
        <v>5.3827505000000002</v>
      </c>
    </row>
    <row r="32" spans="1:42" x14ac:dyDescent="0.25">
      <c r="H32" s="20">
        <v>45353</v>
      </c>
      <c r="I32" s="12" t="s">
        <v>9</v>
      </c>
      <c r="J32" s="10" t="s">
        <v>15</v>
      </c>
      <c r="K32" s="10">
        <v>1</v>
      </c>
      <c r="L32" s="9">
        <v>31</v>
      </c>
      <c r="M32" s="13">
        <v>22.003240000000002</v>
      </c>
      <c r="N32" s="13">
        <f t="shared" ref="N32" si="39">AVERAGE(M32:M33)</f>
        <v>21.159995000000002</v>
      </c>
      <c r="O32" s="13">
        <v>0.51591799999999999</v>
      </c>
      <c r="P32" s="13">
        <f t="shared" ref="P32" si="40">AVERAGE(O32:O33)</f>
        <v>0.5743625</v>
      </c>
      <c r="Q32" s="13">
        <v>10.08816</v>
      </c>
      <c r="R32" s="13">
        <f t="shared" ref="R32" si="41">AVERAGE(Q32:Q33)</f>
        <v>9.2208639999999988</v>
      </c>
      <c r="T32" s="20">
        <v>45353</v>
      </c>
      <c r="U32" t="s">
        <v>9</v>
      </c>
      <c r="V32" t="s">
        <v>15</v>
      </c>
      <c r="W32">
        <v>1</v>
      </c>
      <c r="X32">
        <v>31</v>
      </c>
      <c r="Y32">
        <v>22.003240000000002</v>
      </c>
      <c r="Z32">
        <v>21.159995000000002</v>
      </c>
      <c r="AA32">
        <v>0.51591799999999999</v>
      </c>
      <c r="AB32">
        <v>0.5743625</v>
      </c>
      <c r="AC32">
        <v>10.08816</v>
      </c>
      <c r="AD32">
        <v>9.2208639999999988</v>
      </c>
      <c r="AF32" s="11">
        <v>45361</v>
      </c>
      <c r="AG32" t="s">
        <v>8</v>
      </c>
      <c r="AH32" t="s">
        <v>14</v>
      </c>
      <c r="AI32">
        <v>1</v>
      </c>
      <c r="AJ32">
        <v>25</v>
      </c>
      <c r="AK32">
        <v>19.153110000000002</v>
      </c>
      <c r="AL32">
        <v>20.223930000000003</v>
      </c>
      <c r="AM32">
        <v>0.57407799999999998</v>
      </c>
      <c r="AN32">
        <v>0.54601549999999999</v>
      </c>
      <c r="AO32">
        <v>5.9755039999999999</v>
      </c>
      <c r="AP32">
        <v>5.7801369999999999</v>
      </c>
    </row>
    <row r="33" spans="8:42" x14ac:dyDescent="0.25">
      <c r="H33" s="20">
        <v>45353</v>
      </c>
      <c r="I33" s="12" t="s">
        <v>9</v>
      </c>
      <c r="J33" s="10" t="s">
        <v>15</v>
      </c>
      <c r="K33" s="10">
        <v>2</v>
      </c>
      <c r="L33" s="9">
        <v>32</v>
      </c>
      <c r="M33" s="13">
        <v>20.316749999999999</v>
      </c>
      <c r="N33" s="13"/>
      <c r="O33" s="13">
        <v>0.63280700000000001</v>
      </c>
      <c r="P33" s="13"/>
      <c r="Q33" s="13">
        <v>8.3535679999999992</v>
      </c>
      <c r="R33" s="13"/>
      <c r="T33" s="20">
        <v>45353</v>
      </c>
      <c r="U33" t="s">
        <v>9</v>
      </c>
      <c r="V33" t="s">
        <v>15</v>
      </c>
      <c r="W33">
        <v>2</v>
      </c>
      <c r="X33">
        <v>32</v>
      </c>
      <c r="Y33">
        <v>20.316749999999999</v>
      </c>
      <c r="AA33">
        <v>0.63280700000000001</v>
      </c>
      <c r="AC33">
        <v>8.3535679999999992</v>
      </c>
      <c r="AF33" s="11">
        <v>45361</v>
      </c>
      <c r="AG33" t="s">
        <v>8</v>
      </c>
      <c r="AH33" t="s">
        <v>19</v>
      </c>
      <c r="AI33">
        <v>1</v>
      </c>
      <c r="AJ33">
        <v>27</v>
      </c>
      <c r="AK33">
        <v>22.244879999999998</v>
      </c>
      <c r="AL33">
        <v>21.5168</v>
      </c>
      <c r="AM33">
        <v>0.63582000000000005</v>
      </c>
      <c r="AN33">
        <v>0.66138450000000004</v>
      </c>
      <c r="AO33">
        <v>6.2162090000000001</v>
      </c>
      <c r="AP33">
        <v>6.3283304999999999</v>
      </c>
    </row>
    <row r="34" spans="8:42" x14ac:dyDescent="0.25">
      <c r="H34" s="20">
        <v>45353</v>
      </c>
      <c r="I34" s="12" t="s">
        <v>9</v>
      </c>
      <c r="J34" s="10" t="s">
        <v>19</v>
      </c>
      <c r="K34" s="10">
        <v>1</v>
      </c>
      <c r="L34" s="9">
        <v>33</v>
      </c>
      <c r="M34" s="13">
        <v>22.949149999999999</v>
      </c>
      <c r="N34" s="13">
        <f t="shared" ref="N34" si="42">AVERAGE(M34:M35)</f>
        <v>22.73169</v>
      </c>
      <c r="O34" s="13">
        <v>0.53665799999999997</v>
      </c>
      <c r="P34" s="13">
        <f t="shared" ref="P34" si="43">AVERAGE(O34:O35)</f>
        <v>0.73820700000000006</v>
      </c>
      <c r="Q34" s="13">
        <v>9.8423160000000003</v>
      </c>
      <c r="R34" s="13">
        <f t="shared" ref="R34" si="44">AVERAGE(Q34:Q35)</f>
        <v>9.9832029999999996</v>
      </c>
      <c r="T34" s="20">
        <v>45353</v>
      </c>
      <c r="U34" t="s">
        <v>9</v>
      </c>
      <c r="V34" t="s">
        <v>19</v>
      </c>
      <c r="W34">
        <v>1</v>
      </c>
      <c r="X34">
        <v>33</v>
      </c>
      <c r="Y34">
        <v>22.949149999999999</v>
      </c>
      <c r="Z34">
        <v>22.73169</v>
      </c>
      <c r="AA34">
        <v>0.53665799999999997</v>
      </c>
      <c r="AB34">
        <v>0.73820700000000006</v>
      </c>
      <c r="AC34">
        <v>9.8423160000000003</v>
      </c>
      <c r="AD34">
        <v>9.9832029999999996</v>
      </c>
      <c r="AF34" s="11">
        <v>45361</v>
      </c>
      <c r="AG34" t="s">
        <v>8</v>
      </c>
      <c r="AH34" t="s">
        <v>15</v>
      </c>
      <c r="AI34">
        <v>1</v>
      </c>
      <c r="AJ34">
        <v>29</v>
      </c>
      <c r="AK34">
        <v>18.490269999999999</v>
      </c>
      <c r="AL34">
        <v>19.519995000000002</v>
      </c>
      <c r="AM34">
        <v>0.42616599999999999</v>
      </c>
      <c r="AN34">
        <v>0.52448499999999998</v>
      </c>
      <c r="AO34">
        <v>4.9026399999999999</v>
      </c>
      <c r="AP34">
        <v>5.5530650000000001</v>
      </c>
    </row>
    <row r="35" spans="8:42" x14ac:dyDescent="0.25">
      <c r="H35" s="20">
        <v>45353</v>
      </c>
      <c r="I35" s="12" t="s">
        <v>9</v>
      </c>
      <c r="J35" s="10" t="s">
        <v>19</v>
      </c>
      <c r="K35" s="10">
        <v>2</v>
      </c>
      <c r="L35" s="9">
        <v>34</v>
      </c>
      <c r="M35" s="13">
        <v>22.514230000000001</v>
      </c>
      <c r="N35" s="13"/>
      <c r="O35" s="13">
        <v>0.93975600000000004</v>
      </c>
      <c r="P35" s="13"/>
      <c r="Q35" s="13">
        <v>10.124090000000001</v>
      </c>
      <c r="R35" s="13"/>
      <c r="T35" s="20">
        <v>45353</v>
      </c>
      <c r="U35" t="s">
        <v>9</v>
      </c>
      <c r="V35" t="s">
        <v>19</v>
      </c>
      <c r="W35">
        <v>2</v>
      </c>
      <c r="X35">
        <v>34</v>
      </c>
      <c r="Y35">
        <v>22.514230000000001</v>
      </c>
      <c r="AA35">
        <v>0.93975600000000004</v>
      </c>
      <c r="AC35">
        <v>10.124090000000001</v>
      </c>
      <c r="AF35" s="11">
        <v>45361</v>
      </c>
      <c r="AG35" t="s">
        <v>9</v>
      </c>
      <c r="AH35" t="s">
        <v>15</v>
      </c>
      <c r="AI35">
        <v>1</v>
      </c>
      <c r="AJ35">
        <v>31</v>
      </c>
      <c r="AK35">
        <v>20.743580000000001</v>
      </c>
      <c r="AL35">
        <v>21.205514999999998</v>
      </c>
      <c r="AM35">
        <v>0.90655799999999997</v>
      </c>
      <c r="AN35">
        <v>0.73183149999999997</v>
      </c>
      <c r="AO35">
        <v>5.9585540000000004</v>
      </c>
      <c r="AP35">
        <v>5.9317585000000008</v>
      </c>
    </row>
    <row r="36" spans="8:42" x14ac:dyDescent="0.25">
      <c r="H36" s="20">
        <v>45353</v>
      </c>
      <c r="I36" s="12" t="s">
        <v>9</v>
      </c>
      <c r="J36" s="10" t="s">
        <v>14</v>
      </c>
      <c r="K36" s="10">
        <v>1</v>
      </c>
      <c r="L36" s="9">
        <v>35</v>
      </c>
      <c r="M36" s="13">
        <v>17.243490000000001</v>
      </c>
      <c r="N36" s="13">
        <f t="shared" ref="N36" si="45">AVERAGE(M36:M37)</f>
        <v>14.612995000000002</v>
      </c>
      <c r="O36" s="13">
        <v>0.41147600000000001</v>
      </c>
      <c r="P36" s="13">
        <f t="shared" ref="P36" si="46">AVERAGE(O36:O37)</f>
        <v>0.49283949999999999</v>
      </c>
      <c r="Q36" s="13">
        <v>8.6488150000000008</v>
      </c>
      <c r="R36" s="13">
        <f t="shared" ref="R36" si="47">AVERAGE(Q36:Q37)</f>
        <v>8.5790800000000011</v>
      </c>
      <c r="T36" s="20">
        <v>45353</v>
      </c>
      <c r="U36" t="s">
        <v>9</v>
      </c>
      <c r="V36" t="s">
        <v>14</v>
      </c>
      <c r="W36">
        <v>1</v>
      </c>
      <c r="X36">
        <v>35</v>
      </c>
      <c r="Y36">
        <v>17.243490000000001</v>
      </c>
      <c r="Z36">
        <v>14.612995000000002</v>
      </c>
      <c r="AA36">
        <v>0.41147600000000001</v>
      </c>
      <c r="AB36">
        <v>0.49283949999999999</v>
      </c>
      <c r="AC36">
        <v>8.6488150000000008</v>
      </c>
      <c r="AD36">
        <v>8.5790800000000011</v>
      </c>
      <c r="AF36" s="11">
        <v>45361</v>
      </c>
      <c r="AG36" t="s">
        <v>9</v>
      </c>
      <c r="AH36" t="s">
        <v>19</v>
      </c>
      <c r="AI36">
        <v>1</v>
      </c>
      <c r="AJ36">
        <v>33</v>
      </c>
      <c r="AK36">
        <v>26.450060000000001</v>
      </c>
      <c r="AL36">
        <v>24.388120000000001</v>
      </c>
      <c r="AM36">
        <v>1.365273</v>
      </c>
      <c r="AN36">
        <v>1.2332730000000001</v>
      </c>
      <c r="AO36">
        <v>6.4991409999999998</v>
      </c>
      <c r="AP36">
        <v>6.4857774999999993</v>
      </c>
    </row>
    <row r="37" spans="8:42" x14ac:dyDescent="0.25">
      <c r="H37" s="20">
        <v>45353</v>
      </c>
      <c r="I37" s="12" t="s">
        <v>9</v>
      </c>
      <c r="J37" s="10" t="s">
        <v>14</v>
      </c>
      <c r="K37" s="10">
        <v>2</v>
      </c>
      <c r="L37" s="9">
        <v>36</v>
      </c>
      <c r="M37" s="13">
        <v>11.9825</v>
      </c>
      <c r="N37" s="13"/>
      <c r="O37" s="13">
        <v>0.57420300000000002</v>
      </c>
      <c r="P37" s="13"/>
      <c r="Q37" s="13">
        <v>8.5093449999999997</v>
      </c>
      <c r="R37" s="13"/>
      <c r="T37" s="20">
        <v>45353</v>
      </c>
      <c r="U37" t="s">
        <v>9</v>
      </c>
      <c r="V37" t="s">
        <v>14</v>
      </c>
      <c r="W37">
        <v>2</v>
      </c>
      <c r="X37">
        <v>36</v>
      </c>
      <c r="Y37">
        <v>11.9825</v>
      </c>
      <c r="AA37">
        <v>0.57420300000000002</v>
      </c>
      <c r="AC37">
        <v>8.5093449999999997</v>
      </c>
      <c r="AF37" s="11">
        <v>45361</v>
      </c>
      <c r="AG37" t="s">
        <v>9</v>
      </c>
      <c r="AH37" t="s">
        <v>14</v>
      </c>
      <c r="AI37">
        <v>1</v>
      </c>
      <c r="AJ37">
        <v>35</v>
      </c>
      <c r="AK37">
        <v>22.34788</v>
      </c>
      <c r="AL37">
        <v>21.677455000000002</v>
      </c>
      <c r="AM37">
        <v>0.61455599999999999</v>
      </c>
      <c r="AN37">
        <v>0.55367</v>
      </c>
      <c r="AO37">
        <v>5.3309290000000003</v>
      </c>
      <c r="AP37">
        <v>5.3624345</v>
      </c>
    </row>
    <row r="38" spans="8:42" x14ac:dyDescent="0.25">
      <c r="H38" s="11">
        <v>45361</v>
      </c>
      <c r="I38" s="12" t="s">
        <v>5</v>
      </c>
      <c r="J38" s="10" t="s">
        <v>14</v>
      </c>
      <c r="K38" s="10">
        <v>1</v>
      </c>
      <c r="L38" s="9">
        <v>1</v>
      </c>
      <c r="M38" s="13">
        <v>19.951409999999999</v>
      </c>
      <c r="N38" s="13">
        <f t="shared" ref="N38" si="48">AVERAGE(M38:M39)</f>
        <v>20.183914999999999</v>
      </c>
      <c r="O38" s="13">
        <v>0.69425700000000001</v>
      </c>
      <c r="P38" s="13">
        <f t="shared" ref="P38" si="49">AVERAGE(O38:O39)</f>
        <v>0.6073655</v>
      </c>
      <c r="Q38" s="13">
        <v>5.3064619999999998</v>
      </c>
      <c r="R38" s="13">
        <f t="shared" ref="R38" si="50">AVERAGE(Q38:Q39)</f>
        <v>4.9168944999999997</v>
      </c>
      <c r="T38" s="11">
        <v>45361</v>
      </c>
      <c r="U38" t="s">
        <v>5</v>
      </c>
      <c r="V38" t="s">
        <v>14</v>
      </c>
      <c r="W38">
        <v>1</v>
      </c>
      <c r="X38">
        <v>1</v>
      </c>
      <c r="Y38">
        <v>19.951409999999999</v>
      </c>
      <c r="Z38">
        <v>20.183914999999999</v>
      </c>
      <c r="AA38">
        <v>0.69425700000000001</v>
      </c>
      <c r="AB38">
        <v>0.6073655</v>
      </c>
      <c r="AC38">
        <v>5.3064619999999998</v>
      </c>
      <c r="AD38">
        <v>4.9168944999999997</v>
      </c>
      <c r="AF38" s="21">
        <v>45377</v>
      </c>
      <c r="AG38" t="s">
        <v>5</v>
      </c>
      <c r="AH38" t="s">
        <v>14</v>
      </c>
      <c r="AI38">
        <v>1</v>
      </c>
      <c r="AJ38">
        <v>1</v>
      </c>
      <c r="AK38">
        <v>19.012699999999999</v>
      </c>
      <c r="AL38">
        <v>17.730269999999997</v>
      </c>
      <c r="AM38">
        <v>0.66918599999999995</v>
      </c>
      <c r="AN38">
        <v>0.56023199999999995</v>
      </c>
      <c r="AO38">
        <v>5.4920179999999998</v>
      </c>
      <c r="AP38">
        <v>4.9192309999999999</v>
      </c>
    </row>
    <row r="39" spans="8:42" x14ac:dyDescent="0.25">
      <c r="H39" s="11">
        <v>45361</v>
      </c>
      <c r="I39" s="12" t="s">
        <v>5</v>
      </c>
      <c r="J39" s="10" t="s">
        <v>14</v>
      </c>
      <c r="K39" s="10">
        <v>2</v>
      </c>
      <c r="L39" s="9">
        <v>2</v>
      </c>
      <c r="M39" s="13">
        <v>20.416419999999999</v>
      </c>
      <c r="N39" s="13"/>
      <c r="O39" s="13">
        <v>0.52047399999999999</v>
      </c>
      <c r="P39" s="13"/>
      <c r="Q39" s="13">
        <v>4.5273269999999997</v>
      </c>
      <c r="R39" s="13"/>
      <c r="T39" s="11">
        <v>45361</v>
      </c>
      <c r="U39" t="s">
        <v>5</v>
      </c>
      <c r="V39" t="s">
        <v>14</v>
      </c>
      <c r="W39">
        <v>2</v>
      </c>
      <c r="X39">
        <v>2</v>
      </c>
      <c r="Y39">
        <v>20.416419999999999</v>
      </c>
      <c r="AA39">
        <v>0.52047399999999999</v>
      </c>
      <c r="AC39">
        <v>4.5273269999999997</v>
      </c>
      <c r="AF39" s="21">
        <v>45377</v>
      </c>
      <c r="AG39" t="s">
        <v>5</v>
      </c>
      <c r="AH39" t="s">
        <v>19</v>
      </c>
      <c r="AI39">
        <v>1</v>
      </c>
      <c r="AJ39">
        <v>3</v>
      </c>
      <c r="AK39">
        <v>22.595569999999999</v>
      </c>
      <c r="AL39">
        <v>21.923604999999998</v>
      </c>
      <c r="AM39">
        <v>0.64805299999999999</v>
      </c>
      <c r="AN39">
        <v>0.57703499999999996</v>
      </c>
      <c r="AO39">
        <v>6.4924429999999997</v>
      </c>
      <c r="AP39">
        <v>6.1799605</v>
      </c>
    </row>
    <row r="40" spans="8:42" x14ac:dyDescent="0.25">
      <c r="H40" s="11">
        <v>45361</v>
      </c>
      <c r="I40" s="12" t="s">
        <v>5</v>
      </c>
      <c r="J40" s="10" t="s">
        <v>19</v>
      </c>
      <c r="K40" s="10">
        <v>1</v>
      </c>
      <c r="L40" s="9">
        <v>3</v>
      </c>
      <c r="M40" s="13">
        <v>23.84197</v>
      </c>
      <c r="N40" s="13">
        <f t="shared" ref="N40" si="51">AVERAGE(M40:M41)</f>
        <v>23.362925000000001</v>
      </c>
      <c r="O40" s="13">
        <v>1.3415889999999999</v>
      </c>
      <c r="P40" s="13">
        <f t="shared" ref="P40" si="52">AVERAGE(O40:O41)</f>
        <v>1.3687814999999999</v>
      </c>
      <c r="Q40" s="13">
        <v>5.190677</v>
      </c>
      <c r="R40" s="13">
        <f t="shared" ref="R40" si="53">AVERAGE(Q40:Q41)</f>
        <v>4.9485314999999996</v>
      </c>
      <c r="T40" s="11">
        <v>45361</v>
      </c>
      <c r="U40" t="s">
        <v>5</v>
      </c>
      <c r="V40" t="s">
        <v>19</v>
      </c>
      <c r="W40">
        <v>1</v>
      </c>
      <c r="X40">
        <v>3</v>
      </c>
      <c r="Y40">
        <v>23.84197</v>
      </c>
      <c r="Z40">
        <v>23.362925000000001</v>
      </c>
      <c r="AA40">
        <v>1.3415889999999999</v>
      </c>
      <c r="AB40">
        <v>1.3687814999999999</v>
      </c>
      <c r="AC40">
        <v>5.190677</v>
      </c>
      <c r="AD40">
        <v>4.9485314999999996</v>
      </c>
      <c r="AF40" s="21">
        <v>45377</v>
      </c>
      <c r="AG40" t="s">
        <v>5</v>
      </c>
      <c r="AH40" t="s">
        <v>15</v>
      </c>
      <c r="AI40">
        <v>1</v>
      </c>
      <c r="AJ40">
        <v>5</v>
      </c>
      <c r="AK40">
        <v>19.418859999999999</v>
      </c>
      <c r="AL40">
        <v>19.418859999999999</v>
      </c>
      <c r="AM40">
        <v>0.51611099999999999</v>
      </c>
      <c r="AN40">
        <v>0.38729400000000003</v>
      </c>
      <c r="AO40">
        <v>5.2209690000000002</v>
      </c>
      <c r="AP40">
        <v>4.3251135000000005</v>
      </c>
    </row>
    <row r="41" spans="8:42" x14ac:dyDescent="0.25">
      <c r="H41" s="11">
        <v>45361</v>
      </c>
      <c r="I41" s="12" t="s">
        <v>5</v>
      </c>
      <c r="J41" s="10" t="s">
        <v>19</v>
      </c>
      <c r="K41" s="10">
        <v>2</v>
      </c>
      <c r="L41" s="9">
        <v>4</v>
      </c>
      <c r="M41" s="13">
        <v>22.883880000000001</v>
      </c>
      <c r="N41" s="13"/>
      <c r="O41" s="13">
        <v>1.395974</v>
      </c>
      <c r="P41" s="13"/>
      <c r="Q41" s="13">
        <v>4.7063860000000002</v>
      </c>
      <c r="R41" s="13"/>
      <c r="T41" s="11">
        <v>45361</v>
      </c>
      <c r="U41" t="s">
        <v>5</v>
      </c>
      <c r="V41" t="s">
        <v>19</v>
      </c>
      <c r="W41">
        <v>2</v>
      </c>
      <c r="X41">
        <v>4</v>
      </c>
      <c r="Y41">
        <v>22.883880000000001</v>
      </c>
      <c r="AA41">
        <v>1.395974</v>
      </c>
      <c r="AC41">
        <v>4.7063860000000002</v>
      </c>
      <c r="AF41" s="21">
        <v>45377</v>
      </c>
      <c r="AG41" t="s">
        <v>7</v>
      </c>
      <c r="AH41" t="s">
        <v>15</v>
      </c>
      <c r="AI41">
        <v>1</v>
      </c>
      <c r="AJ41">
        <v>7</v>
      </c>
      <c r="AK41">
        <v>19.340699999999998</v>
      </c>
      <c r="AL41">
        <v>20.363585</v>
      </c>
      <c r="AM41">
        <v>0.58683700000000005</v>
      </c>
      <c r="AN41">
        <v>0.65864600000000006</v>
      </c>
      <c r="AO41">
        <v>6.1551970000000003</v>
      </c>
      <c r="AP41">
        <v>6.1611739999999999</v>
      </c>
    </row>
    <row r="42" spans="8:42" x14ac:dyDescent="0.25">
      <c r="H42" s="11">
        <v>45361</v>
      </c>
      <c r="I42" s="12" t="s">
        <v>5</v>
      </c>
      <c r="J42" s="10" t="s">
        <v>15</v>
      </c>
      <c r="K42" s="10">
        <v>1</v>
      </c>
      <c r="L42" s="9">
        <v>5</v>
      </c>
      <c r="M42" s="13">
        <v>20.945799999999998</v>
      </c>
      <c r="N42" s="13">
        <f t="shared" ref="N42" si="54">AVERAGE(M42:M43)</f>
        <v>21.33558</v>
      </c>
      <c r="O42" s="13">
        <v>0.95048900000000003</v>
      </c>
      <c r="P42" s="13">
        <f t="shared" ref="P42" si="55">AVERAGE(O42:O43)</f>
        <v>0.91225800000000001</v>
      </c>
      <c r="Q42" s="13">
        <v>4.2605190000000004</v>
      </c>
      <c r="R42" s="13">
        <f t="shared" ref="R42" si="56">AVERAGE(Q42:Q43)</f>
        <v>4.546767</v>
      </c>
      <c r="T42" s="11">
        <v>45361</v>
      </c>
      <c r="U42" t="s">
        <v>5</v>
      </c>
      <c r="V42" t="s">
        <v>15</v>
      </c>
      <c r="W42">
        <v>1</v>
      </c>
      <c r="X42">
        <v>5</v>
      </c>
      <c r="Y42">
        <v>20.945799999999998</v>
      </c>
      <c r="Z42">
        <v>21.33558</v>
      </c>
      <c r="AA42">
        <v>0.95048900000000003</v>
      </c>
      <c r="AB42">
        <v>0.91225800000000001</v>
      </c>
      <c r="AC42">
        <v>4.2605190000000004</v>
      </c>
      <c r="AD42">
        <v>4.546767</v>
      </c>
      <c r="AF42" s="21">
        <v>45377</v>
      </c>
      <c r="AG42" t="s">
        <v>7</v>
      </c>
      <c r="AH42" t="s">
        <v>19</v>
      </c>
      <c r="AI42">
        <v>1</v>
      </c>
      <c r="AJ42">
        <v>9</v>
      </c>
      <c r="AK42">
        <v>9.8983860000000004</v>
      </c>
      <c r="AL42">
        <v>9.5293400000000013</v>
      </c>
      <c r="AM42">
        <v>0.30328699999999997</v>
      </c>
      <c r="AN42">
        <v>0.23530999999999999</v>
      </c>
      <c r="AO42">
        <v>4.9207169999999998</v>
      </c>
      <c r="AP42">
        <v>4.0757215000000002</v>
      </c>
    </row>
    <row r="43" spans="8:42" x14ac:dyDescent="0.25">
      <c r="H43" s="11">
        <v>45361</v>
      </c>
      <c r="I43" s="12" t="s">
        <v>5</v>
      </c>
      <c r="J43" s="10" t="s">
        <v>15</v>
      </c>
      <c r="K43" s="10">
        <v>2</v>
      </c>
      <c r="L43" s="9">
        <v>6</v>
      </c>
      <c r="M43" s="13">
        <v>21.725359999999998</v>
      </c>
      <c r="N43" s="13"/>
      <c r="O43" s="13">
        <v>0.874027</v>
      </c>
      <c r="P43" s="13"/>
      <c r="Q43" s="13">
        <v>4.8330149999999996</v>
      </c>
      <c r="R43" s="13"/>
      <c r="T43" s="11">
        <v>45361</v>
      </c>
      <c r="U43" t="s">
        <v>5</v>
      </c>
      <c r="V43" t="s">
        <v>15</v>
      </c>
      <c r="W43">
        <v>2</v>
      </c>
      <c r="X43">
        <v>6</v>
      </c>
      <c r="Y43">
        <v>21.725359999999998</v>
      </c>
      <c r="AA43">
        <v>0.874027</v>
      </c>
      <c r="AC43">
        <v>4.8330149999999996</v>
      </c>
      <c r="AF43" s="21">
        <v>45377</v>
      </c>
      <c r="AG43" t="s">
        <v>7</v>
      </c>
      <c r="AH43" t="s">
        <v>14</v>
      </c>
      <c r="AI43">
        <v>1</v>
      </c>
      <c r="AJ43">
        <v>11</v>
      </c>
      <c r="AK43">
        <v>16.482769999999999</v>
      </c>
      <c r="AL43">
        <v>16.482769999999999</v>
      </c>
      <c r="AM43">
        <v>0.245499</v>
      </c>
      <c r="AN43">
        <v>0.16863249999999999</v>
      </c>
      <c r="AO43">
        <v>4.4602930000000001</v>
      </c>
      <c r="AP43">
        <v>3.2659890000000003</v>
      </c>
    </row>
    <row r="44" spans="8:42" x14ac:dyDescent="0.25">
      <c r="H44" s="11">
        <v>45361</v>
      </c>
      <c r="I44" s="12" t="s">
        <v>7</v>
      </c>
      <c r="J44" s="10" t="s">
        <v>15</v>
      </c>
      <c r="K44" s="10">
        <v>1</v>
      </c>
      <c r="L44" s="9">
        <v>7</v>
      </c>
      <c r="M44" s="13">
        <v>20.14931</v>
      </c>
      <c r="N44" s="13">
        <f t="shared" ref="N44" si="57">AVERAGE(M44:M45)</f>
        <v>20.666164999999999</v>
      </c>
      <c r="O44" s="13">
        <v>0.88077000000000005</v>
      </c>
      <c r="P44" s="13">
        <f t="shared" ref="P44" si="58">AVERAGE(O44:O45)</f>
        <v>0.74903450000000005</v>
      </c>
      <c r="Q44" s="13">
        <v>3.9555359999999999</v>
      </c>
      <c r="R44" s="13">
        <f t="shared" ref="R44" si="59">AVERAGE(Q44:Q45)</f>
        <v>4.4619815000000003</v>
      </c>
      <c r="T44" s="11">
        <v>45361</v>
      </c>
      <c r="U44" t="s">
        <v>7</v>
      </c>
      <c r="V44" t="s">
        <v>15</v>
      </c>
      <c r="W44">
        <v>1</v>
      </c>
      <c r="X44">
        <v>7</v>
      </c>
      <c r="Y44">
        <v>20.14931</v>
      </c>
      <c r="Z44">
        <v>20.666164999999999</v>
      </c>
      <c r="AA44">
        <v>0.88077000000000005</v>
      </c>
      <c r="AB44">
        <v>0.74903450000000005</v>
      </c>
      <c r="AC44">
        <v>3.9555359999999999</v>
      </c>
      <c r="AD44">
        <v>4.4619815000000003</v>
      </c>
      <c r="AF44" s="21">
        <v>45377</v>
      </c>
      <c r="AG44" t="s">
        <v>10</v>
      </c>
      <c r="AH44" t="s">
        <v>14</v>
      </c>
      <c r="AI44">
        <v>1</v>
      </c>
      <c r="AJ44">
        <v>13</v>
      </c>
      <c r="AK44">
        <v>18.293379999999999</v>
      </c>
      <c r="AL44">
        <v>16.244779999999999</v>
      </c>
      <c r="AM44">
        <v>0.24347299999999999</v>
      </c>
      <c r="AN44">
        <v>0.26441550000000003</v>
      </c>
      <c r="AO44">
        <v>4.3229939999999996</v>
      </c>
      <c r="AP44">
        <v>4.4045074999999994</v>
      </c>
    </row>
    <row r="45" spans="8:42" x14ac:dyDescent="0.25">
      <c r="H45" s="11">
        <v>45361</v>
      </c>
      <c r="I45" s="12" t="s">
        <v>7</v>
      </c>
      <c r="J45" s="10" t="s">
        <v>15</v>
      </c>
      <c r="K45" s="10">
        <v>2</v>
      </c>
      <c r="L45" s="9">
        <v>8</v>
      </c>
      <c r="M45" s="13">
        <v>21.183019999999999</v>
      </c>
      <c r="N45" s="13"/>
      <c r="O45" s="13">
        <v>0.61729900000000004</v>
      </c>
      <c r="P45" s="13"/>
      <c r="Q45" s="13">
        <v>4.9684270000000001</v>
      </c>
      <c r="R45" s="13"/>
      <c r="T45" s="11">
        <v>45361</v>
      </c>
      <c r="U45" t="s">
        <v>7</v>
      </c>
      <c r="V45" t="s">
        <v>15</v>
      </c>
      <c r="W45">
        <v>2</v>
      </c>
      <c r="X45">
        <v>8</v>
      </c>
      <c r="Y45">
        <v>21.183019999999999</v>
      </c>
      <c r="AA45">
        <v>0.61729900000000004</v>
      </c>
      <c r="AC45">
        <v>4.9684270000000001</v>
      </c>
      <c r="AF45" s="21">
        <v>45377</v>
      </c>
      <c r="AG45" t="s">
        <v>10</v>
      </c>
      <c r="AH45" t="s">
        <v>19</v>
      </c>
      <c r="AI45">
        <v>1</v>
      </c>
      <c r="AJ45">
        <v>15</v>
      </c>
      <c r="AK45">
        <v>16.181699999999999</v>
      </c>
      <c r="AL45">
        <v>17.982455000000002</v>
      </c>
      <c r="AM45">
        <v>0.25478499999999998</v>
      </c>
      <c r="AN45">
        <v>0.30264849999999999</v>
      </c>
      <c r="AO45">
        <v>4.440226</v>
      </c>
      <c r="AP45">
        <v>4.7079120000000003</v>
      </c>
    </row>
    <row r="46" spans="8:42" x14ac:dyDescent="0.25">
      <c r="H46" s="11">
        <v>45361</v>
      </c>
      <c r="I46" s="12" t="s">
        <v>7</v>
      </c>
      <c r="J46" s="10" t="s">
        <v>19</v>
      </c>
      <c r="K46" s="10">
        <v>1</v>
      </c>
      <c r="L46" s="9">
        <v>9</v>
      </c>
      <c r="M46" s="13">
        <v>21.121670000000002</v>
      </c>
      <c r="N46" s="13">
        <f t="shared" ref="N46" si="60">AVERAGE(M46:M47)</f>
        <v>21.739850000000001</v>
      </c>
      <c r="O46" s="13">
        <v>0.65711200000000003</v>
      </c>
      <c r="P46" s="13">
        <f t="shared" ref="P46" si="61">AVERAGE(O46:O47)</f>
        <v>0.80841050000000003</v>
      </c>
      <c r="Q46" s="13">
        <v>5.281371</v>
      </c>
      <c r="R46" s="13">
        <f t="shared" ref="R46" si="62">AVERAGE(Q46:Q47)</f>
        <v>5.6312289999999994</v>
      </c>
      <c r="T46" s="11">
        <v>45361</v>
      </c>
      <c r="U46" t="s">
        <v>7</v>
      </c>
      <c r="V46" t="s">
        <v>19</v>
      </c>
      <c r="W46">
        <v>1</v>
      </c>
      <c r="X46">
        <v>9</v>
      </c>
      <c r="Y46">
        <v>21.121670000000002</v>
      </c>
      <c r="Z46">
        <v>21.739850000000001</v>
      </c>
      <c r="AA46">
        <v>0.65711200000000003</v>
      </c>
      <c r="AB46">
        <v>0.80841050000000003</v>
      </c>
      <c r="AC46">
        <v>5.281371</v>
      </c>
      <c r="AD46">
        <v>5.6312289999999994</v>
      </c>
      <c r="AF46" s="21">
        <v>45377</v>
      </c>
      <c r="AG46" t="s">
        <v>10</v>
      </c>
      <c r="AH46" t="s">
        <v>15</v>
      </c>
      <c r="AI46">
        <v>1</v>
      </c>
      <c r="AJ46">
        <v>17</v>
      </c>
      <c r="AK46">
        <v>16.214210000000001</v>
      </c>
      <c r="AL46">
        <v>17.612010000000001</v>
      </c>
      <c r="AM46">
        <v>0.22991500000000001</v>
      </c>
      <c r="AN46">
        <v>0.29776400000000003</v>
      </c>
      <c r="AO46">
        <v>4.3852080000000004</v>
      </c>
      <c r="AP46">
        <v>5.0553540000000003</v>
      </c>
    </row>
    <row r="47" spans="8:42" x14ac:dyDescent="0.25">
      <c r="H47" s="11">
        <v>45361</v>
      </c>
      <c r="I47" s="12" t="s">
        <v>7</v>
      </c>
      <c r="J47" s="10" t="s">
        <v>19</v>
      </c>
      <c r="K47" s="10">
        <v>2</v>
      </c>
      <c r="L47" s="9">
        <v>10</v>
      </c>
      <c r="M47" s="13">
        <v>22.358029999999999</v>
      </c>
      <c r="N47" s="13"/>
      <c r="O47" s="13">
        <v>0.95970900000000003</v>
      </c>
      <c r="P47" s="13"/>
      <c r="Q47" s="13">
        <v>5.9810869999999996</v>
      </c>
      <c r="R47" s="13"/>
      <c r="T47" s="11">
        <v>45361</v>
      </c>
      <c r="U47" t="s">
        <v>7</v>
      </c>
      <c r="V47" t="s">
        <v>19</v>
      </c>
      <c r="W47">
        <v>2</v>
      </c>
      <c r="X47">
        <v>10</v>
      </c>
      <c r="Y47">
        <v>22.358029999999999</v>
      </c>
      <c r="AA47">
        <v>0.95970900000000003</v>
      </c>
      <c r="AC47">
        <v>5.9810869999999996</v>
      </c>
      <c r="AF47" s="21">
        <v>45377</v>
      </c>
      <c r="AG47" t="s">
        <v>6</v>
      </c>
      <c r="AH47" t="s">
        <v>15</v>
      </c>
      <c r="AI47">
        <v>1</v>
      </c>
      <c r="AJ47">
        <v>19</v>
      </c>
      <c r="AK47">
        <v>20.185490000000001</v>
      </c>
      <c r="AL47">
        <v>20.184690000000003</v>
      </c>
      <c r="AM47">
        <v>0.448658</v>
      </c>
      <c r="AN47">
        <v>0.56313750000000007</v>
      </c>
      <c r="AO47">
        <v>7.1613980000000002</v>
      </c>
      <c r="AP47">
        <v>6.7030110000000001</v>
      </c>
    </row>
    <row r="48" spans="8:42" x14ac:dyDescent="0.25">
      <c r="H48" s="11">
        <v>45361</v>
      </c>
      <c r="I48" s="12" t="s">
        <v>7</v>
      </c>
      <c r="J48" s="10" t="s">
        <v>14</v>
      </c>
      <c r="K48" s="10">
        <v>1</v>
      </c>
      <c r="L48" s="9">
        <v>11</v>
      </c>
      <c r="M48" s="13">
        <v>18.63486</v>
      </c>
      <c r="N48" s="13">
        <f t="shared" ref="N48" si="63">AVERAGE(M48:M49)</f>
        <v>19.329684999999998</v>
      </c>
      <c r="O48" s="13">
        <v>0.507521</v>
      </c>
      <c r="P48" s="13">
        <f t="shared" ref="P48" si="64">AVERAGE(O48:O49)</f>
        <v>0.58948250000000002</v>
      </c>
      <c r="Q48" s="13">
        <v>5.0531430000000004</v>
      </c>
      <c r="R48" s="13">
        <f t="shared" ref="R48" si="65">AVERAGE(Q48:Q49)</f>
        <v>5.5374405000000007</v>
      </c>
      <c r="T48" s="11">
        <v>45361</v>
      </c>
      <c r="U48" t="s">
        <v>7</v>
      </c>
      <c r="V48" t="s">
        <v>14</v>
      </c>
      <c r="W48">
        <v>1</v>
      </c>
      <c r="X48">
        <v>11</v>
      </c>
      <c r="Y48">
        <v>18.63486</v>
      </c>
      <c r="Z48">
        <v>19.329684999999998</v>
      </c>
      <c r="AA48">
        <v>0.507521</v>
      </c>
      <c r="AB48">
        <v>0.58948250000000002</v>
      </c>
      <c r="AC48">
        <v>5.0531430000000004</v>
      </c>
      <c r="AD48">
        <v>5.5374405000000007</v>
      </c>
      <c r="AF48" s="21">
        <v>45377</v>
      </c>
      <c r="AG48" t="s">
        <v>6</v>
      </c>
      <c r="AH48" t="s">
        <v>19</v>
      </c>
      <c r="AI48">
        <v>1</v>
      </c>
      <c r="AJ48">
        <v>21</v>
      </c>
      <c r="AK48">
        <v>22.396599999999999</v>
      </c>
      <c r="AL48">
        <v>19.960925</v>
      </c>
      <c r="AM48">
        <v>0.34936299999999998</v>
      </c>
      <c r="AN48">
        <v>0.32883899999999999</v>
      </c>
      <c r="AO48">
        <v>6.1747249999999996</v>
      </c>
      <c r="AP48">
        <v>5.9480155000000003</v>
      </c>
    </row>
    <row r="49" spans="8:42" x14ac:dyDescent="0.25">
      <c r="H49" s="11">
        <v>45361</v>
      </c>
      <c r="I49" s="12" t="s">
        <v>7</v>
      </c>
      <c r="J49" s="10" t="s">
        <v>14</v>
      </c>
      <c r="K49" s="10">
        <v>2</v>
      </c>
      <c r="L49" s="9">
        <v>12</v>
      </c>
      <c r="M49" s="13">
        <v>20.024509999999999</v>
      </c>
      <c r="N49" s="13"/>
      <c r="O49" s="13">
        <v>0.67144400000000004</v>
      </c>
      <c r="P49" s="13"/>
      <c r="Q49" s="13">
        <v>6.021738</v>
      </c>
      <c r="R49" s="13"/>
      <c r="T49" s="11">
        <v>45361</v>
      </c>
      <c r="U49" t="s">
        <v>7</v>
      </c>
      <c r="V49" t="s">
        <v>14</v>
      </c>
      <c r="W49">
        <v>2</v>
      </c>
      <c r="X49">
        <v>12</v>
      </c>
      <c r="Y49">
        <v>20.024509999999999</v>
      </c>
      <c r="AA49">
        <v>0.67144400000000004</v>
      </c>
      <c r="AC49">
        <v>6.021738</v>
      </c>
      <c r="AF49" s="21">
        <v>45377</v>
      </c>
      <c r="AG49" t="s">
        <v>6</v>
      </c>
      <c r="AH49" t="s">
        <v>14</v>
      </c>
      <c r="AI49">
        <v>1</v>
      </c>
      <c r="AJ49">
        <v>23</v>
      </c>
      <c r="AK49">
        <v>9.9095499999999994</v>
      </c>
      <c r="AL49">
        <v>12.77069</v>
      </c>
      <c r="AM49">
        <v>0.12875400000000001</v>
      </c>
      <c r="AN49">
        <v>0.1864365</v>
      </c>
      <c r="AO49">
        <v>2.608482</v>
      </c>
      <c r="AP49">
        <v>3.8147929999999999</v>
      </c>
    </row>
    <row r="50" spans="8:42" x14ac:dyDescent="0.25">
      <c r="H50" s="11">
        <v>45361</v>
      </c>
      <c r="I50" s="12" t="s">
        <v>10</v>
      </c>
      <c r="J50" s="10" t="s">
        <v>14</v>
      </c>
      <c r="K50" s="10">
        <v>1</v>
      </c>
      <c r="L50" s="9">
        <v>13</v>
      </c>
      <c r="M50" s="13">
        <v>19.836069999999999</v>
      </c>
      <c r="N50" s="13">
        <f t="shared" ref="N50" si="66">AVERAGE(M50:M51)</f>
        <v>20.45561</v>
      </c>
      <c r="O50" s="13">
        <v>0.50598200000000004</v>
      </c>
      <c r="P50" s="13">
        <f t="shared" ref="P50" si="67">AVERAGE(O50:O51)</f>
        <v>0.52907199999999999</v>
      </c>
      <c r="Q50" s="13">
        <v>5.2986810000000002</v>
      </c>
      <c r="R50" s="13">
        <f t="shared" ref="R50" si="68">AVERAGE(Q50:Q51)</f>
        <v>5.5039674999999999</v>
      </c>
      <c r="T50" s="11">
        <v>45361</v>
      </c>
      <c r="U50" t="s">
        <v>10</v>
      </c>
      <c r="V50" t="s">
        <v>14</v>
      </c>
      <c r="W50">
        <v>1</v>
      </c>
      <c r="X50">
        <v>13</v>
      </c>
      <c r="Y50">
        <v>19.836069999999999</v>
      </c>
      <c r="Z50">
        <v>20.45561</v>
      </c>
      <c r="AA50">
        <v>0.50598200000000004</v>
      </c>
      <c r="AB50">
        <v>0.52907199999999999</v>
      </c>
      <c r="AC50">
        <v>5.2986810000000002</v>
      </c>
      <c r="AD50">
        <v>5.5039674999999999</v>
      </c>
      <c r="AF50" s="21">
        <v>45377</v>
      </c>
      <c r="AG50" t="s">
        <v>8</v>
      </c>
      <c r="AH50" t="s">
        <v>14</v>
      </c>
      <c r="AI50">
        <v>1</v>
      </c>
      <c r="AJ50">
        <v>25</v>
      </c>
      <c r="AK50">
        <v>19.546679999999999</v>
      </c>
      <c r="AL50">
        <v>20.911265</v>
      </c>
      <c r="AM50">
        <v>0.62261699999999998</v>
      </c>
      <c r="AN50">
        <v>0.59761050000000004</v>
      </c>
      <c r="AO50">
        <v>6.8981820000000003</v>
      </c>
      <c r="AP50">
        <v>7.572228</v>
      </c>
    </row>
    <row r="51" spans="8:42" x14ac:dyDescent="0.25">
      <c r="H51" s="11">
        <v>45361</v>
      </c>
      <c r="I51" s="12" t="s">
        <v>10</v>
      </c>
      <c r="J51" s="10" t="s">
        <v>14</v>
      </c>
      <c r="K51" s="10">
        <v>2</v>
      </c>
      <c r="L51" s="9">
        <v>14</v>
      </c>
      <c r="M51" s="13">
        <v>21.075150000000001</v>
      </c>
      <c r="N51" s="13"/>
      <c r="O51" s="13">
        <v>0.55216200000000004</v>
      </c>
      <c r="P51" s="13"/>
      <c r="Q51" s="13">
        <v>5.7092539999999996</v>
      </c>
      <c r="R51" s="13"/>
      <c r="T51" s="11">
        <v>45361</v>
      </c>
      <c r="U51" t="s">
        <v>10</v>
      </c>
      <c r="V51" t="s">
        <v>14</v>
      </c>
      <c r="W51">
        <v>2</v>
      </c>
      <c r="X51">
        <v>14</v>
      </c>
      <c r="Y51">
        <v>21.075150000000001</v>
      </c>
      <c r="AA51">
        <v>0.55216200000000004</v>
      </c>
      <c r="AC51">
        <v>5.7092539999999996</v>
      </c>
      <c r="AF51" s="21">
        <v>45377</v>
      </c>
      <c r="AG51" t="s">
        <v>8</v>
      </c>
      <c r="AH51" t="s">
        <v>19</v>
      </c>
      <c r="AI51">
        <v>1</v>
      </c>
      <c r="AJ51">
        <v>27</v>
      </c>
      <c r="AK51">
        <v>17.138860000000001</v>
      </c>
      <c r="AL51">
        <v>18.758410000000001</v>
      </c>
      <c r="AM51">
        <v>0.387021</v>
      </c>
      <c r="AN51">
        <v>0.39205100000000004</v>
      </c>
      <c r="AO51">
        <v>5.70749</v>
      </c>
      <c r="AP51">
        <v>6.3359350000000001</v>
      </c>
    </row>
    <row r="52" spans="8:42" x14ac:dyDescent="0.25">
      <c r="H52" s="11">
        <v>45361</v>
      </c>
      <c r="I52" s="12" t="s">
        <v>10</v>
      </c>
      <c r="J52" s="10" t="s">
        <v>19</v>
      </c>
      <c r="K52" s="10">
        <v>1</v>
      </c>
      <c r="L52" s="9">
        <v>15</v>
      </c>
      <c r="M52" s="13">
        <v>22.77458</v>
      </c>
      <c r="N52" s="13">
        <f t="shared" ref="N52" si="69">AVERAGE(M52:M53)</f>
        <v>22.32564</v>
      </c>
      <c r="O52" s="13">
        <v>0.61021700000000001</v>
      </c>
      <c r="P52" s="13">
        <f t="shared" ref="P52" si="70">AVERAGE(O52:O53)</f>
        <v>0.67603199999999997</v>
      </c>
      <c r="Q52" s="13">
        <v>5.9507750000000001</v>
      </c>
      <c r="R52" s="13">
        <f t="shared" ref="R52" si="71">AVERAGE(Q52:Q53)</f>
        <v>6.0336680000000005</v>
      </c>
      <c r="T52" s="11">
        <v>45361</v>
      </c>
      <c r="U52" t="s">
        <v>10</v>
      </c>
      <c r="V52" t="s">
        <v>19</v>
      </c>
      <c r="W52">
        <v>1</v>
      </c>
      <c r="X52">
        <v>15</v>
      </c>
      <c r="Y52">
        <v>22.77458</v>
      </c>
      <c r="Z52">
        <v>22.32564</v>
      </c>
      <c r="AA52">
        <v>0.61021700000000001</v>
      </c>
      <c r="AB52">
        <v>0.67603199999999997</v>
      </c>
      <c r="AC52">
        <v>5.9507750000000001</v>
      </c>
      <c r="AD52">
        <v>6.0336680000000005</v>
      </c>
      <c r="AF52" s="21">
        <v>45377</v>
      </c>
      <c r="AG52" t="s">
        <v>8</v>
      </c>
      <c r="AH52" t="s">
        <v>15</v>
      </c>
      <c r="AI52">
        <v>1</v>
      </c>
      <c r="AJ52">
        <v>29</v>
      </c>
      <c r="AK52">
        <v>17.580780000000001</v>
      </c>
      <c r="AL52">
        <v>17.576205000000002</v>
      </c>
      <c r="AM52">
        <v>0.56384100000000004</v>
      </c>
      <c r="AN52">
        <v>0.488209</v>
      </c>
      <c r="AO52">
        <v>6.7422029999999999</v>
      </c>
      <c r="AP52">
        <v>6.9171995000000006</v>
      </c>
    </row>
    <row r="53" spans="8:42" x14ac:dyDescent="0.25">
      <c r="H53" s="11">
        <v>45361</v>
      </c>
      <c r="I53" s="12" t="s">
        <v>10</v>
      </c>
      <c r="J53" s="10" t="s">
        <v>19</v>
      </c>
      <c r="K53" s="10">
        <v>2</v>
      </c>
      <c r="L53" s="9">
        <v>16</v>
      </c>
      <c r="M53" s="13">
        <v>21.8767</v>
      </c>
      <c r="N53" s="13"/>
      <c r="O53" s="13">
        <v>0.74184700000000003</v>
      </c>
      <c r="P53" s="13"/>
      <c r="Q53" s="13">
        <v>6.1165609999999999</v>
      </c>
      <c r="R53" s="13"/>
      <c r="T53" s="11">
        <v>45361</v>
      </c>
      <c r="U53" t="s">
        <v>10</v>
      </c>
      <c r="V53" t="s">
        <v>19</v>
      </c>
      <c r="W53">
        <v>2</v>
      </c>
      <c r="X53">
        <v>16</v>
      </c>
      <c r="Y53">
        <v>21.8767</v>
      </c>
      <c r="AA53">
        <v>0.74184700000000003</v>
      </c>
      <c r="AC53">
        <v>6.1165609999999999</v>
      </c>
      <c r="AF53" s="21">
        <v>45377</v>
      </c>
      <c r="AG53" t="s">
        <v>9</v>
      </c>
      <c r="AH53" t="s">
        <v>15</v>
      </c>
      <c r="AI53">
        <v>1</v>
      </c>
      <c r="AJ53">
        <v>31</v>
      </c>
      <c r="AK53">
        <v>15.083500000000001</v>
      </c>
      <c r="AL53">
        <v>18.950789999999998</v>
      </c>
      <c r="AM53">
        <v>0.54313</v>
      </c>
      <c r="AN53">
        <v>0.64065250000000007</v>
      </c>
      <c r="AO53">
        <v>5.9256779999999996</v>
      </c>
      <c r="AP53">
        <v>6.5946359999999995</v>
      </c>
    </row>
    <row r="54" spans="8:42" x14ac:dyDescent="0.25">
      <c r="H54" s="11">
        <v>45361</v>
      </c>
      <c r="I54" s="12" t="s">
        <v>10</v>
      </c>
      <c r="J54" s="10" t="s">
        <v>15</v>
      </c>
      <c r="K54" s="10">
        <v>1</v>
      </c>
      <c r="L54" s="9">
        <v>17</v>
      </c>
      <c r="M54" s="13">
        <v>20.644749999999998</v>
      </c>
      <c r="N54" s="13">
        <f t="shared" ref="N54" si="72">AVERAGE(M54:M55)</f>
        <v>21.463884999999998</v>
      </c>
      <c r="O54" s="13">
        <v>0.544651</v>
      </c>
      <c r="P54" s="13">
        <f t="shared" ref="P54" si="73">AVERAGE(O54:O55)</f>
        <v>0.78213350000000004</v>
      </c>
      <c r="Q54" s="13">
        <v>5.5822320000000003</v>
      </c>
      <c r="R54" s="13">
        <f t="shared" ref="R54" si="74">AVERAGE(Q54:Q55)</f>
        <v>5.5769815000000005</v>
      </c>
      <c r="T54" s="11">
        <v>45361</v>
      </c>
      <c r="U54" t="s">
        <v>10</v>
      </c>
      <c r="V54" t="s">
        <v>15</v>
      </c>
      <c r="W54">
        <v>1</v>
      </c>
      <c r="X54">
        <v>17</v>
      </c>
      <c r="Y54">
        <v>20.644749999999998</v>
      </c>
      <c r="Z54">
        <v>21.463884999999998</v>
      </c>
      <c r="AA54">
        <v>0.544651</v>
      </c>
      <c r="AB54">
        <v>0.78213350000000004</v>
      </c>
      <c r="AC54">
        <v>5.5822320000000003</v>
      </c>
      <c r="AD54">
        <v>5.5769815000000005</v>
      </c>
      <c r="AF54" s="21">
        <v>45377</v>
      </c>
      <c r="AG54" t="s">
        <v>9</v>
      </c>
      <c r="AH54" t="s">
        <v>19</v>
      </c>
      <c r="AI54">
        <v>1</v>
      </c>
      <c r="AJ54">
        <v>33</v>
      </c>
      <c r="AK54">
        <v>15.32845</v>
      </c>
      <c r="AL54">
        <v>13.338564999999999</v>
      </c>
      <c r="AM54">
        <v>0.23443600000000001</v>
      </c>
      <c r="AN54">
        <v>0.26413249999999999</v>
      </c>
      <c r="AO54">
        <v>4.2760559999999996</v>
      </c>
      <c r="AP54">
        <v>4.4558839999999993</v>
      </c>
    </row>
    <row r="55" spans="8:42" x14ac:dyDescent="0.25">
      <c r="H55" s="11">
        <v>45361</v>
      </c>
      <c r="I55" s="12" t="s">
        <v>10</v>
      </c>
      <c r="J55" s="10" t="s">
        <v>15</v>
      </c>
      <c r="K55" s="10">
        <v>2</v>
      </c>
      <c r="L55" s="9">
        <v>18</v>
      </c>
      <c r="M55" s="13">
        <v>22.28302</v>
      </c>
      <c r="N55" s="13"/>
      <c r="O55" s="13">
        <v>1.0196160000000001</v>
      </c>
      <c r="P55" s="13"/>
      <c r="Q55" s="13">
        <v>5.5717309999999998</v>
      </c>
      <c r="R55" s="13"/>
      <c r="T55" s="11">
        <v>45361</v>
      </c>
      <c r="U55" t="s">
        <v>10</v>
      </c>
      <c r="V55" t="s">
        <v>15</v>
      </c>
      <c r="W55">
        <v>2</v>
      </c>
      <c r="X55">
        <v>18</v>
      </c>
      <c r="Y55">
        <v>22.28302</v>
      </c>
      <c r="AA55">
        <v>1.0196160000000001</v>
      </c>
      <c r="AC55">
        <v>5.5717309999999998</v>
      </c>
      <c r="AF55" s="21">
        <v>45377</v>
      </c>
      <c r="AG55" t="s">
        <v>9</v>
      </c>
      <c r="AH55" t="s">
        <v>14</v>
      </c>
      <c r="AI55">
        <v>1</v>
      </c>
      <c r="AJ55">
        <v>35</v>
      </c>
      <c r="AK55">
        <v>20.02739</v>
      </c>
      <c r="AL55">
        <v>21.020975</v>
      </c>
      <c r="AM55">
        <v>0.33587400000000001</v>
      </c>
      <c r="AN55">
        <v>0.36062300000000003</v>
      </c>
      <c r="AO55">
        <v>5.1369569999999998</v>
      </c>
      <c r="AP55">
        <v>6.0927235</v>
      </c>
    </row>
    <row r="56" spans="8:42" x14ac:dyDescent="0.25">
      <c r="H56" s="11">
        <v>45361</v>
      </c>
      <c r="I56" s="12" t="s">
        <v>6</v>
      </c>
      <c r="J56" s="10" t="s">
        <v>15</v>
      </c>
      <c r="K56" s="10">
        <v>1</v>
      </c>
      <c r="L56" s="9">
        <v>19</v>
      </c>
      <c r="M56" s="13">
        <v>21.687270000000002</v>
      </c>
      <c r="N56" s="13">
        <f t="shared" ref="N56" si="75">AVERAGE(M56:M57)</f>
        <v>22.457610000000003</v>
      </c>
      <c r="O56" s="13">
        <v>0.83307200000000003</v>
      </c>
      <c r="P56" s="13">
        <f t="shared" ref="P56" si="76">AVERAGE(O56:O57)</f>
        <v>0.92803199999999997</v>
      </c>
      <c r="Q56" s="13">
        <v>5.1697680000000004</v>
      </c>
      <c r="R56" s="13">
        <f t="shared" ref="R56" si="77">AVERAGE(Q56:Q57)</f>
        <v>5.4076280000000008</v>
      </c>
      <c r="T56" s="11">
        <v>45361</v>
      </c>
      <c r="U56" t="s">
        <v>6</v>
      </c>
      <c r="V56" t="s">
        <v>15</v>
      </c>
      <c r="W56">
        <v>1</v>
      </c>
      <c r="X56">
        <v>19</v>
      </c>
      <c r="Y56">
        <v>21.687270000000002</v>
      </c>
      <c r="Z56">
        <v>22.457610000000003</v>
      </c>
      <c r="AA56">
        <v>0.83307200000000003</v>
      </c>
      <c r="AB56">
        <v>0.92803199999999997</v>
      </c>
      <c r="AC56">
        <v>5.1697680000000004</v>
      </c>
      <c r="AD56">
        <v>5.4076280000000008</v>
      </c>
      <c r="AF56" s="14">
        <v>45389</v>
      </c>
      <c r="AG56" t="s">
        <v>5</v>
      </c>
      <c r="AH56" t="s">
        <v>14</v>
      </c>
      <c r="AI56">
        <v>1</v>
      </c>
      <c r="AJ56">
        <v>1</v>
      </c>
      <c r="AK56">
        <v>16.4756</v>
      </c>
      <c r="AL56">
        <v>15.868535</v>
      </c>
      <c r="AM56">
        <v>0.47589100000000001</v>
      </c>
      <c r="AN56">
        <v>0.36587000000000003</v>
      </c>
      <c r="AO56">
        <v>7.7303689999999996</v>
      </c>
      <c r="AP56">
        <v>6.5045114999999996</v>
      </c>
    </row>
    <row r="57" spans="8:42" x14ac:dyDescent="0.25">
      <c r="H57" s="11">
        <v>45361</v>
      </c>
      <c r="I57" s="12" t="s">
        <v>6</v>
      </c>
      <c r="J57" s="10" t="s">
        <v>15</v>
      </c>
      <c r="K57" s="10">
        <v>2</v>
      </c>
      <c r="L57" s="9">
        <v>20</v>
      </c>
      <c r="M57" s="13">
        <v>23.22795</v>
      </c>
      <c r="N57" s="13"/>
      <c r="O57" s="13">
        <v>1.0229919999999999</v>
      </c>
      <c r="P57" s="13"/>
      <c r="Q57" s="13">
        <v>5.6454880000000003</v>
      </c>
      <c r="R57" s="13"/>
      <c r="T57" s="11">
        <v>45361</v>
      </c>
      <c r="U57" t="s">
        <v>6</v>
      </c>
      <c r="V57" t="s">
        <v>15</v>
      </c>
      <c r="W57">
        <v>2</v>
      </c>
      <c r="X57">
        <v>20</v>
      </c>
      <c r="Y57">
        <v>23.22795</v>
      </c>
      <c r="AA57">
        <v>1.0229919999999999</v>
      </c>
      <c r="AC57">
        <v>5.6454880000000003</v>
      </c>
      <c r="AF57" s="14">
        <v>45389</v>
      </c>
      <c r="AG57" t="s">
        <v>5</v>
      </c>
      <c r="AH57" t="s">
        <v>19</v>
      </c>
      <c r="AI57">
        <v>1</v>
      </c>
      <c r="AJ57">
        <v>3</v>
      </c>
      <c r="AK57">
        <v>18.385829999999999</v>
      </c>
      <c r="AL57">
        <v>21.660995</v>
      </c>
      <c r="AM57">
        <v>0.45267099999999999</v>
      </c>
      <c r="AN57">
        <v>0.41732849999999999</v>
      </c>
      <c r="AO57">
        <v>7.8323710000000002</v>
      </c>
      <c r="AP57">
        <v>7.4459689999999998</v>
      </c>
    </row>
    <row r="58" spans="8:42" x14ac:dyDescent="0.25">
      <c r="H58" s="11">
        <v>45361</v>
      </c>
      <c r="I58" s="12" t="s">
        <v>6</v>
      </c>
      <c r="J58" s="10" t="s">
        <v>19</v>
      </c>
      <c r="K58" s="10">
        <v>1</v>
      </c>
      <c r="L58" s="9">
        <v>21</v>
      </c>
      <c r="M58" s="13">
        <v>21.290130000000001</v>
      </c>
      <c r="N58" s="13">
        <f t="shared" ref="N58" si="78">AVERAGE(M58:M59)</f>
        <v>22.311770000000003</v>
      </c>
      <c r="O58" s="13">
        <v>0.62046599999999996</v>
      </c>
      <c r="P58" s="13">
        <f t="shared" ref="P58" si="79">AVERAGE(O58:O59)</f>
        <v>0.76762799999999998</v>
      </c>
      <c r="Q58" s="13">
        <v>6.018815</v>
      </c>
      <c r="R58" s="13">
        <f t="shared" ref="R58" si="80">AVERAGE(Q58:Q59)</f>
        <v>6.2034145000000001</v>
      </c>
      <c r="T58" s="11">
        <v>45361</v>
      </c>
      <c r="U58" t="s">
        <v>6</v>
      </c>
      <c r="V58" t="s">
        <v>19</v>
      </c>
      <c r="W58">
        <v>1</v>
      </c>
      <c r="X58">
        <v>21</v>
      </c>
      <c r="Y58">
        <v>21.290130000000001</v>
      </c>
      <c r="Z58">
        <v>22.311770000000003</v>
      </c>
      <c r="AA58">
        <v>0.62046599999999996</v>
      </c>
      <c r="AB58">
        <v>0.76762799999999998</v>
      </c>
      <c r="AC58">
        <v>6.018815</v>
      </c>
      <c r="AD58">
        <v>6.2034145000000001</v>
      </c>
      <c r="AF58" s="14">
        <v>45389</v>
      </c>
      <c r="AG58" t="s">
        <v>5</v>
      </c>
      <c r="AH58" t="s">
        <v>15</v>
      </c>
      <c r="AI58">
        <v>1</v>
      </c>
      <c r="AJ58">
        <v>5</v>
      </c>
      <c r="AK58">
        <v>23.234459999999999</v>
      </c>
      <c r="AL58">
        <v>21.740935</v>
      </c>
      <c r="AM58">
        <v>0.43009999999999998</v>
      </c>
      <c r="AN58">
        <v>0.441029</v>
      </c>
      <c r="AO58">
        <v>7.7686450000000002</v>
      </c>
      <c r="AP58">
        <v>7.5438400000000003</v>
      </c>
    </row>
    <row r="59" spans="8:42" x14ac:dyDescent="0.25">
      <c r="H59" s="11">
        <v>45361</v>
      </c>
      <c r="I59" s="12" t="s">
        <v>6</v>
      </c>
      <c r="J59" s="10" t="s">
        <v>19</v>
      </c>
      <c r="K59" s="10">
        <v>2</v>
      </c>
      <c r="L59" s="9">
        <v>22</v>
      </c>
      <c r="M59" s="13">
        <v>23.333410000000001</v>
      </c>
      <c r="N59" s="13"/>
      <c r="O59" s="13">
        <v>0.91478999999999999</v>
      </c>
      <c r="P59" s="13"/>
      <c r="Q59" s="13">
        <v>6.3880140000000001</v>
      </c>
      <c r="R59" s="13"/>
      <c r="T59" s="11">
        <v>45361</v>
      </c>
      <c r="U59" t="s">
        <v>6</v>
      </c>
      <c r="V59" t="s">
        <v>19</v>
      </c>
      <c r="W59">
        <v>2</v>
      </c>
      <c r="X59">
        <v>22</v>
      </c>
      <c r="Y59">
        <v>23.333410000000001</v>
      </c>
      <c r="AA59">
        <v>0.91478999999999999</v>
      </c>
      <c r="AC59">
        <v>6.3880140000000001</v>
      </c>
      <c r="AF59" s="14">
        <v>45389</v>
      </c>
      <c r="AG59" t="s">
        <v>7</v>
      </c>
      <c r="AH59" t="s">
        <v>15</v>
      </c>
      <c r="AI59">
        <v>1</v>
      </c>
      <c r="AJ59">
        <v>7</v>
      </c>
      <c r="AK59">
        <v>20.971229999999998</v>
      </c>
      <c r="AL59">
        <v>20.483395000000002</v>
      </c>
      <c r="AM59">
        <v>0.354381</v>
      </c>
      <c r="AN59">
        <v>0.50043300000000002</v>
      </c>
      <c r="AO59">
        <v>6.2460889999999996</v>
      </c>
      <c r="AP59">
        <v>6.4580004999999998</v>
      </c>
    </row>
    <row r="60" spans="8:42" x14ac:dyDescent="0.25">
      <c r="H60" s="11">
        <v>45361</v>
      </c>
      <c r="I60" s="12" t="s">
        <v>6</v>
      </c>
      <c r="J60" s="10" t="s">
        <v>14</v>
      </c>
      <c r="K60" s="10">
        <v>1</v>
      </c>
      <c r="L60" s="9">
        <v>23</v>
      </c>
      <c r="M60" s="13">
        <v>21.24784</v>
      </c>
      <c r="N60" s="13">
        <f t="shared" ref="N60" si="81">AVERAGE(M60:M61)</f>
        <v>21.565620000000003</v>
      </c>
      <c r="O60" s="13">
        <v>0.73993699999999996</v>
      </c>
      <c r="P60" s="13">
        <f t="shared" ref="P60" si="82">AVERAGE(O60:O61)</f>
        <v>0.762208</v>
      </c>
      <c r="Q60" s="13">
        <v>5.4444499999999998</v>
      </c>
      <c r="R60" s="13">
        <f t="shared" ref="R60" si="83">AVERAGE(Q60:Q61)</f>
        <v>5.3827505000000002</v>
      </c>
      <c r="T60" s="11">
        <v>45361</v>
      </c>
      <c r="U60" t="s">
        <v>6</v>
      </c>
      <c r="V60" t="s">
        <v>14</v>
      </c>
      <c r="W60">
        <v>1</v>
      </c>
      <c r="X60">
        <v>23</v>
      </c>
      <c r="Y60">
        <v>21.24784</v>
      </c>
      <c r="Z60">
        <v>21.565620000000003</v>
      </c>
      <c r="AA60">
        <v>0.73993699999999996</v>
      </c>
      <c r="AB60">
        <v>0.762208</v>
      </c>
      <c r="AC60">
        <v>5.4444499999999998</v>
      </c>
      <c r="AD60">
        <v>5.3827505000000002</v>
      </c>
      <c r="AF60" s="14">
        <v>45389</v>
      </c>
      <c r="AG60" t="s">
        <v>7</v>
      </c>
      <c r="AH60" t="s">
        <v>19</v>
      </c>
      <c r="AI60">
        <v>1</v>
      </c>
      <c r="AJ60">
        <v>9</v>
      </c>
      <c r="AK60">
        <v>23.463560000000001</v>
      </c>
      <c r="AL60">
        <v>22.281680000000001</v>
      </c>
      <c r="AM60">
        <v>0.62968400000000002</v>
      </c>
      <c r="AN60">
        <v>0.59008250000000007</v>
      </c>
      <c r="AO60">
        <v>7.1758179999999996</v>
      </c>
      <c r="AP60">
        <v>6.7763014999999998</v>
      </c>
    </row>
    <row r="61" spans="8:42" x14ac:dyDescent="0.25">
      <c r="H61" s="11">
        <v>45361</v>
      </c>
      <c r="I61" s="12" t="s">
        <v>6</v>
      </c>
      <c r="J61" s="10" t="s">
        <v>14</v>
      </c>
      <c r="K61" s="10">
        <v>2</v>
      </c>
      <c r="L61" s="9">
        <v>24</v>
      </c>
      <c r="M61" s="13">
        <v>21.883400000000002</v>
      </c>
      <c r="N61" s="13"/>
      <c r="O61" s="13">
        <v>0.78447900000000004</v>
      </c>
      <c r="P61" s="13"/>
      <c r="Q61" s="13">
        <v>5.3210509999999998</v>
      </c>
      <c r="R61" s="13"/>
      <c r="T61" s="11">
        <v>45361</v>
      </c>
      <c r="U61" t="s">
        <v>6</v>
      </c>
      <c r="V61" t="s">
        <v>14</v>
      </c>
      <c r="W61">
        <v>2</v>
      </c>
      <c r="X61">
        <v>24</v>
      </c>
      <c r="Y61">
        <v>21.883400000000002</v>
      </c>
      <c r="AA61">
        <v>0.78447900000000004</v>
      </c>
      <c r="AC61">
        <v>5.3210509999999998</v>
      </c>
      <c r="AF61" s="14">
        <v>45389</v>
      </c>
      <c r="AG61" t="s">
        <v>7</v>
      </c>
      <c r="AH61" t="s">
        <v>14</v>
      </c>
      <c r="AI61">
        <v>1</v>
      </c>
      <c r="AJ61">
        <v>11</v>
      </c>
      <c r="AK61">
        <v>15.18784</v>
      </c>
      <c r="AL61">
        <v>11.658525000000001</v>
      </c>
      <c r="AM61">
        <v>0.23405400000000001</v>
      </c>
      <c r="AN61">
        <v>0.22080250000000001</v>
      </c>
      <c r="AO61">
        <v>4.0893189999999997</v>
      </c>
      <c r="AP61">
        <v>4.1659860000000002</v>
      </c>
    </row>
    <row r="62" spans="8:42" x14ac:dyDescent="0.25">
      <c r="H62" s="11">
        <v>45361</v>
      </c>
      <c r="I62" s="12" t="s">
        <v>8</v>
      </c>
      <c r="J62" s="10" t="s">
        <v>14</v>
      </c>
      <c r="K62" s="10">
        <v>1</v>
      </c>
      <c r="L62" s="9">
        <v>25</v>
      </c>
      <c r="M62" s="13">
        <v>19.153110000000002</v>
      </c>
      <c r="N62" s="13">
        <f t="shared" ref="N62" si="84">AVERAGE(M62:M63)</f>
        <v>20.223930000000003</v>
      </c>
      <c r="O62" s="13">
        <v>0.57407799999999998</v>
      </c>
      <c r="P62" s="13">
        <f t="shared" ref="P62" si="85">AVERAGE(O62:O63)</f>
        <v>0.54601549999999999</v>
      </c>
      <c r="Q62" s="13">
        <v>5.9755039999999999</v>
      </c>
      <c r="R62" s="13">
        <f t="shared" ref="R62" si="86">AVERAGE(Q62:Q63)</f>
        <v>5.7801369999999999</v>
      </c>
      <c r="T62" s="11">
        <v>45361</v>
      </c>
      <c r="U62" t="s">
        <v>8</v>
      </c>
      <c r="V62" t="s">
        <v>14</v>
      </c>
      <c r="W62">
        <v>1</v>
      </c>
      <c r="X62">
        <v>25</v>
      </c>
      <c r="Y62">
        <v>19.153110000000002</v>
      </c>
      <c r="Z62">
        <v>20.223930000000003</v>
      </c>
      <c r="AA62">
        <v>0.57407799999999998</v>
      </c>
      <c r="AB62">
        <v>0.54601549999999999</v>
      </c>
      <c r="AC62">
        <v>5.9755039999999999</v>
      </c>
      <c r="AD62">
        <v>5.7801369999999999</v>
      </c>
      <c r="AF62" s="14">
        <v>45389</v>
      </c>
      <c r="AG62" t="s">
        <v>10</v>
      </c>
      <c r="AH62" t="s">
        <v>14</v>
      </c>
      <c r="AI62">
        <v>1</v>
      </c>
      <c r="AJ62">
        <v>13</v>
      </c>
      <c r="AK62">
        <v>18.293569999999999</v>
      </c>
      <c r="AL62">
        <v>16.851749999999999</v>
      </c>
      <c r="AM62">
        <v>0.30060999999999999</v>
      </c>
      <c r="AN62">
        <v>0.26145399999999996</v>
      </c>
      <c r="AO62">
        <v>5.8169849999999999</v>
      </c>
      <c r="AP62">
        <v>5.4929749999999995</v>
      </c>
    </row>
    <row r="63" spans="8:42" x14ac:dyDescent="0.25">
      <c r="H63" s="11">
        <v>45361</v>
      </c>
      <c r="I63" s="12" t="s">
        <v>8</v>
      </c>
      <c r="J63" s="10" t="s">
        <v>14</v>
      </c>
      <c r="K63" s="10">
        <v>2</v>
      </c>
      <c r="L63" s="9">
        <v>26</v>
      </c>
      <c r="M63" s="13">
        <v>21.294750000000001</v>
      </c>
      <c r="N63" s="13"/>
      <c r="O63" s="13">
        <v>0.517953</v>
      </c>
      <c r="P63" s="13"/>
      <c r="Q63" s="13">
        <v>5.5847699999999998</v>
      </c>
      <c r="R63" s="13"/>
      <c r="T63" s="11">
        <v>45361</v>
      </c>
      <c r="U63" t="s">
        <v>8</v>
      </c>
      <c r="V63" t="s">
        <v>14</v>
      </c>
      <c r="W63">
        <v>2</v>
      </c>
      <c r="X63">
        <v>26</v>
      </c>
      <c r="Y63">
        <v>21.294750000000001</v>
      </c>
      <c r="AA63">
        <v>0.517953</v>
      </c>
      <c r="AC63">
        <v>5.5847699999999998</v>
      </c>
      <c r="AF63" s="14">
        <v>45389</v>
      </c>
      <c r="AG63" t="s">
        <v>10</v>
      </c>
      <c r="AH63" t="s">
        <v>19</v>
      </c>
      <c r="AI63">
        <v>1</v>
      </c>
      <c r="AJ63">
        <v>15</v>
      </c>
      <c r="AK63">
        <v>22.478680000000001</v>
      </c>
      <c r="AL63">
        <v>21.339840000000002</v>
      </c>
      <c r="AM63">
        <v>0.64036999999999999</v>
      </c>
      <c r="AN63">
        <v>0.4509785</v>
      </c>
      <c r="AO63">
        <v>7.4733919999999996</v>
      </c>
      <c r="AP63">
        <v>6.7221229999999998</v>
      </c>
    </row>
    <row r="64" spans="8:42" x14ac:dyDescent="0.25">
      <c r="H64" s="11">
        <v>45361</v>
      </c>
      <c r="I64" s="12" t="s">
        <v>8</v>
      </c>
      <c r="J64" s="10" t="s">
        <v>19</v>
      </c>
      <c r="K64" s="10">
        <v>1</v>
      </c>
      <c r="L64" s="9">
        <v>27</v>
      </c>
      <c r="M64" s="13">
        <v>22.244879999999998</v>
      </c>
      <c r="N64" s="13">
        <f t="shared" ref="N64" si="87">AVERAGE(M64:M65)</f>
        <v>21.5168</v>
      </c>
      <c r="O64" s="13">
        <v>0.63582000000000005</v>
      </c>
      <c r="P64" s="13">
        <f t="shared" ref="P64" si="88">AVERAGE(O64:O65)</f>
        <v>0.66138450000000004</v>
      </c>
      <c r="Q64" s="13">
        <v>6.2162090000000001</v>
      </c>
      <c r="R64" s="13">
        <f t="shared" ref="R64" si="89">AVERAGE(Q64:Q65)</f>
        <v>6.3283304999999999</v>
      </c>
      <c r="T64" s="11">
        <v>45361</v>
      </c>
      <c r="U64" t="s">
        <v>8</v>
      </c>
      <c r="V64" t="s">
        <v>19</v>
      </c>
      <c r="W64">
        <v>1</v>
      </c>
      <c r="X64">
        <v>27</v>
      </c>
      <c r="Y64">
        <v>22.244879999999998</v>
      </c>
      <c r="Z64">
        <v>21.5168</v>
      </c>
      <c r="AA64">
        <v>0.63582000000000005</v>
      </c>
      <c r="AB64">
        <v>0.66138450000000004</v>
      </c>
      <c r="AC64">
        <v>6.2162090000000001</v>
      </c>
      <c r="AD64">
        <v>6.3283304999999999</v>
      </c>
      <c r="AF64" s="14">
        <v>45389</v>
      </c>
      <c r="AG64" t="s">
        <v>10</v>
      </c>
      <c r="AH64" t="s">
        <v>15</v>
      </c>
      <c r="AI64">
        <v>1</v>
      </c>
      <c r="AJ64">
        <v>17</v>
      </c>
      <c r="AK64">
        <v>14.75412</v>
      </c>
      <c r="AL64">
        <v>18.863815000000002</v>
      </c>
      <c r="AM64">
        <v>0.51729400000000003</v>
      </c>
      <c r="AN64">
        <v>0.46454400000000001</v>
      </c>
      <c r="AO64">
        <v>7.6767630000000002</v>
      </c>
      <c r="AP64">
        <v>8.0061975000000007</v>
      </c>
    </row>
    <row r="65" spans="8:42" x14ac:dyDescent="0.25">
      <c r="H65" s="11">
        <v>45361</v>
      </c>
      <c r="I65" s="12" t="s">
        <v>8</v>
      </c>
      <c r="J65" s="10" t="s">
        <v>19</v>
      </c>
      <c r="K65" s="10">
        <v>2</v>
      </c>
      <c r="L65" s="9">
        <v>28</v>
      </c>
      <c r="M65" s="13">
        <v>20.788720000000001</v>
      </c>
      <c r="N65" s="13"/>
      <c r="O65" s="13">
        <v>0.68694900000000003</v>
      </c>
      <c r="P65" s="13"/>
      <c r="Q65" s="13">
        <v>6.4404519999999996</v>
      </c>
      <c r="R65" s="13"/>
      <c r="T65" s="11">
        <v>45361</v>
      </c>
      <c r="U65" t="s">
        <v>8</v>
      </c>
      <c r="V65" t="s">
        <v>19</v>
      </c>
      <c r="W65">
        <v>2</v>
      </c>
      <c r="X65">
        <v>28</v>
      </c>
      <c r="Y65">
        <v>20.788720000000001</v>
      </c>
      <c r="AA65">
        <v>0.68694900000000003</v>
      </c>
      <c r="AC65">
        <v>6.4404519999999996</v>
      </c>
      <c r="AF65" s="14">
        <v>45389</v>
      </c>
      <c r="AG65" t="s">
        <v>6</v>
      </c>
      <c r="AH65" t="s">
        <v>15</v>
      </c>
      <c r="AI65">
        <v>1</v>
      </c>
      <c r="AJ65">
        <v>19</v>
      </c>
      <c r="AK65">
        <v>23.356459999999998</v>
      </c>
      <c r="AL65">
        <v>20.599364999999999</v>
      </c>
      <c r="AM65">
        <v>0.92623999999999995</v>
      </c>
      <c r="AN65">
        <v>0.75899899999999998</v>
      </c>
      <c r="AO65">
        <v>7.5424360000000004</v>
      </c>
      <c r="AP65">
        <v>7.0202410000000004</v>
      </c>
    </row>
    <row r="66" spans="8:42" x14ac:dyDescent="0.25">
      <c r="H66" s="11">
        <v>45361</v>
      </c>
      <c r="I66" s="12" t="s">
        <v>8</v>
      </c>
      <c r="J66" s="10" t="s">
        <v>15</v>
      </c>
      <c r="K66" s="10">
        <v>1</v>
      </c>
      <c r="L66" s="9">
        <v>29</v>
      </c>
      <c r="M66" s="13">
        <v>18.490269999999999</v>
      </c>
      <c r="N66" s="13">
        <f t="shared" ref="N66" si="90">AVERAGE(M66:M67)</f>
        <v>19.519995000000002</v>
      </c>
      <c r="O66" s="13">
        <v>0.42616599999999999</v>
      </c>
      <c r="P66" s="13">
        <f t="shared" ref="P66" si="91">AVERAGE(O66:O67)</f>
        <v>0.52448499999999998</v>
      </c>
      <c r="Q66" s="13">
        <v>4.9026399999999999</v>
      </c>
      <c r="R66" s="13">
        <f t="shared" ref="R66" si="92">AVERAGE(Q66:Q67)</f>
        <v>5.5530650000000001</v>
      </c>
      <c r="T66" s="11">
        <v>45361</v>
      </c>
      <c r="U66" t="s">
        <v>8</v>
      </c>
      <c r="V66" t="s">
        <v>15</v>
      </c>
      <c r="W66">
        <v>1</v>
      </c>
      <c r="X66">
        <v>29</v>
      </c>
      <c r="Y66">
        <v>18.490269999999999</v>
      </c>
      <c r="Z66">
        <v>19.519995000000002</v>
      </c>
      <c r="AA66">
        <v>0.42616599999999999</v>
      </c>
      <c r="AB66">
        <v>0.52448499999999998</v>
      </c>
      <c r="AC66">
        <v>4.9026399999999999</v>
      </c>
      <c r="AD66">
        <v>5.5530650000000001</v>
      </c>
      <c r="AF66" s="14">
        <v>45389</v>
      </c>
      <c r="AG66" t="s">
        <v>6</v>
      </c>
      <c r="AH66" t="s">
        <v>19</v>
      </c>
      <c r="AI66">
        <v>1</v>
      </c>
      <c r="AJ66">
        <v>21</v>
      </c>
      <c r="AK66">
        <v>20.618870000000001</v>
      </c>
      <c r="AL66">
        <v>21.09826</v>
      </c>
      <c r="AM66">
        <v>0.75692800000000005</v>
      </c>
      <c r="AN66">
        <v>0.76209100000000007</v>
      </c>
      <c r="AO66">
        <v>8.4675849999999997</v>
      </c>
      <c r="AP66">
        <v>7.9336159999999998</v>
      </c>
    </row>
    <row r="67" spans="8:42" x14ac:dyDescent="0.25">
      <c r="H67" s="11">
        <v>45361</v>
      </c>
      <c r="I67" s="12" t="s">
        <v>8</v>
      </c>
      <c r="J67" s="10" t="s">
        <v>15</v>
      </c>
      <c r="K67" s="10">
        <v>2</v>
      </c>
      <c r="L67" s="9">
        <v>30</v>
      </c>
      <c r="M67" s="13">
        <v>20.549720000000001</v>
      </c>
      <c r="N67" s="13"/>
      <c r="O67" s="13">
        <v>0.62280400000000002</v>
      </c>
      <c r="P67" s="13"/>
      <c r="Q67" s="13">
        <v>6.2034900000000004</v>
      </c>
      <c r="R67" s="13"/>
      <c r="T67" s="11">
        <v>45361</v>
      </c>
      <c r="U67" t="s">
        <v>8</v>
      </c>
      <c r="V67" t="s">
        <v>15</v>
      </c>
      <c r="W67">
        <v>2</v>
      </c>
      <c r="X67">
        <v>30</v>
      </c>
      <c r="Y67">
        <v>20.549720000000001</v>
      </c>
      <c r="AA67">
        <v>0.62280400000000002</v>
      </c>
      <c r="AC67">
        <v>6.2034900000000004</v>
      </c>
      <c r="AF67" s="14">
        <v>45389</v>
      </c>
      <c r="AG67" t="s">
        <v>6</v>
      </c>
      <c r="AH67" t="s">
        <v>14</v>
      </c>
      <c r="AI67">
        <v>1</v>
      </c>
      <c r="AJ67">
        <v>23</v>
      </c>
      <c r="AK67">
        <v>12.34088</v>
      </c>
      <c r="AL67">
        <v>14.810054999999998</v>
      </c>
      <c r="AM67">
        <v>0.118294</v>
      </c>
      <c r="AN67">
        <v>0.175316</v>
      </c>
      <c r="AO67">
        <v>3.3673630000000001</v>
      </c>
      <c r="AP67">
        <v>3.826095</v>
      </c>
    </row>
    <row r="68" spans="8:42" x14ac:dyDescent="0.25">
      <c r="H68" s="11">
        <v>45361</v>
      </c>
      <c r="I68" s="12" t="s">
        <v>9</v>
      </c>
      <c r="J68" s="10" t="s">
        <v>15</v>
      </c>
      <c r="K68" s="10">
        <v>1</v>
      </c>
      <c r="L68" s="9">
        <v>31</v>
      </c>
      <c r="M68" s="13">
        <v>20.743580000000001</v>
      </c>
      <c r="N68" s="13">
        <f t="shared" ref="N68" si="93">AVERAGE(M68:M69)</f>
        <v>21.205514999999998</v>
      </c>
      <c r="O68" s="13">
        <v>0.90655799999999997</v>
      </c>
      <c r="P68" s="13">
        <f t="shared" ref="P68" si="94">AVERAGE(O68:O69)</f>
        <v>0.73183149999999997</v>
      </c>
      <c r="Q68" s="13">
        <v>5.9585540000000004</v>
      </c>
      <c r="R68" s="13">
        <f t="shared" ref="R68" si="95">AVERAGE(Q68:Q69)</f>
        <v>5.9317585000000008</v>
      </c>
      <c r="T68" s="11">
        <v>45361</v>
      </c>
      <c r="U68" t="s">
        <v>9</v>
      </c>
      <c r="V68" t="s">
        <v>15</v>
      </c>
      <c r="W68">
        <v>1</v>
      </c>
      <c r="X68">
        <v>31</v>
      </c>
      <c r="Y68">
        <v>20.743580000000001</v>
      </c>
      <c r="Z68">
        <v>21.205514999999998</v>
      </c>
      <c r="AA68">
        <v>0.90655799999999997</v>
      </c>
      <c r="AB68">
        <v>0.73183149999999997</v>
      </c>
      <c r="AC68">
        <v>5.9585540000000004</v>
      </c>
      <c r="AD68">
        <v>5.9317585000000008</v>
      </c>
      <c r="AF68" s="14">
        <v>45389</v>
      </c>
      <c r="AG68" t="s">
        <v>8</v>
      </c>
      <c r="AH68" t="s">
        <v>14</v>
      </c>
      <c r="AI68">
        <v>1</v>
      </c>
      <c r="AJ68">
        <v>25</v>
      </c>
      <c r="AK68">
        <v>14.91567</v>
      </c>
      <c r="AL68">
        <v>17.888494999999999</v>
      </c>
      <c r="AM68">
        <v>0.56652400000000003</v>
      </c>
      <c r="AN68">
        <v>0.6049485</v>
      </c>
      <c r="AO68">
        <v>6.8198429999999997</v>
      </c>
      <c r="AP68">
        <v>7.8075510000000001</v>
      </c>
    </row>
    <row r="69" spans="8:42" x14ac:dyDescent="0.25">
      <c r="H69" s="11">
        <v>45361</v>
      </c>
      <c r="I69" s="12" t="s">
        <v>9</v>
      </c>
      <c r="J69" s="10" t="s">
        <v>15</v>
      </c>
      <c r="K69" s="10">
        <v>2</v>
      </c>
      <c r="L69" s="9">
        <v>32</v>
      </c>
      <c r="M69" s="13">
        <v>21.667449999999999</v>
      </c>
      <c r="N69" s="13"/>
      <c r="O69" s="13">
        <v>0.55710499999999996</v>
      </c>
      <c r="P69" s="13"/>
      <c r="Q69" s="13">
        <v>5.9049630000000004</v>
      </c>
      <c r="R69" s="13"/>
      <c r="T69" s="11">
        <v>45361</v>
      </c>
      <c r="U69" t="s">
        <v>9</v>
      </c>
      <c r="V69" t="s">
        <v>15</v>
      </c>
      <c r="W69">
        <v>2</v>
      </c>
      <c r="X69">
        <v>32</v>
      </c>
      <c r="Y69">
        <v>21.667449999999999</v>
      </c>
      <c r="AA69">
        <v>0.55710499999999996</v>
      </c>
      <c r="AC69">
        <v>5.9049630000000004</v>
      </c>
      <c r="AF69" s="14">
        <v>45389</v>
      </c>
      <c r="AG69" t="s">
        <v>8</v>
      </c>
      <c r="AH69" t="s">
        <v>19</v>
      </c>
      <c r="AI69">
        <v>1</v>
      </c>
      <c r="AJ69">
        <v>27</v>
      </c>
      <c r="AK69">
        <v>19.518429999999999</v>
      </c>
      <c r="AL69">
        <v>18.660989999999998</v>
      </c>
      <c r="AM69">
        <v>0.68011900000000003</v>
      </c>
      <c r="AN69">
        <v>0.84585250000000012</v>
      </c>
      <c r="AO69">
        <v>8.8044390000000003</v>
      </c>
      <c r="AP69">
        <v>9.1766304999999999</v>
      </c>
    </row>
    <row r="70" spans="8:42" x14ac:dyDescent="0.25">
      <c r="H70" s="11">
        <v>45361</v>
      </c>
      <c r="I70" s="12" t="s">
        <v>9</v>
      </c>
      <c r="J70" s="10" t="s">
        <v>19</v>
      </c>
      <c r="K70" s="10">
        <v>1</v>
      </c>
      <c r="L70" s="9">
        <v>33</v>
      </c>
      <c r="M70" s="13">
        <v>26.450060000000001</v>
      </c>
      <c r="N70" s="13">
        <f t="shared" ref="N70" si="96">AVERAGE(M70:M71)</f>
        <v>24.388120000000001</v>
      </c>
      <c r="O70" s="13">
        <v>1.365273</v>
      </c>
      <c r="P70" s="13">
        <f t="shared" ref="P70" si="97">AVERAGE(O70:O71)</f>
        <v>1.2332730000000001</v>
      </c>
      <c r="Q70" s="13">
        <v>6.4991409999999998</v>
      </c>
      <c r="R70" s="13">
        <f t="shared" ref="R70" si="98">AVERAGE(Q70:Q71)</f>
        <v>6.4857774999999993</v>
      </c>
      <c r="T70" s="11">
        <v>45361</v>
      </c>
      <c r="U70" t="s">
        <v>9</v>
      </c>
      <c r="V70" t="s">
        <v>19</v>
      </c>
      <c r="W70">
        <v>1</v>
      </c>
      <c r="X70">
        <v>33</v>
      </c>
      <c r="Y70">
        <v>26.450060000000001</v>
      </c>
      <c r="Z70">
        <v>24.388120000000001</v>
      </c>
      <c r="AA70">
        <v>1.365273</v>
      </c>
      <c r="AB70">
        <v>1.2332730000000001</v>
      </c>
      <c r="AC70">
        <v>6.4991409999999998</v>
      </c>
      <c r="AD70">
        <v>6.4857774999999993</v>
      </c>
      <c r="AF70" s="14">
        <v>45389</v>
      </c>
      <c r="AG70" t="s">
        <v>8</v>
      </c>
      <c r="AH70" t="s">
        <v>15</v>
      </c>
      <c r="AI70">
        <v>1</v>
      </c>
      <c r="AJ70">
        <v>29</v>
      </c>
      <c r="AK70">
        <v>21.097580000000001</v>
      </c>
      <c r="AL70">
        <v>18.560605000000002</v>
      </c>
      <c r="AM70">
        <v>0.77251099999999995</v>
      </c>
      <c r="AN70">
        <v>0.75360300000000002</v>
      </c>
      <c r="AO70">
        <v>8.724316</v>
      </c>
      <c r="AP70">
        <v>9.2227680000000003</v>
      </c>
    </row>
    <row r="71" spans="8:42" x14ac:dyDescent="0.25">
      <c r="H71" s="11">
        <v>45361</v>
      </c>
      <c r="I71" s="12" t="s">
        <v>9</v>
      </c>
      <c r="J71" s="10" t="s">
        <v>19</v>
      </c>
      <c r="K71" s="10">
        <v>2</v>
      </c>
      <c r="L71" s="9">
        <v>34</v>
      </c>
      <c r="M71" s="13">
        <v>22.326180000000001</v>
      </c>
      <c r="N71" s="13"/>
      <c r="O71" s="13">
        <v>1.1012729999999999</v>
      </c>
      <c r="P71" s="13"/>
      <c r="Q71" s="13">
        <v>6.4724139999999997</v>
      </c>
      <c r="R71" s="13"/>
      <c r="T71" s="11">
        <v>45361</v>
      </c>
      <c r="U71" t="s">
        <v>9</v>
      </c>
      <c r="V71" t="s">
        <v>19</v>
      </c>
      <c r="W71">
        <v>2</v>
      </c>
      <c r="X71">
        <v>34</v>
      </c>
      <c r="Y71">
        <v>22.326180000000001</v>
      </c>
      <c r="AA71">
        <v>1.1012729999999999</v>
      </c>
      <c r="AC71">
        <v>6.4724139999999997</v>
      </c>
      <c r="AF71" s="14">
        <v>45389</v>
      </c>
      <c r="AG71" t="s">
        <v>9</v>
      </c>
      <c r="AH71" t="s">
        <v>15</v>
      </c>
      <c r="AI71">
        <v>1</v>
      </c>
      <c r="AJ71">
        <v>31</v>
      </c>
      <c r="AK71">
        <v>12.90723</v>
      </c>
      <c r="AL71">
        <v>18.252020000000002</v>
      </c>
      <c r="AM71">
        <v>0.20516100000000001</v>
      </c>
      <c r="AN71">
        <v>0.4270195</v>
      </c>
      <c r="AO71">
        <v>6.0456820000000002</v>
      </c>
      <c r="AP71">
        <v>7.4366009999999996</v>
      </c>
    </row>
    <row r="72" spans="8:42" x14ac:dyDescent="0.25">
      <c r="H72" s="11">
        <v>45361</v>
      </c>
      <c r="I72" s="12" t="s">
        <v>9</v>
      </c>
      <c r="J72" s="10" t="s">
        <v>14</v>
      </c>
      <c r="K72" s="10">
        <v>1</v>
      </c>
      <c r="L72" s="9">
        <v>35</v>
      </c>
      <c r="M72" s="13">
        <v>22.34788</v>
      </c>
      <c r="N72" s="13">
        <f t="shared" ref="N72" si="99">AVERAGE(M72:M73)</f>
        <v>21.677455000000002</v>
      </c>
      <c r="O72" s="13">
        <v>0.61455599999999999</v>
      </c>
      <c r="P72" s="13">
        <f t="shared" ref="P72" si="100">AVERAGE(O72:O73)</f>
        <v>0.55367</v>
      </c>
      <c r="Q72" s="13">
        <v>5.3309290000000003</v>
      </c>
      <c r="R72" s="13">
        <f t="shared" ref="R72" si="101">AVERAGE(Q72:Q73)</f>
        <v>5.3624345</v>
      </c>
      <c r="T72" s="11">
        <v>45361</v>
      </c>
      <c r="U72" t="s">
        <v>9</v>
      </c>
      <c r="V72" t="s">
        <v>14</v>
      </c>
      <c r="W72">
        <v>1</v>
      </c>
      <c r="X72">
        <v>35</v>
      </c>
      <c r="Y72">
        <v>22.34788</v>
      </c>
      <c r="Z72">
        <v>21.677455000000002</v>
      </c>
      <c r="AA72">
        <v>0.61455599999999999</v>
      </c>
      <c r="AB72">
        <v>0.55367</v>
      </c>
      <c r="AC72">
        <v>5.3309290000000003</v>
      </c>
      <c r="AD72">
        <v>5.3624345</v>
      </c>
      <c r="AF72" s="14">
        <v>45389</v>
      </c>
      <c r="AG72" t="s">
        <v>9</v>
      </c>
      <c r="AH72" t="s">
        <v>19</v>
      </c>
      <c r="AI72">
        <v>1</v>
      </c>
      <c r="AJ72">
        <v>33</v>
      </c>
      <c r="AK72">
        <v>12.639950000000001</v>
      </c>
      <c r="AL72">
        <v>14.42305</v>
      </c>
      <c r="AM72">
        <v>0.201097</v>
      </c>
      <c r="AN72">
        <v>0.20826649999999999</v>
      </c>
      <c r="AO72">
        <v>6.077731</v>
      </c>
      <c r="AP72">
        <v>6.2609634999999999</v>
      </c>
    </row>
    <row r="73" spans="8:42" x14ac:dyDescent="0.25">
      <c r="H73" s="11">
        <v>45361</v>
      </c>
      <c r="I73" s="12" t="s">
        <v>9</v>
      </c>
      <c r="J73" s="10" t="s">
        <v>14</v>
      </c>
      <c r="K73" s="10">
        <v>2</v>
      </c>
      <c r="L73" s="9">
        <v>36</v>
      </c>
      <c r="M73" s="13">
        <v>21.00703</v>
      </c>
      <c r="N73" s="13"/>
      <c r="O73" s="13">
        <v>0.492784</v>
      </c>
      <c r="P73" s="13"/>
      <c r="Q73" s="13">
        <v>5.3939399999999997</v>
      </c>
      <c r="R73" s="13"/>
      <c r="T73" s="11">
        <v>45361</v>
      </c>
      <c r="U73" t="s">
        <v>9</v>
      </c>
      <c r="V73" t="s">
        <v>14</v>
      </c>
      <c r="W73">
        <v>2</v>
      </c>
      <c r="X73">
        <v>36</v>
      </c>
      <c r="Y73">
        <v>21.00703</v>
      </c>
      <c r="AA73">
        <v>0.492784</v>
      </c>
      <c r="AC73">
        <v>5.3939399999999997</v>
      </c>
      <c r="AF73" s="14">
        <v>45389</v>
      </c>
      <c r="AG73" t="s">
        <v>9</v>
      </c>
      <c r="AH73" t="s">
        <v>14</v>
      </c>
      <c r="AI73">
        <v>1</v>
      </c>
      <c r="AJ73">
        <v>35</v>
      </c>
      <c r="AK73">
        <v>16.378440000000001</v>
      </c>
      <c r="AL73">
        <v>18.03622</v>
      </c>
      <c r="AM73">
        <v>0.26951399999999998</v>
      </c>
      <c r="AN73">
        <v>0.24247350000000001</v>
      </c>
      <c r="AO73">
        <v>6.0258200000000004</v>
      </c>
      <c r="AP73">
        <v>6.3132335000000008</v>
      </c>
    </row>
    <row r="74" spans="8:42" x14ac:dyDescent="0.25">
      <c r="H74" s="21">
        <v>45377</v>
      </c>
      <c r="I74" s="12" t="s">
        <v>5</v>
      </c>
      <c r="J74" s="10" t="s">
        <v>14</v>
      </c>
      <c r="K74" s="10">
        <v>1</v>
      </c>
      <c r="L74" s="8">
        <v>1</v>
      </c>
      <c r="M74" s="15">
        <v>19.012699999999999</v>
      </c>
      <c r="N74" s="13">
        <f t="shared" ref="N74" si="102">AVERAGE(M74:M75)</f>
        <v>17.730269999999997</v>
      </c>
      <c r="O74" s="15">
        <v>0.66918599999999995</v>
      </c>
      <c r="P74" s="13">
        <f t="shared" ref="P74" si="103">AVERAGE(O74:O75)</f>
        <v>0.56023199999999995</v>
      </c>
      <c r="Q74" s="15">
        <v>5.4920179999999998</v>
      </c>
      <c r="R74" s="13">
        <f t="shared" ref="R74" si="104">AVERAGE(Q74:Q75)</f>
        <v>4.9192309999999999</v>
      </c>
      <c r="T74" s="21">
        <v>45377</v>
      </c>
      <c r="U74" t="s">
        <v>5</v>
      </c>
      <c r="V74" t="s">
        <v>14</v>
      </c>
      <c r="W74">
        <v>1</v>
      </c>
      <c r="X74">
        <v>1</v>
      </c>
      <c r="Y74">
        <v>19.012699999999999</v>
      </c>
      <c r="Z74">
        <v>17.730269999999997</v>
      </c>
      <c r="AA74">
        <v>0.66918599999999995</v>
      </c>
      <c r="AB74">
        <v>0.56023199999999995</v>
      </c>
      <c r="AC74">
        <v>5.4920179999999998</v>
      </c>
      <c r="AD74">
        <v>4.9192309999999999</v>
      </c>
    </row>
    <row r="75" spans="8:42" x14ac:dyDescent="0.25">
      <c r="H75" s="21">
        <v>45377</v>
      </c>
      <c r="I75" s="12" t="s">
        <v>5</v>
      </c>
      <c r="J75" s="10" t="s">
        <v>14</v>
      </c>
      <c r="K75" s="10">
        <v>2</v>
      </c>
      <c r="L75" s="8">
        <v>2</v>
      </c>
      <c r="M75" s="15">
        <v>16.447839999999999</v>
      </c>
      <c r="N75" s="13"/>
      <c r="O75" s="15">
        <v>0.45127800000000001</v>
      </c>
      <c r="P75" s="13"/>
      <c r="Q75" s="15">
        <v>4.346444</v>
      </c>
      <c r="R75" s="13"/>
      <c r="T75" s="21">
        <v>45377</v>
      </c>
      <c r="U75" t="s">
        <v>5</v>
      </c>
      <c r="V75" t="s">
        <v>14</v>
      </c>
      <c r="W75">
        <v>2</v>
      </c>
      <c r="X75">
        <v>2</v>
      </c>
      <c r="Y75">
        <v>16.447839999999999</v>
      </c>
      <c r="AA75">
        <v>0.45127800000000001</v>
      </c>
      <c r="AC75">
        <v>4.346444</v>
      </c>
    </row>
    <row r="76" spans="8:42" x14ac:dyDescent="0.25">
      <c r="H76" s="21">
        <v>45377</v>
      </c>
      <c r="I76" s="12" t="s">
        <v>5</v>
      </c>
      <c r="J76" s="10" t="s">
        <v>19</v>
      </c>
      <c r="K76" s="10">
        <v>1</v>
      </c>
      <c r="L76" s="8">
        <v>3</v>
      </c>
      <c r="M76" s="15">
        <v>22.595569999999999</v>
      </c>
      <c r="N76" s="13">
        <f t="shared" ref="N76" si="105">AVERAGE(M76:M77)</f>
        <v>21.923604999999998</v>
      </c>
      <c r="O76" s="15">
        <v>0.64805299999999999</v>
      </c>
      <c r="P76" s="13">
        <f t="shared" ref="P76" si="106">AVERAGE(O76:O77)</f>
        <v>0.57703499999999996</v>
      </c>
      <c r="Q76" s="15">
        <v>6.4924429999999997</v>
      </c>
      <c r="R76" s="13">
        <f t="shared" ref="R76" si="107">AVERAGE(Q76:Q77)</f>
        <v>6.1799605</v>
      </c>
      <c r="T76" s="21">
        <v>45377</v>
      </c>
      <c r="U76" t="s">
        <v>5</v>
      </c>
      <c r="V76" t="s">
        <v>19</v>
      </c>
      <c r="W76">
        <v>1</v>
      </c>
      <c r="X76">
        <v>3</v>
      </c>
      <c r="Y76">
        <v>22.595569999999999</v>
      </c>
      <c r="Z76">
        <v>21.923604999999998</v>
      </c>
      <c r="AA76">
        <v>0.64805299999999999</v>
      </c>
      <c r="AB76">
        <v>0.57703499999999996</v>
      </c>
      <c r="AC76">
        <v>6.4924429999999997</v>
      </c>
      <c r="AD76">
        <v>6.1799605</v>
      </c>
    </row>
    <row r="77" spans="8:42" x14ac:dyDescent="0.25">
      <c r="H77" s="21">
        <v>45377</v>
      </c>
      <c r="I77" s="12" t="s">
        <v>5</v>
      </c>
      <c r="J77" s="10" t="s">
        <v>19</v>
      </c>
      <c r="K77" s="10">
        <v>2</v>
      </c>
      <c r="L77" s="8">
        <v>4</v>
      </c>
      <c r="M77" s="15">
        <v>21.251639999999998</v>
      </c>
      <c r="N77" s="13"/>
      <c r="O77" s="15">
        <v>0.50601700000000005</v>
      </c>
      <c r="P77" s="13"/>
      <c r="Q77" s="15">
        <v>5.8674780000000002</v>
      </c>
      <c r="R77" s="13"/>
      <c r="T77" s="21">
        <v>45377</v>
      </c>
      <c r="U77" t="s">
        <v>5</v>
      </c>
      <c r="V77" t="s">
        <v>19</v>
      </c>
      <c r="W77">
        <v>2</v>
      </c>
      <c r="X77">
        <v>4</v>
      </c>
      <c r="Y77">
        <v>21.251639999999998</v>
      </c>
      <c r="AA77">
        <v>0.50601700000000005</v>
      </c>
      <c r="AC77">
        <v>5.8674780000000002</v>
      </c>
    </row>
    <row r="78" spans="8:42" x14ac:dyDescent="0.25">
      <c r="H78" s="21">
        <v>45377</v>
      </c>
      <c r="I78" s="12" t="s">
        <v>5</v>
      </c>
      <c r="J78" s="10" t="s">
        <v>15</v>
      </c>
      <c r="K78" s="10">
        <v>1</v>
      </c>
      <c r="L78" s="8">
        <v>5</v>
      </c>
      <c r="M78" s="15">
        <v>19.418859999999999</v>
      </c>
      <c r="N78" s="13">
        <f t="shared" ref="N78" si="108">AVERAGE(M78:M79)</f>
        <v>19.418859999999999</v>
      </c>
      <c r="O78" s="15">
        <v>0.51611099999999999</v>
      </c>
      <c r="P78" s="13">
        <f t="shared" ref="P78" si="109">AVERAGE(O78:O79)</f>
        <v>0.38729400000000003</v>
      </c>
      <c r="Q78" s="15">
        <v>5.2209690000000002</v>
      </c>
      <c r="R78" s="13">
        <f t="shared" ref="R78" si="110">AVERAGE(Q78:Q79)</f>
        <v>4.3251135000000005</v>
      </c>
      <c r="T78" s="21">
        <v>45377</v>
      </c>
      <c r="U78" t="s">
        <v>5</v>
      </c>
      <c r="V78" t="s">
        <v>15</v>
      </c>
      <c r="W78">
        <v>1</v>
      </c>
      <c r="X78">
        <v>5</v>
      </c>
      <c r="Y78">
        <v>19.418859999999999</v>
      </c>
      <c r="Z78">
        <v>19.418859999999999</v>
      </c>
      <c r="AA78">
        <v>0.51611099999999999</v>
      </c>
      <c r="AB78">
        <v>0.38729400000000003</v>
      </c>
      <c r="AC78">
        <v>5.2209690000000002</v>
      </c>
      <c r="AD78">
        <v>4.3251135000000005</v>
      </c>
    </row>
    <row r="79" spans="8:42" x14ac:dyDescent="0.25">
      <c r="H79" s="21">
        <v>45377</v>
      </c>
      <c r="I79" s="12" t="s">
        <v>5</v>
      </c>
      <c r="J79" s="10" t="s">
        <v>15</v>
      </c>
      <c r="K79" s="10">
        <v>2</v>
      </c>
      <c r="L79" s="8">
        <v>6</v>
      </c>
      <c r="M79" s="22" t="s">
        <v>23</v>
      </c>
      <c r="N79" s="13"/>
      <c r="O79" s="15">
        <v>0.25847700000000001</v>
      </c>
      <c r="P79" s="13"/>
      <c r="Q79" s="15">
        <v>3.4292579999999999</v>
      </c>
      <c r="R79" s="13"/>
      <c r="T79" s="21">
        <v>45377</v>
      </c>
      <c r="U79" t="s">
        <v>5</v>
      </c>
      <c r="V79" t="s">
        <v>15</v>
      </c>
      <c r="W79">
        <v>2</v>
      </c>
      <c r="X79">
        <v>6</v>
      </c>
      <c r="Y79" t="s">
        <v>23</v>
      </c>
      <c r="AA79">
        <v>0.25847700000000001</v>
      </c>
      <c r="AC79">
        <v>3.4292579999999999</v>
      </c>
    </row>
    <row r="80" spans="8:42" x14ac:dyDescent="0.25">
      <c r="H80" s="21">
        <v>45377</v>
      </c>
      <c r="I80" s="12" t="s">
        <v>7</v>
      </c>
      <c r="J80" s="10" t="s">
        <v>15</v>
      </c>
      <c r="K80" s="10">
        <v>1</v>
      </c>
      <c r="L80" s="8">
        <v>7</v>
      </c>
      <c r="M80" s="15">
        <v>19.340699999999998</v>
      </c>
      <c r="N80" s="13">
        <f t="shared" ref="N80" si="111">AVERAGE(M80:M81)</f>
        <v>20.363585</v>
      </c>
      <c r="O80" s="15">
        <v>0.58683700000000005</v>
      </c>
      <c r="P80" s="13">
        <f t="shared" ref="P80" si="112">AVERAGE(O80:O81)</f>
        <v>0.65864600000000006</v>
      </c>
      <c r="Q80" s="15">
        <v>6.1551970000000003</v>
      </c>
      <c r="R80" s="13">
        <f t="shared" ref="R80" si="113">AVERAGE(Q80:Q81)</f>
        <v>6.1611739999999999</v>
      </c>
      <c r="T80" s="21">
        <v>45377</v>
      </c>
      <c r="U80" t="s">
        <v>7</v>
      </c>
      <c r="V80" t="s">
        <v>15</v>
      </c>
      <c r="W80">
        <v>1</v>
      </c>
      <c r="X80">
        <v>7</v>
      </c>
      <c r="Y80">
        <v>19.340699999999998</v>
      </c>
      <c r="Z80">
        <v>20.363585</v>
      </c>
      <c r="AA80">
        <v>0.58683700000000005</v>
      </c>
      <c r="AB80">
        <v>0.65864600000000006</v>
      </c>
      <c r="AC80">
        <v>6.1551970000000003</v>
      </c>
      <c r="AD80">
        <v>6.1611739999999999</v>
      </c>
    </row>
    <row r="81" spans="8:30" x14ac:dyDescent="0.25">
      <c r="H81" s="21">
        <v>45377</v>
      </c>
      <c r="I81" s="12" t="s">
        <v>7</v>
      </c>
      <c r="J81" s="10" t="s">
        <v>15</v>
      </c>
      <c r="K81" s="10">
        <v>2</v>
      </c>
      <c r="L81" s="8">
        <v>8</v>
      </c>
      <c r="M81" s="15">
        <v>21.386469999999999</v>
      </c>
      <c r="N81" s="13"/>
      <c r="O81" s="15">
        <v>0.73045499999999997</v>
      </c>
      <c r="P81" s="13"/>
      <c r="Q81" s="15">
        <v>6.1671509999999996</v>
      </c>
      <c r="R81" s="13"/>
      <c r="T81" s="21">
        <v>45377</v>
      </c>
      <c r="U81" t="s">
        <v>7</v>
      </c>
      <c r="V81" t="s">
        <v>15</v>
      </c>
      <c r="W81">
        <v>2</v>
      </c>
      <c r="X81">
        <v>8</v>
      </c>
      <c r="Y81">
        <v>21.386469999999999</v>
      </c>
      <c r="AA81">
        <v>0.73045499999999997</v>
      </c>
      <c r="AC81">
        <v>6.1671509999999996</v>
      </c>
    </row>
    <row r="82" spans="8:30" x14ac:dyDescent="0.25">
      <c r="H82" s="21">
        <v>45377</v>
      </c>
      <c r="I82" s="12" t="s">
        <v>7</v>
      </c>
      <c r="J82" s="10" t="s">
        <v>19</v>
      </c>
      <c r="K82" s="10">
        <v>1</v>
      </c>
      <c r="L82" s="8">
        <v>9</v>
      </c>
      <c r="M82" s="15">
        <v>9.8983860000000004</v>
      </c>
      <c r="N82" s="13">
        <f t="shared" ref="N82" si="114">AVERAGE(M82:M83)</f>
        <v>9.5293400000000013</v>
      </c>
      <c r="O82" s="15">
        <v>0.30328699999999997</v>
      </c>
      <c r="P82" s="13">
        <f t="shared" ref="P82" si="115">AVERAGE(O82:O83)</f>
        <v>0.23530999999999999</v>
      </c>
      <c r="Q82" s="15">
        <v>4.9207169999999998</v>
      </c>
      <c r="R82" s="13">
        <f t="shared" ref="R82" si="116">AVERAGE(Q82:Q83)</f>
        <v>4.0757215000000002</v>
      </c>
      <c r="T82" s="21">
        <v>45377</v>
      </c>
      <c r="U82" t="s">
        <v>7</v>
      </c>
      <c r="V82" t="s">
        <v>19</v>
      </c>
      <c r="W82">
        <v>1</v>
      </c>
      <c r="X82">
        <v>9</v>
      </c>
      <c r="Y82">
        <v>9.8983860000000004</v>
      </c>
      <c r="Z82">
        <v>9.5293400000000013</v>
      </c>
      <c r="AA82">
        <v>0.30328699999999997</v>
      </c>
      <c r="AB82">
        <v>0.23530999999999999</v>
      </c>
      <c r="AC82">
        <v>4.9207169999999998</v>
      </c>
      <c r="AD82">
        <v>4.0757215000000002</v>
      </c>
    </row>
    <row r="83" spans="8:30" x14ac:dyDescent="0.25">
      <c r="H83" s="21">
        <v>45377</v>
      </c>
      <c r="I83" s="12" t="s">
        <v>7</v>
      </c>
      <c r="J83" s="10" t="s">
        <v>19</v>
      </c>
      <c r="K83" s="10">
        <v>2</v>
      </c>
      <c r="L83" s="8">
        <v>10</v>
      </c>
      <c r="M83" s="15">
        <v>9.1602940000000004</v>
      </c>
      <c r="N83" s="13"/>
      <c r="O83" s="15">
        <v>0.16733300000000001</v>
      </c>
      <c r="P83" s="13"/>
      <c r="Q83" s="15">
        <v>3.2307260000000002</v>
      </c>
      <c r="R83" s="13"/>
      <c r="T83" s="21">
        <v>45377</v>
      </c>
      <c r="U83" t="s">
        <v>7</v>
      </c>
      <c r="V83" t="s">
        <v>19</v>
      </c>
      <c r="W83">
        <v>2</v>
      </c>
      <c r="X83">
        <v>10</v>
      </c>
      <c r="Y83">
        <v>9.1602940000000004</v>
      </c>
      <c r="AA83">
        <v>0.16733300000000001</v>
      </c>
      <c r="AC83">
        <v>3.2307260000000002</v>
      </c>
    </row>
    <row r="84" spans="8:30" x14ac:dyDescent="0.25">
      <c r="H84" s="21">
        <v>45377</v>
      </c>
      <c r="I84" s="12" t="s">
        <v>7</v>
      </c>
      <c r="J84" s="10" t="s">
        <v>14</v>
      </c>
      <c r="K84" s="10">
        <v>1</v>
      </c>
      <c r="L84" s="8">
        <v>11</v>
      </c>
      <c r="M84" s="15">
        <v>16.482769999999999</v>
      </c>
      <c r="N84" s="13">
        <f t="shared" ref="N84" si="117">AVERAGE(M84:M85)</f>
        <v>16.482769999999999</v>
      </c>
      <c r="O84" s="15">
        <v>0.245499</v>
      </c>
      <c r="P84" s="13">
        <f t="shared" ref="P84" si="118">AVERAGE(O84:O85)</f>
        <v>0.16863249999999999</v>
      </c>
      <c r="Q84" s="15">
        <v>4.4602930000000001</v>
      </c>
      <c r="R84" s="13">
        <f t="shared" ref="R84" si="119">AVERAGE(Q84:Q85)</f>
        <v>3.2659890000000003</v>
      </c>
      <c r="T84" s="21">
        <v>45377</v>
      </c>
      <c r="U84" t="s">
        <v>7</v>
      </c>
      <c r="V84" t="s">
        <v>14</v>
      </c>
      <c r="W84">
        <v>1</v>
      </c>
      <c r="X84">
        <v>11</v>
      </c>
      <c r="Y84">
        <v>16.482769999999999</v>
      </c>
      <c r="Z84">
        <v>16.482769999999999</v>
      </c>
      <c r="AA84">
        <v>0.245499</v>
      </c>
      <c r="AB84">
        <v>0.16863249999999999</v>
      </c>
      <c r="AC84">
        <v>4.4602930000000001</v>
      </c>
      <c r="AD84">
        <v>3.2659890000000003</v>
      </c>
    </row>
    <row r="85" spans="8:30" x14ac:dyDescent="0.25">
      <c r="H85" s="21">
        <v>45377</v>
      </c>
      <c r="I85" s="12" t="s">
        <v>7</v>
      </c>
      <c r="J85" s="10" t="s">
        <v>14</v>
      </c>
      <c r="K85" s="10">
        <v>2</v>
      </c>
      <c r="L85" s="8">
        <v>12</v>
      </c>
      <c r="M85" s="22" t="s">
        <v>23</v>
      </c>
      <c r="N85" s="13"/>
      <c r="O85" s="15">
        <v>9.1766E-2</v>
      </c>
      <c r="P85" s="13"/>
      <c r="Q85" s="15">
        <v>2.071685</v>
      </c>
      <c r="R85" s="13"/>
      <c r="T85" s="21">
        <v>45377</v>
      </c>
      <c r="U85" t="s">
        <v>7</v>
      </c>
      <c r="V85" t="s">
        <v>14</v>
      </c>
      <c r="W85">
        <v>2</v>
      </c>
      <c r="X85">
        <v>12</v>
      </c>
      <c r="Y85" t="s">
        <v>23</v>
      </c>
      <c r="AA85">
        <v>9.1766E-2</v>
      </c>
      <c r="AC85">
        <v>2.071685</v>
      </c>
    </row>
    <row r="86" spans="8:30" x14ac:dyDescent="0.25">
      <c r="H86" s="21">
        <v>45377</v>
      </c>
      <c r="I86" s="12" t="s">
        <v>10</v>
      </c>
      <c r="J86" s="10" t="s">
        <v>14</v>
      </c>
      <c r="K86" s="10">
        <v>1</v>
      </c>
      <c r="L86" s="8">
        <v>13</v>
      </c>
      <c r="M86" s="15">
        <v>18.293379999999999</v>
      </c>
      <c r="N86" s="13">
        <f t="shared" ref="N86" si="120">AVERAGE(M86:M87)</f>
        <v>16.244779999999999</v>
      </c>
      <c r="O86" s="15">
        <v>0.24347299999999999</v>
      </c>
      <c r="P86" s="13">
        <f t="shared" ref="P86" si="121">AVERAGE(O86:O87)</f>
        <v>0.26441550000000003</v>
      </c>
      <c r="Q86" s="15">
        <v>4.3229939999999996</v>
      </c>
      <c r="R86" s="13">
        <f t="shared" ref="R86" si="122">AVERAGE(Q86:Q87)</f>
        <v>4.4045074999999994</v>
      </c>
      <c r="T86" s="21">
        <v>45377</v>
      </c>
      <c r="U86" t="s">
        <v>10</v>
      </c>
      <c r="V86" t="s">
        <v>14</v>
      </c>
      <c r="W86">
        <v>1</v>
      </c>
      <c r="X86">
        <v>13</v>
      </c>
      <c r="Y86">
        <v>18.293379999999999</v>
      </c>
      <c r="Z86">
        <v>16.244779999999999</v>
      </c>
      <c r="AA86">
        <v>0.24347299999999999</v>
      </c>
      <c r="AB86">
        <v>0.26441550000000003</v>
      </c>
      <c r="AC86">
        <v>4.3229939999999996</v>
      </c>
      <c r="AD86">
        <v>4.4045074999999994</v>
      </c>
    </row>
    <row r="87" spans="8:30" x14ac:dyDescent="0.25">
      <c r="H87" s="21">
        <v>45377</v>
      </c>
      <c r="I87" s="12" t="s">
        <v>10</v>
      </c>
      <c r="J87" s="10" t="s">
        <v>14</v>
      </c>
      <c r="K87" s="10">
        <v>2</v>
      </c>
      <c r="L87" s="8">
        <v>14</v>
      </c>
      <c r="M87" s="15">
        <v>14.19618</v>
      </c>
      <c r="N87" s="13"/>
      <c r="O87" s="15">
        <v>0.285358</v>
      </c>
      <c r="P87" s="13"/>
      <c r="Q87" s="15">
        <v>4.486021</v>
      </c>
      <c r="R87" s="13"/>
      <c r="T87" s="21">
        <v>45377</v>
      </c>
      <c r="U87" t="s">
        <v>10</v>
      </c>
      <c r="V87" t="s">
        <v>14</v>
      </c>
      <c r="W87">
        <v>2</v>
      </c>
      <c r="X87">
        <v>14</v>
      </c>
      <c r="Y87">
        <v>14.19618</v>
      </c>
      <c r="AA87">
        <v>0.285358</v>
      </c>
      <c r="AC87">
        <v>4.486021</v>
      </c>
    </row>
    <row r="88" spans="8:30" x14ac:dyDescent="0.25">
      <c r="H88" s="21">
        <v>45377</v>
      </c>
      <c r="I88" s="12" t="s">
        <v>10</v>
      </c>
      <c r="J88" s="10" t="s">
        <v>19</v>
      </c>
      <c r="K88" s="10">
        <v>1</v>
      </c>
      <c r="L88" s="8">
        <v>15</v>
      </c>
      <c r="M88" s="15">
        <v>16.181699999999999</v>
      </c>
      <c r="N88" s="13">
        <f t="shared" ref="N88" si="123">AVERAGE(M88:M89)</f>
        <v>17.982455000000002</v>
      </c>
      <c r="O88" s="15">
        <v>0.25478499999999998</v>
      </c>
      <c r="P88" s="13">
        <f t="shared" ref="P88" si="124">AVERAGE(O88:O89)</f>
        <v>0.30264849999999999</v>
      </c>
      <c r="Q88" s="15">
        <v>4.440226</v>
      </c>
      <c r="R88" s="13">
        <f t="shared" ref="R88" si="125">AVERAGE(Q88:Q89)</f>
        <v>4.7079120000000003</v>
      </c>
      <c r="T88" s="21">
        <v>45377</v>
      </c>
      <c r="U88" t="s">
        <v>10</v>
      </c>
      <c r="V88" t="s">
        <v>19</v>
      </c>
      <c r="W88">
        <v>1</v>
      </c>
      <c r="X88">
        <v>15</v>
      </c>
      <c r="Y88">
        <v>16.181699999999999</v>
      </c>
      <c r="Z88">
        <v>17.982455000000002</v>
      </c>
      <c r="AA88">
        <v>0.25478499999999998</v>
      </c>
      <c r="AB88">
        <v>0.30264849999999999</v>
      </c>
      <c r="AC88">
        <v>4.440226</v>
      </c>
      <c r="AD88">
        <v>4.7079120000000003</v>
      </c>
    </row>
    <row r="89" spans="8:30" x14ac:dyDescent="0.25">
      <c r="H89" s="21">
        <v>45377</v>
      </c>
      <c r="I89" s="12" t="s">
        <v>10</v>
      </c>
      <c r="J89" s="10" t="s">
        <v>19</v>
      </c>
      <c r="K89" s="10">
        <v>2</v>
      </c>
      <c r="L89" s="8">
        <v>16</v>
      </c>
      <c r="M89" s="15">
        <v>19.78321</v>
      </c>
      <c r="N89" s="13"/>
      <c r="O89" s="15">
        <v>0.35051199999999999</v>
      </c>
      <c r="P89" s="13"/>
      <c r="Q89" s="15">
        <v>4.9755979999999997</v>
      </c>
      <c r="R89" s="13"/>
      <c r="T89" s="21">
        <v>45377</v>
      </c>
      <c r="U89" t="s">
        <v>10</v>
      </c>
      <c r="V89" t="s">
        <v>19</v>
      </c>
      <c r="W89">
        <v>2</v>
      </c>
      <c r="X89">
        <v>16</v>
      </c>
      <c r="Y89">
        <v>19.78321</v>
      </c>
      <c r="AA89">
        <v>0.35051199999999999</v>
      </c>
      <c r="AC89">
        <v>4.9755979999999997</v>
      </c>
    </row>
    <row r="90" spans="8:30" x14ac:dyDescent="0.25">
      <c r="H90" s="21">
        <v>45377</v>
      </c>
      <c r="I90" s="12" t="s">
        <v>10</v>
      </c>
      <c r="J90" s="10" t="s">
        <v>15</v>
      </c>
      <c r="K90" s="10">
        <v>1</v>
      </c>
      <c r="L90" s="8">
        <v>17</v>
      </c>
      <c r="M90" s="15">
        <v>16.214210000000001</v>
      </c>
      <c r="N90" s="13">
        <f t="shared" ref="N90" si="126">AVERAGE(M90:M91)</f>
        <v>17.612010000000001</v>
      </c>
      <c r="O90" s="15">
        <v>0.22991500000000001</v>
      </c>
      <c r="P90" s="13">
        <f t="shared" ref="P90" si="127">AVERAGE(O90:O91)</f>
        <v>0.29776400000000003</v>
      </c>
      <c r="Q90" s="15">
        <v>4.3852080000000004</v>
      </c>
      <c r="R90" s="13">
        <f t="shared" ref="R90" si="128">AVERAGE(Q90:Q91)</f>
        <v>5.0553540000000003</v>
      </c>
      <c r="T90" s="21">
        <v>45377</v>
      </c>
      <c r="U90" t="s">
        <v>10</v>
      </c>
      <c r="V90" t="s">
        <v>15</v>
      </c>
      <c r="W90">
        <v>1</v>
      </c>
      <c r="X90">
        <v>17</v>
      </c>
      <c r="Y90">
        <v>16.214210000000001</v>
      </c>
      <c r="Z90">
        <v>17.612010000000001</v>
      </c>
      <c r="AA90">
        <v>0.22991500000000001</v>
      </c>
      <c r="AB90">
        <v>0.29776400000000003</v>
      </c>
      <c r="AC90">
        <v>4.3852080000000004</v>
      </c>
      <c r="AD90">
        <v>5.0553540000000003</v>
      </c>
    </row>
    <row r="91" spans="8:30" x14ac:dyDescent="0.25">
      <c r="H91" s="21">
        <v>45377</v>
      </c>
      <c r="I91" s="12" t="s">
        <v>10</v>
      </c>
      <c r="J91" s="10" t="s">
        <v>15</v>
      </c>
      <c r="K91" s="10">
        <v>2</v>
      </c>
      <c r="L91" s="8">
        <v>18</v>
      </c>
      <c r="M91" s="15">
        <v>19.009810000000002</v>
      </c>
      <c r="N91" s="13"/>
      <c r="O91" s="15">
        <v>0.36561300000000002</v>
      </c>
      <c r="P91" s="13"/>
      <c r="Q91" s="15">
        <v>5.7255000000000003</v>
      </c>
      <c r="R91" s="13"/>
      <c r="T91" s="21">
        <v>45377</v>
      </c>
      <c r="U91" t="s">
        <v>10</v>
      </c>
      <c r="V91" t="s">
        <v>15</v>
      </c>
      <c r="W91">
        <v>2</v>
      </c>
      <c r="X91">
        <v>18</v>
      </c>
      <c r="Y91">
        <v>19.009810000000002</v>
      </c>
      <c r="AA91">
        <v>0.36561300000000002</v>
      </c>
      <c r="AC91">
        <v>5.7255000000000003</v>
      </c>
    </row>
    <row r="92" spans="8:30" x14ac:dyDescent="0.25">
      <c r="H92" s="21">
        <v>45377</v>
      </c>
      <c r="I92" s="12" t="s">
        <v>6</v>
      </c>
      <c r="J92" s="10" t="s">
        <v>15</v>
      </c>
      <c r="K92" s="10">
        <v>1</v>
      </c>
      <c r="L92" s="8">
        <v>19</v>
      </c>
      <c r="M92" s="15">
        <v>20.185490000000001</v>
      </c>
      <c r="N92" s="13">
        <f t="shared" ref="N92" si="129">AVERAGE(M92:M93)</f>
        <v>20.184690000000003</v>
      </c>
      <c r="O92" s="15">
        <v>0.448658</v>
      </c>
      <c r="P92" s="13">
        <f t="shared" ref="P92" si="130">AVERAGE(O92:O93)</f>
        <v>0.56313750000000007</v>
      </c>
      <c r="Q92" s="15">
        <v>7.1613980000000002</v>
      </c>
      <c r="R92" s="13">
        <f t="shared" ref="R92" si="131">AVERAGE(Q92:Q93)</f>
        <v>6.7030110000000001</v>
      </c>
      <c r="T92" s="21">
        <v>45377</v>
      </c>
      <c r="U92" t="s">
        <v>6</v>
      </c>
      <c r="V92" t="s">
        <v>15</v>
      </c>
      <c r="W92">
        <v>1</v>
      </c>
      <c r="X92">
        <v>19</v>
      </c>
      <c r="Y92">
        <v>20.185490000000001</v>
      </c>
      <c r="Z92">
        <v>20.184690000000003</v>
      </c>
      <c r="AA92">
        <v>0.448658</v>
      </c>
      <c r="AB92">
        <v>0.56313750000000007</v>
      </c>
      <c r="AC92">
        <v>7.1613980000000002</v>
      </c>
      <c r="AD92">
        <v>6.7030110000000001</v>
      </c>
    </row>
    <row r="93" spans="8:30" x14ac:dyDescent="0.25">
      <c r="H93" s="21">
        <v>45377</v>
      </c>
      <c r="I93" s="12" t="s">
        <v>6</v>
      </c>
      <c r="J93" s="10" t="s">
        <v>15</v>
      </c>
      <c r="K93" s="10">
        <v>2</v>
      </c>
      <c r="L93" s="8">
        <v>20</v>
      </c>
      <c r="M93" s="15">
        <v>20.183890000000002</v>
      </c>
      <c r="N93" s="13"/>
      <c r="O93" s="15">
        <v>0.67761700000000002</v>
      </c>
      <c r="P93" s="13"/>
      <c r="Q93" s="15">
        <v>6.244624</v>
      </c>
      <c r="R93" s="13"/>
      <c r="T93" s="21">
        <v>45377</v>
      </c>
      <c r="U93" t="s">
        <v>6</v>
      </c>
      <c r="V93" t="s">
        <v>15</v>
      </c>
      <c r="W93">
        <v>2</v>
      </c>
      <c r="X93">
        <v>20</v>
      </c>
      <c r="Y93">
        <v>20.183890000000002</v>
      </c>
      <c r="AA93">
        <v>0.67761700000000002</v>
      </c>
      <c r="AC93">
        <v>6.244624</v>
      </c>
    </row>
    <row r="94" spans="8:30" x14ac:dyDescent="0.25">
      <c r="H94" s="21">
        <v>45377</v>
      </c>
      <c r="I94" s="12" t="s">
        <v>6</v>
      </c>
      <c r="J94" s="10" t="s">
        <v>19</v>
      </c>
      <c r="K94" s="10">
        <v>1</v>
      </c>
      <c r="L94" s="8">
        <v>21</v>
      </c>
      <c r="M94" s="15">
        <v>22.396599999999999</v>
      </c>
      <c r="N94" s="13">
        <f t="shared" ref="N94" si="132">AVERAGE(M94:M95)</f>
        <v>19.960925</v>
      </c>
      <c r="O94" s="15">
        <v>0.34936299999999998</v>
      </c>
      <c r="P94" s="13">
        <f t="shared" ref="P94" si="133">AVERAGE(O94:O95)</f>
        <v>0.32883899999999999</v>
      </c>
      <c r="Q94" s="15">
        <v>6.1747249999999996</v>
      </c>
      <c r="R94" s="13">
        <f t="shared" ref="R94" si="134">AVERAGE(Q94:Q95)</f>
        <v>5.9480155000000003</v>
      </c>
      <c r="T94" s="21">
        <v>45377</v>
      </c>
      <c r="U94" t="s">
        <v>6</v>
      </c>
      <c r="V94" t="s">
        <v>19</v>
      </c>
      <c r="W94">
        <v>1</v>
      </c>
      <c r="X94">
        <v>21</v>
      </c>
      <c r="Y94">
        <v>22.396599999999999</v>
      </c>
      <c r="Z94">
        <v>19.960925</v>
      </c>
      <c r="AA94">
        <v>0.34936299999999998</v>
      </c>
      <c r="AB94">
        <v>0.32883899999999999</v>
      </c>
      <c r="AC94">
        <v>6.1747249999999996</v>
      </c>
      <c r="AD94">
        <v>5.9480155000000003</v>
      </c>
    </row>
    <row r="95" spans="8:30" x14ac:dyDescent="0.25">
      <c r="H95" s="21">
        <v>45377</v>
      </c>
      <c r="I95" s="12" t="s">
        <v>6</v>
      </c>
      <c r="J95" s="10" t="s">
        <v>19</v>
      </c>
      <c r="K95" s="10">
        <v>2</v>
      </c>
      <c r="L95" s="8">
        <v>22</v>
      </c>
      <c r="M95" s="15">
        <v>17.52525</v>
      </c>
      <c r="N95" s="13"/>
      <c r="O95" s="15">
        <v>0.30831500000000001</v>
      </c>
      <c r="P95" s="13"/>
      <c r="Q95" s="15">
        <v>5.7213060000000002</v>
      </c>
      <c r="R95" s="13"/>
      <c r="T95" s="21">
        <v>45377</v>
      </c>
      <c r="U95" t="s">
        <v>6</v>
      </c>
      <c r="V95" t="s">
        <v>19</v>
      </c>
      <c r="W95">
        <v>2</v>
      </c>
      <c r="X95">
        <v>22</v>
      </c>
      <c r="Y95">
        <v>17.52525</v>
      </c>
      <c r="AA95">
        <v>0.30831500000000001</v>
      </c>
      <c r="AC95">
        <v>5.7213060000000002</v>
      </c>
    </row>
    <row r="96" spans="8:30" x14ac:dyDescent="0.25">
      <c r="H96" s="21">
        <v>45377</v>
      </c>
      <c r="I96" s="12" t="s">
        <v>6</v>
      </c>
      <c r="J96" s="10" t="s">
        <v>14</v>
      </c>
      <c r="K96" s="10">
        <v>1</v>
      </c>
      <c r="L96" s="8">
        <v>23</v>
      </c>
      <c r="M96" s="15">
        <v>9.9095499999999994</v>
      </c>
      <c r="N96" s="13">
        <f t="shared" ref="N96" si="135">AVERAGE(M96:M97)</f>
        <v>12.77069</v>
      </c>
      <c r="O96" s="15">
        <v>0.12875400000000001</v>
      </c>
      <c r="P96" s="13">
        <f t="shared" ref="P96" si="136">AVERAGE(O96:O97)</f>
        <v>0.1864365</v>
      </c>
      <c r="Q96" s="15">
        <v>2.608482</v>
      </c>
      <c r="R96" s="13">
        <f t="shared" ref="R96" si="137">AVERAGE(Q96:Q97)</f>
        <v>3.8147929999999999</v>
      </c>
      <c r="T96" s="21">
        <v>45377</v>
      </c>
      <c r="U96" t="s">
        <v>6</v>
      </c>
      <c r="V96" t="s">
        <v>14</v>
      </c>
      <c r="W96">
        <v>1</v>
      </c>
      <c r="X96">
        <v>23</v>
      </c>
      <c r="Y96">
        <v>9.9095499999999994</v>
      </c>
      <c r="Z96">
        <v>12.77069</v>
      </c>
      <c r="AA96">
        <v>0.12875400000000001</v>
      </c>
      <c r="AB96">
        <v>0.1864365</v>
      </c>
      <c r="AC96">
        <v>2.608482</v>
      </c>
      <c r="AD96">
        <v>3.8147929999999999</v>
      </c>
    </row>
    <row r="97" spans="8:30" x14ac:dyDescent="0.25">
      <c r="H97" s="21">
        <v>45377</v>
      </c>
      <c r="I97" s="12" t="s">
        <v>6</v>
      </c>
      <c r="J97" s="10" t="s">
        <v>14</v>
      </c>
      <c r="K97" s="10">
        <v>2</v>
      </c>
      <c r="L97" s="8">
        <v>24</v>
      </c>
      <c r="M97" s="15">
        <v>15.631830000000001</v>
      </c>
      <c r="N97" s="13"/>
      <c r="O97" s="15">
        <v>0.244119</v>
      </c>
      <c r="P97" s="13"/>
      <c r="Q97" s="15">
        <v>5.0211040000000002</v>
      </c>
      <c r="R97" s="13"/>
      <c r="T97" s="21">
        <v>45377</v>
      </c>
      <c r="U97" t="s">
        <v>6</v>
      </c>
      <c r="V97" t="s">
        <v>14</v>
      </c>
      <c r="W97">
        <v>2</v>
      </c>
      <c r="X97">
        <v>24</v>
      </c>
      <c r="Y97">
        <v>15.631830000000001</v>
      </c>
      <c r="AA97">
        <v>0.244119</v>
      </c>
      <c r="AC97">
        <v>5.0211040000000002</v>
      </c>
    </row>
    <row r="98" spans="8:30" x14ac:dyDescent="0.25">
      <c r="H98" s="21">
        <v>45377</v>
      </c>
      <c r="I98" s="12" t="s">
        <v>8</v>
      </c>
      <c r="J98" s="10" t="s">
        <v>14</v>
      </c>
      <c r="K98" s="10">
        <v>1</v>
      </c>
      <c r="L98" s="8">
        <v>25</v>
      </c>
      <c r="M98" s="15">
        <v>19.546679999999999</v>
      </c>
      <c r="N98" s="13">
        <f t="shared" ref="N98" si="138">AVERAGE(M98:M99)</f>
        <v>20.911265</v>
      </c>
      <c r="O98" s="15">
        <v>0.62261699999999998</v>
      </c>
      <c r="P98" s="13">
        <f t="shared" ref="P98" si="139">AVERAGE(O98:O99)</f>
        <v>0.59761050000000004</v>
      </c>
      <c r="Q98" s="15">
        <v>6.8981820000000003</v>
      </c>
      <c r="R98" s="13">
        <f t="shared" ref="R98" si="140">AVERAGE(Q98:Q99)</f>
        <v>7.572228</v>
      </c>
      <c r="T98" s="21">
        <v>45377</v>
      </c>
      <c r="U98" t="s">
        <v>8</v>
      </c>
      <c r="V98" t="s">
        <v>14</v>
      </c>
      <c r="W98">
        <v>1</v>
      </c>
      <c r="X98">
        <v>25</v>
      </c>
      <c r="Y98">
        <v>19.546679999999999</v>
      </c>
      <c r="Z98">
        <v>20.911265</v>
      </c>
      <c r="AA98">
        <v>0.62261699999999998</v>
      </c>
      <c r="AB98">
        <v>0.59761050000000004</v>
      </c>
      <c r="AC98">
        <v>6.8981820000000003</v>
      </c>
      <c r="AD98">
        <v>7.572228</v>
      </c>
    </row>
    <row r="99" spans="8:30" x14ac:dyDescent="0.25">
      <c r="H99" s="21">
        <v>45377</v>
      </c>
      <c r="I99" s="12" t="s">
        <v>8</v>
      </c>
      <c r="J99" s="10" t="s">
        <v>14</v>
      </c>
      <c r="K99" s="10">
        <v>2</v>
      </c>
      <c r="L99" s="8">
        <v>26</v>
      </c>
      <c r="M99" s="15">
        <v>22.275849999999998</v>
      </c>
      <c r="N99" s="13"/>
      <c r="O99" s="15">
        <v>0.572604</v>
      </c>
      <c r="P99" s="13"/>
      <c r="Q99" s="15">
        <v>8.2462739999999997</v>
      </c>
      <c r="R99" s="13"/>
      <c r="T99" s="21">
        <v>45377</v>
      </c>
      <c r="U99" t="s">
        <v>8</v>
      </c>
      <c r="V99" t="s">
        <v>14</v>
      </c>
      <c r="W99">
        <v>2</v>
      </c>
      <c r="X99">
        <v>26</v>
      </c>
      <c r="Y99">
        <v>22.275849999999998</v>
      </c>
      <c r="AA99">
        <v>0.572604</v>
      </c>
      <c r="AC99">
        <v>8.2462739999999997</v>
      </c>
    </row>
    <row r="100" spans="8:30" x14ac:dyDescent="0.25">
      <c r="H100" s="21">
        <v>45377</v>
      </c>
      <c r="I100" s="12" t="s">
        <v>8</v>
      </c>
      <c r="J100" s="10" t="s">
        <v>19</v>
      </c>
      <c r="K100" s="10">
        <v>1</v>
      </c>
      <c r="L100" s="8">
        <v>27</v>
      </c>
      <c r="M100" s="15">
        <v>17.138860000000001</v>
      </c>
      <c r="N100" s="13">
        <f t="shared" ref="N100" si="141">AVERAGE(M100:M101)</f>
        <v>18.758410000000001</v>
      </c>
      <c r="O100" s="15">
        <v>0.387021</v>
      </c>
      <c r="P100" s="13">
        <f t="shared" ref="P100" si="142">AVERAGE(O100:O101)</f>
        <v>0.39205100000000004</v>
      </c>
      <c r="Q100" s="15">
        <v>5.70749</v>
      </c>
      <c r="R100" s="13">
        <f t="shared" ref="R100" si="143">AVERAGE(Q100:Q101)</f>
        <v>6.3359350000000001</v>
      </c>
      <c r="T100" s="21">
        <v>45377</v>
      </c>
      <c r="U100" t="s">
        <v>8</v>
      </c>
      <c r="V100" t="s">
        <v>19</v>
      </c>
      <c r="W100">
        <v>1</v>
      </c>
      <c r="X100">
        <v>27</v>
      </c>
      <c r="Y100">
        <v>17.138860000000001</v>
      </c>
      <c r="Z100">
        <v>18.758410000000001</v>
      </c>
      <c r="AA100">
        <v>0.387021</v>
      </c>
      <c r="AB100">
        <v>0.39205100000000004</v>
      </c>
      <c r="AC100">
        <v>5.70749</v>
      </c>
      <c r="AD100">
        <v>6.3359350000000001</v>
      </c>
    </row>
    <row r="101" spans="8:30" x14ac:dyDescent="0.25">
      <c r="H101" s="21">
        <v>45377</v>
      </c>
      <c r="I101" s="12" t="s">
        <v>8</v>
      </c>
      <c r="J101" s="10" t="s">
        <v>19</v>
      </c>
      <c r="K101" s="10">
        <v>2</v>
      </c>
      <c r="L101" s="8">
        <v>28</v>
      </c>
      <c r="M101" s="15">
        <v>20.377960000000002</v>
      </c>
      <c r="N101" s="13"/>
      <c r="O101" s="15">
        <v>0.39708100000000002</v>
      </c>
      <c r="P101" s="13"/>
      <c r="Q101" s="15">
        <v>6.9643800000000002</v>
      </c>
      <c r="R101" s="13"/>
      <c r="T101" s="21">
        <v>45377</v>
      </c>
      <c r="U101" t="s">
        <v>8</v>
      </c>
      <c r="V101" t="s">
        <v>19</v>
      </c>
      <c r="W101">
        <v>2</v>
      </c>
      <c r="X101">
        <v>28</v>
      </c>
      <c r="Y101">
        <v>20.377960000000002</v>
      </c>
      <c r="AA101">
        <v>0.39708100000000002</v>
      </c>
      <c r="AC101">
        <v>6.9643800000000002</v>
      </c>
    </row>
    <row r="102" spans="8:30" x14ac:dyDescent="0.25">
      <c r="H102" s="21">
        <v>45377</v>
      </c>
      <c r="I102" s="12" t="s">
        <v>8</v>
      </c>
      <c r="J102" s="10" t="s">
        <v>15</v>
      </c>
      <c r="K102" s="10">
        <v>1</v>
      </c>
      <c r="L102" s="8">
        <v>29</v>
      </c>
      <c r="M102" s="15">
        <v>17.580780000000001</v>
      </c>
      <c r="N102" s="13">
        <f t="shared" ref="N102" si="144">AVERAGE(M102:M103)</f>
        <v>17.576205000000002</v>
      </c>
      <c r="O102" s="15">
        <v>0.56384100000000004</v>
      </c>
      <c r="P102" s="13">
        <f t="shared" ref="P102" si="145">AVERAGE(O102:O103)</f>
        <v>0.488209</v>
      </c>
      <c r="Q102" s="15">
        <v>6.7422029999999999</v>
      </c>
      <c r="R102" s="13">
        <f t="shared" ref="R102" si="146">AVERAGE(Q102:Q103)</f>
        <v>6.9171995000000006</v>
      </c>
      <c r="T102" s="21">
        <v>45377</v>
      </c>
      <c r="U102" t="s">
        <v>8</v>
      </c>
      <c r="V102" t="s">
        <v>15</v>
      </c>
      <c r="W102">
        <v>1</v>
      </c>
      <c r="X102">
        <v>29</v>
      </c>
      <c r="Y102">
        <v>17.580780000000001</v>
      </c>
      <c r="Z102">
        <v>17.576205000000002</v>
      </c>
      <c r="AA102">
        <v>0.56384100000000004</v>
      </c>
      <c r="AB102">
        <v>0.488209</v>
      </c>
      <c r="AC102">
        <v>6.7422029999999999</v>
      </c>
      <c r="AD102">
        <v>6.9171995000000006</v>
      </c>
    </row>
    <row r="103" spans="8:30" x14ac:dyDescent="0.25">
      <c r="H103" s="21">
        <v>45377</v>
      </c>
      <c r="I103" s="12" t="s">
        <v>8</v>
      </c>
      <c r="J103" s="10" t="s">
        <v>15</v>
      </c>
      <c r="K103" s="10">
        <v>2</v>
      </c>
      <c r="L103" s="8">
        <v>30</v>
      </c>
      <c r="M103" s="15">
        <v>17.571629999999999</v>
      </c>
      <c r="N103" s="13"/>
      <c r="O103" s="15">
        <v>0.41257700000000003</v>
      </c>
      <c r="P103" s="13"/>
      <c r="Q103" s="15">
        <v>7.0921960000000004</v>
      </c>
      <c r="R103" s="13"/>
      <c r="T103" s="21">
        <v>45377</v>
      </c>
      <c r="U103" t="s">
        <v>8</v>
      </c>
      <c r="V103" t="s">
        <v>15</v>
      </c>
      <c r="W103">
        <v>2</v>
      </c>
      <c r="X103">
        <v>30</v>
      </c>
      <c r="Y103">
        <v>17.571629999999999</v>
      </c>
      <c r="AA103">
        <v>0.41257700000000003</v>
      </c>
      <c r="AC103">
        <v>7.0921960000000004</v>
      </c>
    </row>
    <row r="104" spans="8:30" x14ac:dyDescent="0.25">
      <c r="H104" s="21">
        <v>45377</v>
      </c>
      <c r="I104" s="12" t="s">
        <v>9</v>
      </c>
      <c r="J104" s="10" t="s">
        <v>15</v>
      </c>
      <c r="K104" s="10">
        <v>1</v>
      </c>
      <c r="L104" s="8">
        <v>31</v>
      </c>
      <c r="M104" s="15">
        <v>15.083500000000001</v>
      </c>
      <c r="N104" s="13">
        <f t="shared" ref="N104" si="147">AVERAGE(M104:M105)</f>
        <v>18.950789999999998</v>
      </c>
      <c r="O104" s="15">
        <v>0.54313</v>
      </c>
      <c r="P104" s="13">
        <f t="shared" ref="P104" si="148">AVERAGE(O104:O105)</f>
        <v>0.64065250000000007</v>
      </c>
      <c r="Q104" s="15">
        <v>5.9256779999999996</v>
      </c>
      <c r="R104" s="13">
        <f t="shared" ref="R104" si="149">AVERAGE(Q104:Q105)</f>
        <v>6.5946359999999995</v>
      </c>
      <c r="T104" s="21">
        <v>45377</v>
      </c>
      <c r="U104" t="s">
        <v>9</v>
      </c>
      <c r="V104" t="s">
        <v>15</v>
      </c>
      <c r="W104">
        <v>1</v>
      </c>
      <c r="X104">
        <v>31</v>
      </c>
      <c r="Y104">
        <v>15.083500000000001</v>
      </c>
      <c r="Z104">
        <v>18.950789999999998</v>
      </c>
      <c r="AA104">
        <v>0.54313</v>
      </c>
      <c r="AB104">
        <v>0.64065250000000007</v>
      </c>
      <c r="AC104">
        <v>5.9256779999999996</v>
      </c>
      <c r="AD104">
        <v>6.5946359999999995</v>
      </c>
    </row>
    <row r="105" spans="8:30" x14ac:dyDescent="0.25">
      <c r="H105" s="21">
        <v>45377</v>
      </c>
      <c r="I105" s="12" t="s">
        <v>9</v>
      </c>
      <c r="J105" s="10" t="s">
        <v>15</v>
      </c>
      <c r="K105" s="10">
        <v>2</v>
      </c>
      <c r="L105" s="8">
        <v>32</v>
      </c>
      <c r="M105" s="15">
        <v>22.818079999999998</v>
      </c>
      <c r="N105" s="13"/>
      <c r="O105" s="15">
        <v>0.73817500000000003</v>
      </c>
      <c r="P105" s="13"/>
      <c r="Q105" s="15">
        <v>7.2635940000000003</v>
      </c>
      <c r="R105" s="13"/>
      <c r="T105" s="21">
        <v>45377</v>
      </c>
      <c r="U105" t="s">
        <v>9</v>
      </c>
      <c r="V105" t="s">
        <v>15</v>
      </c>
      <c r="W105">
        <v>2</v>
      </c>
      <c r="X105">
        <v>32</v>
      </c>
      <c r="Y105">
        <v>22.818079999999998</v>
      </c>
      <c r="AA105">
        <v>0.73817500000000003</v>
      </c>
      <c r="AC105">
        <v>7.2635940000000003</v>
      </c>
    </row>
    <row r="106" spans="8:30" x14ac:dyDescent="0.25">
      <c r="H106" s="21">
        <v>45377</v>
      </c>
      <c r="I106" s="12" t="s">
        <v>9</v>
      </c>
      <c r="J106" s="10" t="s">
        <v>19</v>
      </c>
      <c r="K106" s="10">
        <v>1</v>
      </c>
      <c r="L106" s="8">
        <v>33</v>
      </c>
      <c r="M106" s="15">
        <v>15.32845</v>
      </c>
      <c r="N106" s="13">
        <f t="shared" ref="N106" si="150">AVERAGE(M106:M107)</f>
        <v>13.338564999999999</v>
      </c>
      <c r="O106" s="15">
        <v>0.23443600000000001</v>
      </c>
      <c r="P106" s="13">
        <f t="shared" ref="P106" si="151">AVERAGE(O106:O107)</f>
        <v>0.26413249999999999</v>
      </c>
      <c r="Q106" s="15">
        <v>4.2760559999999996</v>
      </c>
      <c r="R106" s="13">
        <f t="shared" ref="R106" si="152">AVERAGE(Q106:Q107)</f>
        <v>4.4558839999999993</v>
      </c>
      <c r="T106" s="21">
        <v>45377</v>
      </c>
      <c r="U106" t="s">
        <v>9</v>
      </c>
      <c r="V106" t="s">
        <v>19</v>
      </c>
      <c r="W106">
        <v>1</v>
      </c>
      <c r="X106">
        <v>33</v>
      </c>
      <c r="Y106">
        <v>15.32845</v>
      </c>
      <c r="Z106">
        <v>13.338564999999999</v>
      </c>
      <c r="AA106">
        <v>0.23443600000000001</v>
      </c>
      <c r="AB106">
        <v>0.26413249999999999</v>
      </c>
      <c r="AC106">
        <v>4.2760559999999996</v>
      </c>
      <c r="AD106">
        <v>4.4558839999999993</v>
      </c>
    </row>
    <row r="107" spans="8:30" x14ac:dyDescent="0.25">
      <c r="H107" s="21">
        <v>45377</v>
      </c>
      <c r="I107" s="12" t="s">
        <v>9</v>
      </c>
      <c r="J107" s="10" t="s">
        <v>19</v>
      </c>
      <c r="K107" s="10">
        <v>2</v>
      </c>
      <c r="L107" s="8">
        <v>34</v>
      </c>
      <c r="M107" s="15">
        <v>11.34868</v>
      </c>
      <c r="N107" s="13"/>
      <c r="O107" s="15">
        <v>0.29382900000000001</v>
      </c>
      <c r="P107" s="13"/>
      <c r="Q107" s="15">
        <v>4.6357119999999998</v>
      </c>
      <c r="R107" s="13"/>
      <c r="T107" s="21">
        <v>45377</v>
      </c>
      <c r="U107" t="s">
        <v>9</v>
      </c>
      <c r="V107" t="s">
        <v>19</v>
      </c>
      <c r="W107">
        <v>2</v>
      </c>
      <c r="X107">
        <v>34</v>
      </c>
      <c r="Y107">
        <v>11.34868</v>
      </c>
      <c r="AA107">
        <v>0.29382900000000001</v>
      </c>
      <c r="AC107">
        <v>4.6357119999999998</v>
      </c>
    </row>
    <row r="108" spans="8:30" x14ac:dyDescent="0.25">
      <c r="H108" s="21">
        <v>45377</v>
      </c>
      <c r="I108" s="12" t="s">
        <v>9</v>
      </c>
      <c r="J108" s="10" t="s">
        <v>14</v>
      </c>
      <c r="K108" s="10">
        <v>1</v>
      </c>
      <c r="L108" s="8">
        <v>35</v>
      </c>
      <c r="M108" s="15">
        <v>20.02739</v>
      </c>
      <c r="N108" s="13">
        <f t="shared" ref="N108" si="153">AVERAGE(M108:M109)</f>
        <v>21.020975</v>
      </c>
      <c r="O108" s="15">
        <v>0.33587400000000001</v>
      </c>
      <c r="P108" s="13">
        <f t="shared" ref="P108" si="154">AVERAGE(O108:O109)</f>
        <v>0.36062300000000003</v>
      </c>
      <c r="Q108" s="15">
        <v>5.1369569999999998</v>
      </c>
      <c r="R108" s="13">
        <f t="shared" ref="R108" si="155">AVERAGE(Q108:Q109)</f>
        <v>6.0927235</v>
      </c>
      <c r="T108" s="21">
        <v>45377</v>
      </c>
      <c r="U108" t="s">
        <v>9</v>
      </c>
      <c r="V108" t="s">
        <v>14</v>
      </c>
      <c r="W108">
        <v>1</v>
      </c>
      <c r="X108">
        <v>35</v>
      </c>
      <c r="Y108">
        <v>20.02739</v>
      </c>
      <c r="Z108">
        <v>21.020975</v>
      </c>
      <c r="AA108">
        <v>0.33587400000000001</v>
      </c>
      <c r="AB108">
        <v>0.36062300000000003</v>
      </c>
      <c r="AC108">
        <v>5.1369569999999998</v>
      </c>
      <c r="AD108">
        <v>6.0927235</v>
      </c>
    </row>
    <row r="109" spans="8:30" x14ac:dyDescent="0.25">
      <c r="H109" s="21">
        <v>45377</v>
      </c>
      <c r="I109" s="12" t="s">
        <v>9</v>
      </c>
      <c r="J109" s="10" t="s">
        <v>14</v>
      </c>
      <c r="K109" s="10">
        <v>2</v>
      </c>
      <c r="L109" s="8">
        <v>36</v>
      </c>
      <c r="M109" s="15">
        <v>22.014559999999999</v>
      </c>
      <c r="N109" s="13"/>
      <c r="O109" s="15">
        <v>0.38537199999999999</v>
      </c>
      <c r="P109" s="13"/>
      <c r="Q109" s="15">
        <v>7.0484900000000001</v>
      </c>
      <c r="R109" s="13"/>
      <c r="T109" s="21">
        <v>45377</v>
      </c>
      <c r="U109" t="s">
        <v>9</v>
      </c>
      <c r="V109" t="s">
        <v>14</v>
      </c>
      <c r="W109">
        <v>2</v>
      </c>
      <c r="X109">
        <v>36</v>
      </c>
      <c r="Y109">
        <v>22.014559999999999</v>
      </c>
      <c r="AA109">
        <v>0.38537199999999999</v>
      </c>
      <c r="AC109">
        <v>7.0484900000000001</v>
      </c>
    </row>
    <row r="110" spans="8:30" x14ac:dyDescent="0.25">
      <c r="H110" s="14">
        <v>45389</v>
      </c>
      <c r="I110" s="12" t="s">
        <v>5</v>
      </c>
      <c r="J110" s="10" t="s">
        <v>14</v>
      </c>
      <c r="K110" s="10">
        <v>1</v>
      </c>
      <c r="L110" s="8">
        <v>1</v>
      </c>
      <c r="M110" s="15">
        <v>16.4756</v>
      </c>
      <c r="N110" s="13">
        <f t="shared" ref="N110" si="156">AVERAGE(M110:M111)</f>
        <v>15.868535</v>
      </c>
      <c r="O110" s="15">
        <v>0.47589100000000001</v>
      </c>
      <c r="P110" s="13">
        <f t="shared" ref="P110" si="157">AVERAGE(O110:O111)</f>
        <v>0.36587000000000003</v>
      </c>
      <c r="Q110" s="15">
        <v>7.7303689999999996</v>
      </c>
      <c r="R110" s="13">
        <f t="shared" ref="R110" si="158">AVERAGE(Q110:Q111)</f>
        <v>6.5045114999999996</v>
      </c>
      <c r="T110" s="14">
        <v>45389</v>
      </c>
      <c r="U110" t="s">
        <v>5</v>
      </c>
      <c r="V110" t="s">
        <v>14</v>
      </c>
      <c r="W110">
        <v>1</v>
      </c>
      <c r="X110">
        <v>1</v>
      </c>
      <c r="Y110">
        <v>16.4756</v>
      </c>
      <c r="Z110">
        <v>15.868535</v>
      </c>
      <c r="AA110">
        <v>0.47589100000000001</v>
      </c>
      <c r="AB110">
        <v>0.36587000000000003</v>
      </c>
      <c r="AC110">
        <v>7.7303689999999996</v>
      </c>
      <c r="AD110">
        <v>6.5045114999999996</v>
      </c>
    </row>
    <row r="111" spans="8:30" x14ac:dyDescent="0.25">
      <c r="H111" s="14">
        <v>45389</v>
      </c>
      <c r="I111" s="12" t="s">
        <v>5</v>
      </c>
      <c r="J111" s="10" t="s">
        <v>14</v>
      </c>
      <c r="K111" s="10">
        <v>2</v>
      </c>
      <c r="L111" s="8">
        <v>2</v>
      </c>
      <c r="M111" s="15">
        <v>15.261469999999999</v>
      </c>
      <c r="N111" s="13"/>
      <c r="O111" s="15">
        <v>0.25584899999999999</v>
      </c>
      <c r="P111" s="13"/>
      <c r="Q111" s="15">
        <v>5.2786540000000004</v>
      </c>
      <c r="R111" s="13"/>
      <c r="T111" s="14">
        <v>45389</v>
      </c>
      <c r="U111" t="s">
        <v>5</v>
      </c>
      <c r="V111" t="s">
        <v>14</v>
      </c>
      <c r="W111">
        <v>2</v>
      </c>
      <c r="X111">
        <v>2</v>
      </c>
      <c r="Y111">
        <v>15.261469999999999</v>
      </c>
      <c r="AA111">
        <v>0.25584899999999999</v>
      </c>
      <c r="AC111">
        <v>5.2786540000000004</v>
      </c>
    </row>
    <row r="112" spans="8:30" x14ac:dyDescent="0.25">
      <c r="H112" s="14">
        <v>45389</v>
      </c>
      <c r="I112" s="12" t="s">
        <v>5</v>
      </c>
      <c r="J112" s="10" t="s">
        <v>19</v>
      </c>
      <c r="K112" s="10">
        <v>1</v>
      </c>
      <c r="L112" s="8">
        <v>3</v>
      </c>
      <c r="M112" s="15">
        <v>18.385829999999999</v>
      </c>
      <c r="N112" s="13">
        <f t="shared" ref="N112" si="159">AVERAGE(M112:M113)</f>
        <v>21.660995</v>
      </c>
      <c r="O112" s="15">
        <v>0.45267099999999999</v>
      </c>
      <c r="P112" s="13">
        <f t="shared" ref="P112" si="160">AVERAGE(O112:O113)</f>
        <v>0.41732849999999999</v>
      </c>
      <c r="Q112" s="15">
        <v>7.8323710000000002</v>
      </c>
      <c r="R112" s="13">
        <f t="shared" ref="R112" si="161">AVERAGE(Q112:Q113)</f>
        <v>7.4459689999999998</v>
      </c>
      <c r="T112" s="14">
        <v>45389</v>
      </c>
      <c r="U112" t="s">
        <v>5</v>
      </c>
      <c r="V112" t="s">
        <v>19</v>
      </c>
      <c r="W112">
        <v>1</v>
      </c>
      <c r="X112">
        <v>3</v>
      </c>
      <c r="Y112">
        <v>18.385829999999999</v>
      </c>
      <c r="Z112">
        <v>21.660995</v>
      </c>
      <c r="AA112">
        <v>0.45267099999999999</v>
      </c>
      <c r="AB112">
        <v>0.41732849999999999</v>
      </c>
      <c r="AC112">
        <v>7.8323710000000002</v>
      </c>
      <c r="AD112">
        <v>7.4459689999999998</v>
      </c>
    </row>
    <row r="113" spans="8:30" x14ac:dyDescent="0.25">
      <c r="H113" s="14">
        <v>45389</v>
      </c>
      <c r="I113" s="12" t="s">
        <v>5</v>
      </c>
      <c r="J113" s="10" t="s">
        <v>19</v>
      </c>
      <c r="K113" s="10">
        <v>2</v>
      </c>
      <c r="L113" s="8">
        <v>4</v>
      </c>
      <c r="M113" s="15">
        <v>24.936160000000001</v>
      </c>
      <c r="N113" s="13"/>
      <c r="O113" s="15">
        <v>0.38198599999999999</v>
      </c>
      <c r="P113" s="13"/>
      <c r="Q113" s="15">
        <v>7.0595670000000004</v>
      </c>
      <c r="R113" s="13"/>
      <c r="T113" s="14">
        <v>45389</v>
      </c>
      <c r="U113" t="s">
        <v>5</v>
      </c>
      <c r="V113" t="s">
        <v>19</v>
      </c>
      <c r="W113">
        <v>2</v>
      </c>
      <c r="X113">
        <v>4</v>
      </c>
      <c r="Y113">
        <v>24.936160000000001</v>
      </c>
      <c r="AA113">
        <v>0.38198599999999999</v>
      </c>
      <c r="AC113">
        <v>7.0595670000000004</v>
      </c>
    </row>
    <row r="114" spans="8:30" x14ac:dyDescent="0.25">
      <c r="H114" s="14">
        <v>45389</v>
      </c>
      <c r="I114" s="12" t="s">
        <v>5</v>
      </c>
      <c r="J114" s="10" t="s">
        <v>15</v>
      </c>
      <c r="K114" s="10">
        <v>1</v>
      </c>
      <c r="L114" s="8">
        <v>5</v>
      </c>
      <c r="M114" s="15">
        <v>23.234459999999999</v>
      </c>
      <c r="N114" s="13">
        <f t="shared" ref="N114" si="162">AVERAGE(M114:M115)</f>
        <v>21.740935</v>
      </c>
      <c r="O114" s="15">
        <v>0.43009999999999998</v>
      </c>
      <c r="P114" s="13">
        <f t="shared" ref="P114" si="163">AVERAGE(O114:O115)</f>
        <v>0.441029</v>
      </c>
      <c r="Q114" s="15">
        <v>7.7686450000000002</v>
      </c>
      <c r="R114" s="13">
        <f t="shared" ref="R114" si="164">AVERAGE(Q114:Q115)</f>
        <v>7.5438400000000003</v>
      </c>
      <c r="T114" s="14">
        <v>45389</v>
      </c>
      <c r="U114" t="s">
        <v>5</v>
      </c>
      <c r="V114" t="s">
        <v>15</v>
      </c>
      <c r="W114">
        <v>1</v>
      </c>
      <c r="X114">
        <v>5</v>
      </c>
      <c r="Y114">
        <v>23.234459999999999</v>
      </c>
      <c r="Z114">
        <v>21.740935</v>
      </c>
      <c r="AA114">
        <v>0.43009999999999998</v>
      </c>
      <c r="AB114">
        <v>0.441029</v>
      </c>
      <c r="AC114">
        <v>7.7686450000000002</v>
      </c>
      <c r="AD114">
        <v>7.5438400000000003</v>
      </c>
    </row>
    <row r="115" spans="8:30" x14ac:dyDescent="0.25">
      <c r="H115" s="14">
        <v>45389</v>
      </c>
      <c r="I115" s="12" t="s">
        <v>5</v>
      </c>
      <c r="J115" s="10" t="s">
        <v>15</v>
      </c>
      <c r="K115" s="10">
        <v>2</v>
      </c>
      <c r="L115" s="8">
        <v>6</v>
      </c>
      <c r="M115" s="15">
        <v>20.247409999999999</v>
      </c>
      <c r="N115" s="13"/>
      <c r="O115" s="15">
        <v>0.45195800000000003</v>
      </c>
      <c r="P115" s="13"/>
      <c r="Q115" s="15">
        <v>7.3190350000000004</v>
      </c>
      <c r="R115" s="13"/>
      <c r="T115" s="14">
        <v>45389</v>
      </c>
      <c r="U115" t="s">
        <v>5</v>
      </c>
      <c r="V115" t="s">
        <v>15</v>
      </c>
      <c r="W115">
        <v>2</v>
      </c>
      <c r="X115">
        <v>6</v>
      </c>
      <c r="Y115">
        <v>20.247409999999999</v>
      </c>
      <c r="AA115">
        <v>0.45195800000000003</v>
      </c>
      <c r="AC115">
        <v>7.3190350000000004</v>
      </c>
    </row>
    <row r="116" spans="8:30" x14ac:dyDescent="0.25">
      <c r="H116" s="14">
        <v>45389</v>
      </c>
      <c r="I116" s="12" t="s">
        <v>7</v>
      </c>
      <c r="J116" s="10" t="s">
        <v>15</v>
      </c>
      <c r="K116" s="10">
        <v>1</v>
      </c>
      <c r="L116" s="8">
        <v>7</v>
      </c>
      <c r="M116" s="15">
        <v>20.971229999999998</v>
      </c>
      <c r="N116" s="13">
        <f t="shared" ref="N116" si="165">AVERAGE(M116:M117)</f>
        <v>20.483395000000002</v>
      </c>
      <c r="O116" s="15">
        <v>0.354381</v>
      </c>
      <c r="P116" s="13">
        <f t="shared" ref="P116" si="166">AVERAGE(O116:O117)</f>
        <v>0.50043300000000002</v>
      </c>
      <c r="Q116" s="15">
        <v>6.2460889999999996</v>
      </c>
      <c r="R116" s="13">
        <f t="shared" ref="R116" si="167">AVERAGE(Q116:Q117)</f>
        <v>6.4580004999999998</v>
      </c>
      <c r="T116" s="14">
        <v>45389</v>
      </c>
      <c r="U116" t="s">
        <v>7</v>
      </c>
      <c r="V116" t="s">
        <v>15</v>
      </c>
      <c r="W116">
        <v>1</v>
      </c>
      <c r="X116">
        <v>7</v>
      </c>
      <c r="Y116">
        <v>20.971229999999998</v>
      </c>
      <c r="Z116">
        <v>20.483395000000002</v>
      </c>
      <c r="AA116">
        <v>0.354381</v>
      </c>
      <c r="AB116">
        <v>0.50043300000000002</v>
      </c>
      <c r="AC116">
        <v>6.2460889999999996</v>
      </c>
      <c r="AD116">
        <v>6.4580004999999998</v>
      </c>
    </row>
    <row r="117" spans="8:30" x14ac:dyDescent="0.25">
      <c r="H117" s="14">
        <v>45389</v>
      </c>
      <c r="I117" s="12" t="s">
        <v>7</v>
      </c>
      <c r="J117" s="10" t="s">
        <v>15</v>
      </c>
      <c r="K117" s="10">
        <v>2</v>
      </c>
      <c r="L117" s="8">
        <v>8</v>
      </c>
      <c r="M117" s="15">
        <v>19.995560000000001</v>
      </c>
      <c r="N117" s="13"/>
      <c r="O117" s="15">
        <v>0.64648499999999998</v>
      </c>
      <c r="P117" s="13"/>
      <c r="Q117" s="15">
        <v>6.6699120000000001</v>
      </c>
      <c r="R117" s="13"/>
      <c r="T117" s="14">
        <v>45389</v>
      </c>
      <c r="U117" t="s">
        <v>7</v>
      </c>
      <c r="V117" t="s">
        <v>15</v>
      </c>
      <c r="W117">
        <v>2</v>
      </c>
      <c r="X117">
        <v>8</v>
      </c>
      <c r="Y117">
        <v>19.995560000000001</v>
      </c>
      <c r="AA117">
        <v>0.64648499999999998</v>
      </c>
      <c r="AC117">
        <v>6.6699120000000001</v>
      </c>
    </row>
    <row r="118" spans="8:30" x14ac:dyDescent="0.25">
      <c r="H118" s="14">
        <v>45389</v>
      </c>
      <c r="I118" s="12" t="s">
        <v>7</v>
      </c>
      <c r="J118" s="10" t="s">
        <v>19</v>
      </c>
      <c r="K118" s="10">
        <v>1</v>
      </c>
      <c r="L118" s="8">
        <v>9</v>
      </c>
      <c r="M118" s="15">
        <v>23.463560000000001</v>
      </c>
      <c r="N118" s="13">
        <f t="shared" ref="N118" si="168">AVERAGE(M118:M119)</f>
        <v>22.281680000000001</v>
      </c>
      <c r="O118" s="15">
        <v>0.62968400000000002</v>
      </c>
      <c r="P118" s="13">
        <f t="shared" ref="P118" si="169">AVERAGE(O118:O119)</f>
        <v>0.59008250000000007</v>
      </c>
      <c r="Q118" s="15">
        <v>7.1758179999999996</v>
      </c>
      <c r="R118" s="13">
        <f t="shared" ref="R118" si="170">AVERAGE(Q118:Q119)</f>
        <v>6.7763014999999998</v>
      </c>
      <c r="T118" s="14">
        <v>45389</v>
      </c>
      <c r="U118" t="s">
        <v>7</v>
      </c>
      <c r="V118" t="s">
        <v>19</v>
      </c>
      <c r="W118">
        <v>1</v>
      </c>
      <c r="X118">
        <v>9</v>
      </c>
      <c r="Y118">
        <v>23.463560000000001</v>
      </c>
      <c r="Z118">
        <v>22.281680000000001</v>
      </c>
      <c r="AA118">
        <v>0.62968400000000002</v>
      </c>
      <c r="AB118">
        <v>0.59008250000000007</v>
      </c>
      <c r="AC118">
        <v>7.1758179999999996</v>
      </c>
      <c r="AD118">
        <v>6.7763014999999998</v>
      </c>
    </row>
    <row r="119" spans="8:30" x14ac:dyDescent="0.25">
      <c r="H119" s="14">
        <v>45389</v>
      </c>
      <c r="I119" s="12" t="s">
        <v>7</v>
      </c>
      <c r="J119" s="10" t="s">
        <v>19</v>
      </c>
      <c r="K119" s="10">
        <v>2</v>
      </c>
      <c r="L119" s="8">
        <v>10</v>
      </c>
      <c r="M119" s="15">
        <v>21.099799999999998</v>
      </c>
      <c r="N119" s="13"/>
      <c r="O119" s="15">
        <v>0.550481</v>
      </c>
      <c r="P119" s="13"/>
      <c r="Q119" s="15">
        <v>6.3767849999999999</v>
      </c>
      <c r="R119" s="13"/>
      <c r="T119" s="14">
        <v>45389</v>
      </c>
      <c r="U119" t="s">
        <v>7</v>
      </c>
      <c r="V119" t="s">
        <v>19</v>
      </c>
      <c r="W119">
        <v>2</v>
      </c>
      <c r="X119">
        <v>10</v>
      </c>
      <c r="Y119">
        <v>21.099799999999998</v>
      </c>
      <c r="AA119">
        <v>0.550481</v>
      </c>
      <c r="AC119">
        <v>6.3767849999999999</v>
      </c>
    </row>
    <row r="120" spans="8:30" x14ac:dyDescent="0.25">
      <c r="H120" s="14">
        <v>45389</v>
      </c>
      <c r="I120" s="12" t="s">
        <v>7</v>
      </c>
      <c r="J120" s="10" t="s">
        <v>14</v>
      </c>
      <c r="K120" s="10">
        <v>1</v>
      </c>
      <c r="L120" s="8">
        <v>11</v>
      </c>
      <c r="M120" s="15">
        <v>15.18784</v>
      </c>
      <c r="N120" s="13">
        <f t="shared" ref="N120" si="171">AVERAGE(M120:M121)</f>
        <v>11.658525000000001</v>
      </c>
      <c r="O120" s="15">
        <v>0.23405400000000001</v>
      </c>
      <c r="P120" s="13">
        <f t="shared" ref="P120" si="172">AVERAGE(O120:O121)</f>
        <v>0.22080250000000001</v>
      </c>
      <c r="Q120" s="15">
        <v>4.0893189999999997</v>
      </c>
      <c r="R120" s="13">
        <f t="shared" ref="R120" si="173">AVERAGE(Q120:Q121)</f>
        <v>4.1659860000000002</v>
      </c>
      <c r="T120" s="14">
        <v>45389</v>
      </c>
      <c r="U120" t="s">
        <v>7</v>
      </c>
      <c r="V120" t="s">
        <v>14</v>
      </c>
      <c r="W120">
        <v>1</v>
      </c>
      <c r="X120">
        <v>11</v>
      </c>
      <c r="Y120">
        <v>15.18784</v>
      </c>
      <c r="Z120">
        <v>11.658525000000001</v>
      </c>
      <c r="AA120">
        <v>0.23405400000000001</v>
      </c>
      <c r="AB120">
        <v>0.22080250000000001</v>
      </c>
      <c r="AC120">
        <v>4.0893189999999997</v>
      </c>
      <c r="AD120">
        <v>4.1659860000000002</v>
      </c>
    </row>
    <row r="121" spans="8:30" x14ac:dyDescent="0.25">
      <c r="H121" s="14">
        <v>45389</v>
      </c>
      <c r="I121" s="12" t="s">
        <v>7</v>
      </c>
      <c r="J121" s="10" t="s">
        <v>14</v>
      </c>
      <c r="K121" s="10">
        <v>2</v>
      </c>
      <c r="L121" s="8">
        <v>12</v>
      </c>
      <c r="M121" s="15">
        <v>8.1292100000000005</v>
      </c>
      <c r="N121" s="13"/>
      <c r="O121" s="15">
        <v>0.20755100000000001</v>
      </c>
      <c r="P121" s="13"/>
      <c r="Q121" s="15">
        <v>4.2426529999999998</v>
      </c>
      <c r="R121" s="13"/>
      <c r="T121" s="14">
        <v>45389</v>
      </c>
      <c r="U121" t="s">
        <v>7</v>
      </c>
      <c r="V121" t="s">
        <v>14</v>
      </c>
      <c r="W121">
        <v>2</v>
      </c>
      <c r="X121">
        <v>12</v>
      </c>
      <c r="Y121">
        <v>8.1292100000000005</v>
      </c>
      <c r="AA121">
        <v>0.20755100000000001</v>
      </c>
      <c r="AC121">
        <v>4.2426529999999998</v>
      </c>
    </row>
    <row r="122" spans="8:30" x14ac:dyDescent="0.25">
      <c r="H122" s="14">
        <v>45389</v>
      </c>
      <c r="I122" s="12" t="s">
        <v>10</v>
      </c>
      <c r="J122" s="10" t="s">
        <v>14</v>
      </c>
      <c r="K122" s="10">
        <v>1</v>
      </c>
      <c r="L122" s="8">
        <v>13</v>
      </c>
      <c r="M122" s="15">
        <v>18.293569999999999</v>
      </c>
      <c r="N122" s="13">
        <f t="shared" ref="N122" si="174">AVERAGE(M122:M123)</f>
        <v>16.851749999999999</v>
      </c>
      <c r="O122" s="15">
        <v>0.30060999999999999</v>
      </c>
      <c r="P122" s="13">
        <f t="shared" ref="P122" si="175">AVERAGE(O122:O123)</f>
        <v>0.26145399999999996</v>
      </c>
      <c r="Q122" s="15">
        <v>5.8169849999999999</v>
      </c>
      <c r="R122" s="13">
        <f t="shared" ref="R122" si="176">AVERAGE(Q122:Q123)</f>
        <v>5.4929749999999995</v>
      </c>
      <c r="T122" s="14">
        <v>45389</v>
      </c>
      <c r="U122" t="s">
        <v>10</v>
      </c>
      <c r="V122" t="s">
        <v>14</v>
      </c>
      <c r="W122">
        <v>1</v>
      </c>
      <c r="X122">
        <v>13</v>
      </c>
      <c r="Y122">
        <v>18.293569999999999</v>
      </c>
      <c r="Z122">
        <v>16.851749999999999</v>
      </c>
      <c r="AA122">
        <v>0.30060999999999999</v>
      </c>
      <c r="AB122">
        <v>0.26145399999999996</v>
      </c>
      <c r="AC122">
        <v>5.8169849999999999</v>
      </c>
      <c r="AD122">
        <v>5.4929749999999995</v>
      </c>
    </row>
    <row r="123" spans="8:30" x14ac:dyDescent="0.25">
      <c r="H123" s="14">
        <v>45389</v>
      </c>
      <c r="I123" s="12" t="s">
        <v>10</v>
      </c>
      <c r="J123" s="10" t="s">
        <v>14</v>
      </c>
      <c r="K123" s="10">
        <v>2</v>
      </c>
      <c r="L123" s="8">
        <v>14</v>
      </c>
      <c r="M123" s="15">
        <v>15.409929999999999</v>
      </c>
      <c r="N123" s="13"/>
      <c r="O123" s="15">
        <v>0.222298</v>
      </c>
      <c r="P123" s="13"/>
      <c r="Q123" s="15">
        <v>5.168965</v>
      </c>
      <c r="R123" s="13"/>
      <c r="T123" s="14">
        <v>45389</v>
      </c>
      <c r="U123" t="s">
        <v>10</v>
      </c>
      <c r="V123" t="s">
        <v>14</v>
      </c>
      <c r="W123">
        <v>2</v>
      </c>
      <c r="X123">
        <v>14</v>
      </c>
      <c r="Y123">
        <v>15.409929999999999</v>
      </c>
      <c r="AA123">
        <v>0.222298</v>
      </c>
      <c r="AC123">
        <v>5.168965</v>
      </c>
    </row>
    <row r="124" spans="8:30" x14ac:dyDescent="0.25">
      <c r="H124" s="14">
        <v>45389</v>
      </c>
      <c r="I124" s="12" t="s">
        <v>10</v>
      </c>
      <c r="J124" s="10" t="s">
        <v>19</v>
      </c>
      <c r="K124" s="10">
        <v>1</v>
      </c>
      <c r="L124" s="8">
        <v>15</v>
      </c>
      <c r="M124" s="15">
        <v>22.478680000000001</v>
      </c>
      <c r="N124" s="13">
        <f t="shared" ref="N124" si="177">AVERAGE(M124:M125)</f>
        <v>21.339840000000002</v>
      </c>
      <c r="O124" s="15">
        <v>0.64036999999999999</v>
      </c>
      <c r="P124" s="13">
        <f t="shared" ref="P124" si="178">AVERAGE(O124:O125)</f>
        <v>0.4509785</v>
      </c>
      <c r="Q124" s="15">
        <v>7.4733919999999996</v>
      </c>
      <c r="R124" s="13">
        <f t="shared" ref="R124" si="179">AVERAGE(Q124:Q125)</f>
        <v>6.7221229999999998</v>
      </c>
      <c r="T124" s="14">
        <v>45389</v>
      </c>
      <c r="U124" t="s">
        <v>10</v>
      </c>
      <c r="V124" t="s">
        <v>19</v>
      </c>
      <c r="W124">
        <v>1</v>
      </c>
      <c r="X124">
        <v>15</v>
      </c>
      <c r="Y124">
        <v>22.478680000000001</v>
      </c>
      <c r="Z124">
        <v>21.339840000000002</v>
      </c>
      <c r="AA124">
        <v>0.64036999999999999</v>
      </c>
      <c r="AB124">
        <v>0.4509785</v>
      </c>
      <c r="AC124">
        <v>7.4733919999999996</v>
      </c>
      <c r="AD124">
        <v>6.7221229999999998</v>
      </c>
    </row>
    <row r="125" spans="8:30" x14ac:dyDescent="0.25">
      <c r="H125" s="14">
        <v>45389</v>
      </c>
      <c r="I125" s="12" t="s">
        <v>10</v>
      </c>
      <c r="J125" s="10" t="s">
        <v>19</v>
      </c>
      <c r="K125" s="10">
        <v>2</v>
      </c>
      <c r="L125" s="8">
        <v>16</v>
      </c>
      <c r="M125" s="15">
        <v>20.201000000000001</v>
      </c>
      <c r="N125" s="13"/>
      <c r="O125" s="15">
        <v>0.26158700000000001</v>
      </c>
      <c r="P125" s="13"/>
      <c r="Q125" s="15">
        <v>5.9708540000000001</v>
      </c>
      <c r="R125" s="13"/>
      <c r="T125" s="14">
        <v>45389</v>
      </c>
      <c r="U125" t="s">
        <v>10</v>
      </c>
      <c r="V125" t="s">
        <v>19</v>
      </c>
      <c r="W125">
        <v>2</v>
      </c>
      <c r="X125">
        <v>16</v>
      </c>
      <c r="Y125">
        <v>20.201000000000001</v>
      </c>
      <c r="AA125">
        <v>0.26158700000000001</v>
      </c>
      <c r="AC125">
        <v>5.9708540000000001</v>
      </c>
    </row>
    <row r="126" spans="8:30" x14ac:dyDescent="0.25">
      <c r="H126" s="14">
        <v>45389</v>
      </c>
      <c r="I126" s="12" t="s">
        <v>10</v>
      </c>
      <c r="J126" s="10" t="s">
        <v>15</v>
      </c>
      <c r="K126" s="10">
        <v>1</v>
      </c>
      <c r="L126" s="8">
        <v>17</v>
      </c>
      <c r="M126" s="15">
        <v>14.75412</v>
      </c>
      <c r="N126" s="13">
        <f t="shared" ref="N126" si="180">AVERAGE(M126:M127)</f>
        <v>18.863815000000002</v>
      </c>
      <c r="O126" s="15">
        <v>0.51729400000000003</v>
      </c>
      <c r="P126" s="13">
        <f t="shared" ref="P126" si="181">AVERAGE(O126:O127)</f>
        <v>0.46454400000000001</v>
      </c>
      <c r="Q126" s="15">
        <v>7.6767630000000002</v>
      </c>
      <c r="R126" s="13">
        <f t="shared" ref="R126" si="182">AVERAGE(Q126:Q127)</f>
        <v>8.0061975000000007</v>
      </c>
      <c r="T126" s="14">
        <v>45389</v>
      </c>
      <c r="U126" t="s">
        <v>10</v>
      </c>
      <c r="V126" t="s">
        <v>15</v>
      </c>
      <c r="W126">
        <v>1</v>
      </c>
      <c r="X126">
        <v>17</v>
      </c>
      <c r="Y126">
        <v>14.75412</v>
      </c>
      <c r="Z126">
        <v>18.863815000000002</v>
      </c>
      <c r="AA126">
        <v>0.51729400000000003</v>
      </c>
      <c r="AB126">
        <v>0.46454400000000001</v>
      </c>
      <c r="AC126">
        <v>7.6767630000000002</v>
      </c>
      <c r="AD126">
        <v>8.0061975000000007</v>
      </c>
    </row>
    <row r="127" spans="8:30" x14ac:dyDescent="0.25">
      <c r="H127" s="14">
        <v>45389</v>
      </c>
      <c r="I127" s="12" t="s">
        <v>10</v>
      </c>
      <c r="J127" s="10" t="s">
        <v>15</v>
      </c>
      <c r="K127" s="10">
        <v>2</v>
      </c>
      <c r="L127" s="8">
        <v>18</v>
      </c>
      <c r="M127" s="15">
        <v>22.973510000000001</v>
      </c>
      <c r="N127" s="13"/>
      <c r="O127" s="15">
        <v>0.41179399999999999</v>
      </c>
      <c r="P127" s="13"/>
      <c r="Q127" s="15">
        <v>8.3356320000000004</v>
      </c>
      <c r="R127" s="13"/>
      <c r="T127" s="14">
        <v>45389</v>
      </c>
      <c r="U127" t="s">
        <v>10</v>
      </c>
      <c r="V127" t="s">
        <v>15</v>
      </c>
      <c r="W127">
        <v>2</v>
      </c>
      <c r="X127">
        <v>18</v>
      </c>
      <c r="Y127">
        <v>22.973510000000001</v>
      </c>
      <c r="AA127">
        <v>0.41179399999999999</v>
      </c>
      <c r="AC127">
        <v>8.3356320000000004</v>
      </c>
    </row>
    <row r="128" spans="8:30" x14ac:dyDescent="0.25">
      <c r="H128" s="14">
        <v>45389</v>
      </c>
      <c r="I128" s="12" t="s">
        <v>6</v>
      </c>
      <c r="J128" s="10" t="s">
        <v>15</v>
      </c>
      <c r="K128" s="10">
        <v>1</v>
      </c>
      <c r="L128" s="8">
        <v>19</v>
      </c>
      <c r="M128" s="15">
        <v>23.356459999999998</v>
      </c>
      <c r="N128" s="13">
        <f t="shared" ref="N128" si="183">AVERAGE(M128:M129)</f>
        <v>20.599364999999999</v>
      </c>
      <c r="O128" s="15">
        <v>0.92623999999999995</v>
      </c>
      <c r="P128" s="13">
        <f t="shared" ref="P128" si="184">AVERAGE(O128:O129)</f>
        <v>0.75899899999999998</v>
      </c>
      <c r="Q128" s="15">
        <v>7.5424360000000004</v>
      </c>
      <c r="R128" s="13">
        <f t="shared" ref="R128" si="185">AVERAGE(Q128:Q129)</f>
        <v>7.0202410000000004</v>
      </c>
      <c r="T128" s="14">
        <v>45389</v>
      </c>
      <c r="U128" t="s">
        <v>6</v>
      </c>
      <c r="V128" t="s">
        <v>15</v>
      </c>
      <c r="W128">
        <v>1</v>
      </c>
      <c r="X128">
        <v>19</v>
      </c>
      <c r="Y128">
        <v>23.356459999999998</v>
      </c>
      <c r="Z128">
        <v>20.599364999999999</v>
      </c>
      <c r="AA128">
        <v>0.92623999999999995</v>
      </c>
      <c r="AB128">
        <v>0.75899899999999998</v>
      </c>
      <c r="AC128">
        <v>7.5424360000000004</v>
      </c>
      <c r="AD128">
        <v>7.0202410000000004</v>
      </c>
    </row>
    <row r="129" spans="8:30" x14ac:dyDescent="0.25">
      <c r="H129" s="14">
        <v>45389</v>
      </c>
      <c r="I129" s="12" t="s">
        <v>6</v>
      </c>
      <c r="J129" s="10" t="s">
        <v>15</v>
      </c>
      <c r="K129" s="10">
        <v>2</v>
      </c>
      <c r="L129" s="8">
        <v>20</v>
      </c>
      <c r="M129" s="15">
        <v>17.842269999999999</v>
      </c>
      <c r="N129" s="13"/>
      <c r="O129" s="15">
        <v>0.59175800000000001</v>
      </c>
      <c r="P129" s="13"/>
      <c r="Q129" s="15">
        <v>6.4980460000000004</v>
      </c>
      <c r="R129" s="13"/>
      <c r="T129" s="14">
        <v>45389</v>
      </c>
      <c r="U129" t="s">
        <v>6</v>
      </c>
      <c r="V129" t="s">
        <v>15</v>
      </c>
      <c r="W129">
        <v>2</v>
      </c>
      <c r="X129">
        <v>20</v>
      </c>
      <c r="Y129">
        <v>17.842269999999999</v>
      </c>
      <c r="AA129">
        <v>0.59175800000000001</v>
      </c>
      <c r="AC129">
        <v>6.4980460000000004</v>
      </c>
    </row>
    <row r="130" spans="8:30" x14ac:dyDescent="0.25">
      <c r="H130" s="14">
        <v>45389</v>
      </c>
      <c r="I130" s="12" t="s">
        <v>6</v>
      </c>
      <c r="J130" s="10" t="s">
        <v>19</v>
      </c>
      <c r="K130" s="10">
        <v>1</v>
      </c>
      <c r="L130" s="8">
        <v>21</v>
      </c>
      <c r="M130" s="15">
        <v>20.618870000000001</v>
      </c>
      <c r="N130" s="13">
        <f t="shared" ref="N130" si="186">AVERAGE(M130:M131)</f>
        <v>21.09826</v>
      </c>
      <c r="O130" s="15">
        <v>0.75692800000000005</v>
      </c>
      <c r="P130" s="13">
        <f t="shared" ref="P130" si="187">AVERAGE(O130:O131)</f>
        <v>0.76209100000000007</v>
      </c>
      <c r="Q130" s="15">
        <v>8.4675849999999997</v>
      </c>
      <c r="R130" s="13">
        <f t="shared" ref="R130" si="188">AVERAGE(Q130:Q131)</f>
        <v>7.9336159999999998</v>
      </c>
      <c r="T130" s="14">
        <v>45389</v>
      </c>
      <c r="U130" t="s">
        <v>6</v>
      </c>
      <c r="V130" t="s">
        <v>19</v>
      </c>
      <c r="W130">
        <v>1</v>
      </c>
      <c r="X130">
        <v>21</v>
      </c>
      <c r="Y130">
        <v>20.618870000000001</v>
      </c>
      <c r="Z130">
        <v>21.09826</v>
      </c>
      <c r="AA130">
        <v>0.75692800000000005</v>
      </c>
      <c r="AB130">
        <v>0.76209100000000007</v>
      </c>
      <c r="AC130">
        <v>8.4675849999999997</v>
      </c>
      <c r="AD130">
        <v>7.9336159999999998</v>
      </c>
    </row>
    <row r="131" spans="8:30" x14ac:dyDescent="0.25">
      <c r="H131" s="14">
        <v>45389</v>
      </c>
      <c r="I131" s="12" t="s">
        <v>6</v>
      </c>
      <c r="J131" s="10" t="s">
        <v>19</v>
      </c>
      <c r="K131" s="10">
        <v>2</v>
      </c>
      <c r="L131" s="8">
        <v>22</v>
      </c>
      <c r="M131" s="15">
        <v>21.577649999999998</v>
      </c>
      <c r="N131" s="13"/>
      <c r="O131" s="15">
        <v>0.76725399999999999</v>
      </c>
      <c r="P131" s="13"/>
      <c r="Q131" s="15">
        <v>7.3996469999999999</v>
      </c>
      <c r="R131" s="13"/>
      <c r="T131" s="14">
        <v>45389</v>
      </c>
      <c r="U131" t="s">
        <v>6</v>
      </c>
      <c r="V131" t="s">
        <v>19</v>
      </c>
      <c r="W131">
        <v>2</v>
      </c>
      <c r="X131">
        <v>22</v>
      </c>
      <c r="Y131">
        <v>21.577649999999998</v>
      </c>
      <c r="AA131">
        <v>0.76725399999999999</v>
      </c>
      <c r="AC131">
        <v>7.3996469999999999</v>
      </c>
    </row>
    <row r="132" spans="8:30" x14ac:dyDescent="0.25">
      <c r="H132" s="14">
        <v>45389</v>
      </c>
      <c r="I132" s="12" t="s">
        <v>6</v>
      </c>
      <c r="J132" s="10" t="s">
        <v>14</v>
      </c>
      <c r="K132" s="10">
        <v>1</v>
      </c>
      <c r="L132" s="8">
        <v>23</v>
      </c>
      <c r="M132" s="15">
        <v>12.34088</v>
      </c>
      <c r="N132" s="13">
        <f t="shared" ref="N132" si="189">AVERAGE(M132:M133)</f>
        <v>14.810054999999998</v>
      </c>
      <c r="O132" s="15">
        <v>0.118294</v>
      </c>
      <c r="P132" s="13">
        <f t="shared" ref="P132" si="190">AVERAGE(O132:O133)</f>
        <v>0.175316</v>
      </c>
      <c r="Q132" s="15">
        <v>3.3673630000000001</v>
      </c>
      <c r="R132" s="13">
        <f t="shared" ref="R132" si="191">AVERAGE(Q132:Q133)</f>
        <v>3.826095</v>
      </c>
      <c r="T132" s="14">
        <v>45389</v>
      </c>
      <c r="U132" t="s">
        <v>6</v>
      </c>
      <c r="V132" t="s">
        <v>14</v>
      </c>
      <c r="W132">
        <v>1</v>
      </c>
      <c r="X132">
        <v>23</v>
      </c>
      <c r="Y132">
        <v>12.34088</v>
      </c>
      <c r="Z132">
        <v>14.810054999999998</v>
      </c>
      <c r="AA132">
        <v>0.118294</v>
      </c>
      <c r="AB132">
        <v>0.175316</v>
      </c>
      <c r="AC132">
        <v>3.3673630000000001</v>
      </c>
      <c r="AD132">
        <v>3.826095</v>
      </c>
    </row>
    <row r="133" spans="8:30" x14ac:dyDescent="0.25">
      <c r="H133" s="14">
        <v>45389</v>
      </c>
      <c r="I133" s="12" t="s">
        <v>6</v>
      </c>
      <c r="J133" s="10" t="s">
        <v>14</v>
      </c>
      <c r="K133" s="10">
        <v>2</v>
      </c>
      <c r="L133" s="8">
        <v>24</v>
      </c>
      <c r="M133" s="15">
        <v>17.279229999999998</v>
      </c>
      <c r="N133" s="13"/>
      <c r="O133" s="15">
        <v>0.23233799999999999</v>
      </c>
      <c r="P133" s="13"/>
      <c r="Q133" s="15">
        <v>4.2848269999999999</v>
      </c>
      <c r="R133" s="13"/>
      <c r="T133" s="14">
        <v>45389</v>
      </c>
      <c r="U133" t="s">
        <v>6</v>
      </c>
      <c r="V133" t="s">
        <v>14</v>
      </c>
      <c r="W133">
        <v>2</v>
      </c>
      <c r="X133">
        <v>24</v>
      </c>
      <c r="Y133">
        <v>17.279229999999998</v>
      </c>
      <c r="AA133">
        <v>0.23233799999999999</v>
      </c>
      <c r="AC133">
        <v>4.2848269999999999</v>
      </c>
    </row>
    <row r="134" spans="8:30" x14ac:dyDescent="0.25">
      <c r="H134" s="14">
        <v>45389</v>
      </c>
      <c r="I134" s="12" t="s">
        <v>8</v>
      </c>
      <c r="J134" s="10" t="s">
        <v>14</v>
      </c>
      <c r="K134" s="10">
        <v>1</v>
      </c>
      <c r="L134" s="8">
        <v>25</v>
      </c>
      <c r="M134" s="15">
        <v>14.91567</v>
      </c>
      <c r="N134" s="13">
        <f t="shared" ref="N134" si="192">AVERAGE(M134:M135)</f>
        <v>17.888494999999999</v>
      </c>
      <c r="O134" s="15">
        <v>0.56652400000000003</v>
      </c>
      <c r="P134" s="13">
        <f t="shared" ref="P134" si="193">AVERAGE(O134:O135)</f>
        <v>0.6049485</v>
      </c>
      <c r="Q134" s="15">
        <v>6.8198429999999997</v>
      </c>
      <c r="R134" s="13">
        <f t="shared" ref="R134" si="194">AVERAGE(Q134:Q135)</f>
        <v>7.8075510000000001</v>
      </c>
      <c r="T134" s="14">
        <v>45389</v>
      </c>
      <c r="U134" t="s">
        <v>8</v>
      </c>
      <c r="V134" t="s">
        <v>14</v>
      </c>
      <c r="W134">
        <v>1</v>
      </c>
      <c r="X134">
        <v>25</v>
      </c>
      <c r="Y134">
        <v>14.91567</v>
      </c>
      <c r="Z134">
        <v>17.888494999999999</v>
      </c>
      <c r="AA134">
        <v>0.56652400000000003</v>
      </c>
      <c r="AB134">
        <v>0.6049485</v>
      </c>
      <c r="AC134">
        <v>6.8198429999999997</v>
      </c>
      <c r="AD134">
        <v>7.8075510000000001</v>
      </c>
    </row>
    <row r="135" spans="8:30" x14ac:dyDescent="0.25">
      <c r="H135" s="14">
        <v>45389</v>
      </c>
      <c r="I135" s="12" t="s">
        <v>8</v>
      </c>
      <c r="J135" s="10" t="s">
        <v>14</v>
      </c>
      <c r="K135" s="10">
        <v>2</v>
      </c>
      <c r="L135" s="8">
        <v>26</v>
      </c>
      <c r="M135" s="15">
        <v>20.861319999999999</v>
      </c>
      <c r="N135" s="13"/>
      <c r="O135" s="15">
        <v>0.64337299999999997</v>
      </c>
      <c r="P135" s="13"/>
      <c r="Q135" s="15">
        <v>8.7952589999999997</v>
      </c>
      <c r="R135" s="13"/>
      <c r="T135" s="14">
        <v>45389</v>
      </c>
      <c r="U135" t="s">
        <v>8</v>
      </c>
      <c r="V135" t="s">
        <v>14</v>
      </c>
      <c r="W135">
        <v>2</v>
      </c>
      <c r="X135">
        <v>26</v>
      </c>
      <c r="Y135">
        <v>20.861319999999999</v>
      </c>
      <c r="AA135">
        <v>0.64337299999999997</v>
      </c>
      <c r="AC135">
        <v>8.7952589999999997</v>
      </c>
    </row>
    <row r="136" spans="8:30" x14ac:dyDescent="0.25">
      <c r="H136" s="14">
        <v>45389</v>
      </c>
      <c r="I136" s="12" t="s">
        <v>8</v>
      </c>
      <c r="J136" s="10" t="s">
        <v>19</v>
      </c>
      <c r="K136" s="10">
        <v>1</v>
      </c>
      <c r="L136" s="8">
        <v>27</v>
      </c>
      <c r="M136" s="15">
        <v>19.518429999999999</v>
      </c>
      <c r="N136" s="13">
        <f t="shared" ref="N136" si="195">AVERAGE(M136:M137)</f>
        <v>18.660989999999998</v>
      </c>
      <c r="O136" s="15">
        <v>0.68011900000000003</v>
      </c>
      <c r="P136" s="13">
        <f t="shared" ref="P136" si="196">AVERAGE(O136:O137)</f>
        <v>0.84585250000000012</v>
      </c>
      <c r="Q136" s="15">
        <v>8.8044390000000003</v>
      </c>
      <c r="R136" s="13">
        <f t="shared" ref="R136" si="197">AVERAGE(Q136:Q137)</f>
        <v>9.1766304999999999</v>
      </c>
      <c r="T136" s="14">
        <v>45389</v>
      </c>
      <c r="U136" t="s">
        <v>8</v>
      </c>
      <c r="V136" t="s">
        <v>19</v>
      </c>
      <c r="W136">
        <v>1</v>
      </c>
      <c r="X136">
        <v>27</v>
      </c>
      <c r="Y136">
        <v>19.518429999999999</v>
      </c>
      <c r="Z136">
        <v>18.660989999999998</v>
      </c>
      <c r="AA136">
        <v>0.68011900000000003</v>
      </c>
      <c r="AB136">
        <v>0.84585250000000012</v>
      </c>
      <c r="AC136">
        <v>8.8044390000000003</v>
      </c>
      <c r="AD136">
        <v>9.1766304999999999</v>
      </c>
    </row>
    <row r="137" spans="8:30" x14ac:dyDescent="0.25">
      <c r="H137" s="14">
        <v>45389</v>
      </c>
      <c r="I137" s="12" t="s">
        <v>8</v>
      </c>
      <c r="J137" s="10" t="s">
        <v>19</v>
      </c>
      <c r="K137" s="10">
        <v>2</v>
      </c>
      <c r="L137" s="8">
        <v>28</v>
      </c>
      <c r="M137" s="15">
        <v>17.803550000000001</v>
      </c>
      <c r="N137" s="13"/>
      <c r="O137" s="15">
        <v>1.0115860000000001</v>
      </c>
      <c r="P137" s="13"/>
      <c r="Q137" s="15">
        <v>9.5488219999999995</v>
      </c>
      <c r="R137" s="13"/>
      <c r="T137" s="14">
        <v>45389</v>
      </c>
      <c r="U137" t="s">
        <v>8</v>
      </c>
      <c r="V137" t="s">
        <v>19</v>
      </c>
      <c r="W137">
        <v>2</v>
      </c>
      <c r="X137">
        <v>28</v>
      </c>
      <c r="Y137">
        <v>17.803550000000001</v>
      </c>
      <c r="AA137">
        <v>1.0115860000000001</v>
      </c>
      <c r="AC137">
        <v>9.5488219999999995</v>
      </c>
    </row>
    <row r="138" spans="8:30" x14ac:dyDescent="0.25">
      <c r="H138" s="14">
        <v>45389</v>
      </c>
      <c r="I138" s="12" t="s">
        <v>8</v>
      </c>
      <c r="J138" s="10" t="s">
        <v>15</v>
      </c>
      <c r="K138" s="10">
        <v>1</v>
      </c>
      <c r="L138" s="8">
        <v>29</v>
      </c>
      <c r="M138" s="15">
        <v>21.097580000000001</v>
      </c>
      <c r="N138" s="13">
        <f t="shared" ref="N138" si="198">AVERAGE(M138:M139)</f>
        <v>18.560605000000002</v>
      </c>
      <c r="O138" s="15">
        <v>0.77251099999999995</v>
      </c>
      <c r="P138" s="13">
        <f t="shared" ref="P138" si="199">AVERAGE(O138:O139)</f>
        <v>0.75360300000000002</v>
      </c>
      <c r="Q138" s="15">
        <v>8.724316</v>
      </c>
      <c r="R138" s="13">
        <f t="shared" ref="R138" si="200">AVERAGE(Q138:Q139)</f>
        <v>9.2227680000000003</v>
      </c>
      <c r="T138" s="14">
        <v>45389</v>
      </c>
      <c r="U138" t="s">
        <v>8</v>
      </c>
      <c r="V138" t="s">
        <v>15</v>
      </c>
      <c r="W138">
        <v>1</v>
      </c>
      <c r="X138">
        <v>29</v>
      </c>
      <c r="Y138">
        <v>21.097580000000001</v>
      </c>
      <c r="Z138">
        <v>18.560605000000002</v>
      </c>
      <c r="AA138">
        <v>0.77251099999999995</v>
      </c>
      <c r="AB138">
        <v>0.75360300000000002</v>
      </c>
      <c r="AC138">
        <v>8.724316</v>
      </c>
      <c r="AD138">
        <v>9.2227680000000003</v>
      </c>
    </row>
    <row r="139" spans="8:30" x14ac:dyDescent="0.25">
      <c r="H139" s="14">
        <v>45389</v>
      </c>
      <c r="I139" s="12" t="s">
        <v>8</v>
      </c>
      <c r="J139" s="10" t="s">
        <v>15</v>
      </c>
      <c r="K139" s="10">
        <v>2</v>
      </c>
      <c r="L139" s="8">
        <v>30</v>
      </c>
      <c r="M139" s="15">
        <v>16.023630000000001</v>
      </c>
      <c r="N139" s="13"/>
      <c r="O139" s="15">
        <v>0.73469499999999999</v>
      </c>
      <c r="P139" s="13"/>
      <c r="Q139" s="15">
        <v>9.7212200000000006</v>
      </c>
      <c r="R139" s="13"/>
      <c r="T139" s="14">
        <v>45389</v>
      </c>
      <c r="U139" t="s">
        <v>8</v>
      </c>
      <c r="V139" t="s">
        <v>15</v>
      </c>
      <c r="W139">
        <v>2</v>
      </c>
      <c r="X139">
        <v>30</v>
      </c>
      <c r="Y139">
        <v>16.023630000000001</v>
      </c>
      <c r="AA139">
        <v>0.73469499999999999</v>
      </c>
      <c r="AC139">
        <v>9.7212200000000006</v>
      </c>
    </row>
    <row r="140" spans="8:30" x14ac:dyDescent="0.25">
      <c r="H140" s="14">
        <v>45389</v>
      </c>
      <c r="I140" s="12" t="s">
        <v>9</v>
      </c>
      <c r="J140" s="10" t="s">
        <v>15</v>
      </c>
      <c r="K140" s="10">
        <v>1</v>
      </c>
      <c r="L140" s="8">
        <v>31</v>
      </c>
      <c r="M140" s="15">
        <v>12.90723</v>
      </c>
      <c r="N140" s="13">
        <f t="shared" ref="N140" si="201">AVERAGE(M140:M141)</f>
        <v>18.252020000000002</v>
      </c>
      <c r="O140" s="15">
        <v>0.20516100000000001</v>
      </c>
      <c r="P140" s="13">
        <f t="shared" ref="P140" si="202">AVERAGE(O140:O141)</f>
        <v>0.4270195</v>
      </c>
      <c r="Q140" s="15">
        <v>6.0456820000000002</v>
      </c>
      <c r="R140" s="13">
        <f t="shared" ref="R140" si="203">AVERAGE(Q140:Q141)</f>
        <v>7.4366009999999996</v>
      </c>
      <c r="T140" s="14">
        <v>45389</v>
      </c>
      <c r="U140" t="s">
        <v>9</v>
      </c>
      <c r="V140" t="s">
        <v>15</v>
      </c>
      <c r="W140">
        <v>1</v>
      </c>
      <c r="X140">
        <v>31</v>
      </c>
      <c r="Y140">
        <v>12.90723</v>
      </c>
      <c r="Z140">
        <v>18.252020000000002</v>
      </c>
      <c r="AA140">
        <v>0.20516100000000001</v>
      </c>
      <c r="AB140">
        <v>0.4270195</v>
      </c>
      <c r="AC140">
        <v>6.0456820000000002</v>
      </c>
      <c r="AD140">
        <v>7.4366009999999996</v>
      </c>
    </row>
    <row r="141" spans="8:30" x14ac:dyDescent="0.25">
      <c r="H141" s="14">
        <v>45389</v>
      </c>
      <c r="I141" s="12" t="s">
        <v>9</v>
      </c>
      <c r="J141" s="10" t="s">
        <v>15</v>
      </c>
      <c r="K141" s="10">
        <v>2</v>
      </c>
      <c r="L141" s="8">
        <v>32</v>
      </c>
      <c r="M141" s="15">
        <v>23.596810000000001</v>
      </c>
      <c r="N141" s="13"/>
      <c r="O141" s="15">
        <v>0.64887799999999995</v>
      </c>
      <c r="P141" s="13"/>
      <c r="Q141" s="15">
        <v>8.8275199999999998</v>
      </c>
      <c r="R141" s="13"/>
      <c r="T141" s="14">
        <v>45389</v>
      </c>
      <c r="U141" t="s">
        <v>9</v>
      </c>
      <c r="V141" t="s">
        <v>15</v>
      </c>
      <c r="W141">
        <v>2</v>
      </c>
      <c r="X141">
        <v>32</v>
      </c>
      <c r="Y141">
        <v>23.596810000000001</v>
      </c>
      <c r="AA141">
        <v>0.64887799999999995</v>
      </c>
      <c r="AC141">
        <v>8.8275199999999998</v>
      </c>
    </row>
    <row r="142" spans="8:30" x14ac:dyDescent="0.25">
      <c r="H142" s="14">
        <v>45389</v>
      </c>
      <c r="I142" s="12" t="s">
        <v>9</v>
      </c>
      <c r="J142" s="10" t="s">
        <v>19</v>
      </c>
      <c r="K142" s="10">
        <v>1</v>
      </c>
      <c r="L142" s="8">
        <v>33</v>
      </c>
      <c r="M142" s="15">
        <v>12.639950000000001</v>
      </c>
      <c r="N142" s="13">
        <f t="shared" ref="N142" si="204">AVERAGE(M142:M143)</f>
        <v>14.42305</v>
      </c>
      <c r="O142" s="15">
        <v>0.201097</v>
      </c>
      <c r="P142" s="13">
        <f t="shared" ref="P142" si="205">AVERAGE(O142:O143)</f>
        <v>0.20826649999999999</v>
      </c>
      <c r="Q142" s="15">
        <v>6.077731</v>
      </c>
      <c r="R142" s="13">
        <f t="shared" ref="R142" si="206">AVERAGE(Q142:Q143)</f>
        <v>6.2609634999999999</v>
      </c>
      <c r="T142" s="14">
        <v>45389</v>
      </c>
      <c r="U142" t="s">
        <v>9</v>
      </c>
      <c r="V142" t="s">
        <v>19</v>
      </c>
      <c r="W142">
        <v>1</v>
      </c>
      <c r="X142">
        <v>33</v>
      </c>
      <c r="Y142">
        <v>12.639950000000001</v>
      </c>
      <c r="Z142">
        <v>14.42305</v>
      </c>
      <c r="AA142">
        <v>0.201097</v>
      </c>
      <c r="AB142">
        <v>0.20826649999999999</v>
      </c>
      <c r="AC142">
        <v>6.077731</v>
      </c>
      <c r="AD142">
        <v>6.2609634999999999</v>
      </c>
    </row>
    <row r="143" spans="8:30" x14ac:dyDescent="0.25">
      <c r="H143" s="14">
        <v>45389</v>
      </c>
      <c r="I143" s="12" t="s">
        <v>9</v>
      </c>
      <c r="J143" s="10" t="s">
        <v>19</v>
      </c>
      <c r="K143" s="10">
        <v>2</v>
      </c>
      <c r="L143" s="8">
        <v>34</v>
      </c>
      <c r="M143" s="15">
        <v>16.206150000000001</v>
      </c>
      <c r="N143" s="13"/>
      <c r="O143" s="15">
        <v>0.21543599999999999</v>
      </c>
      <c r="P143" s="13"/>
      <c r="Q143" s="15">
        <v>6.4441959999999998</v>
      </c>
      <c r="R143" s="13"/>
      <c r="T143" s="14">
        <v>45389</v>
      </c>
      <c r="U143" t="s">
        <v>9</v>
      </c>
      <c r="V143" t="s">
        <v>19</v>
      </c>
      <c r="W143">
        <v>2</v>
      </c>
      <c r="X143">
        <v>34</v>
      </c>
      <c r="Y143">
        <v>16.206150000000001</v>
      </c>
      <c r="AA143">
        <v>0.21543599999999999</v>
      </c>
      <c r="AC143">
        <v>6.4441959999999998</v>
      </c>
    </row>
    <row r="144" spans="8:30" x14ac:dyDescent="0.25">
      <c r="H144" s="14">
        <v>45389</v>
      </c>
      <c r="I144" s="12" t="s">
        <v>9</v>
      </c>
      <c r="J144" s="10" t="s">
        <v>14</v>
      </c>
      <c r="K144" s="10">
        <v>1</v>
      </c>
      <c r="L144" s="8">
        <v>35</v>
      </c>
      <c r="M144" s="15">
        <v>16.378440000000001</v>
      </c>
      <c r="N144" s="13">
        <f t="shared" ref="N144" si="207">AVERAGE(M144:M145)</f>
        <v>18.03622</v>
      </c>
      <c r="O144" s="15">
        <v>0.26951399999999998</v>
      </c>
      <c r="P144" s="13">
        <f t="shared" ref="P144" si="208">AVERAGE(O144:O145)</f>
        <v>0.24247350000000001</v>
      </c>
      <c r="Q144" s="15">
        <v>6.0258200000000004</v>
      </c>
      <c r="R144" s="13">
        <f t="shared" ref="R144" si="209">AVERAGE(Q144:Q145)</f>
        <v>6.3132335000000008</v>
      </c>
      <c r="T144" s="14">
        <v>45389</v>
      </c>
      <c r="U144" t="s">
        <v>9</v>
      </c>
      <c r="V144" t="s">
        <v>14</v>
      </c>
      <c r="W144">
        <v>1</v>
      </c>
      <c r="X144">
        <v>35</v>
      </c>
      <c r="Y144">
        <v>16.378440000000001</v>
      </c>
      <c r="Z144">
        <v>18.03622</v>
      </c>
      <c r="AA144">
        <v>0.26951399999999998</v>
      </c>
      <c r="AB144">
        <v>0.24247350000000001</v>
      </c>
      <c r="AC144">
        <v>6.0258200000000004</v>
      </c>
      <c r="AD144">
        <v>6.3132335000000008</v>
      </c>
    </row>
    <row r="145" spans="8:29" x14ac:dyDescent="0.25">
      <c r="H145" s="14">
        <v>45389</v>
      </c>
      <c r="I145" s="12" t="s">
        <v>9</v>
      </c>
      <c r="J145" s="10" t="s">
        <v>14</v>
      </c>
      <c r="K145" s="10">
        <v>2</v>
      </c>
      <c r="L145" s="8">
        <v>36</v>
      </c>
      <c r="M145" s="15">
        <v>19.693999999999999</v>
      </c>
      <c r="N145" s="13"/>
      <c r="O145" s="15">
        <v>0.21543300000000001</v>
      </c>
      <c r="P145" s="13"/>
      <c r="Q145" s="15">
        <v>6.6006470000000004</v>
      </c>
      <c r="R145" s="13"/>
      <c r="T145" s="14">
        <v>45389</v>
      </c>
      <c r="U145" t="s">
        <v>9</v>
      </c>
      <c r="V145" t="s">
        <v>14</v>
      </c>
      <c r="W145">
        <v>2</v>
      </c>
      <c r="X145">
        <v>36</v>
      </c>
      <c r="Y145">
        <v>19.693999999999999</v>
      </c>
      <c r="AA145">
        <v>0.21543300000000001</v>
      </c>
      <c r="AC145">
        <v>6.6006470000000004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2A-CF64-464F-B3E1-AF317C8C7568}">
  <dimension ref="A1:AH100"/>
  <sheetViews>
    <sheetView zoomScale="85" zoomScaleNormal="85" workbookViewId="0">
      <pane ySplit="1" topLeftCell="A50" activePane="bottomLeft" state="frozen"/>
      <selection pane="bottomLeft" activeCell="G89" sqref="G89"/>
    </sheetView>
  </sheetViews>
  <sheetFormatPr defaultRowHeight="15" x14ac:dyDescent="0.25"/>
  <cols>
    <col min="1" max="1" width="10.28515625" style="16" customWidth="1"/>
    <col min="2" max="2" width="8.42578125" style="16" customWidth="1"/>
    <col min="3" max="3" width="9.140625" style="16"/>
    <col min="4" max="4" width="7.85546875" style="16" customWidth="1"/>
    <col min="5" max="5" width="6.7109375" style="16" customWidth="1"/>
    <col min="6" max="6" width="6" style="16" customWidth="1"/>
    <col min="7" max="7" width="7.140625" style="16" customWidth="1"/>
    <col min="8" max="8" width="9.140625" style="16"/>
    <col min="9" max="9" width="8.42578125" style="16" customWidth="1"/>
    <col min="10" max="10" width="6.42578125" style="16" customWidth="1"/>
    <col min="11" max="11" width="5.7109375" style="16" customWidth="1"/>
    <col min="12" max="12" width="6.28515625" style="16" customWidth="1"/>
    <col min="13" max="24" width="9.140625" style="16"/>
    <col min="25" max="25" width="9.28515625" style="16" bestFit="1" customWidth="1"/>
    <col min="26" max="30" width="9.140625" style="16"/>
    <col min="31" max="31" width="13.85546875" style="16" customWidth="1"/>
    <col min="32" max="16384" width="9.140625" style="16"/>
  </cols>
  <sheetData>
    <row r="1" spans="1:34" s="18" customFormat="1" x14ac:dyDescent="0.25">
      <c r="A1" s="17" t="s">
        <v>0</v>
      </c>
      <c r="B1" s="18" t="s">
        <v>1</v>
      </c>
      <c r="C1" s="18" t="s">
        <v>12</v>
      </c>
      <c r="D1" s="18" t="s">
        <v>24</v>
      </c>
      <c r="E1" s="18" t="s">
        <v>20</v>
      </c>
      <c r="F1" s="18" t="s">
        <v>21</v>
      </c>
      <c r="G1" s="18" t="s">
        <v>22</v>
      </c>
      <c r="I1" s="18" t="s">
        <v>24</v>
      </c>
      <c r="J1" s="18" t="s">
        <v>20</v>
      </c>
      <c r="K1" s="18" t="s">
        <v>21</v>
      </c>
      <c r="L1" s="18" t="s">
        <v>22</v>
      </c>
      <c r="O1" s="18" t="s">
        <v>26</v>
      </c>
      <c r="P1" s="18" t="s">
        <v>24</v>
      </c>
      <c r="Q1" s="18" t="s">
        <v>20</v>
      </c>
      <c r="R1" s="18" t="s">
        <v>21</v>
      </c>
      <c r="S1" s="18" t="s">
        <v>22</v>
      </c>
      <c r="Y1" s="18" t="s">
        <v>0</v>
      </c>
      <c r="Z1" s="18" t="s">
        <v>1</v>
      </c>
      <c r="AA1" s="18" t="s">
        <v>2</v>
      </c>
      <c r="AB1" s="18" t="s">
        <v>3</v>
      </c>
      <c r="AC1" s="18" t="s">
        <v>4</v>
      </c>
      <c r="AE1" s="17" t="s">
        <v>0</v>
      </c>
      <c r="AF1" s="18" t="s">
        <v>1</v>
      </c>
      <c r="AG1" s="18" t="s">
        <v>12</v>
      </c>
      <c r="AH1" s="18" t="s">
        <v>24</v>
      </c>
    </row>
    <row r="2" spans="1:34" x14ac:dyDescent="0.25">
      <c r="A2" s="20">
        <v>45353</v>
      </c>
      <c r="B2" s="16" t="s">
        <v>8</v>
      </c>
      <c r="C2" s="16" t="s">
        <v>15</v>
      </c>
      <c r="D2" s="57">
        <v>-19.5</v>
      </c>
      <c r="E2" s="57">
        <v>22.764949999999999</v>
      </c>
      <c r="F2" s="57">
        <v>0.76272849999999992</v>
      </c>
      <c r="G2" s="57">
        <v>10.694945000000001</v>
      </c>
      <c r="I2" s="57">
        <v>-19.5</v>
      </c>
      <c r="J2" s="57">
        <v>22.764949999999999</v>
      </c>
      <c r="K2" s="57">
        <v>0.76272849999999992</v>
      </c>
      <c r="L2" s="57">
        <v>10.694945000000001</v>
      </c>
      <c r="O2" s="16" t="s">
        <v>24</v>
      </c>
      <c r="P2" s="16">
        <f>CORREL($D2:$D19,D2:D19)</f>
        <v>1.0000000000000002</v>
      </c>
      <c r="Q2" s="16">
        <f t="shared" ref="Q2:S2" si="0">CORREL($D2:$D19,E2:E19)</f>
        <v>0.17555931858111309</v>
      </c>
      <c r="R2" s="16">
        <f t="shared" si="0"/>
        <v>0.38209545168737263</v>
      </c>
      <c r="S2" s="16">
        <f t="shared" si="0"/>
        <v>-0.24697293604679471</v>
      </c>
      <c r="Y2" s="32">
        <v>45353</v>
      </c>
      <c r="Z2" s="33" t="s">
        <v>8</v>
      </c>
      <c r="AA2" s="33">
        <v>-51.29</v>
      </c>
      <c r="AB2" s="33">
        <v>-42.23</v>
      </c>
      <c r="AC2" s="34">
        <v>-19.5</v>
      </c>
      <c r="AE2" s="3">
        <v>45353</v>
      </c>
      <c r="AF2" s="16" t="s">
        <v>8</v>
      </c>
      <c r="AG2" s="16" t="s">
        <v>4</v>
      </c>
      <c r="AH2" s="16">
        <v>-19.5</v>
      </c>
    </row>
    <row r="3" spans="1:34" x14ac:dyDescent="0.25">
      <c r="A3" s="20">
        <v>45353</v>
      </c>
      <c r="B3" s="16" t="s">
        <v>8</v>
      </c>
      <c r="C3" s="16" t="s">
        <v>14</v>
      </c>
      <c r="D3" s="57">
        <v>-51.29</v>
      </c>
      <c r="E3" s="57">
        <v>17.262550000000001</v>
      </c>
      <c r="F3" s="57">
        <v>0.56053500000000001</v>
      </c>
      <c r="G3" s="57">
        <v>8.3285499999999999</v>
      </c>
      <c r="I3" s="57">
        <v>-51.29</v>
      </c>
      <c r="J3" s="57">
        <v>17.262550000000001</v>
      </c>
      <c r="K3" s="57">
        <v>0.56053500000000001</v>
      </c>
      <c r="L3" s="57">
        <v>8.3285499999999999</v>
      </c>
      <c r="O3" s="16" t="s">
        <v>20</v>
      </c>
      <c r="Q3" s="16">
        <f>CORREL($E2:$E19,E2:E19)</f>
        <v>1.0000000000000002</v>
      </c>
      <c r="R3" s="19">
        <f t="shared" ref="R3:S3" si="1">CORREL($E2:$E19,F2:F19)</f>
        <v>0.63904964910028805</v>
      </c>
      <c r="S3" s="16">
        <f t="shared" si="1"/>
        <v>0.34941542175666207</v>
      </c>
      <c r="Y3" s="35">
        <v>45353</v>
      </c>
      <c r="Z3" s="16" t="s">
        <v>9</v>
      </c>
      <c r="AA3" s="16">
        <v>-25.08396275838216</v>
      </c>
      <c r="AB3" s="16">
        <v>-23.62</v>
      </c>
      <c r="AC3" s="36">
        <v>-31.7</v>
      </c>
      <c r="AE3" s="3">
        <v>45353</v>
      </c>
      <c r="AF3" s="16" t="s">
        <v>8</v>
      </c>
      <c r="AG3" s="16" t="s">
        <v>2</v>
      </c>
      <c r="AH3" s="16">
        <v>-51.29</v>
      </c>
    </row>
    <row r="4" spans="1:34" x14ac:dyDescent="0.25">
      <c r="A4" s="20">
        <v>45353</v>
      </c>
      <c r="B4" s="16" t="s">
        <v>8</v>
      </c>
      <c r="C4" s="16" t="s">
        <v>19</v>
      </c>
      <c r="D4" s="58">
        <v>-42.23</v>
      </c>
      <c r="E4" s="58">
        <v>23.379249999999999</v>
      </c>
      <c r="F4" s="58">
        <v>0.706542</v>
      </c>
      <c r="G4" s="58">
        <v>10.59456</v>
      </c>
      <c r="H4" s="46"/>
      <c r="I4" s="58"/>
      <c r="J4" s="58"/>
      <c r="K4" s="58"/>
      <c r="L4" s="58"/>
      <c r="O4" s="16" t="s">
        <v>21</v>
      </c>
      <c r="R4" s="16">
        <f>CORREL($F2:$F19,F2:F19)</f>
        <v>1.0000000000000002</v>
      </c>
      <c r="S4" s="26">
        <f>CORREL($F2:$F19,G2:G19)</f>
        <v>-0.1138395584043817</v>
      </c>
      <c r="Y4" s="35">
        <v>45353</v>
      </c>
      <c r="Z4" s="16" t="s">
        <v>5</v>
      </c>
      <c r="AA4" s="16">
        <v>-15.3</v>
      </c>
      <c r="AB4" s="16">
        <v>-15.02</v>
      </c>
      <c r="AC4" s="36">
        <v>-18.63</v>
      </c>
      <c r="AE4" s="3">
        <v>45353</v>
      </c>
      <c r="AF4" s="16" t="s">
        <v>8</v>
      </c>
      <c r="AG4" s="16" t="s">
        <v>3</v>
      </c>
      <c r="AH4" s="16">
        <v>-42.23</v>
      </c>
    </row>
    <row r="5" spans="1:34" x14ac:dyDescent="0.25">
      <c r="A5" s="20">
        <v>45353</v>
      </c>
      <c r="B5" s="16" t="s">
        <v>9</v>
      </c>
      <c r="C5" s="16" t="s">
        <v>15</v>
      </c>
      <c r="D5" s="57">
        <v>-31.7</v>
      </c>
      <c r="E5" s="57">
        <v>21.159995000000002</v>
      </c>
      <c r="F5" s="57">
        <v>0.5743625</v>
      </c>
      <c r="G5" s="57">
        <v>9.2208639999999988</v>
      </c>
      <c r="I5" s="57">
        <v>-31.7</v>
      </c>
      <c r="J5" s="57">
        <v>21.159995000000002</v>
      </c>
      <c r="K5" s="57">
        <v>0.5743625</v>
      </c>
      <c r="L5" s="57">
        <v>9.2208639999999988</v>
      </c>
      <c r="O5" s="16" t="s">
        <v>22</v>
      </c>
      <c r="Y5" s="35">
        <v>45353</v>
      </c>
      <c r="Z5" s="16" t="s">
        <v>6</v>
      </c>
      <c r="AA5" s="16">
        <v>-19.57</v>
      </c>
      <c r="AB5" s="16">
        <v>-22.57</v>
      </c>
      <c r="AC5" s="36">
        <v>-22.56</v>
      </c>
      <c r="AE5" s="3">
        <v>45353</v>
      </c>
      <c r="AF5" s="16" t="s">
        <v>9</v>
      </c>
      <c r="AG5" s="16" t="s">
        <v>4</v>
      </c>
      <c r="AH5" s="16">
        <v>-31.7</v>
      </c>
    </row>
    <row r="6" spans="1:34" x14ac:dyDescent="0.25">
      <c r="A6" s="20">
        <v>45353</v>
      </c>
      <c r="B6" s="16" t="s">
        <v>9</v>
      </c>
      <c r="C6" s="16" t="s">
        <v>14</v>
      </c>
      <c r="D6" s="57">
        <v>-25.08396275838216</v>
      </c>
      <c r="E6" s="57">
        <v>14.612995000000002</v>
      </c>
      <c r="F6" s="57">
        <v>0.49283949999999999</v>
      </c>
      <c r="G6" s="57">
        <v>8.5790800000000011</v>
      </c>
      <c r="I6" s="57">
        <v>-25.08396275838216</v>
      </c>
      <c r="J6" s="57">
        <v>14.612995000000002</v>
      </c>
      <c r="K6" s="57">
        <v>0.49283949999999999</v>
      </c>
      <c r="L6" s="57">
        <v>8.5790800000000011</v>
      </c>
      <c r="Y6" s="35">
        <v>45353</v>
      </c>
      <c r="Z6" s="16" t="s">
        <v>10</v>
      </c>
      <c r="AA6" s="16">
        <v>-29.67</v>
      </c>
      <c r="AB6" s="16">
        <v>-35.17</v>
      </c>
      <c r="AC6" s="36">
        <v>-28.33</v>
      </c>
      <c r="AE6" s="3">
        <v>45353</v>
      </c>
      <c r="AF6" s="16" t="s">
        <v>9</v>
      </c>
      <c r="AG6" s="16" t="s">
        <v>2</v>
      </c>
      <c r="AH6" s="16">
        <v>-25.08396275838216</v>
      </c>
    </row>
    <row r="7" spans="1:34" x14ac:dyDescent="0.25">
      <c r="A7" s="20">
        <v>45353</v>
      </c>
      <c r="B7" s="16" t="s">
        <v>9</v>
      </c>
      <c r="C7" s="16" t="s">
        <v>19</v>
      </c>
      <c r="D7" s="57">
        <v>-23.62</v>
      </c>
      <c r="E7" s="57">
        <v>22.73169</v>
      </c>
      <c r="F7" s="57">
        <v>0.73820700000000006</v>
      </c>
      <c r="G7" s="57">
        <v>9.9832029999999996</v>
      </c>
      <c r="I7" s="57">
        <v>-23.62</v>
      </c>
      <c r="J7" s="57">
        <v>22.73169</v>
      </c>
      <c r="K7" s="57">
        <v>0.73820700000000006</v>
      </c>
      <c r="L7" s="57">
        <v>9.9832029999999996</v>
      </c>
      <c r="O7" s="16" t="s">
        <v>27</v>
      </c>
      <c r="Y7" s="37">
        <v>45353</v>
      </c>
      <c r="Z7" s="38" t="s">
        <v>7</v>
      </c>
      <c r="AA7" s="38">
        <v>-16.260000000000002</v>
      </c>
      <c r="AB7" s="38">
        <v>-15.63</v>
      </c>
      <c r="AC7" s="39">
        <v>-15.46</v>
      </c>
      <c r="AE7" s="3">
        <v>45353</v>
      </c>
      <c r="AF7" s="16" t="s">
        <v>9</v>
      </c>
      <c r="AG7" s="16" t="s">
        <v>3</v>
      </c>
      <c r="AH7" s="16">
        <v>-23.62</v>
      </c>
    </row>
    <row r="8" spans="1:34" x14ac:dyDescent="0.25">
      <c r="A8" s="20">
        <v>45353</v>
      </c>
      <c r="B8" s="16" t="s">
        <v>5</v>
      </c>
      <c r="C8" s="16" t="s">
        <v>15</v>
      </c>
      <c r="D8" s="57">
        <v>-18.63</v>
      </c>
      <c r="E8" s="57">
        <v>19.87377</v>
      </c>
      <c r="F8" s="57">
        <v>0.93037300000000001</v>
      </c>
      <c r="G8" s="57">
        <v>7.2916860000000003</v>
      </c>
      <c r="I8" s="57">
        <v>-18.63</v>
      </c>
      <c r="J8" s="57">
        <v>19.87377</v>
      </c>
      <c r="K8" s="57">
        <v>0.93037300000000001</v>
      </c>
      <c r="L8" s="57">
        <v>7.2916860000000003</v>
      </c>
      <c r="O8" s="16" t="s">
        <v>26</v>
      </c>
      <c r="P8" s="16" t="s">
        <v>24</v>
      </c>
      <c r="Q8" s="16" t="s">
        <v>20</v>
      </c>
      <c r="R8" s="16" t="s">
        <v>21</v>
      </c>
      <c r="S8" s="16" t="s">
        <v>22</v>
      </c>
      <c r="Y8" s="32">
        <v>45361</v>
      </c>
      <c r="Z8" s="33" t="s">
        <v>8</v>
      </c>
      <c r="AA8" s="33">
        <v>-47.44</v>
      </c>
      <c r="AB8" s="33">
        <v>-24.75</v>
      </c>
      <c r="AC8" s="34">
        <v>-20.399999999999999</v>
      </c>
      <c r="AE8" s="3">
        <v>45353</v>
      </c>
      <c r="AF8" s="16" t="s">
        <v>5</v>
      </c>
      <c r="AG8" s="16" t="s">
        <v>4</v>
      </c>
      <c r="AH8" s="16">
        <v>-18.63</v>
      </c>
    </row>
    <row r="9" spans="1:34" x14ac:dyDescent="0.25">
      <c r="A9" s="20">
        <v>45353</v>
      </c>
      <c r="B9" s="16" t="s">
        <v>5</v>
      </c>
      <c r="C9" s="16" t="s">
        <v>14</v>
      </c>
      <c r="D9" s="57">
        <v>-15.3</v>
      </c>
      <c r="E9" s="57">
        <v>21.198129999999999</v>
      </c>
      <c r="F9" s="57">
        <v>0.74783350000000004</v>
      </c>
      <c r="G9" s="57">
        <v>7.1468255000000003</v>
      </c>
      <c r="I9" s="57">
        <v>-15.3</v>
      </c>
      <c r="J9" s="57">
        <v>21.198129999999999</v>
      </c>
      <c r="K9" s="57">
        <v>0.74783350000000004</v>
      </c>
      <c r="L9" s="57">
        <v>7.1468255000000003</v>
      </c>
      <c r="O9" s="16" t="s">
        <v>24</v>
      </c>
      <c r="P9" s="16">
        <f>CORREL($I2:$I19,I2:I19)</f>
        <v>1.0000000000000002</v>
      </c>
      <c r="Q9" s="16">
        <f t="shared" ref="Q9:S9" si="2">CORREL($I2:$I19,J2:J19)</f>
        <v>0.4804745328533333</v>
      </c>
      <c r="R9" s="19">
        <f t="shared" si="2"/>
        <v>0.58816211365970106</v>
      </c>
      <c r="S9" s="16">
        <f t="shared" si="2"/>
        <v>-4.7670110203239587E-2</v>
      </c>
      <c r="Y9" s="35">
        <v>45361</v>
      </c>
      <c r="Z9" s="16" t="s">
        <v>9</v>
      </c>
      <c r="AA9" s="16">
        <v>-28.148781061172485</v>
      </c>
      <c r="AB9" s="16">
        <v>-22.22</v>
      </c>
      <c r="AC9" s="36">
        <v>-32.549999999999997</v>
      </c>
      <c r="AE9" s="3">
        <v>45353</v>
      </c>
      <c r="AF9" s="16" t="s">
        <v>5</v>
      </c>
      <c r="AG9" s="16" t="s">
        <v>2</v>
      </c>
      <c r="AH9" s="16">
        <v>-15.3</v>
      </c>
    </row>
    <row r="10" spans="1:34" x14ac:dyDescent="0.25">
      <c r="A10" s="20">
        <v>45353</v>
      </c>
      <c r="B10" s="16" t="s">
        <v>5</v>
      </c>
      <c r="C10" s="16" t="s">
        <v>19</v>
      </c>
      <c r="D10" s="57">
        <v>-15.02</v>
      </c>
      <c r="E10" s="57">
        <v>23.335079999999998</v>
      </c>
      <c r="F10" s="57">
        <v>1.1092724999999999</v>
      </c>
      <c r="G10" s="57">
        <v>7.2208449999999997</v>
      </c>
      <c r="I10" s="57">
        <v>-15.02</v>
      </c>
      <c r="J10" s="57">
        <v>23.335079999999998</v>
      </c>
      <c r="K10" s="57">
        <v>1.1092724999999999</v>
      </c>
      <c r="L10" s="57">
        <v>7.2208449999999997</v>
      </c>
      <c r="O10" s="16" t="s">
        <v>20</v>
      </c>
      <c r="Q10" s="16">
        <f>CORREL($J2:$J19,J2:J19)</f>
        <v>1</v>
      </c>
      <c r="R10" s="19">
        <f>CORREL($J2:$J19,K2:K19)</f>
        <v>0.61817066090247119</v>
      </c>
      <c r="S10" s="16">
        <f t="shared" ref="S10" si="3">CORREL($J2:$J19,L2:L19)</f>
        <v>0.27078032498288096</v>
      </c>
      <c r="Y10" s="35">
        <v>45361</v>
      </c>
      <c r="Z10" s="16" t="s">
        <v>5</v>
      </c>
      <c r="AA10" s="16">
        <v>-22.47</v>
      </c>
      <c r="AB10" s="16">
        <v>-19</v>
      </c>
      <c r="AC10" s="36">
        <v>-24.05</v>
      </c>
      <c r="AE10" s="3">
        <v>45353</v>
      </c>
      <c r="AF10" s="16" t="s">
        <v>5</v>
      </c>
      <c r="AG10" s="16" t="s">
        <v>3</v>
      </c>
      <c r="AH10" s="16">
        <v>-15.02</v>
      </c>
    </row>
    <row r="11" spans="1:34" x14ac:dyDescent="0.25">
      <c r="A11" s="20">
        <v>45353</v>
      </c>
      <c r="B11" s="16" t="s">
        <v>6</v>
      </c>
      <c r="C11" s="16" t="s">
        <v>15</v>
      </c>
      <c r="D11" s="57">
        <v>-22.56</v>
      </c>
      <c r="E11" s="57">
        <v>20.996760000000002</v>
      </c>
      <c r="F11" s="57">
        <v>0.79843099999999989</v>
      </c>
      <c r="G11" s="57">
        <v>7.7704240000000002</v>
      </c>
      <c r="I11" s="57">
        <v>-22.56</v>
      </c>
      <c r="J11" s="57">
        <v>20.996760000000002</v>
      </c>
      <c r="K11" s="57">
        <v>0.79843099999999989</v>
      </c>
      <c r="L11" s="57">
        <v>7.7704240000000002</v>
      </c>
      <c r="O11" s="16" t="s">
        <v>21</v>
      </c>
      <c r="R11" s="16">
        <f>CORREL($K2:$K19,K2:K19)</f>
        <v>1.0000000000000002</v>
      </c>
      <c r="S11" s="16">
        <f>CORREL($K2:$K19,L2:L19)</f>
        <v>-0.14669015419324261</v>
      </c>
      <c r="Y11" s="40">
        <v>45361</v>
      </c>
      <c r="Z11" s="16" t="s">
        <v>6</v>
      </c>
      <c r="AA11" s="16">
        <v>-22.37</v>
      </c>
      <c r="AB11" s="16">
        <v>-25.88</v>
      </c>
      <c r="AC11" s="36">
        <v>-30.95</v>
      </c>
      <c r="AE11" s="3">
        <v>45353</v>
      </c>
      <c r="AF11" s="16" t="s">
        <v>6</v>
      </c>
      <c r="AG11" s="16" t="s">
        <v>4</v>
      </c>
      <c r="AH11" s="16">
        <v>-22.56</v>
      </c>
    </row>
    <row r="12" spans="1:34" x14ac:dyDescent="0.25">
      <c r="A12" s="20">
        <v>45353</v>
      </c>
      <c r="B12" s="16" t="s">
        <v>6</v>
      </c>
      <c r="C12" s="16" t="s">
        <v>14</v>
      </c>
      <c r="D12" s="57">
        <v>-19.57</v>
      </c>
      <c r="E12" s="57">
        <v>19.809139999999999</v>
      </c>
      <c r="F12" s="57">
        <v>0.53961099999999995</v>
      </c>
      <c r="G12" s="57">
        <v>9.1277100000000004</v>
      </c>
      <c r="I12" s="57">
        <v>-19.57</v>
      </c>
      <c r="J12" s="57">
        <v>19.809139999999999</v>
      </c>
      <c r="K12" s="57">
        <v>0.53961099999999995</v>
      </c>
      <c r="L12" s="57">
        <v>9.1277100000000004</v>
      </c>
      <c r="O12" s="16" t="s">
        <v>22</v>
      </c>
      <c r="Y12" s="35">
        <v>45361</v>
      </c>
      <c r="Z12" s="16" t="s">
        <v>10</v>
      </c>
      <c r="AA12" s="16">
        <v>-26.67</v>
      </c>
      <c r="AB12" s="16">
        <v>-31.83</v>
      </c>
      <c r="AC12" s="36">
        <v>-26</v>
      </c>
      <c r="AE12" s="3">
        <v>45353</v>
      </c>
      <c r="AF12" s="16" t="s">
        <v>6</v>
      </c>
      <c r="AG12" s="16" t="s">
        <v>2</v>
      </c>
      <c r="AH12" s="16">
        <v>-19.57</v>
      </c>
    </row>
    <row r="13" spans="1:34" x14ac:dyDescent="0.25">
      <c r="A13" s="20">
        <v>45353</v>
      </c>
      <c r="B13" s="16" t="s">
        <v>6</v>
      </c>
      <c r="C13" s="16" t="s">
        <v>19</v>
      </c>
      <c r="D13" s="57">
        <v>-22.57</v>
      </c>
      <c r="E13" s="57">
        <v>22.87293</v>
      </c>
      <c r="F13" s="57">
        <v>0.66704249999999998</v>
      </c>
      <c r="G13" s="57">
        <v>9.1199329999999996</v>
      </c>
      <c r="I13" s="57">
        <v>-22.57</v>
      </c>
      <c r="J13" s="57">
        <v>22.87293</v>
      </c>
      <c r="K13" s="57">
        <v>0.66704249999999998</v>
      </c>
      <c r="L13" s="57">
        <v>9.1199329999999996</v>
      </c>
      <c r="Y13" s="41">
        <v>45361</v>
      </c>
      <c r="Z13" s="38" t="s">
        <v>7</v>
      </c>
      <c r="AA13" s="38">
        <v>-26.9</v>
      </c>
      <c r="AB13" s="38">
        <v>-30.23</v>
      </c>
      <c r="AC13" s="39">
        <v>-37.090000000000003</v>
      </c>
      <c r="AE13" s="3">
        <v>45353</v>
      </c>
      <c r="AF13" s="16" t="s">
        <v>6</v>
      </c>
      <c r="AG13" s="16" t="s">
        <v>3</v>
      </c>
      <c r="AH13" s="16">
        <v>-22.57</v>
      </c>
    </row>
    <row r="14" spans="1:34" x14ac:dyDescent="0.25">
      <c r="A14" s="20">
        <v>45353</v>
      </c>
      <c r="B14" s="16" t="s">
        <v>10</v>
      </c>
      <c r="C14" s="16" t="s">
        <v>15</v>
      </c>
      <c r="D14" s="57">
        <v>-28.33</v>
      </c>
      <c r="E14" s="57">
        <v>18.699575000000003</v>
      </c>
      <c r="F14" s="57">
        <v>0.65415449999999997</v>
      </c>
      <c r="G14" s="57">
        <v>7.6017945000000005</v>
      </c>
      <c r="I14" s="57">
        <v>-28.33</v>
      </c>
      <c r="J14" s="57">
        <v>18.699575000000003</v>
      </c>
      <c r="K14" s="57">
        <v>0.65415449999999997</v>
      </c>
      <c r="L14" s="57">
        <v>7.6017945000000005</v>
      </c>
      <c r="Y14" s="42">
        <v>45377</v>
      </c>
      <c r="Z14" s="33" t="s">
        <v>8</v>
      </c>
      <c r="AA14" s="33">
        <v>-31.73</v>
      </c>
      <c r="AB14" s="33">
        <v>-48.43</v>
      </c>
      <c r="AC14" s="34">
        <v>-122.11</v>
      </c>
      <c r="AE14" s="3">
        <v>45353</v>
      </c>
      <c r="AF14" s="16" t="s">
        <v>10</v>
      </c>
      <c r="AG14" s="16" t="s">
        <v>4</v>
      </c>
      <c r="AH14" s="16">
        <v>-28.33</v>
      </c>
    </row>
    <row r="15" spans="1:34" x14ac:dyDescent="0.25">
      <c r="A15" s="20">
        <v>45353</v>
      </c>
      <c r="B15" s="16" t="s">
        <v>10</v>
      </c>
      <c r="C15" s="16" t="s">
        <v>14</v>
      </c>
      <c r="D15" s="57">
        <v>-29.67</v>
      </c>
      <c r="E15" s="57">
        <v>20.393825</v>
      </c>
      <c r="F15" s="57">
        <v>0.51104499999999997</v>
      </c>
      <c r="G15" s="57">
        <v>6.7255789999999998</v>
      </c>
      <c r="I15" s="57">
        <v>-29.67</v>
      </c>
      <c r="J15" s="57">
        <v>20.393825</v>
      </c>
      <c r="K15" s="57">
        <v>0.51104499999999997</v>
      </c>
      <c r="L15" s="57">
        <v>6.7255789999999998</v>
      </c>
      <c r="Y15" s="35">
        <v>45377</v>
      </c>
      <c r="Z15" s="16" t="s">
        <v>9</v>
      </c>
      <c r="AA15" s="16">
        <v>-121.31881268819173</v>
      </c>
      <c r="AB15" s="16">
        <v>-82.04</v>
      </c>
      <c r="AC15" s="36">
        <v>-106.39</v>
      </c>
      <c r="AE15" s="3">
        <v>45353</v>
      </c>
      <c r="AF15" s="16" t="s">
        <v>10</v>
      </c>
      <c r="AG15" s="16" t="s">
        <v>2</v>
      </c>
      <c r="AH15" s="16">
        <v>-29.67</v>
      </c>
    </row>
    <row r="16" spans="1:34" x14ac:dyDescent="0.25">
      <c r="A16" s="20">
        <v>45353</v>
      </c>
      <c r="B16" s="16" t="s">
        <v>10</v>
      </c>
      <c r="C16" s="16" t="s">
        <v>19</v>
      </c>
      <c r="D16" s="58">
        <v>-35.17</v>
      </c>
      <c r="E16" s="58">
        <v>24.339034999999999</v>
      </c>
      <c r="F16" s="58">
        <v>0.99753550000000013</v>
      </c>
      <c r="G16" s="58">
        <v>8.7123539999999995</v>
      </c>
      <c r="H16" s="46"/>
      <c r="I16" s="58"/>
      <c r="J16" s="58"/>
      <c r="K16" s="58"/>
      <c r="L16" s="58"/>
      <c r="Y16" s="35">
        <v>45377</v>
      </c>
      <c r="Z16" s="16" t="s">
        <v>5</v>
      </c>
      <c r="AA16" s="16">
        <v>-23.43</v>
      </c>
      <c r="AB16" s="16">
        <v>-18.36</v>
      </c>
      <c r="AC16" s="36">
        <v>-29.79</v>
      </c>
      <c r="AE16" s="3">
        <v>45353</v>
      </c>
      <c r="AF16" s="16" t="s">
        <v>10</v>
      </c>
      <c r="AG16" s="16" t="s">
        <v>3</v>
      </c>
      <c r="AH16" s="16">
        <v>-35.17</v>
      </c>
    </row>
    <row r="17" spans="1:34" x14ac:dyDescent="0.25">
      <c r="A17" s="20">
        <v>45353</v>
      </c>
      <c r="B17" s="16" t="s">
        <v>7</v>
      </c>
      <c r="C17" s="16" t="s">
        <v>15</v>
      </c>
      <c r="D17" s="57">
        <v>-15.46</v>
      </c>
      <c r="E17" s="57">
        <v>19.519125000000003</v>
      </c>
      <c r="F17" s="57">
        <v>0.70758350000000003</v>
      </c>
      <c r="G17" s="57">
        <v>7.4785079999999997</v>
      </c>
      <c r="I17" s="57">
        <v>-15.46</v>
      </c>
      <c r="J17" s="57">
        <v>19.519125000000003</v>
      </c>
      <c r="K17" s="57">
        <v>0.70758350000000003</v>
      </c>
      <c r="L17" s="57">
        <v>7.4785079999999997</v>
      </c>
      <c r="Y17" s="43">
        <v>45377</v>
      </c>
      <c r="Z17" s="16" t="s">
        <v>6</v>
      </c>
      <c r="AA17" s="16">
        <v>-45.26</v>
      </c>
      <c r="AB17" s="16">
        <v>-39.770000000000003</v>
      </c>
      <c r="AC17" s="36">
        <v>-52.2</v>
      </c>
      <c r="AE17" s="3">
        <v>45353</v>
      </c>
      <c r="AF17" s="16" t="s">
        <v>7</v>
      </c>
      <c r="AG17" s="16" t="s">
        <v>4</v>
      </c>
      <c r="AH17" s="16">
        <v>-15.46</v>
      </c>
    </row>
    <row r="18" spans="1:34" x14ac:dyDescent="0.25">
      <c r="A18" s="20">
        <v>45353</v>
      </c>
      <c r="B18" s="16" t="s">
        <v>7</v>
      </c>
      <c r="C18" s="16" t="s">
        <v>14</v>
      </c>
      <c r="D18" s="57">
        <v>-16.260000000000002</v>
      </c>
      <c r="E18" s="57">
        <v>20.856380000000001</v>
      </c>
      <c r="F18" s="57">
        <v>0.83563299999999996</v>
      </c>
      <c r="G18" s="57">
        <v>8.1863144999999999</v>
      </c>
      <c r="I18" s="57">
        <v>-16.260000000000002</v>
      </c>
      <c r="J18" s="57">
        <v>20.856380000000001</v>
      </c>
      <c r="K18" s="57">
        <v>0.83563299999999996</v>
      </c>
      <c r="L18" s="57">
        <v>8.1863144999999999</v>
      </c>
      <c r="Y18" s="35">
        <v>45377</v>
      </c>
      <c r="Z18" s="16" t="s">
        <v>10</v>
      </c>
      <c r="AA18" s="16">
        <v>-35.5</v>
      </c>
      <c r="AB18" s="16">
        <v>-52.5</v>
      </c>
      <c r="AC18" s="36">
        <v>-41.5</v>
      </c>
      <c r="AE18" s="3">
        <v>45353</v>
      </c>
      <c r="AF18" s="16" t="s">
        <v>7</v>
      </c>
      <c r="AG18" s="16" t="s">
        <v>2</v>
      </c>
      <c r="AH18" s="16">
        <v>-16.260000000000002</v>
      </c>
    </row>
    <row r="19" spans="1:34" x14ac:dyDescent="0.25">
      <c r="A19" s="47">
        <v>45353</v>
      </c>
      <c r="B19" s="38" t="s">
        <v>7</v>
      </c>
      <c r="C19" s="38" t="s">
        <v>19</v>
      </c>
      <c r="D19" s="59">
        <v>-15.63</v>
      </c>
      <c r="E19" s="59">
        <v>24.152565000000003</v>
      </c>
      <c r="F19" s="59">
        <v>0.92501849999999997</v>
      </c>
      <c r="G19" s="59">
        <v>9.1424735000000013</v>
      </c>
      <c r="H19" s="38"/>
      <c r="I19" s="59">
        <v>-15.63</v>
      </c>
      <c r="J19" s="59">
        <v>24.152565000000003</v>
      </c>
      <c r="K19" s="59">
        <v>0.92501849999999997</v>
      </c>
      <c r="L19" s="59">
        <v>9.1424735000000013</v>
      </c>
      <c r="O19" s="16" t="s">
        <v>26</v>
      </c>
      <c r="P19" s="16" t="s">
        <v>24</v>
      </c>
      <c r="Q19" s="16" t="s">
        <v>20</v>
      </c>
      <c r="R19" s="16" t="s">
        <v>21</v>
      </c>
      <c r="S19" s="16" t="s">
        <v>22</v>
      </c>
      <c r="Y19" s="44">
        <v>45377</v>
      </c>
      <c r="Z19" s="38" t="s">
        <v>7</v>
      </c>
      <c r="AA19" s="38">
        <v>-69.319999999999993</v>
      </c>
      <c r="AB19" s="38">
        <v>-100.93</v>
      </c>
      <c r="AC19" s="39">
        <v>-145.94999999999999</v>
      </c>
      <c r="AE19" s="3">
        <v>45353</v>
      </c>
      <c r="AF19" s="16" t="s">
        <v>7</v>
      </c>
      <c r="AG19" s="16" t="s">
        <v>3</v>
      </c>
      <c r="AH19" s="16">
        <v>-15.63</v>
      </c>
    </row>
    <row r="20" spans="1:34" x14ac:dyDescent="0.25">
      <c r="A20" s="11">
        <v>45361</v>
      </c>
      <c r="B20" s="16" t="s">
        <v>8</v>
      </c>
      <c r="C20" s="16" t="s">
        <v>15</v>
      </c>
      <c r="D20" s="57">
        <v>-20.399999999999999</v>
      </c>
      <c r="E20" s="57">
        <v>19.519995000000002</v>
      </c>
      <c r="F20" s="57">
        <v>0.52448499999999998</v>
      </c>
      <c r="G20" s="57">
        <v>5.5530650000000001</v>
      </c>
      <c r="I20" s="57">
        <v>-20.399999999999999</v>
      </c>
      <c r="J20" s="57">
        <v>19.519995000000002</v>
      </c>
      <c r="K20" s="57">
        <v>0.52448499999999998</v>
      </c>
      <c r="L20" s="57">
        <v>5.5530650000000001</v>
      </c>
      <c r="O20" s="16" t="s">
        <v>24</v>
      </c>
      <c r="P20" s="16">
        <f>CORREL($D20:$D37,D20:D37)</f>
        <v>1</v>
      </c>
      <c r="Q20" s="16">
        <f t="shared" ref="Q20" si="4">CORREL($D20:$D37,E20:E37)</f>
        <v>0.24583685290295362</v>
      </c>
      <c r="R20" s="16">
        <f t="shared" ref="R20" si="5">CORREL($D20:$D37,F20:F37)</f>
        <v>0.35765420852883029</v>
      </c>
      <c r="S20" s="16">
        <f t="shared" ref="S20" si="6">CORREL($D20:$D37,G20:G37)</f>
        <v>-3.5695085214929409E-2</v>
      </c>
      <c r="Y20" s="32">
        <v>45389</v>
      </c>
      <c r="Z20" s="33" t="s">
        <v>8</v>
      </c>
      <c r="AA20" s="33">
        <v>-48.97</v>
      </c>
      <c r="AB20" s="33">
        <v>-22.04</v>
      </c>
      <c r="AC20" s="34">
        <v>-81.790000000000006</v>
      </c>
      <c r="AE20" s="3">
        <v>45361</v>
      </c>
      <c r="AF20" s="16" t="s">
        <v>8</v>
      </c>
      <c r="AG20" s="16" t="s">
        <v>4</v>
      </c>
      <c r="AH20" s="33">
        <v>-20.399999999999999</v>
      </c>
    </row>
    <row r="21" spans="1:34" x14ac:dyDescent="0.25">
      <c r="A21" s="11">
        <v>45361</v>
      </c>
      <c r="B21" s="16" t="s">
        <v>8</v>
      </c>
      <c r="C21" s="16" t="s">
        <v>14</v>
      </c>
      <c r="D21" s="60">
        <v>-47.44</v>
      </c>
      <c r="E21" s="57">
        <v>20.223930000000003</v>
      </c>
      <c r="F21" s="57">
        <v>0.54601549999999999</v>
      </c>
      <c r="G21" s="57">
        <v>5.7801369999999999</v>
      </c>
      <c r="I21" s="60">
        <v>-47.44</v>
      </c>
      <c r="J21" s="57">
        <v>20.223930000000003</v>
      </c>
      <c r="K21" s="57">
        <v>0.54601549999999999</v>
      </c>
      <c r="L21" s="57">
        <v>5.7801369999999999</v>
      </c>
      <c r="O21" s="16" t="s">
        <v>20</v>
      </c>
      <c r="Q21" s="16">
        <f>CORREL($E20:$E37,E20:E37)</f>
        <v>1</v>
      </c>
      <c r="R21" s="19">
        <f t="shared" ref="R21" si="7">CORREL($E20:$E37,F20:F37)</f>
        <v>0.8138245439131363</v>
      </c>
      <c r="S21" s="16">
        <f t="shared" ref="S21" si="8">CORREL($E20:$E37,G20:G37)</f>
        <v>0.3186993437613948</v>
      </c>
      <c r="Y21" s="35">
        <v>45389</v>
      </c>
      <c r="Z21" s="16" t="s">
        <v>9</v>
      </c>
      <c r="AA21" s="16">
        <v>-44.784200668334961</v>
      </c>
      <c r="AB21" s="16">
        <v>-109.86</v>
      </c>
      <c r="AC21" s="36">
        <v>-54.1</v>
      </c>
      <c r="AE21" s="3">
        <v>45361</v>
      </c>
      <c r="AF21" s="16" t="s">
        <v>8</v>
      </c>
      <c r="AG21" s="16" t="s">
        <v>2</v>
      </c>
      <c r="AH21" s="33">
        <v>-47.44</v>
      </c>
    </row>
    <row r="22" spans="1:34" x14ac:dyDescent="0.25">
      <c r="A22" s="11">
        <v>45361</v>
      </c>
      <c r="B22" s="16" t="s">
        <v>8</v>
      </c>
      <c r="C22" s="16" t="s">
        <v>19</v>
      </c>
      <c r="D22" s="61">
        <v>-24.75</v>
      </c>
      <c r="E22" s="57">
        <v>21.5168</v>
      </c>
      <c r="F22" s="57">
        <v>0.66138450000000004</v>
      </c>
      <c r="G22" s="57">
        <v>6.3283304999999999</v>
      </c>
      <c r="I22" s="61">
        <v>-24.75</v>
      </c>
      <c r="J22" s="57">
        <v>21.5168</v>
      </c>
      <c r="K22" s="57">
        <v>0.66138450000000004</v>
      </c>
      <c r="L22" s="57">
        <v>6.3283304999999999</v>
      </c>
      <c r="O22" s="16" t="s">
        <v>21</v>
      </c>
      <c r="R22" s="16">
        <f>CORREL($F20:$F37,F20:F37)</f>
        <v>1.0000000000000002</v>
      </c>
      <c r="S22" s="26">
        <f>CORREL($F20:$F37,G20:G37)</f>
        <v>-4.8640054091361053E-2</v>
      </c>
      <c r="Y22" s="35">
        <v>45389</v>
      </c>
      <c r="Z22" s="16" t="s">
        <v>5</v>
      </c>
      <c r="AA22" s="16">
        <v>-19</v>
      </c>
      <c r="AB22" s="16">
        <v>-22.12</v>
      </c>
      <c r="AC22" s="36">
        <v>-36.880000000000003</v>
      </c>
      <c r="AE22" s="3">
        <v>45361</v>
      </c>
      <c r="AF22" s="16" t="s">
        <v>8</v>
      </c>
      <c r="AG22" s="16" t="s">
        <v>3</v>
      </c>
      <c r="AH22" s="34">
        <v>-24.75</v>
      </c>
    </row>
    <row r="23" spans="1:34" x14ac:dyDescent="0.25">
      <c r="A23" s="11">
        <v>45361</v>
      </c>
      <c r="B23" s="16" t="s">
        <v>9</v>
      </c>
      <c r="C23" s="16" t="s">
        <v>15</v>
      </c>
      <c r="D23" s="57">
        <v>-32.549999999999997</v>
      </c>
      <c r="E23" s="57">
        <v>21.205514999999998</v>
      </c>
      <c r="F23" s="57">
        <v>0.73183149999999997</v>
      </c>
      <c r="G23" s="57">
        <v>5.9317585000000008</v>
      </c>
      <c r="I23" s="57">
        <v>-32.549999999999997</v>
      </c>
      <c r="J23" s="57">
        <v>21.205514999999998</v>
      </c>
      <c r="K23" s="57">
        <v>0.73183149999999997</v>
      </c>
      <c r="L23" s="57">
        <v>5.9317585000000008</v>
      </c>
      <c r="O23" s="16" t="s">
        <v>22</v>
      </c>
      <c r="Y23" s="35">
        <v>45389</v>
      </c>
      <c r="Z23" s="16" t="s">
        <v>6</v>
      </c>
      <c r="AA23" s="16">
        <v>-126.66</v>
      </c>
      <c r="AB23" s="16">
        <v>-23.59</v>
      </c>
      <c r="AC23" s="36">
        <v>-38.979999999999997</v>
      </c>
      <c r="AE23" s="3">
        <v>45361</v>
      </c>
      <c r="AF23" s="16" t="s">
        <v>9</v>
      </c>
      <c r="AG23" s="16" t="s">
        <v>4</v>
      </c>
      <c r="AH23" s="16">
        <v>-32.549999999999997</v>
      </c>
    </row>
    <row r="24" spans="1:34" x14ac:dyDescent="0.25">
      <c r="A24" s="11">
        <v>45361</v>
      </c>
      <c r="B24" s="16" t="s">
        <v>9</v>
      </c>
      <c r="C24" s="16" t="s">
        <v>14</v>
      </c>
      <c r="D24" s="57">
        <v>-28.148781061172485</v>
      </c>
      <c r="E24" s="57">
        <v>21.677455000000002</v>
      </c>
      <c r="F24" s="57">
        <v>0.55367</v>
      </c>
      <c r="G24" s="57">
        <v>5.3624345</v>
      </c>
      <c r="I24" s="57">
        <v>-28.148781061172485</v>
      </c>
      <c r="J24" s="57">
        <v>21.677455000000002</v>
      </c>
      <c r="K24" s="57">
        <v>0.55367</v>
      </c>
      <c r="L24" s="57">
        <v>5.3624345</v>
      </c>
      <c r="Y24" s="35">
        <v>45389</v>
      </c>
      <c r="Z24" s="16" t="s">
        <v>10</v>
      </c>
      <c r="AA24" s="16">
        <v>-45.17</v>
      </c>
      <c r="AB24" s="16">
        <v>-34.5</v>
      </c>
      <c r="AC24" s="36">
        <v>-24.83</v>
      </c>
      <c r="AE24" s="3">
        <v>45361</v>
      </c>
      <c r="AF24" s="16" t="s">
        <v>9</v>
      </c>
      <c r="AG24" s="16" t="s">
        <v>2</v>
      </c>
      <c r="AH24" s="16">
        <v>-28.148781061172485</v>
      </c>
    </row>
    <row r="25" spans="1:34" x14ac:dyDescent="0.25">
      <c r="A25" s="11">
        <v>45361</v>
      </c>
      <c r="B25" s="16" t="s">
        <v>9</v>
      </c>
      <c r="C25" s="16" t="s">
        <v>19</v>
      </c>
      <c r="D25" s="62">
        <v>-22.22</v>
      </c>
      <c r="E25" s="57">
        <v>24.388120000000001</v>
      </c>
      <c r="F25" s="57">
        <v>1.2332730000000001</v>
      </c>
      <c r="G25" s="57">
        <v>6.4857774999999993</v>
      </c>
      <c r="I25" s="62">
        <v>-22.22</v>
      </c>
      <c r="J25" s="57">
        <v>24.388120000000001</v>
      </c>
      <c r="K25" s="57">
        <v>1.2332730000000001</v>
      </c>
      <c r="L25" s="57">
        <v>6.4857774999999993</v>
      </c>
      <c r="O25" s="16" t="s">
        <v>27</v>
      </c>
      <c r="Y25" s="45">
        <v>45389</v>
      </c>
      <c r="Z25" s="38" t="s">
        <v>7</v>
      </c>
      <c r="AA25" s="38">
        <v>-84.65</v>
      </c>
      <c r="AB25" s="38">
        <v>-84.34</v>
      </c>
      <c r="AC25" s="39">
        <v>-195.99</v>
      </c>
      <c r="AE25" s="3">
        <v>45361</v>
      </c>
      <c r="AF25" s="16" t="s">
        <v>9</v>
      </c>
      <c r="AG25" s="16" t="s">
        <v>3</v>
      </c>
      <c r="AH25" s="36">
        <v>-22.22</v>
      </c>
    </row>
    <row r="26" spans="1:34" x14ac:dyDescent="0.25">
      <c r="A26" s="11">
        <v>45361</v>
      </c>
      <c r="B26" s="16" t="s">
        <v>5</v>
      </c>
      <c r="C26" s="16" t="s">
        <v>15</v>
      </c>
      <c r="D26" s="57">
        <v>-24.05</v>
      </c>
      <c r="E26" s="57">
        <v>21.33558</v>
      </c>
      <c r="F26" s="57">
        <v>0.91225800000000001</v>
      </c>
      <c r="G26" s="57">
        <v>4.546767</v>
      </c>
      <c r="I26" s="57">
        <v>-24.05</v>
      </c>
      <c r="J26" s="57">
        <v>21.33558</v>
      </c>
      <c r="K26" s="57">
        <v>0.91225800000000001</v>
      </c>
      <c r="L26" s="57">
        <v>4.546767</v>
      </c>
      <c r="O26" s="16" t="s">
        <v>26</v>
      </c>
      <c r="P26" s="16" t="s">
        <v>24</v>
      </c>
      <c r="Q26" s="16" t="s">
        <v>20</v>
      </c>
      <c r="R26" s="16" t="s">
        <v>21</v>
      </c>
      <c r="S26" s="16" t="s">
        <v>22</v>
      </c>
      <c r="AE26" s="3">
        <v>45361</v>
      </c>
      <c r="AF26" s="16" t="s">
        <v>5</v>
      </c>
      <c r="AG26" s="16" t="s">
        <v>4</v>
      </c>
      <c r="AH26" s="16">
        <v>-24.05</v>
      </c>
    </row>
    <row r="27" spans="1:34" x14ac:dyDescent="0.25">
      <c r="A27" s="11">
        <v>45361</v>
      </c>
      <c r="B27" s="16" t="s">
        <v>5</v>
      </c>
      <c r="C27" s="16" t="s">
        <v>14</v>
      </c>
      <c r="D27" s="57">
        <v>-22.47</v>
      </c>
      <c r="E27" s="57">
        <v>20.183914999999999</v>
      </c>
      <c r="F27" s="57">
        <v>0.6073655</v>
      </c>
      <c r="G27" s="57">
        <v>4.9168944999999997</v>
      </c>
      <c r="I27" s="57">
        <v>-22.47</v>
      </c>
      <c r="J27" s="57">
        <v>20.183914999999999</v>
      </c>
      <c r="K27" s="57">
        <v>0.6073655</v>
      </c>
      <c r="L27" s="57">
        <v>4.9168944999999997</v>
      </c>
      <c r="O27" s="16" t="s">
        <v>24</v>
      </c>
      <c r="P27" s="16">
        <f>CORREL($I20:$I37,I20:I37)</f>
        <v>1</v>
      </c>
      <c r="Q27" s="16">
        <f t="shared" ref="Q27" si="9">CORREL($I20:$I37,J20:J37)</f>
        <v>0.24583685290295362</v>
      </c>
      <c r="R27" s="19">
        <f t="shared" ref="R27" si="10">CORREL($I20:$I37,K20:K37)</f>
        <v>0.35765420852883029</v>
      </c>
      <c r="S27" s="16">
        <f t="shared" ref="S27" si="11">CORREL($I20:$I37,L20:L37)</f>
        <v>-3.5695085214929409E-2</v>
      </c>
      <c r="AE27" s="3">
        <v>45361</v>
      </c>
      <c r="AF27" s="16" t="s">
        <v>5</v>
      </c>
      <c r="AG27" s="16" t="s">
        <v>2</v>
      </c>
      <c r="AH27" s="16">
        <v>-22.47</v>
      </c>
    </row>
    <row r="28" spans="1:34" x14ac:dyDescent="0.25">
      <c r="A28" s="11">
        <v>45361</v>
      </c>
      <c r="B28" s="16" t="s">
        <v>5</v>
      </c>
      <c r="C28" s="16" t="s">
        <v>19</v>
      </c>
      <c r="D28" s="62">
        <v>-19</v>
      </c>
      <c r="E28" s="57">
        <v>23.362925000000001</v>
      </c>
      <c r="F28" s="57">
        <v>1.3687814999999999</v>
      </c>
      <c r="G28" s="57">
        <v>4.9485314999999996</v>
      </c>
      <c r="I28" s="62">
        <v>-19</v>
      </c>
      <c r="J28" s="57">
        <v>23.362925000000001</v>
      </c>
      <c r="K28" s="57">
        <v>1.3687814999999999</v>
      </c>
      <c r="L28" s="57">
        <v>4.9485314999999996</v>
      </c>
      <c r="O28" s="16" t="s">
        <v>20</v>
      </c>
      <c r="Q28" s="16">
        <f>CORREL($J20:$J37,J20:J37)</f>
        <v>1</v>
      </c>
      <c r="R28" s="16">
        <f>CORREL($J20:$J37,K20:K37)</f>
        <v>0.8138245439131363</v>
      </c>
      <c r="S28" s="16">
        <f t="shared" ref="S28" si="12">CORREL($J20:$J37,L20:L37)</f>
        <v>0.3186993437613948</v>
      </c>
      <c r="AE28" s="3">
        <v>45361</v>
      </c>
      <c r="AF28" s="16" t="s">
        <v>5</v>
      </c>
      <c r="AG28" s="16" t="s">
        <v>3</v>
      </c>
      <c r="AH28" s="36">
        <v>-19</v>
      </c>
    </row>
    <row r="29" spans="1:34" x14ac:dyDescent="0.25">
      <c r="A29" s="11">
        <v>45361</v>
      </c>
      <c r="B29" s="16" t="s">
        <v>6</v>
      </c>
      <c r="C29" s="16" t="s">
        <v>15</v>
      </c>
      <c r="D29" s="57">
        <v>-30.95</v>
      </c>
      <c r="E29" s="57">
        <v>22.457610000000003</v>
      </c>
      <c r="F29" s="57">
        <v>0.92803199999999997</v>
      </c>
      <c r="G29" s="57">
        <v>5.4076280000000008</v>
      </c>
      <c r="I29" s="57">
        <v>-30.95</v>
      </c>
      <c r="J29" s="57">
        <v>22.457610000000003</v>
      </c>
      <c r="K29" s="57">
        <v>0.92803199999999997</v>
      </c>
      <c r="L29" s="57">
        <v>5.4076280000000008</v>
      </c>
      <c r="O29" s="16" t="s">
        <v>21</v>
      </c>
      <c r="R29" s="16">
        <f>CORREL($K20:$K37,K20:K37)</f>
        <v>1.0000000000000002</v>
      </c>
      <c r="S29" s="16">
        <f>CORREL($K20:$K37,L20:L37)</f>
        <v>-4.8640054091361053E-2</v>
      </c>
      <c r="AE29" s="3">
        <v>45361</v>
      </c>
      <c r="AF29" s="16" t="s">
        <v>6</v>
      </c>
      <c r="AG29" s="16" t="s">
        <v>4</v>
      </c>
      <c r="AH29" s="16">
        <v>-30.95</v>
      </c>
    </row>
    <row r="30" spans="1:34" x14ac:dyDescent="0.25">
      <c r="A30" s="11">
        <v>45361</v>
      </c>
      <c r="B30" s="16" t="s">
        <v>6</v>
      </c>
      <c r="C30" s="16" t="s">
        <v>14</v>
      </c>
      <c r="D30" s="57">
        <v>-22.37</v>
      </c>
      <c r="E30" s="57">
        <v>21.565620000000003</v>
      </c>
      <c r="F30" s="57">
        <v>0.762208</v>
      </c>
      <c r="G30" s="57">
        <v>5.3827505000000002</v>
      </c>
      <c r="I30" s="57">
        <v>-22.37</v>
      </c>
      <c r="J30" s="57">
        <v>21.565620000000003</v>
      </c>
      <c r="K30" s="57">
        <v>0.762208</v>
      </c>
      <c r="L30" s="57">
        <v>5.3827505000000002</v>
      </c>
      <c r="O30" s="16" t="s">
        <v>22</v>
      </c>
      <c r="AE30" s="3">
        <v>45361</v>
      </c>
      <c r="AF30" s="16" t="s">
        <v>6</v>
      </c>
      <c r="AG30" s="16" t="s">
        <v>2</v>
      </c>
      <c r="AH30" s="16">
        <v>-22.37</v>
      </c>
    </row>
    <row r="31" spans="1:34" x14ac:dyDescent="0.25">
      <c r="A31" s="11">
        <v>45361</v>
      </c>
      <c r="B31" s="16" t="s">
        <v>6</v>
      </c>
      <c r="C31" s="16" t="s">
        <v>19</v>
      </c>
      <c r="D31" s="62">
        <v>-25.88</v>
      </c>
      <c r="E31" s="57">
        <v>22.311770000000003</v>
      </c>
      <c r="F31" s="57">
        <v>0.76762799999999998</v>
      </c>
      <c r="G31" s="57">
        <v>6.2034145000000001</v>
      </c>
      <c r="I31" s="62">
        <v>-25.88</v>
      </c>
      <c r="J31" s="57">
        <v>22.311770000000003</v>
      </c>
      <c r="K31" s="57">
        <v>0.76762799999999998</v>
      </c>
      <c r="L31" s="57">
        <v>6.2034145000000001</v>
      </c>
      <c r="AE31" s="3">
        <v>45361</v>
      </c>
      <c r="AF31" s="16" t="s">
        <v>6</v>
      </c>
      <c r="AG31" s="16" t="s">
        <v>3</v>
      </c>
      <c r="AH31" s="36">
        <v>-25.88</v>
      </c>
    </row>
    <row r="32" spans="1:34" x14ac:dyDescent="0.25">
      <c r="A32" s="11">
        <v>45361</v>
      </c>
      <c r="B32" s="16" t="s">
        <v>10</v>
      </c>
      <c r="C32" s="16" t="s">
        <v>15</v>
      </c>
      <c r="D32" s="57">
        <v>-26</v>
      </c>
      <c r="E32" s="57">
        <v>21.463884999999998</v>
      </c>
      <c r="F32" s="57">
        <v>0.78213350000000004</v>
      </c>
      <c r="G32" s="57">
        <v>5.5769815000000005</v>
      </c>
      <c r="I32" s="57">
        <v>-26</v>
      </c>
      <c r="J32" s="57">
        <v>21.463884999999998</v>
      </c>
      <c r="K32" s="57">
        <v>0.78213350000000004</v>
      </c>
      <c r="L32" s="57">
        <v>5.5769815000000005</v>
      </c>
      <c r="AE32" s="3">
        <v>45361</v>
      </c>
      <c r="AF32" s="16" t="s">
        <v>10</v>
      </c>
      <c r="AG32" s="16" t="s">
        <v>4</v>
      </c>
      <c r="AH32" s="16">
        <v>-26</v>
      </c>
    </row>
    <row r="33" spans="1:34" x14ac:dyDescent="0.25">
      <c r="A33" s="11">
        <v>45361</v>
      </c>
      <c r="B33" s="16" t="s">
        <v>10</v>
      </c>
      <c r="C33" s="16" t="s">
        <v>14</v>
      </c>
      <c r="D33" s="57">
        <v>-26.67</v>
      </c>
      <c r="E33" s="57">
        <v>20.45561</v>
      </c>
      <c r="F33" s="57">
        <v>0.52907199999999999</v>
      </c>
      <c r="G33" s="57">
        <v>5.5039674999999999</v>
      </c>
      <c r="I33" s="57">
        <v>-26.67</v>
      </c>
      <c r="J33" s="57">
        <v>20.45561</v>
      </c>
      <c r="K33" s="57">
        <v>0.52907199999999999</v>
      </c>
      <c r="L33" s="57">
        <v>5.5039674999999999</v>
      </c>
      <c r="AE33" s="3">
        <v>45361</v>
      </c>
      <c r="AF33" s="16" t="s">
        <v>10</v>
      </c>
      <c r="AG33" s="16" t="s">
        <v>2</v>
      </c>
      <c r="AH33" s="16">
        <v>-26.67</v>
      </c>
    </row>
    <row r="34" spans="1:34" x14ac:dyDescent="0.25">
      <c r="A34" s="11">
        <v>45361</v>
      </c>
      <c r="B34" s="16" t="s">
        <v>10</v>
      </c>
      <c r="C34" s="16" t="s">
        <v>19</v>
      </c>
      <c r="D34" s="62">
        <v>-31.83</v>
      </c>
      <c r="E34" s="57">
        <v>22.32564</v>
      </c>
      <c r="F34" s="57">
        <v>0.67603199999999997</v>
      </c>
      <c r="G34" s="57">
        <v>6.0336680000000005</v>
      </c>
      <c r="I34" s="62">
        <v>-31.83</v>
      </c>
      <c r="J34" s="57">
        <v>22.32564</v>
      </c>
      <c r="K34" s="57">
        <v>0.67603199999999997</v>
      </c>
      <c r="L34" s="57">
        <v>6.0336680000000005</v>
      </c>
      <c r="AE34" s="3">
        <v>45361</v>
      </c>
      <c r="AF34" s="16" t="s">
        <v>10</v>
      </c>
      <c r="AG34" s="16" t="s">
        <v>3</v>
      </c>
      <c r="AH34" s="36">
        <v>-31.83</v>
      </c>
    </row>
    <row r="35" spans="1:34" x14ac:dyDescent="0.25">
      <c r="A35" s="11">
        <v>45361</v>
      </c>
      <c r="B35" s="16" t="s">
        <v>7</v>
      </c>
      <c r="C35" s="16" t="s">
        <v>15</v>
      </c>
      <c r="D35" s="59">
        <v>-37.090000000000003</v>
      </c>
      <c r="E35" s="57">
        <v>20.666164999999999</v>
      </c>
      <c r="F35" s="57">
        <v>0.74903450000000005</v>
      </c>
      <c r="G35" s="57">
        <v>4.4619815000000003</v>
      </c>
      <c r="I35" s="59">
        <v>-37.090000000000003</v>
      </c>
      <c r="J35" s="57">
        <v>20.666164999999999</v>
      </c>
      <c r="K35" s="57">
        <v>0.74903450000000005</v>
      </c>
      <c r="L35" s="57">
        <v>4.4619815000000003</v>
      </c>
      <c r="AE35" s="3">
        <v>45361</v>
      </c>
      <c r="AF35" s="16" t="s">
        <v>7</v>
      </c>
      <c r="AG35" s="16" t="s">
        <v>4</v>
      </c>
      <c r="AH35" s="38">
        <v>-37.090000000000003</v>
      </c>
    </row>
    <row r="36" spans="1:34" x14ac:dyDescent="0.25">
      <c r="A36" s="11">
        <v>45361</v>
      </c>
      <c r="B36" s="16" t="s">
        <v>7</v>
      </c>
      <c r="C36" s="16" t="s">
        <v>14</v>
      </c>
      <c r="D36" s="59">
        <v>-26.9</v>
      </c>
      <c r="E36" s="57">
        <v>19.329684999999998</v>
      </c>
      <c r="F36" s="57">
        <v>0.58948250000000002</v>
      </c>
      <c r="G36" s="57">
        <v>5.5374405000000007</v>
      </c>
      <c r="I36" s="59">
        <v>-26.9</v>
      </c>
      <c r="J36" s="57">
        <v>19.329684999999998</v>
      </c>
      <c r="K36" s="57">
        <v>0.58948250000000002</v>
      </c>
      <c r="L36" s="57">
        <v>5.5374405000000007</v>
      </c>
      <c r="AE36" s="3">
        <v>45361</v>
      </c>
      <c r="AF36" s="16" t="s">
        <v>7</v>
      </c>
      <c r="AG36" s="16" t="s">
        <v>2</v>
      </c>
      <c r="AH36" s="38">
        <v>-26.9</v>
      </c>
    </row>
    <row r="37" spans="1:34" x14ac:dyDescent="0.25">
      <c r="A37" s="48">
        <v>45361</v>
      </c>
      <c r="B37" s="38" t="s">
        <v>7</v>
      </c>
      <c r="C37" s="38" t="s">
        <v>19</v>
      </c>
      <c r="D37" s="63">
        <v>-30.23</v>
      </c>
      <c r="E37" s="59">
        <v>21.739850000000001</v>
      </c>
      <c r="F37" s="59">
        <v>0.80841050000000003</v>
      </c>
      <c r="G37" s="59">
        <v>5.6312289999999994</v>
      </c>
      <c r="H37" s="38"/>
      <c r="I37" s="63">
        <v>-30.23</v>
      </c>
      <c r="J37" s="59">
        <v>21.739850000000001</v>
      </c>
      <c r="K37" s="59">
        <v>0.80841050000000003</v>
      </c>
      <c r="L37" s="59">
        <v>5.6312289999999994</v>
      </c>
      <c r="O37" s="16" t="s">
        <v>26</v>
      </c>
      <c r="P37" s="16" t="s">
        <v>24</v>
      </c>
      <c r="Q37" s="16" t="s">
        <v>20</v>
      </c>
      <c r="R37" s="16" t="s">
        <v>21</v>
      </c>
      <c r="S37" s="16" t="s">
        <v>22</v>
      </c>
      <c r="AE37" s="3">
        <v>45361</v>
      </c>
      <c r="AF37" s="16" t="s">
        <v>7</v>
      </c>
      <c r="AG37" s="16" t="s">
        <v>3</v>
      </c>
      <c r="AH37" s="39">
        <v>-30.23</v>
      </c>
    </row>
    <row r="38" spans="1:34" x14ac:dyDescent="0.25">
      <c r="A38" s="21">
        <v>45377</v>
      </c>
      <c r="B38" s="16" t="s">
        <v>8</v>
      </c>
      <c r="C38" s="16" t="s">
        <v>15</v>
      </c>
      <c r="D38" s="58">
        <v>-122.11</v>
      </c>
      <c r="E38" s="58">
        <v>17.576205000000002</v>
      </c>
      <c r="F38" s="58">
        <v>0.488209</v>
      </c>
      <c r="G38" s="58">
        <v>6.9171995000000006</v>
      </c>
      <c r="H38" s="46"/>
      <c r="I38" s="58"/>
      <c r="J38" s="58"/>
      <c r="K38" s="58"/>
      <c r="L38" s="58"/>
      <c r="O38" s="16" t="s">
        <v>24</v>
      </c>
      <c r="P38" s="16">
        <f>CORREL($D38:$D55,D38:D55)</f>
        <v>1.0000000000000002</v>
      </c>
      <c r="Q38" s="16">
        <f t="shared" ref="Q38" si="13">CORREL($D38:$D55,E38:E55)</f>
        <v>0.12160025455843716</v>
      </c>
      <c r="R38" s="65">
        <f t="shared" ref="R38" si="14">CORREL($D38:$D55,F38:F55)</f>
        <v>-0.14179384200585157</v>
      </c>
      <c r="S38" s="16">
        <f t="shared" ref="S38" si="15">CORREL($D38:$D55,G38:G55)</f>
        <v>-0.17825314863805294</v>
      </c>
      <c r="AE38" s="35">
        <v>45377</v>
      </c>
      <c r="AF38" s="16" t="s">
        <v>8</v>
      </c>
      <c r="AG38" s="16" t="s">
        <v>4</v>
      </c>
      <c r="AH38" s="33">
        <v>-122.11</v>
      </c>
    </row>
    <row r="39" spans="1:34" x14ac:dyDescent="0.25">
      <c r="A39" s="21">
        <v>45377</v>
      </c>
      <c r="B39" s="16" t="s">
        <v>8</v>
      </c>
      <c r="C39" s="16" t="s">
        <v>14</v>
      </c>
      <c r="D39" s="60">
        <v>-31.73</v>
      </c>
      <c r="E39" s="57">
        <v>20.911265</v>
      </c>
      <c r="F39" s="57">
        <v>0.59761050000000004</v>
      </c>
      <c r="G39" s="57">
        <v>7.572228</v>
      </c>
      <c r="I39" s="60">
        <v>-31.73</v>
      </c>
      <c r="J39" s="57">
        <v>20.911265</v>
      </c>
      <c r="K39" s="57">
        <v>0.59761050000000004</v>
      </c>
      <c r="L39" s="57">
        <v>7.572228</v>
      </c>
      <c r="O39" s="16" t="s">
        <v>20</v>
      </c>
      <c r="Q39" s="16">
        <f>CORREL($E38:$E55,E38:E55)</f>
        <v>1</v>
      </c>
      <c r="R39" s="19">
        <f t="shared" ref="R39" si="16">CORREL($E38:$E55,F38:F55)</f>
        <v>0.66453875231088988</v>
      </c>
      <c r="S39" s="19">
        <f t="shared" ref="S39" si="17">CORREL($E38:$E55,G38:G55)</f>
        <v>0.6844830597434729</v>
      </c>
      <c r="AE39" s="35">
        <v>45377</v>
      </c>
      <c r="AF39" s="16" t="s">
        <v>8</v>
      </c>
      <c r="AG39" s="16" t="s">
        <v>2</v>
      </c>
      <c r="AH39" s="33">
        <v>-31.73</v>
      </c>
    </row>
    <row r="40" spans="1:34" x14ac:dyDescent="0.25">
      <c r="A40" s="21">
        <v>45377</v>
      </c>
      <c r="B40" s="16" t="s">
        <v>8</v>
      </c>
      <c r="C40" s="16" t="s">
        <v>19</v>
      </c>
      <c r="D40" s="61">
        <v>-48.43</v>
      </c>
      <c r="E40" s="57">
        <v>18.758410000000001</v>
      </c>
      <c r="F40" s="57">
        <v>0.39205100000000004</v>
      </c>
      <c r="G40" s="57">
        <v>6.3359350000000001</v>
      </c>
      <c r="I40" s="61">
        <v>-48.43</v>
      </c>
      <c r="J40" s="57">
        <v>18.758410000000001</v>
      </c>
      <c r="K40" s="57">
        <v>0.39205100000000004</v>
      </c>
      <c r="L40" s="57">
        <v>6.3359350000000001</v>
      </c>
      <c r="O40" s="16" t="s">
        <v>21</v>
      </c>
      <c r="R40" s="16">
        <f>CORREL($F38:$F55,F38:F55)</f>
        <v>1.0000000000000002</v>
      </c>
      <c r="S40" s="19">
        <f>CORREL($F38:$F55,G38:G55)</f>
        <v>0.79185920506405127</v>
      </c>
      <c r="AE40" s="35">
        <v>45377</v>
      </c>
      <c r="AF40" s="16" t="s">
        <v>8</v>
      </c>
      <c r="AG40" s="16" t="s">
        <v>3</v>
      </c>
      <c r="AH40" s="34">
        <v>-48.43</v>
      </c>
    </row>
    <row r="41" spans="1:34" x14ac:dyDescent="0.25">
      <c r="A41" s="21">
        <v>45377</v>
      </c>
      <c r="B41" s="16" t="s">
        <v>9</v>
      </c>
      <c r="C41" s="16" t="s">
        <v>15</v>
      </c>
      <c r="D41" s="58">
        <v>-106.39</v>
      </c>
      <c r="E41" s="58">
        <v>18.950789999999998</v>
      </c>
      <c r="F41" s="58">
        <v>0.64065250000000007</v>
      </c>
      <c r="G41" s="58">
        <v>6.5946359999999995</v>
      </c>
      <c r="H41" s="46"/>
      <c r="I41" s="58"/>
      <c r="J41" s="58"/>
      <c r="K41" s="58"/>
      <c r="L41" s="58"/>
      <c r="O41" s="16" t="s">
        <v>22</v>
      </c>
      <c r="AE41" s="35">
        <v>45377</v>
      </c>
      <c r="AF41" s="16" t="s">
        <v>9</v>
      </c>
      <c r="AG41" s="16" t="s">
        <v>4</v>
      </c>
      <c r="AH41" s="16">
        <v>-106.39</v>
      </c>
    </row>
    <row r="42" spans="1:34" x14ac:dyDescent="0.25">
      <c r="A42" s="21">
        <v>45377</v>
      </c>
      <c r="B42" s="16" t="s">
        <v>9</v>
      </c>
      <c r="C42" s="16" t="s">
        <v>14</v>
      </c>
      <c r="D42" s="58">
        <v>-121.31881268819173</v>
      </c>
      <c r="E42" s="58">
        <v>21.020975</v>
      </c>
      <c r="F42" s="58">
        <v>0.36062300000000003</v>
      </c>
      <c r="G42" s="58">
        <v>6.0927235</v>
      </c>
      <c r="H42" s="46"/>
      <c r="I42" s="58"/>
      <c r="J42" s="58"/>
      <c r="K42" s="58"/>
      <c r="L42" s="58"/>
      <c r="AE42" s="35">
        <v>45377</v>
      </c>
      <c r="AF42" s="16" t="s">
        <v>9</v>
      </c>
      <c r="AG42" s="16" t="s">
        <v>2</v>
      </c>
      <c r="AH42" s="16">
        <v>-121.31881268819173</v>
      </c>
    </row>
    <row r="43" spans="1:34" x14ac:dyDescent="0.25">
      <c r="A43" s="21">
        <v>45377</v>
      </c>
      <c r="B43" s="16" t="s">
        <v>9</v>
      </c>
      <c r="C43" s="16" t="s">
        <v>19</v>
      </c>
      <c r="D43" s="62">
        <v>-82.04</v>
      </c>
      <c r="E43" s="57">
        <v>13.338564999999999</v>
      </c>
      <c r="F43" s="57">
        <v>0.26413249999999999</v>
      </c>
      <c r="G43" s="57">
        <v>4.4558839999999993</v>
      </c>
      <c r="I43" s="62">
        <v>-82.04</v>
      </c>
      <c r="J43" s="57">
        <v>13.338564999999999</v>
      </c>
      <c r="K43" s="57">
        <v>0.26413249999999999</v>
      </c>
      <c r="L43" s="57">
        <v>4.4558839999999993</v>
      </c>
      <c r="O43" s="16" t="s">
        <v>27</v>
      </c>
      <c r="AE43" s="35">
        <v>45377</v>
      </c>
      <c r="AF43" s="16" t="s">
        <v>9</v>
      </c>
      <c r="AG43" s="16" t="s">
        <v>3</v>
      </c>
      <c r="AH43" s="36">
        <v>-82.04</v>
      </c>
    </row>
    <row r="44" spans="1:34" x14ac:dyDescent="0.25">
      <c r="A44" s="21">
        <v>45377</v>
      </c>
      <c r="B44" s="16" t="s">
        <v>5</v>
      </c>
      <c r="C44" s="16" t="s">
        <v>15</v>
      </c>
      <c r="D44" s="57">
        <v>-29.79</v>
      </c>
      <c r="E44" s="57">
        <v>19.418859999999999</v>
      </c>
      <c r="F44" s="57">
        <v>0.38729400000000003</v>
      </c>
      <c r="G44" s="57">
        <v>4.3251135000000005</v>
      </c>
      <c r="I44" s="57">
        <v>-29.79</v>
      </c>
      <c r="J44" s="57">
        <v>19.418859999999999</v>
      </c>
      <c r="K44" s="57">
        <v>0.38729400000000003</v>
      </c>
      <c r="L44" s="57">
        <v>4.3251135000000005</v>
      </c>
      <c r="O44" s="16" t="s">
        <v>26</v>
      </c>
      <c r="P44" s="16" t="s">
        <v>24</v>
      </c>
      <c r="Q44" s="16" t="s">
        <v>20</v>
      </c>
      <c r="R44" s="16" t="s">
        <v>21</v>
      </c>
      <c r="S44" s="16" t="s">
        <v>22</v>
      </c>
      <c r="AE44" s="35">
        <v>45377</v>
      </c>
      <c r="AF44" s="16" t="s">
        <v>5</v>
      </c>
      <c r="AG44" s="16" t="s">
        <v>4</v>
      </c>
      <c r="AH44" s="16">
        <v>-29.79</v>
      </c>
    </row>
    <row r="45" spans="1:34" x14ac:dyDescent="0.25">
      <c r="A45" s="21">
        <v>45377</v>
      </c>
      <c r="B45" s="16" t="s">
        <v>5</v>
      </c>
      <c r="C45" s="16" t="s">
        <v>14</v>
      </c>
      <c r="D45" s="57">
        <v>-23.43</v>
      </c>
      <c r="E45" s="57">
        <v>17.730269999999997</v>
      </c>
      <c r="F45" s="57">
        <v>0.56023199999999995</v>
      </c>
      <c r="G45" s="57">
        <v>4.9192309999999999</v>
      </c>
      <c r="I45" s="57">
        <v>-23.43</v>
      </c>
      <c r="J45" s="57">
        <v>17.730269999999997</v>
      </c>
      <c r="K45" s="57">
        <v>0.56023199999999995</v>
      </c>
      <c r="L45" s="57">
        <v>4.9192309999999999</v>
      </c>
      <c r="O45" s="16" t="s">
        <v>24</v>
      </c>
      <c r="P45" s="16">
        <f>CORREL($I38:$I55,I38:I55)</f>
        <v>0.99999999999999989</v>
      </c>
      <c r="Q45" s="16">
        <f t="shared" ref="Q45" si="18">CORREL($I38:$I55,J38:J55)</f>
        <v>0.12160025455843716</v>
      </c>
      <c r="R45" s="65">
        <f t="shared" ref="R45" si="19">CORREL($I38:$I55,K38:K55)</f>
        <v>-0.14179384200585157</v>
      </c>
      <c r="S45" s="16">
        <f t="shared" ref="S45" si="20">CORREL($I38:$I55,L38:L55)</f>
        <v>-0.17825314863805294</v>
      </c>
      <c r="AE45" s="35">
        <v>45377</v>
      </c>
      <c r="AF45" s="16" t="s">
        <v>5</v>
      </c>
      <c r="AG45" s="16" t="s">
        <v>2</v>
      </c>
      <c r="AH45" s="16">
        <v>-23.43</v>
      </c>
    </row>
    <row r="46" spans="1:34" x14ac:dyDescent="0.25">
      <c r="A46" s="21">
        <v>45377</v>
      </c>
      <c r="B46" s="16" t="s">
        <v>5</v>
      </c>
      <c r="C46" s="16" t="s">
        <v>19</v>
      </c>
      <c r="D46" s="62">
        <v>-18.36</v>
      </c>
      <c r="E46" s="57">
        <v>21.923604999999998</v>
      </c>
      <c r="F46" s="57">
        <v>0.57703499999999996</v>
      </c>
      <c r="G46" s="57">
        <v>6.1799605</v>
      </c>
      <c r="I46" s="62">
        <v>-18.36</v>
      </c>
      <c r="J46" s="57">
        <v>21.923604999999998</v>
      </c>
      <c r="K46" s="57">
        <v>0.57703499999999996</v>
      </c>
      <c r="L46" s="57">
        <v>6.1799605</v>
      </c>
      <c r="O46" s="16" t="s">
        <v>20</v>
      </c>
      <c r="Q46" s="16">
        <f>CORREL($J38:$J55,J38:J55)</f>
        <v>1</v>
      </c>
      <c r="R46" s="19">
        <f>CORREL($J38:$J55,K38:K55)</f>
        <v>0.72126960693864783</v>
      </c>
      <c r="S46" s="19">
        <f t="shared" ref="S46" si="21">CORREL($J38:$J55,L38:L55)</f>
        <v>0.6844830597434729</v>
      </c>
      <c r="AE46" s="35">
        <v>45377</v>
      </c>
      <c r="AF46" s="16" t="s">
        <v>5</v>
      </c>
      <c r="AG46" s="16" t="s">
        <v>3</v>
      </c>
      <c r="AH46" s="36">
        <v>-18.36</v>
      </c>
    </row>
    <row r="47" spans="1:34" x14ac:dyDescent="0.25">
      <c r="A47" s="21">
        <v>45377</v>
      </c>
      <c r="B47" s="16" t="s">
        <v>6</v>
      </c>
      <c r="C47" s="16" t="s">
        <v>15</v>
      </c>
      <c r="D47" s="57">
        <v>-52.2</v>
      </c>
      <c r="E47" s="57">
        <v>20.184690000000003</v>
      </c>
      <c r="F47" s="57">
        <v>0.56313750000000007</v>
      </c>
      <c r="G47" s="57">
        <v>6.7030110000000001</v>
      </c>
      <c r="I47" s="57">
        <v>-52.2</v>
      </c>
      <c r="J47" s="57">
        <v>20.184690000000003</v>
      </c>
      <c r="K47" s="57">
        <v>0.56313750000000007</v>
      </c>
      <c r="L47" s="57">
        <v>6.7030110000000001</v>
      </c>
      <c r="O47" s="16" t="s">
        <v>21</v>
      </c>
      <c r="R47" s="16">
        <f>CORREL($K38:$K55,K38:K55)</f>
        <v>1.0000000000000002</v>
      </c>
      <c r="S47" s="19">
        <f>CORREL($K38:$K55,L38:L55)</f>
        <v>0.80880746011453497</v>
      </c>
      <c r="AE47" s="35">
        <v>45377</v>
      </c>
      <c r="AF47" s="16" t="s">
        <v>6</v>
      </c>
      <c r="AG47" s="16" t="s">
        <v>4</v>
      </c>
      <c r="AH47" s="16">
        <v>-52.2</v>
      </c>
    </row>
    <row r="48" spans="1:34" x14ac:dyDescent="0.25">
      <c r="A48" s="21">
        <v>45377</v>
      </c>
      <c r="B48" s="16" t="s">
        <v>6</v>
      </c>
      <c r="C48" s="16" t="s">
        <v>14</v>
      </c>
      <c r="D48" s="57">
        <v>-45.26</v>
      </c>
      <c r="E48" s="57">
        <v>12.77069</v>
      </c>
      <c r="F48" s="57">
        <v>0.1864365</v>
      </c>
      <c r="G48" s="57">
        <v>3.8147929999999999</v>
      </c>
      <c r="I48" s="57">
        <v>-45.26</v>
      </c>
      <c r="J48" s="57">
        <v>12.77069</v>
      </c>
      <c r="K48" s="57">
        <v>0.1864365</v>
      </c>
      <c r="L48" s="57">
        <v>3.8147929999999999</v>
      </c>
      <c r="O48" s="16" t="s">
        <v>22</v>
      </c>
      <c r="AE48" s="35">
        <v>45377</v>
      </c>
      <c r="AF48" s="16" t="s">
        <v>6</v>
      </c>
      <c r="AG48" s="16" t="s">
        <v>2</v>
      </c>
      <c r="AH48" s="16">
        <v>-45.26</v>
      </c>
    </row>
    <row r="49" spans="1:34" x14ac:dyDescent="0.25">
      <c r="A49" s="21">
        <v>45377</v>
      </c>
      <c r="B49" s="16" t="s">
        <v>6</v>
      </c>
      <c r="C49" s="16" t="s">
        <v>19</v>
      </c>
      <c r="D49" s="62">
        <v>-39.770000000000003</v>
      </c>
      <c r="E49" s="57">
        <v>19.960925</v>
      </c>
      <c r="F49" s="57">
        <v>0.32883899999999999</v>
      </c>
      <c r="G49" s="57">
        <v>5.9480155000000003</v>
      </c>
      <c r="I49" s="62">
        <v>-39.770000000000003</v>
      </c>
      <c r="J49" s="57">
        <v>19.960925</v>
      </c>
      <c r="K49" s="57">
        <v>0.32883899999999999</v>
      </c>
      <c r="L49" s="57">
        <v>5.9480155000000003</v>
      </c>
      <c r="AE49" s="35">
        <v>45377</v>
      </c>
      <c r="AF49" s="16" t="s">
        <v>6</v>
      </c>
      <c r="AG49" s="16" t="s">
        <v>3</v>
      </c>
      <c r="AH49" s="36">
        <v>-39.770000000000003</v>
      </c>
    </row>
    <row r="50" spans="1:34" x14ac:dyDescent="0.25">
      <c r="A50" s="21">
        <v>45377</v>
      </c>
      <c r="B50" s="16" t="s">
        <v>10</v>
      </c>
      <c r="C50" s="16" t="s">
        <v>15</v>
      </c>
      <c r="D50" s="57">
        <v>-41.5</v>
      </c>
      <c r="E50" s="57">
        <v>17.612010000000001</v>
      </c>
      <c r="F50" s="57">
        <v>0.29776400000000003</v>
      </c>
      <c r="G50" s="57">
        <v>5.0553540000000003</v>
      </c>
      <c r="I50" s="57">
        <v>-41.5</v>
      </c>
      <c r="J50" s="57">
        <v>17.612010000000001</v>
      </c>
      <c r="K50" s="57">
        <v>0.29776400000000003</v>
      </c>
      <c r="L50" s="57">
        <v>5.0553540000000003</v>
      </c>
      <c r="AE50" s="35">
        <v>45377</v>
      </c>
      <c r="AF50" s="16" t="s">
        <v>10</v>
      </c>
      <c r="AG50" s="16" t="s">
        <v>4</v>
      </c>
      <c r="AH50" s="16">
        <v>-41.5</v>
      </c>
    </row>
    <row r="51" spans="1:34" x14ac:dyDescent="0.25">
      <c r="A51" s="21">
        <v>45377</v>
      </c>
      <c r="B51" s="16" t="s">
        <v>10</v>
      </c>
      <c r="C51" s="16" t="s">
        <v>14</v>
      </c>
      <c r="D51" s="57">
        <v>-35.5</v>
      </c>
      <c r="E51" s="57">
        <v>16.244779999999999</v>
      </c>
      <c r="F51" s="57">
        <v>0.26441550000000003</v>
      </c>
      <c r="G51" s="57">
        <v>4.4045074999999994</v>
      </c>
      <c r="I51" s="57">
        <v>-35.5</v>
      </c>
      <c r="J51" s="57">
        <v>16.244779999999999</v>
      </c>
      <c r="K51" s="57">
        <v>0.26441550000000003</v>
      </c>
      <c r="L51" s="57">
        <v>4.4045074999999994</v>
      </c>
      <c r="AE51" s="35">
        <v>45377</v>
      </c>
      <c r="AF51" s="16" t="s">
        <v>10</v>
      </c>
      <c r="AG51" s="16" t="s">
        <v>2</v>
      </c>
      <c r="AH51" s="16">
        <v>-35.5</v>
      </c>
    </row>
    <row r="52" spans="1:34" x14ac:dyDescent="0.25">
      <c r="A52" s="21">
        <v>45377</v>
      </c>
      <c r="B52" s="16" t="s">
        <v>10</v>
      </c>
      <c r="C52" s="16" t="s">
        <v>19</v>
      </c>
      <c r="D52" s="62">
        <v>-52.5</v>
      </c>
      <c r="E52" s="57">
        <v>17.982455000000002</v>
      </c>
      <c r="F52" s="57">
        <v>0.30264849999999999</v>
      </c>
      <c r="G52" s="57">
        <v>4.7079120000000003</v>
      </c>
      <c r="I52" s="62">
        <v>-52.5</v>
      </c>
      <c r="J52" s="57">
        <v>17.982455000000002</v>
      </c>
      <c r="K52" s="57">
        <v>0.30264849999999999</v>
      </c>
      <c r="L52" s="57">
        <v>4.7079120000000003</v>
      </c>
      <c r="AE52" s="35">
        <v>45377</v>
      </c>
      <c r="AF52" s="16" t="s">
        <v>10</v>
      </c>
      <c r="AG52" s="16" t="s">
        <v>3</v>
      </c>
      <c r="AH52" s="36">
        <v>-52.5</v>
      </c>
    </row>
    <row r="53" spans="1:34" x14ac:dyDescent="0.25">
      <c r="A53" s="21">
        <v>45377</v>
      </c>
      <c r="B53" s="16" t="s">
        <v>7</v>
      </c>
      <c r="C53" s="16" t="s">
        <v>15</v>
      </c>
      <c r="D53" s="64">
        <v>-145.94999999999999</v>
      </c>
      <c r="E53" s="58">
        <v>20.363585</v>
      </c>
      <c r="F53" s="58">
        <v>0.65864600000000006</v>
      </c>
      <c r="G53" s="58">
        <v>6.1611739999999999</v>
      </c>
      <c r="H53" s="46"/>
      <c r="I53" s="64"/>
      <c r="J53" s="58"/>
      <c r="K53" s="58"/>
      <c r="L53" s="58"/>
      <c r="AE53" s="35">
        <v>45377</v>
      </c>
      <c r="AF53" s="16" t="s">
        <v>7</v>
      </c>
      <c r="AG53" s="16" t="s">
        <v>4</v>
      </c>
      <c r="AH53" s="38">
        <v>-145.94999999999999</v>
      </c>
    </row>
    <row r="54" spans="1:34" x14ac:dyDescent="0.25">
      <c r="A54" s="21">
        <v>45377</v>
      </c>
      <c r="B54" s="16" t="s">
        <v>7</v>
      </c>
      <c r="C54" s="16" t="s">
        <v>14</v>
      </c>
      <c r="D54" s="59">
        <v>-69.319999999999993</v>
      </c>
      <c r="E54" s="57">
        <v>16.482769999999999</v>
      </c>
      <c r="F54" s="57">
        <v>0.16863249999999999</v>
      </c>
      <c r="G54" s="57">
        <v>3.2659890000000003</v>
      </c>
      <c r="I54" s="59">
        <v>-69.319999999999993</v>
      </c>
      <c r="J54" s="57">
        <v>16.482769999999999</v>
      </c>
      <c r="K54" s="57">
        <v>0.16863249999999999</v>
      </c>
      <c r="L54" s="57">
        <v>3.2659890000000003</v>
      </c>
      <c r="AE54" s="35">
        <v>45377</v>
      </c>
      <c r="AF54" s="16" t="s">
        <v>7</v>
      </c>
      <c r="AG54" s="16" t="s">
        <v>2</v>
      </c>
      <c r="AH54" s="38">
        <v>-69.319999999999993</v>
      </c>
    </row>
    <row r="55" spans="1:34" x14ac:dyDescent="0.25">
      <c r="A55" s="49">
        <v>45377</v>
      </c>
      <c r="B55" s="38" t="s">
        <v>7</v>
      </c>
      <c r="C55" s="38" t="s">
        <v>19</v>
      </c>
      <c r="D55" s="63">
        <v>-100.93</v>
      </c>
      <c r="E55" s="59">
        <v>9.5293400000000013</v>
      </c>
      <c r="F55" s="59">
        <v>0.23530999999999999</v>
      </c>
      <c r="G55" s="59">
        <v>4.0757215000000002</v>
      </c>
      <c r="H55" s="38"/>
      <c r="I55" s="63">
        <v>-100.93</v>
      </c>
      <c r="J55" s="59">
        <v>9.5293400000000013</v>
      </c>
      <c r="K55" s="59">
        <v>0.23530999999999999</v>
      </c>
      <c r="L55" s="59">
        <v>4.0757215000000002</v>
      </c>
      <c r="O55" s="16" t="s">
        <v>26</v>
      </c>
      <c r="P55" s="16" t="s">
        <v>24</v>
      </c>
      <c r="Q55" s="16" t="s">
        <v>20</v>
      </c>
      <c r="R55" s="16" t="s">
        <v>21</v>
      </c>
      <c r="S55" s="16" t="s">
        <v>22</v>
      </c>
      <c r="AE55" s="35">
        <v>45377</v>
      </c>
      <c r="AF55" s="16" t="s">
        <v>7</v>
      </c>
      <c r="AG55" s="16" t="s">
        <v>3</v>
      </c>
      <c r="AH55" s="39">
        <v>-100.93</v>
      </c>
    </row>
    <row r="56" spans="1:34" x14ac:dyDescent="0.25">
      <c r="A56" s="14">
        <v>45389</v>
      </c>
      <c r="B56" s="16" t="s">
        <v>8</v>
      </c>
      <c r="C56" s="16" t="s">
        <v>15</v>
      </c>
      <c r="D56" s="57">
        <v>-81.790000000000006</v>
      </c>
      <c r="E56" s="57">
        <v>18.560605000000002</v>
      </c>
      <c r="F56" s="57">
        <v>0.75360300000000002</v>
      </c>
      <c r="G56" s="57">
        <v>9.2227680000000003</v>
      </c>
      <c r="I56" s="57">
        <v>-81.790000000000006</v>
      </c>
      <c r="J56" s="57">
        <v>18.560605000000002</v>
      </c>
      <c r="K56" s="57">
        <v>0.75360300000000002</v>
      </c>
      <c r="L56" s="57">
        <v>9.2227680000000003</v>
      </c>
      <c r="O56" s="16" t="s">
        <v>24</v>
      </c>
      <c r="P56" s="16">
        <f>CORREL($D56:$D73,D56:D73)</f>
        <v>1</v>
      </c>
      <c r="Q56" s="16">
        <f t="shared" ref="Q56" si="22">CORREL($D56:$D73,E56:E73)</f>
        <v>0.23110593616036873</v>
      </c>
      <c r="R56" s="16">
        <f t="shared" ref="R56" si="23">CORREL($D56:$D73,F56:F73)</f>
        <v>0.26359676518452185</v>
      </c>
      <c r="S56" s="19">
        <f t="shared" ref="S56" si="24">CORREL($D56:$D73,G56:G73)</f>
        <v>0.42674763981362224</v>
      </c>
      <c r="AE56" s="32">
        <v>45389</v>
      </c>
      <c r="AF56" s="16" t="s">
        <v>8</v>
      </c>
      <c r="AG56" s="16" t="s">
        <v>4</v>
      </c>
      <c r="AH56" s="33">
        <v>-81.790000000000006</v>
      </c>
    </row>
    <row r="57" spans="1:34" x14ac:dyDescent="0.25">
      <c r="A57" s="14">
        <v>45389</v>
      </c>
      <c r="B57" s="16" t="s">
        <v>8</v>
      </c>
      <c r="C57" s="16" t="s">
        <v>14</v>
      </c>
      <c r="D57" s="60">
        <v>-48.97</v>
      </c>
      <c r="E57" s="57">
        <v>17.888494999999999</v>
      </c>
      <c r="F57" s="57">
        <v>0.6049485</v>
      </c>
      <c r="G57" s="57">
        <v>7.8075510000000001</v>
      </c>
      <c r="I57" s="60">
        <v>-48.97</v>
      </c>
      <c r="J57" s="57">
        <v>17.888494999999999</v>
      </c>
      <c r="K57" s="57">
        <v>0.6049485</v>
      </c>
      <c r="L57" s="57">
        <v>7.8075510000000001</v>
      </c>
      <c r="O57" s="16" t="s">
        <v>20</v>
      </c>
      <c r="Q57" s="16">
        <f>CORREL($E56:$E73,E56:E73)</f>
        <v>1.0000000000000002</v>
      </c>
      <c r="R57" s="19">
        <f t="shared" ref="R57" si="25">CORREL($E56:$E73,F56:F73)</f>
        <v>0.58767603796954193</v>
      </c>
      <c r="S57" s="19">
        <f t="shared" ref="S57" si="26">CORREL($E56:$E73,G56:G73)</f>
        <v>0.58231903982760036</v>
      </c>
      <c r="AE57" s="32">
        <v>45389</v>
      </c>
      <c r="AF57" s="16" t="s">
        <v>8</v>
      </c>
      <c r="AG57" s="16" t="s">
        <v>2</v>
      </c>
      <c r="AH57" s="33">
        <v>-48.97</v>
      </c>
    </row>
    <row r="58" spans="1:34" x14ac:dyDescent="0.25">
      <c r="A58" s="14">
        <v>45389</v>
      </c>
      <c r="B58" s="16" t="s">
        <v>8</v>
      </c>
      <c r="C58" s="16" t="s">
        <v>19</v>
      </c>
      <c r="D58" s="61">
        <v>-22.04</v>
      </c>
      <c r="E58" s="57">
        <v>18.660989999999998</v>
      </c>
      <c r="F58" s="57">
        <v>0.84585250000000012</v>
      </c>
      <c r="G58" s="57">
        <v>9.1766304999999999</v>
      </c>
      <c r="I58" s="61">
        <v>-22.04</v>
      </c>
      <c r="J58" s="57">
        <v>18.660989999999998</v>
      </c>
      <c r="K58" s="57">
        <v>0.84585250000000012</v>
      </c>
      <c r="L58" s="57">
        <v>9.1766304999999999</v>
      </c>
      <c r="O58" s="16" t="s">
        <v>21</v>
      </c>
      <c r="R58" s="16">
        <f>CORREL($F56:$F73,F56:F73)</f>
        <v>1</v>
      </c>
      <c r="S58" s="19">
        <f>CORREL($F56:$F73,G56:G73)</f>
        <v>0.80010566708491582</v>
      </c>
      <c r="AE58" s="32">
        <v>45389</v>
      </c>
      <c r="AF58" s="16" t="s">
        <v>8</v>
      </c>
      <c r="AG58" s="16" t="s">
        <v>3</v>
      </c>
      <c r="AH58" s="34">
        <v>-22.04</v>
      </c>
    </row>
    <row r="59" spans="1:34" x14ac:dyDescent="0.25">
      <c r="A59" s="14">
        <v>45389</v>
      </c>
      <c r="B59" s="16" t="s">
        <v>9</v>
      </c>
      <c r="C59" s="16" t="s">
        <v>15</v>
      </c>
      <c r="D59" s="57">
        <v>-54.1</v>
      </c>
      <c r="E59" s="57">
        <v>18.252020000000002</v>
      </c>
      <c r="F59" s="57">
        <v>0.4270195</v>
      </c>
      <c r="G59" s="57">
        <v>7.4366009999999996</v>
      </c>
      <c r="I59" s="57">
        <v>-54.1</v>
      </c>
      <c r="J59" s="57">
        <v>18.252020000000002</v>
      </c>
      <c r="K59" s="57">
        <v>0.4270195</v>
      </c>
      <c r="L59" s="57">
        <v>7.4366009999999996</v>
      </c>
      <c r="O59" s="16" t="s">
        <v>22</v>
      </c>
      <c r="AE59" s="32">
        <v>45389</v>
      </c>
      <c r="AF59" s="16" t="s">
        <v>9</v>
      </c>
      <c r="AG59" s="16" t="s">
        <v>4</v>
      </c>
      <c r="AH59" s="16">
        <v>-54.1</v>
      </c>
    </row>
    <row r="60" spans="1:34" x14ac:dyDescent="0.25">
      <c r="A60" s="14">
        <v>45389</v>
      </c>
      <c r="B60" s="16" t="s">
        <v>9</v>
      </c>
      <c r="C60" s="16" t="s">
        <v>14</v>
      </c>
      <c r="D60" s="57">
        <v>-44.784200668334961</v>
      </c>
      <c r="E60" s="57">
        <v>18.03622</v>
      </c>
      <c r="F60" s="57">
        <v>0.24247350000000001</v>
      </c>
      <c r="G60" s="57">
        <v>6.3132335000000008</v>
      </c>
      <c r="I60" s="57">
        <v>-44.784200668334961</v>
      </c>
      <c r="J60" s="57">
        <v>18.03622</v>
      </c>
      <c r="K60" s="57">
        <v>0.24247350000000001</v>
      </c>
      <c r="L60" s="57">
        <v>6.3132335000000008</v>
      </c>
      <c r="AE60" s="32">
        <v>45389</v>
      </c>
      <c r="AF60" s="16" t="s">
        <v>9</v>
      </c>
      <c r="AG60" s="16" t="s">
        <v>2</v>
      </c>
      <c r="AH60" s="16">
        <v>-44.784200668334961</v>
      </c>
    </row>
    <row r="61" spans="1:34" x14ac:dyDescent="0.25">
      <c r="A61" s="14">
        <v>45389</v>
      </c>
      <c r="B61" s="16" t="s">
        <v>9</v>
      </c>
      <c r="C61" s="16" t="s">
        <v>19</v>
      </c>
      <c r="D61" s="62">
        <v>-109.86</v>
      </c>
      <c r="E61" s="57">
        <v>14.42305</v>
      </c>
      <c r="F61" s="57">
        <v>0.20826649999999999</v>
      </c>
      <c r="G61" s="57">
        <v>6.2609634999999999</v>
      </c>
      <c r="I61" s="62">
        <v>-109.86</v>
      </c>
      <c r="J61" s="57">
        <v>14.42305</v>
      </c>
      <c r="K61" s="57">
        <v>0.20826649999999999</v>
      </c>
      <c r="L61" s="57">
        <v>6.2609634999999999</v>
      </c>
      <c r="O61" s="16" t="s">
        <v>27</v>
      </c>
      <c r="AE61" s="32">
        <v>45389</v>
      </c>
      <c r="AF61" s="16" t="s">
        <v>9</v>
      </c>
      <c r="AG61" s="16" t="s">
        <v>3</v>
      </c>
      <c r="AH61" s="36">
        <v>-109.86</v>
      </c>
    </row>
    <row r="62" spans="1:34" x14ac:dyDescent="0.25">
      <c r="A62" s="14">
        <v>45389</v>
      </c>
      <c r="B62" s="16" t="s">
        <v>5</v>
      </c>
      <c r="C62" s="16" t="s">
        <v>15</v>
      </c>
      <c r="D62" s="57">
        <v>-36.880000000000003</v>
      </c>
      <c r="E62" s="57">
        <v>21.740935</v>
      </c>
      <c r="F62" s="57">
        <v>0.441029</v>
      </c>
      <c r="G62" s="57">
        <v>7.5438400000000003</v>
      </c>
      <c r="I62" s="57">
        <v>-36.880000000000003</v>
      </c>
      <c r="J62" s="57">
        <v>21.740935</v>
      </c>
      <c r="K62" s="57">
        <v>0.441029</v>
      </c>
      <c r="L62" s="57">
        <v>7.5438400000000003</v>
      </c>
      <c r="O62" s="16" t="s">
        <v>26</v>
      </c>
      <c r="P62" s="16" t="s">
        <v>24</v>
      </c>
      <c r="Q62" s="16" t="s">
        <v>20</v>
      </c>
      <c r="R62" s="16" t="s">
        <v>21</v>
      </c>
      <c r="S62" s="16" t="s">
        <v>22</v>
      </c>
      <c r="AE62" s="32">
        <v>45389</v>
      </c>
      <c r="AF62" s="16" t="s">
        <v>5</v>
      </c>
      <c r="AG62" s="16" t="s">
        <v>4</v>
      </c>
      <c r="AH62" s="16">
        <v>-36.880000000000003</v>
      </c>
    </row>
    <row r="63" spans="1:34" x14ac:dyDescent="0.25">
      <c r="A63" s="14">
        <v>45389</v>
      </c>
      <c r="B63" s="16" t="s">
        <v>5</v>
      </c>
      <c r="C63" s="16" t="s">
        <v>14</v>
      </c>
      <c r="D63" s="57">
        <v>-19</v>
      </c>
      <c r="E63" s="57">
        <v>15.868535</v>
      </c>
      <c r="F63" s="57">
        <v>0.36587000000000003</v>
      </c>
      <c r="G63" s="57">
        <v>6.5045114999999996</v>
      </c>
      <c r="I63" s="57">
        <v>-19</v>
      </c>
      <c r="J63" s="57">
        <v>15.868535</v>
      </c>
      <c r="K63" s="57">
        <v>0.36587000000000003</v>
      </c>
      <c r="L63" s="57">
        <v>6.5045114999999996</v>
      </c>
      <c r="O63" s="16" t="s">
        <v>24</v>
      </c>
      <c r="P63" s="16">
        <f>CORREL($I56:$I73,I56:I73)</f>
        <v>1</v>
      </c>
      <c r="Q63" s="66">
        <f t="shared" ref="Q63" si="27">CORREL($I56:$I73,J56:J73)</f>
        <v>0.52354368559913023</v>
      </c>
      <c r="R63" s="66">
        <f t="shared" ref="R63" si="28">CORREL($I56:$I73,K56:K73)</f>
        <v>0.42061869586821005</v>
      </c>
      <c r="S63" s="66">
        <f t="shared" ref="S63" si="29">CORREL($I56:$I73,L56:L73)</f>
        <v>0.54276619194186593</v>
      </c>
      <c r="AE63" s="32">
        <v>45389</v>
      </c>
      <c r="AF63" s="16" t="s">
        <v>5</v>
      </c>
      <c r="AG63" s="16" t="s">
        <v>2</v>
      </c>
      <c r="AH63" s="16">
        <v>-19</v>
      </c>
    </row>
    <row r="64" spans="1:34" x14ac:dyDescent="0.25">
      <c r="A64" s="14">
        <v>45389</v>
      </c>
      <c r="B64" s="16" t="s">
        <v>5</v>
      </c>
      <c r="C64" s="16" t="s">
        <v>19</v>
      </c>
      <c r="D64" s="62">
        <v>-22.12</v>
      </c>
      <c r="E64" s="57">
        <v>21.660995</v>
      </c>
      <c r="F64" s="57">
        <v>0.41732849999999999</v>
      </c>
      <c r="G64" s="57">
        <v>7.4459689999999998</v>
      </c>
      <c r="I64" s="62">
        <v>-22.12</v>
      </c>
      <c r="J64" s="57">
        <v>21.660995</v>
      </c>
      <c r="K64" s="57">
        <v>0.41732849999999999</v>
      </c>
      <c r="L64" s="57">
        <v>7.4459689999999998</v>
      </c>
      <c r="O64" s="16" t="s">
        <v>20</v>
      </c>
      <c r="Q64" s="16">
        <f>CORREL($J56:$J73,J56:J73)</f>
        <v>1</v>
      </c>
      <c r="R64" s="19">
        <f>CORREL($J56:$J73,K56:K73)</f>
        <v>0.59074967507154397</v>
      </c>
      <c r="S64" s="19">
        <f t="shared" ref="S64" si="30">CORREL($J56:$J73,L56:L73)</f>
        <v>0.60563905202956725</v>
      </c>
      <c r="AE64" s="32">
        <v>45389</v>
      </c>
      <c r="AF64" s="16" t="s">
        <v>5</v>
      </c>
      <c r="AG64" s="16" t="s">
        <v>3</v>
      </c>
      <c r="AH64" s="36">
        <v>-22.12</v>
      </c>
    </row>
    <row r="65" spans="1:34" x14ac:dyDescent="0.25">
      <c r="A65" s="14">
        <v>45389</v>
      </c>
      <c r="B65" s="16" t="s">
        <v>6</v>
      </c>
      <c r="C65" s="16" t="s">
        <v>15</v>
      </c>
      <c r="D65" s="57">
        <v>-38.979999999999997</v>
      </c>
      <c r="E65" s="57">
        <v>20.599364999999999</v>
      </c>
      <c r="F65" s="57">
        <v>0.75899899999999998</v>
      </c>
      <c r="G65" s="57">
        <v>7.0202410000000004</v>
      </c>
      <c r="I65" s="57">
        <v>-38.979999999999997</v>
      </c>
      <c r="J65" s="57">
        <v>20.599364999999999</v>
      </c>
      <c r="K65" s="57">
        <v>0.75899899999999998</v>
      </c>
      <c r="L65" s="57">
        <v>7.0202410000000004</v>
      </c>
      <c r="O65" s="16" t="s">
        <v>21</v>
      </c>
      <c r="R65" s="16">
        <f>CORREL($K56:$K73,K56:K73)</f>
        <v>0.99999999999999989</v>
      </c>
      <c r="S65" s="19">
        <f>CORREL($K56:$K73,L56:L73)</f>
        <v>0.8055155557211463</v>
      </c>
      <c r="AE65" s="32">
        <v>45389</v>
      </c>
      <c r="AF65" s="16" t="s">
        <v>6</v>
      </c>
      <c r="AG65" s="16" t="s">
        <v>4</v>
      </c>
      <c r="AH65" s="16">
        <v>-38.979999999999997</v>
      </c>
    </row>
    <row r="66" spans="1:34" x14ac:dyDescent="0.25">
      <c r="A66" s="14">
        <v>45389</v>
      </c>
      <c r="B66" s="16" t="s">
        <v>6</v>
      </c>
      <c r="C66" s="16" t="s">
        <v>14</v>
      </c>
      <c r="D66" s="57">
        <v>-126.66</v>
      </c>
      <c r="E66" s="57">
        <v>14.810054999999998</v>
      </c>
      <c r="F66" s="57">
        <v>0.175316</v>
      </c>
      <c r="G66" s="57">
        <v>3.826095</v>
      </c>
      <c r="I66" s="57">
        <v>-126.66</v>
      </c>
      <c r="J66" s="57">
        <v>14.810054999999998</v>
      </c>
      <c r="K66" s="57">
        <v>0.175316</v>
      </c>
      <c r="L66" s="57">
        <v>3.826095</v>
      </c>
      <c r="O66" s="16" t="s">
        <v>22</v>
      </c>
      <c r="AE66" s="32">
        <v>45389</v>
      </c>
      <c r="AF66" s="16" t="s">
        <v>6</v>
      </c>
      <c r="AG66" s="16" t="s">
        <v>2</v>
      </c>
      <c r="AH66" s="16">
        <v>-126.66</v>
      </c>
    </row>
    <row r="67" spans="1:34" x14ac:dyDescent="0.25">
      <c r="A67" s="14">
        <v>45389</v>
      </c>
      <c r="B67" s="16" t="s">
        <v>6</v>
      </c>
      <c r="C67" s="16" t="s">
        <v>19</v>
      </c>
      <c r="D67" s="62">
        <v>-23.59</v>
      </c>
      <c r="E67" s="57">
        <v>21.09826</v>
      </c>
      <c r="F67" s="57">
        <v>0.76209100000000007</v>
      </c>
      <c r="G67" s="57">
        <v>7.9336159999999998</v>
      </c>
      <c r="I67" s="62">
        <v>-23.59</v>
      </c>
      <c r="J67" s="57">
        <v>21.09826</v>
      </c>
      <c r="K67" s="57">
        <v>0.76209100000000007</v>
      </c>
      <c r="L67" s="57">
        <v>7.9336159999999998</v>
      </c>
      <c r="AE67" s="32">
        <v>45389</v>
      </c>
      <c r="AF67" s="16" t="s">
        <v>6</v>
      </c>
      <c r="AG67" s="16" t="s">
        <v>3</v>
      </c>
      <c r="AH67" s="36">
        <v>-23.59</v>
      </c>
    </row>
    <row r="68" spans="1:34" x14ac:dyDescent="0.25">
      <c r="A68" s="14">
        <v>45389</v>
      </c>
      <c r="B68" s="16" t="s">
        <v>10</v>
      </c>
      <c r="C68" s="16" t="s">
        <v>15</v>
      </c>
      <c r="D68" s="57">
        <v>-24.83</v>
      </c>
      <c r="E68" s="57">
        <v>18.863815000000002</v>
      </c>
      <c r="F68" s="57">
        <v>0.46454400000000001</v>
      </c>
      <c r="G68" s="57">
        <v>8.0061975000000007</v>
      </c>
      <c r="I68" s="57">
        <v>-24.83</v>
      </c>
      <c r="J68" s="57">
        <v>18.863815000000002</v>
      </c>
      <c r="K68" s="57">
        <v>0.46454400000000001</v>
      </c>
      <c r="L68" s="57">
        <v>8.0061975000000007</v>
      </c>
      <c r="AE68" s="32">
        <v>45389</v>
      </c>
      <c r="AF68" s="16" t="s">
        <v>10</v>
      </c>
      <c r="AG68" s="16" t="s">
        <v>4</v>
      </c>
      <c r="AH68" s="16">
        <v>-24.83</v>
      </c>
    </row>
    <row r="69" spans="1:34" x14ac:dyDescent="0.25">
      <c r="A69" s="14">
        <v>45389</v>
      </c>
      <c r="B69" s="16" t="s">
        <v>10</v>
      </c>
      <c r="C69" s="16" t="s">
        <v>14</v>
      </c>
      <c r="D69" s="57">
        <v>-45.17</v>
      </c>
      <c r="E69" s="57">
        <v>16.851749999999999</v>
      </c>
      <c r="F69" s="57">
        <v>0.26145399999999996</v>
      </c>
      <c r="G69" s="57">
        <v>5.4929749999999995</v>
      </c>
      <c r="I69" s="57">
        <v>-45.17</v>
      </c>
      <c r="J69" s="57">
        <v>16.851749999999999</v>
      </c>
      <c r="K69" s="57">
        <v>0.26145399999999996</v>
      </c>
      <c r="L69" s="57">
        <v>5.4929749999999995</v>
      </c>
      <c r="AE69" s="32">
        <v>45389</v>
      </c>
      <c r="AF69" s="16" t="s">
        <v>10</v>
      </c>
      <c r="AG69" s="16" t="s">
        <v>2</v>
      </c>
      <c r="AH69" s="16">
        <v>-45.17</v>
      </c>
    </row>
    <row r="70" spans="1:34" x14ac:dyDescent="0.25">
      <c r="A70" s="14">
        <v>45389</v>
      </c>
      <c r="B70" s="16" t="s">
        <v>10</v>
      </c>
      <c r="C70" s="16" t="s">
        <v>19</v>
      </c>
      <c r="D70" s="62">
        <v>-34.5</v>
      </c>
      <c r="E70" s="57">
        <v>21.339840000000002</v>
      </c>
      <c r="F70" s="57">
        <v>0.4509785</v>
      </c>
      <c r="G70" s="57">
        <v>6.7221229999999998</v>
      </c>
      <c r="I70" s="62">
        <v>-34.5</v>
      </c>
      <c r="J70" s="57">
        <v>21.339840000000002</v>
      </c>
      <c r="K70" s="57">
        <v>0.4509785</v>
      </c>
      <c r="L70" s="57">
        <v>6.7221229999999998</v>
      </c>
      <c r="AE70" s="32">
        <v>45389</v>
      </c>
      <c r="AF70" s="16" t="s">
        <v>10</v>
      </c>
      <c r="AG70" s="16" t="s">
        <v>3</v>
      </c>
      <c r="AH70" s="36">
        <v>-34.5</v>
      </c>
    </row>
    <row r="71" spans="1:34" x14ac:dyDescent="0.25">
      <c r="A71" s="14">
        <v>45389</v>
      </c>
      <c r="B71" s="16" t="s">
        <v>7</v>
      </c>
      <c r="C71" s="16" t="s">
        <v>15</v>
      </c>
      <c r="D71" s="64">
        <v>-195.99</v>
      </c>
      <c r="E71" s="58">
        <v>20.483395000000002</v>
      </c>
      <c r="F71" s="58">
        <v>0.50043300000000002</v>
      </c>
      <c r="G71" s="58">
        <v>6.4580004999999998</v>
      </c>
      <c r="H71" s="46"/>
      <c r="I71" s="64"/>
      <c r="J71" s="58"/>
      <c r="K71" s="58"/>
      <c r="L71" s="58"/>
      <c r="AE71" s="32">
        <v>45389</v>
      </c>
      <c r="AF71" s="16" t="s">
        <v>7</v>
      </c>
      <c r="AG71" s="16" t="s">
        <v>4</v>
      </c>
      <c r="AH71" s="38">
        <v>-195.99</v>
      </c>
    </row>
    <row r="72" spans="1:34" x14ac:dyDescent="0.25">
      <c r="A72" s="14">
        <v>45389</v>
      </c>
      <c r="B72" s="16" t="s">
        <v>7</v>
      </c>
      <c r="C72" s="16" t="s">
        <v>14</v>
      </c>
      <c r="D72" s="59">
        <v>-84.65</v>
      </c>
      <c r="E72" s="57">
        <v>11.658525000000001</v>
      </c>
      <c r="F72" s="57">
        <v>0.22080250000000001</v>
      </c>
      <c r="G72" s="57">
        <v>4.1659860000000002</v>
      </c>
      <c r="I72" s="59">
        <v>-84.65</v>
      </c>
      <c r="J72" s="57">
        <v>11.658525000000001</v>
      </c>
      <c r="K72" s="57">
        <v>0.22080250000000001</v>
      </c>
      <c r="L72" s="57">
        <v>4.1659860000000002</v>
      </c>
      <c r="AE72" s="32">
        <v>45389</v>
      </c>
      <c r="AF72" s="16" t="s">
        <v>7</v>
      </c>
      <c r="AG72" s="16" t="s">
        <v>2</v>
      </c>
      <c r="AH72" s="38">
        <v>-84.65</v>
      </c>
    </row>
    <row r="73" spans="1:34" x14ac:dyDescent="0.25">
      <c r="A73" s="50">
        <v>45389</v>
      </c>
      <c r="B73" s="38" t="s">
        <v>7</v>
      </c>
      <c r="C73" s="38" t="s">
        <v>19</v>
      </c>
      <c r="D73" s="63">
        <v>-84.34</v>
      </c>
      <c r="E73" s="59">
        <v>22.281680000000001</v>
      </c>
      <c r="F73" s="59">
        <v>0.59008250000000007</v>
      </c>
      <c r="G73" s="59">
        <v>6.7763014999999998</v>
      </c>
      <c r="H73" s="38"/>
      <c r="I73" s="63">
        <v>-84.34</v>
      </c>
      <c r="J73" s="59">
        <v>22.281680000000001</v>
      </c>
      <c r="K73" s="59">
        <v>0.59008250000000007</v>
      </c>
      <c r="L73" s="59">
        <v>6.7763014999999998</v>
      </c>
      <c r="AE73" s="32">
        <v>45389</v>
      </c>
      <c r="AF73" s="16" t="s">
        <v>7</v>
      </c>
      <c r="AG73" s="16" t="s">
        <v>3</v>
      </c>
      <c r="AH73" s="39">
        <v>-84.34</v>
      </c>
    </row>
    <row r="75" spans="1:34" x14ac:dyDescent="0.25">
      <c r="C75" s="16" t="s">
        <v>25</v>
      </c>
      <c r="D75" s="16" t="s">
        <v>24</v>
      </c>
      <c r="E75" s="16" t="s">
        <v>20</v>
      </c>
      <c r="F75" s="16" t="s">
        <v>21</v>
      </c>
      <c r="G75" s="16" t="s">
        <v>22</v>
      </c>
    </row>
    <row r="76" spans="1:34" x14ac:dyDescent="0.25">
      <c r="C76" s="16" t="s">
        <v>24</v>
      </c>
      <c r="D76" s="16">
        <f>CORREL($D$2:$D$73,D2:D73)</f>
        <v>1.0000000000000002</v>
      </c>
      <c r="E76" s="16">
        <f t="shared" ref="E76:G76" si="31">CORREL($D$2:$D$73,E2:E73)</f>
        <v>0.39078130024702556</v>
      </c>
      <c r="F76" s="16">
        <f t="shared" si="31"/>
        <v>0.40923068531564954</v>
      </c>
      <c r="G76" s="16">
        <f t="shared" si="31"/>
        <v>0.23046518680096634</v>
      </c>
    </row>
    <row r="77" spans="1:34" x14ac:dyDescent="0.25">
      <c r="C77" s="16" t="s">
        <v>20</v>
      </c>
      <c r="E77" s="16">
        <f>CORREL($E$2:$E$73,E2:E73)</f>
        <v>1.0000000000000002</v>
      </c>
      <c r="F77" s="16">
        <f t="shared" ref="F77:G77" si="32">CORREL($E$2:$E$73,F2:F73)</f>
        <v>0.72961443211089838</v>
      </c>
      <c r="G77" s="16">
        <f t="shared" si="32"/>
        <v>0.43126696269058501</v>
      </c>
    </row>
    <row r="78" spans="1:34" x14ac:dyDescent="0.25">
      <c r="C78" s="16" t="s">
        <v>21</v>
      </c>
      <c r="F78" s="16">
        <f>CORREL($F$2:$F$73,F2:F73)</f>
        <v>1</v>
      </c>
      <c r="G78" s="16">
        <f>CORREL($F$2:$F$73,G2:G73)</f>
        <v>0.37768669042551667</v>
      </c>
    </row>
    <row r="79" spans="1:34" x14ac:dyDescent="0.25">
      <c r="C79" s="16" t="s">
        <v>22</v>
      </c>
    </row>
    <row r="82" spans="1:7" x14ac:dyDescent="0.25">
      <c r="C82" s="18" t="s">
        <v>12</v>
      </c>
      <c r="D82" s="18" t="s">
        <v>24</v>
      </c>
      <c r="E82" s="18" t="s">
        <v>20</v>
      </c>
      <c r="F82" s="18" t="s">
        <v>21</v>
      </c>
      <c r="G82" s="18" t="s">
        <v>22</v>
      </c>
    </row>
    <row r="83" spans="1:7" x14ac:dyDescent="0.25">
      <c r="A83" s="14">
        <v>45389</v>
      </c>
      <c r="B83" s="16" t="s">
        <v>8</v>
      </c>
      <c r="C83" s="16" t="s">
        <v>15</v>
      </c>
      <c r="D83" s="16">
        <v>-81.790000000000006</v>
      </c>
      <c r="E83" s="16">
        <v>18.560605000000002</v>
      </c>
      <c r="F83" s="16">
        <v>0.75360300000000002</v>
      </c>
      <c r="G83" s="16">
        <v>9.2227680000000003</v>
      </c>
    </row>
    <row r="84" spans="1:7" x14ac:dyDescent="0.25">
      <c r="A84" s="14">
        <v>45389</v>
      </c>
      <c r="B84" s="16" t="s">
        <v>9</v>
      </c>
      <c r="C84" s="16" t="s">
        <v>15</v>
      </c>
      <c r="D84" s="33">
        <v>-54.1</v>
      </c>
      <c r="E84" s="16">
        <v>18.252020000000002</v>
      </c>
      <c r="F84" s="16">
        <v>0.4270195</v>
      </c>
      <c r="G84" s="16">
        <v>7.4366009999999996</v>
      </c>
    </row>
    <row r="85" spans="1:7" x14ac:dyDescent="0.25">
      <c r="A85" s="14">
        <v>45389</v>
      </c>
      <c r="B85" s="16" t="s">
        <v>5</v>
      </c>
      <c r="C85" s="16" t="s">
        <v>15</v>
      </c>
      <c r="D85" s="34">
        <v>-36.880000000000003</v>
      </c>
      <c r="E85" s="16">
        <v>21.740935</v>
      </c>
      <c r="F85" s="16">
        <v>0.441029</v>
      </c>
      <c r="G85" s="16">
        <v>7.5438400000000003</v>
      </c>
    </row>
    <row r="86" spans="1:7" x14ac:dyDescent="0.25">
      <c r="A86" s="14">
        <v>45389</v>
      </c>
      <c r="B86" s="16" t="s">
        <v>6</v>
      </c>
      <c r="C86" s="16" t="s">
        <v>15</v>
      </c>
      <c r="D86" s="16">
        <v>-38.979999999999997</v>
      </c>
      <c r="E86" s="16">
        <v>20.599364999999999</v>
      </c>
      <c r="F86" s="16">
        <v>0.75899899999999998</v>
      </c>
      <c r="G86" s="16">
        <v>7.0202410000000004</v>
      </c>
    </row>
    <row r="87" spans="1:7" x14ac:dyDescent="0.25">
      <c r="A87" s="14">
        <v>45389</v>
      </c>
      <c r="B87" s="16" t="s">
        <v>10</v>
      </c>
      <c r="C87" s="16" t="s">
        <v>15</v>
      </c>
      <c r="D87" s="16">
        <v>-24.83</v>
      </c>
      <c r="E87" s="16">
        <v>18.863815000000002</v>
      </c>
      <c r="F87" s="16">
        <v>0.46454400000000001</v>
      </c>
      <c r="G87" s="16">
        <v>8.0061975000000007</v>
      </c>
    </row>
    <row r="88" spans="1:7" x14ac:dyDescent="0.25">
      <c r="A88" s="14">
        <v>45389</v>
      </c>
      <c r="B88" s="16" t="s">
        <v>7</v>
      </c>
      <c r="C88" s="16" t="s">
        <v>15</v>
      </c>
      <c r="D88" s="51">
        <v>-93.19</v>
      </c>
      <c r="E88" s="46">
        <v>20.483395000000002</v>
      </c>
      <c r="F88" s="46">
        <v>0.50043300000000002</v>
      </c>
      <c r="G88" s="46">
        <v>6.4580004999999998</v>
      </c>
    </row>
    <row r="89" spans="1:7" x14ac:dyDescent="0.25">
      <c r="A89" s="14">
        <v>45389</v>
      </c>
      <c r="B89" s="16" t="s">
        <v>8</v>
      </c>
      <c r="C89" s="16" t="s">
        <v>14</v>
      </c>
      <c r="D89" s="16">
        <v>-48.97</v>
      </c>
      <c r="E89" s="16">
        <v>17.888494999999999</v>
      </c>
      <c r="F89" s="16">
        <v>0.6049485</v>
      </c>
      <c r="G89" s="16">
        <v>7.8075510000000001</v>
      </c>
    </row>
    <row r="90" spans="1:7" x14ac:dyDescent="0.25">
      <c r="A90" s="14">
        <v>45389</v>
      </c>
      <c r="B90" s="16" t="s">
        <v>9</v>
      </c>
      <c r="C90" s="16" t="s">
        <v>14</v>
      </c>
      <c r="D90" s="16">
        <v>-44.784200668334961</v>
      </c>
      <c r="E90" s="16">
        <v>18.03622</v>
      </c>
      <c r="F90" s="16">
        <v>0.24247350000000001</v>
      </c>
      <c r="G90" s="16">
        <v>6.3132335000000008</v>
      </c>
    </row>
    <row r="91" spans="1:7" x14ac:dyDescent="0.25">
      <c r="A91" s="14">
        <v>45389</v>
      </c>
      <c r="B91" s="16" t="s">
        <v>5</v>
      </c>
      <c r="C91" s="16" t="s">
        <v>14</v>
      </c>
      <c r="D91" s="36">
        <v>-19</v>
      </c>
      <c r="E91" s="16">
        <v>15.868535</v>
      </c>
      <c r="F91" s="16">
        <v>0.36587000000000003</v>
      </c>
      <c r="G91" s="16">
        <v>6.5045114999999996</v>
      </c>
    </row>
    <row r="92" spans="1:7" x14ac:dyDescent="0.25">
      <c r="A92" s="14">
        <v>45389</v>
      </c>
      <c r="B92" s="16" t="s">
        <v>6</v>
      </c>
      <c r="C92" s="16" t="s">
        <v>14</v>
      </c>
      <c r="D92" s="16">
        <v>-126.66</v>
      </c>
      <c r="E92" s="16">
        <v>14.810054999999998</v>
      </c>
      <c r="F92" s="16">
        <v>0.175316</v>
      </c>
      <c r="G92" s="16">
        <v>3.826095</v>
      </c>
    </row>
    <row r="93" spans="1:7" x14ac:dyDescent="0.25">
      <c r="A93" s="14">
        <v>45389</v>
      </c>
      <c r="B93" s="16" t="s">
        <v>10</v>
      </c>
      <c r="C93" s="16" t="s">
        <v>14</v>
      </c>
      <c r="D93" s="16">
        <v>-45.17</v>
      </c>
      <c r="E93" s="16">
        <v>16.851749999999999</v>
      </c>
      <c r="F93" s="16">
        <v>0.26145399999999996</v>
      </c>
      <c r="G93" s="16">
        <v>5.4929749999999995</v>
      </c>
    </row>
    <row r="94" spans="1:7" x14ac:dyDescent="0.25">
      <c r="A94" s="14">
        <v>45389</v>
      </c>
      <c r="B94" s="16" t="s">
        <v>7</v>
      </c>
      <c r="C94" s="16" t="s">
        <v>14</v>
      </c>
      <c r="D94" s="36">
        <v>-84.65</v>
      </c>
      <c r="E94" s="16">
        <v>11.658525000000001</v>
      </c>
      <c r="F94" s="16">
        <v>0.22080250000000001</v>
      </c>
      <c r="G94" s="16">
        <v>4.1659860000000002</v>
      </c>
    </row>
    <row r="95" spans="1:7" x14ac:dyDescent="0.25">
      <c r="A95" s="14">
        <v>45389</v>
      </c>
      <c r="B95" s="16" t="s">
        <v>8</v>
      </c>
      <c r="C95" s="16" t="s">
        <v>19</v>
      </c>
      <c r="D95" s="16">
        <v>-22.04</v>
      </c>
      <c r="E95" s="16">
        <v>18.660989999999998</v>
      </c>
      <c r="F95" s="16">
        <v>0.84585250000000012</v>
      </c>
      <c r="G95" s="16">
        <v>9.1766304999999999</v>
      </c>
    </row>
    <row r="96" spans="1:7" x14ac:dyDescent="0.25">
      <c r="A96" s="14">
        <v>45389</v>
      </c>
      <c r="B96" s="16" t="s">
        <v>9</v>
      </c>
      <c r="C96" s="16" t="s">
        <v>19</v>
      </c>
      <c r="D96" s="16">
        <v>-109.86</v>
      </c>
      <c r="E96" s="16">
        <v>14.42305</v>
      </c>
      <c r="F96" s="16">
        <v>0.20826649999999999</v>
      </c>
      <c r="G96" s="16">
        <v>6.2609634999999999</v>
      </c>
    </row>
    <row r="97" spans="1:7" x14ac:dyDescent="0.25">
      <c r="A97" s="14">
        <v>45389</v>
      </c>
      <c r="B97" s="16" t="s">
        <v>5</v>
      </c>
      <c r="C97" s="16" t="s">
        <v>19</v>
      </c>
      <c r="D97" s="36">
        <v>-22.12</v>
      </c>
      <c r="E97" s="16">
        <v>21.660995</v>
      </c>
      <c r="F97" s="16">
        <v>0.41732849999999999</v>
      </c>
      <c r="G97" s="16">
        <v>7.4459689999999998</v>
      </c>
    </row>
    <row r="98" spans="1:7" x14ac:dyDescent="0.25">
      <c r="A98" s="14">
        <v>45389</v>
      </c>
      <c r="B98" s="16" t="s">
        <v>6</v>
      </c>
      <c r="C98" s="16" t="s">
        <v>19</v>
      </c>
      <c r="D98" s="38">
        <v>-23.59</v>
      </c>
      <c r="E98" s="16">
        <v>21.09826</v>
      </c>
      <c r="F98" s="16">
        <v>0.76209100000000007</v>
      </c>
      <c r="G98" s="16">
        <v>7.9336159999999998</v>
      </c>
    </row>
    <row r="99" spans="1:7" x14ac:dyDescent="0.25">
      <c r="A99" s="14">
        <v>45389</v>
      </c>
      <c r="B99" s="16" t="s">
        <v>10</v>
      </c>
      <c r="C99" s="16" t="s">
        <v>19</v>
      </c>
      <c r="D99" s="38">
        <v>-34.5</v>
      </c>
      <c r="E99" s="16">
        <v>21.339840000000002</v>
      </c>
      <c r="F99" s="16">
        <v>0.4509785</v>
      </c>
      <c r="G99" s="16">
        <v>6.7221229999999998</v>
      </c>
    </row>
    <row r="100" spans="1:7" x14ac:dyDescent="0.25">
      <c r="A100" s="50">
        <v>45389</v>
      </c>
      <c r="B100" s="38" t="s">
        <v>7</v>
      </c>
      <c r="C100" s="38" t="s">
        <v>19</v>
      </c>
      <c r="D100" s="39">
        <v>-84.34</v>
      </c>
      <c r="E100" s="38">
        <v>22.281680000000001</v>
      </c>
      <c r="F100" s="38">
        <v>0.59008250000000007</v>
      </c>
      <c r="G100" s="38">
        <v>6.7763014999999998</v>
      </c>
    </row>
  </sheetData>
  <sortState xmlns:xlrd2="http://schemas.microsoft.com/office/spreadsheetml/2017/richdata2" ref="A83:G100">
    <sortCondition ref="C83:C10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87E3-9FA0-4E77-86DE-4C727804C4CC}">
  <dimension ref="A1:G19"/>
  <sheetViews>
    <sheetView zoomScale="85" zoomScaleNormal="85" workbookViewId="0">
      <selection activeCell="E6" sqref="E6"/>
    </sheetView>
  </sheetViews>
  <sheetFormatPr defaultRowHeight="15" x14ac:dyDescent="0.25"/>
  <cols>
    <col min="1" max="1" width="15" style="53" bestFit="1" customWidth="1"/>
    <col min="2" max="2" width="15.140625" style="53" bestFit="1" customWidth="1"/>
    <col min="3" max="3" width="19.140625" style="53" bestFit="1" customWidth="1"/>
    <col min="4" max="5" width="16.5703125" style="53" bestFit="1" customWidth="1"/>
    <col min="6" max="7" width="9.140625" style="53"/>
  </cols>
  <sheetData>
    <row r="1" spans="1:5" x14ac:dyDescent="0.25">
      <c r="A1" s="52" t="s">
        <v>32</v>
      </c>
      <c r="B1" s="52" t="s">
        <v>28</v>
      </c>
      <c r="C1" s="52" t="s">
        <v>31</v>
      </c>
      <c r="D1" s="52" t="s">
        <v>29</v>
      </c>
      <c r="E1" s="52" t="s">
        <v>30</v>
      </c>
    </row>
    <row r="2" spans="1:5" x14ac:dyDescent="0.25">
      <c r="A2" s="53" t="s">
        <v>15</v>
      </c>
      <c r="B2" s="53">
        <v>-81.790000000000006</v>
      </c>
      <c r="C2" s="53">
        <v>18.560605000000002</v>
      </c>
      <c r="D2" s="53">
        <v>0.75360300000000002</v>
      </c>
      <c r="E2" s="53">
        <v>9.2227680000000003</v>
      </c>
    </row>
    <row r="3" spans="1:5" x14ac:dyDescent="0.25">
      <c r="A3" s="53" t="s">
        <v>15</v>
      </c>
      <c r="B3" s="53">
        <v>-54.1</v>
      </c>
      <c r="C3" s="53">
        <v>18.252020000000002</v>
      </c>
      <c r="D3" s="53">
        <v>0.4270195</v>
      </c>
      <c r="E3" s="53">
        <v>7.4366009999999996</v>
      </c>
    </row>
    <row r="4" spans="1:5" x14ac:dyDescent="0.25">
      <c r="A4" s="53" t="s">
        <v>15</v>
      </c>
      <c r="B4" s="53">
        <v>-36.880000000000003</v>
      </c>
      <c r="C4" s="53">
        <v>21.740935</v>
      </c>
      <c r="D4" s="53">
        <v>0.441029</v>
      </c>
      <c r="E4" s="53">
        <v>7.5438400000000003</v>
      </c>
    </row>
    <row r="5" spans="1:5" x14ac:dyDescent="0.25">
      <c r="A5" s="53" t="s">
        <v>15</v>
      </c>
      <c r="B5" s="53">
        <v>-38.979999999999997</v>
      </c>
      <c r="C5" s="53">
        <v>20.599364999999999</v>
      </c>
      <c r="D5" s="53">
        <v>0.75899899999999998</v>
      </c>
      <c r="E5" s="53">
        <v>7.0202410000000004</v>
      </c>
    </row>
    <row r="6" spans="1:5" x14ac:dyDescent="0.25">
      <c r="A6" s="53" t="s">
        <v>15</v>
      </c>
      <c r="B6" s="53">
        <v>-24.83</v>
      </c>
      <c r="C6" s="53">
        <v>18.863815000000002</v>
      </c>
      <c r="D6" s="53">
        <v>0.46454400000000001</v>
      </c>
      <c r="E6" s="53">
        <v>8.0061975000000007</v>
      </c>
    </row>
    <row r="7" spans="1:5" x14ac:dyDescent="0.25">
      <c r="A7" s="53" t="s">
        <v>15</v>
      </c>
      <c r="B7" s="54">
        <v>-195.99</v>
      </c>
      <c r="C7" s="54">
        <v>20.483395000000002</v>
      </c>
      <c r="D7" s="54">
        <v>0.50043300000000002</v>
      </c>
      <c r="E7" s="54">
        <v>6.4580004999999998</v>
      </c>
    </row>
    <row r="8" spans="1:5" x14ac:dyDescent="0.25">
      <c r="A8" s="53" t="s">
        <v>14</v>
      </c>
      <c r="B8" s="53">
        <v>-48.97</v>
      </c>
      <c r="C8" s="53">
        <v>17.888494999999999</v>
      </c>
      <c r="D8" s="53">
        <v>0.6049485</v>
      </c>
      <c r="E8" s="53">
        <v>7.8075510000000001</v>
      </c>
    </row>
    <row r="9" spans="1:5" x14ac:dyDescent="0.25">
      <c r="A9" s="53" t="s">
        <v>14</v>
      </c>
      <c r="B9" s="53">
        <v>-44.784200668334961</v>
      </c>
      <c r="C9" s="53">
        <v>18.03622</v>
      </c>
      <c r="D9" s="53">
        <v>0.24247350000000001</v>
      </c>
      <c r="E9" s="53">
        <v>6.3132335000000008</v>
      </c>
    </row>
    <row r="10" spans="1:5" x14ac:dyDescent="0.25">
      <c r="A10" s="53" t="s">
        <v>14</v>
      </c>
      <c r="B10" s="53">
        <v>-19</v>
      </c>
      <c r="C10" s="53">
        <v>15.868535</v>
      </c>
      <c r="D10" s="53">
        <v>0.36587000000000003</v>
      </c>
      <c r="E10" s="53">
        <v>6.5045114999999996</v>
      </c>
    </row>
    <row r="11" spans="1:5" x14ac:dyDescent="0.25">
      <c r="A11" s="53" t="s">
        <v>14</v>
      </c>
      <c r="B11" s="53">
        <v>-126.66</v>
      </c>
      <c r="C11" s="53">
        <v>14.810054999999998</v>
      </c>
      <c r="D11" s="53">
        <v>0.175316</v>
      </c>
      <c r="E11" s="53">
        <v>3.826095</v>
      </c>
    </row>
    <row r="12" spans="1:5" x14ac:dyDescent="0.25">
      <c r="A12" s="53" t="s">
        <v>14</v>
      </c>
      <c r="B12" s="53">
        <v>-45.17</v>
      </c>
      <c r="C12" s="53">
        <v>16.851749999999999</v>
      </c>
      <c r="D12" s="53">
        <v>0.26145399999999996</v>
      </c>
      <c r="E12" s="53">
        <v>5.4929749999999995</v>
      </c>
    </row>
    <row r="13" spans="1:5" x14ac:dyDescent="0.25">
      <c r="A13" s="53" t="s">
        <v>14</v>
      </c>
      <c r="B13" s="53">
        <v>-84.65</v>
      </c>
      <c r="C13" s="53">
        <v>11.658525000000001</v>
      </c>
      <c r="D13" s="53">
        <v>0.22080250000000001</v>
      </c>
      <c r="E13" s="53">
        <v>4.1659860000000002</v>
      </c>
    </row>
    <row r="14" spans="1:5" x14ac:dyDescent="0.25">
      <c r="A14" s="53" t="s">
        <v>19</v>
      </c>
      <c r="B14" s="53">
        <v>-22.04</v>
      </c>
      <c r="C14" s="53">
        <v>18.660989999999998</v>
      </c>
      <c r="D14" s="53">
        <v>0.84585250000000012</v>
      </c>
      <c r="E14" s="53">
        <v>9.1766304999999999</v>
      </c>
    </row>
    <row r="15" spans="1:5" x14ac:dyDescent="0.25">
      <c r="A15" s="53" t="s">
        <v>19</v>
      </c>
      <c r="B15" s="53">
        <v>-109.86</v>
      </c>
      <c r="C15" s="53">
        <v>14.42305</v>
      </c>
      <c r="D15" s="53">
        <v>0.20826649999999999</v>
      </c>
      <c r="E15" s="53">
        <v>6.2609634999999999</v>
      </c>
    </row>
    <row r="16" spans="1:5" x14ac:dyDescent="0.25">
      <c r="A16" s="53" t="s">
        <v>19</v>
      </c>
      <c r="B16" s="53">
        <v>-22.12</v>
      </c>
      <c r="C16" s="53">
        <v>21.660995</v>
      </c>
      <c r="D16" s="53">
        <v>0.41732849999999999</v>
      </c>
      <c r="E16" s="53">
        <v>7.4459689999999998</v>
      </c>
    </row>
    <row r="17" spans="1:5" x14ac:dyDescent="0.25">
      <c r="A17" s="53" t="s">
        <v>19</v>
      </c>
      <c r="B17" s="53">
        <v>-23.59</v>
      </c>
      <c r="C17" s="53">
        <v>21.09826</v>
      </c>
      <c r="D17" s="53">
        <v>0.76209100000000007</v>
      </c>
      <c r="E17" s="53">
        <v>7.9336159999999998</v>
      </c>
    </row>
    <row r="18" spans="1:5" x14ac:dyDescent="0.25">
      <c r="A18" s="53" t="s">
        <v>19</v>
      </c>
      <c r="B18" s="53">
        <v>-34.5</v>
      </c>
      <c r="C18" s="53">
        <v>21.339840000000002</v>
      </c>
      <c r="D18" s="53">
        <v>0.4509785</v>
      </c>
      <c r="E18" s="53">
        <v>6.7221229999999998</v>
      </c>
    </row>
    <row r="19" spans="1:5" x14ac:dyDescent="0.25">
      <c r="A19" s="53" t="s">
        <v>19</v>
      </c>
      <c r="B19" s="53">
        <v>-84.34</v>
      </c>
      <c r="C19" s="53">
        <v>22.281680000000001</v>
      </c>
      <c r="D19" s="53">
        <v>0.59008250000000007</v>
      </c>
      <c r="E19" s="53">
        <v>6.7763014999999998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01DF-18D9-4359-B4F1-36258CBE99DB}">
  <dimension ref="A1:AI598"/>
  <sheetViews>
    <sheetView tabSelected="1" topLeftCell="A163" zoomScale="85" zoomScaleNormal="85" workbookViewId="0">
      <selection activeCell="N190" sqref="N190"/>
    </sheetView>
  </sheetViews>
  <sheetFormatPr defaultRowHeight="15" x14ac:dyDescent="0.25"/>
  <cols>
    <col min="1" max="1" width="11.28515625" bestFit="1" customWidth="1"/>
    <col min="2" max="2" width="13.85546875" customWidth="1"/>
    <col min="3" max="3" width="16.28515625" bestFit="1" customWidth="1"/>
    <col min="4" max="4" width="18.140625" bestFit="1" customWidth="1"/>
    <col min="5" max="5" width="17.140625" bestFit="1" customWidth="1"/>
    <col min="8" max="8" width="16.85546875" customWidth="1"/>
    <col min="9" max="11" width="8.85546875" bestFit="1" customWidth="1"/>
    <col min="14" max="14" width="14.140625" bestFit="1" customWidth="1"/>
    <col min="20" max="20" width="15.140625" customWidth="1"/>
    <col min="26" max="26" width="13.28515625" customWidth="1"/>
    <col min="32" max="32" width="14" customWidth="1"/>
  </cols>
  <sheetData>
    <row r="1" spans="1:35" x14ac:dyDescent="0.25">
      <c r="C1" t="s">
        <v>34</v>
      </c>
    </row>
    <row r="2" spans="1:35" x14ac:dyDescent="0.25">
      <c r="A2" s="2" t="s">
        <v>1</v>
      </c>
      <c r="B2" s="1" t="s">
        <v>0</v>
      </c>
      <c r="C2" s="2" t="s">
        <v>14</v>
      </c>
      <c r="D2" s="2" t="s">
        <v>19</v>
      </c>
      <c r="E2" s="2" t="s">
        <v>15</v>
      </c>
      <c r="G2" s="2" t="s">
        <v>1</v>
      </c>
      <c r="H2" s="1" t="s">
        <v>0</v>
      </c>
      <c r="I2" s="2" t="s">
        <v>14</v>
      </c>
      <c r="J2" s="2" t="s">
        <v>19</v>
      </c>
      <c r="K2" s="2" t="s">
        <v>15</v>
      </c>
      <c r="M2" s="2" t="s">
        <v>1</v>
      </c>
      <c r="N2" s="1" t="s">
        <v>0</v>
      </c>
      <c r="O2" s="2" t="s">
        <v>14</v>
      </c>
      <c r="P2" s="2" t="s">
        <v>19</v>
      </c>
      <c r="Q2" s="2" t="s">
        <v>15</v>
      </c>
      <c r="S2" s="2" t="s">
        <v>1</v>
      </c>
      <c r="T2" s="1" t="s">
        <v>0</v>
      </c>
      <c r="U2" s="2" t="s">
        <v>14</v>
      </c>
      <c r="V2" s="2" t="s">
        <v>19</v>
      </c>
      <c r="W2" s="2" t="s">
        <v>15</v>
      </c>
      <c r="Y2" s="2" t="s">
        <v>1</v>
      </c>
      <c r="Z2" s="1" t="s">
        <v>0</v>
      </c>
      <c r="AA2" s="2" t="s">
        <v>14</v>
      </c>
      <c r="AB2" s="2" t="s">
        <v>19</v>
      </c>
      <c r="AC2" s="2" t="s">
        <v>15</v>
      </c>
      <c r="AE2" s="2" t="s">
        <v>1</v>
      </c>
      <c r="AF2" s="1" t="s">
        <v>0</v>
      </c>
      <c r="AG2" s="2" t="s">
        <v>14</v>
      </c>
      <c r="AH2" s="2" t="s">
        <v>19</v>
      </c>
      <c r="AI2" s="2" t="s">
        <v>15</v>
      </c>
    </row>
    <row r="3" spans="1:35" x14ac:dyDescent="0.25">
      <c r="A3" s="4" t="s">
        <v>5</v>
      </c>
      <c r="B3" s="3">
        <v>45272</v>
      </c>
      <c r="C3" s="5">
        <v>-12.19</v>
      </c>
      <c r="D3" s="5">
        <v>-11.76</v>
      </c>
      <c r="E3" s="5">
        <v>-12.51</v>
      </c>
      <c r="G3" s="6" t="s">
        <v>6</v>
      </c>
      <c r="H3" s="6">
        <v>45272</v>
      </c>
      <c r="I3" s="7">
        <v>-12.14</v>
      </c>
      <c r="J3" s="7">
        <v>-9.92</v>
      </c>
      <c r="K3" s="7">
        <v>-9.9700000000000006</v>
      </c>
      <c r="M3" s="6" t="s">
        <v>7</v>
      </c>
      <c r="N3" s="6">
        <v>45272</v>
      </c>
      <c r="O3" s="7">
        <v>-51.09</v>
      </c>
      <c r="P3" s="7">
        <v>-97.72</v>
      </c>
      <c r="Q3" s="7">
        <v>-61.36</v>
      </c>
      <c r="S3" s="6" t="s">
        <v>8</v>
      </c>
      <c r="T3" s="6">
        <v>45272</v>
      </c>
      <c r="U3" s="7">
        <v>0</v>
      </c>
      <c r="V3" s="7">
        <v>0</v>
      </c>
      <c r="W3" s="7">
        <v>0</v>
      </c>
      <c r="Y3" s="6" t="s">
        <v>9</v>
      </c>
      <c r="Z3" s="6">
        <v>45272</v>
      </c>
      <c r="AA3" s="7">
        <v>0</v>
      </c>
      <c r="AB3" s="7">
        <v>0</v>
      </c>
      <c r="AC3" s="7">
        <v>0</v>
      </c>
      <c r="AE3" s="6" t="s">
        <v>10</v>
      </c>
      <c r="AF3" s="6">
        <v>45272</v>
      </c>
      <c r="AG3" s="7">
        <v>0</v>
      </c>
      <c r="AH3" s="7">
        <v>0</v>
      </c>
      <c r="AI3" s="7">
        <v>0</v>
      </c>
    </row>
    <row r="4" spans="1:35" x14ac:dyDescent="0.25">
      <c r="A4" s="4" t="s">
        <v>5</v>
      </c>
      <c r="B4" s="3">
        <v>45273</v>
      </c>
      <c r="C4" s="5">
        <v>-12.54</v>
      </c>
      <c r="D4" s="5">
        <v>-12.21</v>
      </c>
      <c r="E4" s="5">
        <v>-13.36</v>
      </c>
      <c r="G4" s="4" t="s">
        <v>6</v>
      </c>
      <c r="H4" s="3">
        <v>45273</v>
      </c>
      <c r="I4" s="5">
        <v>-12.58</v>
      </c>
      <c r="J4" s="5">
        <v>-10.01</v>
      </c>
      <c r="K4" s="5">
        <v>-10.039999999999999</v>
      </c>
      <c r="M4" s="4" t="s">
        <v>7</v>
      </c>
      <c r="N4" s="3">
        <v>45273</v>
      </c>
      <c r="O4" s="5">
        <v>-18.899999999999999</v>
      </c>
      <c r="P4" s="5">
        <v>-26.25</v>
      </c>
      <c r="Q4" s="5">
        <v>-17.079999999999998</v>
      </c>
      <c r="S4" s="4" t="s">
        <v>8</v>
      </c>
      <c r="T4" s="3">
        <v>45273</v>
      </c>
      <c r="U4" s="5">
        <v>0</v>
      </c>
      <c r="V4" s="5">
        <v>0</v>
      </c>
      <c r="W4" s="5">
        <v>0</v>
      </c>
      <c r="Y4" s="4" t="s">
        <v>9</v>
      </c>
      <c r="Z4" s="3">
        <v>45273</v>
      </c>
      <c r="AA4" s="5">
        <v>0</v>
      </c>
      <c r="AB4" s="5">
        <v>0</v>
      </c>
      <c r="AC4" s="5">
        <v>0</v>
      </c>
      <c r="AE4" s="4" t="s">
        <v>10</v>
      </c>
      <c r="AF4" s="3">
        <v>45273</v>
      </c>
      <c r="AG4" s="5">
        <v>-14.5</v>
      </c>
      <c r="AH4" s="5">
        <v>-12.83</v>
      </c>
      <c r="AI4" s="5">
        <v>-12.5</v>
      </c>
    </row>
    <row r="5" spans="1:35" x14ac:dyDescent="0.25">
      <c r="A5" s="4" t="s">
        <v>5</v>
      </c>
      <c r="B5" s="3">
        <v>45274</v>
      </c>
      <c r="C5" s="5">
        <v>-12.28</v>
      </c>
      <c r="D5" s="5">
        <v>-11.96</v>
      </c>
      <c r="E5" s="5">
        <v>-12.84</v>
      </c>
      <c r="G5" s="4" t="s">
        <v>6</v>
      </c>
      <c r="H5" s="3">
        <v>45274</v>
      </c>
      <c r="I5" s="5">
        <v>-12.43</v>
      </c>
      <c r="J5" s="5">
        <v>-9.92</v>
      </c>
      <c r="K5" s="5">
        <v>-9.9</v>
      </c>
      <c r="M5" s="4" t="s">
        <v>7</v>
      </c>
      <c r="N5" s="3">
        <v>45274</v>
      </c>
      <c r="O5" s="5">
        <v>-18.7</v>
      </c>
      <c r="P5" s="5">
        <v>-20.96</v>
      </c>
      <c r="Q5" s="5">
        <v>-15.98</v>
      </c>
      <c r="S5" s="4" t="s">
        <v>8</v>
      </c>
      <c r="T5" s="3">
        <v>45274</v>
      </c>
      <c r="U5" s="5">
        <v>0</v>
      </c>
      <c r="V5" s="5">
        <v>0</v>
      </c>
      <c r="W5" s="5">
        <v>0</v>
      </c>
      <c r="Y5" s="4" t="s">
        <v>9</v>
      </c>
      <c r="Z5" s="3">
        <v>45274</v>
      </c>
      <c r="AA5" s="5">
        <v>0</v>
      </c>
      <c r="AB5" s="5">
        <v>0</v>
      </c>
      <c r="AC5" s="5">
        <v>0</v>
      </c>
      <c r="AE5" s="4" t="s">
        <v>10</v>
      </c>
      <c r="AF5" s="3">
        <v>45274</v>
      </c>
      <c r="AG5" s="5">
        <v>-17.5</v>
      </c>
      <c r="AH5" s="5">
        <v>-16.170000000000002</v>
      </c>
      <c r="AI5" s="5">
        <v>-16</v>
      </c>
    </row>
    <row r="6" spans="1:35" x14ac:dyDescent="0.25">
      <c r="A6" s="4" t="s">
        <v>5</v>
      </c>
      <c r="B6" s="3">
        <v>45275</v>
      </c>
      <c r="C6" s="5">
        <v>-12.02</v>
      </c>
      <c r="D6" s="5">
        <v>-11.64</v>
      </c>
      <c r="E6" s="5">
        <v>-12.22</v>
      </c>
      <c r="G6" s="4" t="s">
        <v>6</v>
      </c>
      <c r="H6" s="3">
        <v>45275</v>
      </c>
      <c r="I6" s="5">
        <v>-11.93</v>
      </c>
      <c r="J6" s="5">
        <v>-9.8800000000000008</v>
      </c>
      <c r="K6" s="5">
        <v>-9.82</v>
      </c>
      <c r="M6" s="4" t="s">
        <v>7</v>
      </c>
      <c r="N6" s="3">
        <v>45275</v>
      </c>
      <c r="O6" s="5">
        <v>-17.59</v>
      </c>
      <c r="P6" s="5">
        <v>-18.600000000000001</v>
      </c>
      <c r="Q6" s="5">
        <v>-15.29</v>
      </c>
      <c r="S6" s="4" t="s">
        <v>8</v>
      </c>
      <c r="T6" s="3">
        <v>45275</v>
      </c>
      <c r="U6" s="5">
        <v>0</v>
      </c>
      <c r="V6" s="5">
        <v>0</v>
      </c>
      <c r="W6" s="5">
        <v>0</v>
      </c>
      <c r="Y6" s="4" t="s">
        <v>9</v>
      </c>
      <c r="Z6" s="3">
        <v>45275</v>
      </c>
      <c r="AA6" s="5">
        <v>0</v>
      </c>
      <c r="AB6" s="5">
        <v>0</v>
      </c>
      <c r="AC6" s="5">
        <v>0</v>
      </c>
      <c r="AE6" s="4" t="s">
        <v>10</v>
      </c>
      <c r="AF6" s="3">
        <v>45275</v>
      </c>
      <c r="AG6" s="5">
        <v>-18</v>
      </c>
      <c r="AH6" s="5">
        <v>-17</v>
      </c>
      <c r="AI6" s="5">
        <v>-17.829999999999998</v>
      </c>
    </row>
    <row r="7" spans="1:35" x14ac:dyDescent="0.25">
      <c r="A7" s="4" t="s">
        <v>5</v>
      </c>
      <c r="B7" s="3">
        <v>45276</v>
      </c>
      <c r="C7" s="5">
        <v>-11.89</v>
      </c>
      <c r="D7" s="5">
        <v>-11.51</v>
      </c>
      <c r="E7" s="5">
        <v>-11.94</v>
      </c>
      <c r="G7" s="4" t="s">
        <v>6</v>
      </c>
      <c r="H7" s="3">
        <v>45276</v>
      </c>
      <c r="I7" s="5">
        <v>-11.45</v>
      </c>
      <c r="J7" s="5">
        <v>-9.6999999999999993</v>
      </c>
      <c r="K7" s="5">
        <v>-9.56</v>
      </c>
      <c r="M7" s="4" t="s">
        <v>7</v>
      </c>
      <c r="N7" s="3">
        <v>45276</v>
      </c>
      <c r="O7" s="5">
        <v>-14.61</v>
      </c>
      <c r="P7" s="5">
        <v>-14.75</v>
      </c>
      <c r="Q7" s="5">
        <v>-14.04</v>
      </c>
      <c r="S7" s="4" t="s">
        <v>8</v>
      </c>
      <c r="T7" s="3">
        <v>45276</v>
      </c>
      <c r="U7" s="5">
        <v>0</v>
      </c>
      <c r="V7" s="5">
        <v>0</v>
      </c>
      <c r="W7" s="5">
        <v>0</v>
      </c>
      <c r="Y7" s="4" t="s">
        <v>9</v>
      </c>
      <c r="Z7" s="3">
        <v>45276</v>
      </c>
      <c r="AA7" s="5">
        <v>0</v>
      </c>
      <c r="AB7" s="5">
        <v>0</v>
      </c>
      <c r="AC7" s="5">
        <v>0</v>
      </c>
      <c r="AE7" s="4" t="s">
        <v>10</v>
      </c>
      <c r="AF7" s="3">
        <v>45276</v>
      </c>
      <c r="AG7" s="5">
        <v>-15</v>
      </c>
      <c r="AH7" s="5">
        <v>-13.5</v>
      </c>
      <c r="AI7" s="5">
        <v>-16.329999999999998</v>
      </c>
    </row>
    <row r="8" spans="1:35" x14ac:dyDescent="0.25">
      <c r="A8" s="4" t="s">
        <v>5</v>
      </c>
      <c r="B8" s="3">
        <v>45277</v>
      </c>
      <c r="C8" s="5">
        <v>-12.07</v>
      </c>
      <c r="D8" s="5">
        <v>-11.64</v>
      </c>
      <c r="E8" s="5">
        <v>-12.22</v>
      </c>
      <c r="G8" s="4" t="s">
        <v>6</v>
      </c>
      <c r="H8" s="3">
        <v>45277</v>
      </c>
      <c r="I8" s="5">
        <v>-11.48</v>
      </c>
      <c r="J8" s="5">
        <v>-9.81</v>
      </c>
      <c r="K8" s="5">
        <v>-9.66</v>
      </c>
      <c r="M8" s="4" t="s">
        <v>7</v>
      </c>
      <c r="N8" s="3">
        <v>45277</v>
      </c>
      <c r="O8" s="5">
        <v>-14.63</v>
      </c>
      <c r="P8" s="5">
        <v>-14.24</v>
      </c>
      <c r="Q8" s="5">
        <v>-14.19</v>
      </c>
      <c r="S8" s="4" t="s">
        <v>8</v>
      </c>
      <c r="T8" s="3">
        <v>45277</v>
      </c>
      <c r="U8" s="5">
        <v>0</v>
      </c>
      <c r="V8" s="5">
        <v>0</v>
      </c>
      <c r="W8" s="5">
        <v>0</v>
      </c>
      <c r="Y8" s="4" t="s">
        <v>9</v>
      </c>
      <c r="Z8" s="3">
        <v>45277</v>
      </c>
      <c r="AA8" s="5">
        <v>0</v>
      </c>
      <c r="AB8" s="5">
        <v>0</v>
      </c>
      <c r="AC8" s="5">
        <v>0</v>
      </c>
      <c r="AE8" s="4" t="s">
        <v>10</v>
      </c>
      <c r="AF8" s="3">
        <v>45277</v>
      </c>
      <c r="AG8" s="5">
        <v>-15</v>
      </c>
      <c r="AH8" s="5">
        <v>-14.83</v>
      </c>
      <c r="AI8" s="5">
        <v>-14.67</v>
      </c>
    </row>
    <row r="9" spans="1:35" x14ac:dyDescent="0.25">
      <c r="A9" s="4" t="s">
        <v>5</v>
      </c>
      <c r="B9" s="3">
        <v>45278</v>
      </c>
      <c r="C9" s="5">
        <v>-12.28</v>
      </c>
      <c r="D9" s="5">
        <v>-11.72</v>
      </c>
      <c r="E9" s="5">
        <v>-12.56</v>
      </c>
      <c r="G9" s="4" t="s">
        <v>6</v>
      </c>
      <c r="H9" s="3">
        <v>45278</v>
      </c>
      <c r="I9" s="5">
        <v>-11.61</v>
      </c>
      <c r="J9" s="5">
        <v>-9.99</v>
      </c>
      <c r="K9" s="5">
        <v>-9.86</v>
      </c>
      <c r="M9" s="4" t="s">
        <v>7</v>
      </c>
      <c r="N9" s="3">
        <v>45278</v>
      </c>
      <c r="O9" s="5">
        <v>-15.18</v>
      </c>
      <c r="P9" s="5">
        <v>-14.6</v>
      </c>
      <c r="Q9" s="5">
        <v>-14.5</v>
      </c>
      <c r="S9" s="4" t="s">
        <v>8</v>
      </c>
      <c r="T9" s="3">
        <v>45278</v>
      </c>
      <c r="U9" s="5">
        <v>-13.82</v>
      </c>
      <c r="V9" s="5">
        <v>-9.9499999999999993</v>
      </c>
      <c r="W9" s="5">
        <v>-11.81</v>
      </c>
      <c r="Y9" s="4" t="s">
        <v>9</v>
      </c>
      <c r="Z9" s="3">
        <v>45278</v>
      </c>
      <c r="AA9" s="5">
        <v>0</v>
      </c>
      <c r="AB9" s="5">
        <v>-12.55</v>
      </c>
      <c r="AC9" s="5">
        <v>-11.47</v>
      </c>
      <c r="AE9" s="4" t="s">
        <v>10</v>
      </c>
      <c r="AF9" s="3">
        <v>45278</v>
      </c>
      <c r="AG9" s="5">
        <v>-16.670000000000002</v>
      </c>
      <c r="AH9" s="5">
        <v>-16.5</v>
      </c>
      <c r="AI9" s="5">
        <v>-16</v>
      </c>
    </row>
    <row r="10" spans="1:35" x14ac:dyDescent="0.25">
      <c r="A10" s="4" t="s">
        <v>5</v>
      </c>
      <c r="B10" s="3">
        <v>45279</v>
      </c>
      <c r="C10" s="5">
        <v>-12.57</v>
      </c>
      <c r="D10" s="5">
        <v>-11.95</v>
      </c>
      <c r="E10" s="5">
        <v>-12.97</v>
      </c>
      <c r="G10" s="4" t="s">
        <v>6</v>
      </c>
      <c r="H10" s="3">
        <v>45279</v>
      </c>
      <c r="I10" s="5">
        <v>-11.95</v>
      </c>
      <c r="J10" s="5">
        <v>-10.27</v>
      </c>
      <c r="K10" s="5">
        <v>-10.130000000000001</v>
      </c>
      <c r="M10" s="4" t="s">
        <v>7</v>
      </c>
      <c r="N10" s="3">
        <v>45279</v>
      </c>
      <c r="O10" s="5">
        <v>-15.89</v>
      </c>
      <c r="P10" s="5">
        <v>-15.28</v>
      </c>
      <c r="Q10" s="5">
        <v>-14.96</v>
      </c>
      <c r="S10" s="4" t="s">
        <v>8</v>
      </c>
      <c r="T10" s="3">
        <v>45279</v>
      </c>
      <c r="U10" s="5">
        <v>-14.07</v>
      </c>
      <c r="V10" s="5">
        <v>-9.94</v>
      </c>
      <c r="W10" s="5">
        <v>-11.64</v>
      </c>
      <c r="Y10" s="4" t="s">
        <v>9</v>
      </c>
      <c r="Z10" s="3">
        <v>45279</v>
      </c>
      <c r="AA10" s="5">
        <v>0</v>
      </c>
      <c r="AB10" s="5">
        <v>-12.91</v>
      </c>
      <c r="AC10" s="5">
        <v>-11.46</v>
      </c>
      <c r="AE10" s="4" t="s">
        <v>10</v>
      </c>
      <c r="AF10" s="3">
        <v>45279</v>
      </c>
      <c r="AG10" s="5">
        <v>-18</v>
      </c>
      <c r="AH10" s="5">
        <v>-17.670000000000002</v>
      </c>
      <c r="AI10" s="5">
        <v>-17.670000000000002</v>
      </c>
    </row>
    <row r="11" spans="1:35" x14ac:dyDescent="0.25">
      <c r="A11" s="4" t="s">
        <v>5</v>
      </c>
      <c r="B11" s="3">
        <v>45280</v>
      </c>
      <c r="C11" s="5">
        <v>-12.9</v>
      </c>
      <c r="D11" s="5">
        <v>-12.24</v>
      </c>
      <c r="E11" s="5">
        <v>-13.48</v>
      </c>
      <c r="G11" s="4" t="s">
        <v>6</v>
      </c>
      <c r="H11" s="3">
        <v>45280</v>
      </c>
      <c r="I11" s="5">
        <v>-12.42</v>
      </c>
      <c r="J11" s="5">
        <v>-10.61</v>
      </c>
      <c r="K11" s="5">
        <v>-10.48</v>
      </c>
      <c r="M11" s="4" t="s">
        <v>7</v>
      </c>
      <c r="N11" s="3">
        <v>45280</v>
      </c>
      <c r="O11" s="5">
        <v>-16.73</v>
      </c>
      <c r="P11" s="5">
        <v>-16.190000000000001</v>
      </c>
      <c r="Q11" s="5">
        <v>-15.53</v>
      </c>
      <c r="S11" s="4" t="s">
        <v>8</v>
      </c>
      <c r="T11" s="3">
        <v>45280</v>
      </c>
      <c r="U11" s="5">
        <v>-13.55</v>
      </c>
      <c r="V11" s="5">
        <v>-9.6300000000000008</v>
      </c>
      <c r="W11" s="5">
        <v>-11.44</v>
      </c>
      <c r="Y11" s="4" t="s">
        <v>9</v>
      </c>
      <c r="Z11" s="3">
        <v>45280</v>
      </c>
      <c r="AA11" s="5">
        <v>0</v>
      </c>
      <c r="AB11" s="5">
        <v>-12.94</v>
      </c>
      <c r="AC11" s="5">
        <v>-12.4</v>
      </c>
      <c r="AE11" s="4" t="s">
        <v>10</v>
      </c>
      <c r="AF11" s="3">
        <v>45280</v>
      </c>
      <c r="AG11" s="5">
        <v>-18.829999999999998</v>
      </c>
      <c r="AH11" s="5">
        <v>-18.829999999999998</v>
      </c>
      <c r="AI11" s="5">
        <v>-18.5</v>
      </c>
    </row>
    <row r="12" spans="1:35" x14ac:dyDescent="0.25">
      <c r="A12" s="4" t="s">
        <v>5</v>
      </c>
      <c r="B12" s="3">
        <v>45281</v>
      </c>
      <c r="C12" s="5">
        <v>-13.31</v>
      </c>
      <c r="D12" s="5">
        <v>-12.61</v>
      </c>
      <c r="E12" s="5">
        <v>-14.11</v>
      </c>
      <c r="G12" s="4" t="s">
        <v>6</v>
      </c>
      <c r="H12" s="3">
        <v>45281</v>
      </c>
      <c r="I12" s="5">
        <v>-13.01</v>
      </c>
      <c r="J12" s="5">
        <v>-11.07</v>
      </c>
      <c r="K12" s="5">
        <v>-10.9</v>
      </c>
      <c r="M12" s="4" t="s">
        <v>7</v>
      </c>
      <c r="N12" s="3">
        <v>45281</v>
      </c>
      <c r="O12" s="5">
        <v>-17.61</v>
      </c>
      <c r="P12" s="5">
        <v>-17.27</v>
      </c>
      <c r="Q12" s="5">
        <v>-16.2</v>
      </c>
      <c r="S12" s="4" t="s">
        <v>8</v>
      </c>
      <c r="T12" s="3">
        <v>45281</v>
      </c>
      <c r="U12" s="5">
        <v>-16.59</v>
      </c>
      <c r="V12" s="5">
        <v>-9.44</v>
      </c>
      <c r="W12" s="5">
        <v>-11.54</v>
      </c>
      <c r="Y12" s="4" t="s">
        <v>9</v>
      </c>
      <c r="Z12" s="3">
        <v>45281</v>
      </c>
      <c r="AA12" s="5">
        <v>0</v>
      </c>
      <c r="AB12" s="5">
        <v>-12.77</v>
      </c>
      <c r="AC12" s="5">
        <v>-13.51</v>
      </c>
      <c r="AE12" s="4" t="s">
        <v>10</v>
      </c>
      <c r="AF12" s="3">
        <v>45281</v>
      </c>
      <c r="AG12" s="5">
        <v>-19.329999999999998</v>
      </c>
      <c r="AH12" s="5">
        <v>-19.170000000000002</v>
      </c>
      <c r="AI12" s="5">
        <v>-19.329999999999998</v>
      </c>
    </row>
    <row r="13" spans="1:35" x14ac:dyDescent="0.25">
      <c r="A13" s="4" t="s">
        <v>5</v>
      </c>
      <c r="B13" s="3">
        <v>45282</v>
      </c>
      <c r="C13" s="5">
        <v>-13.74</v>
      </c>
      <c r="D13" s="5">
        <v>-13.01</v>
      </c>
      <c r="E13" s="5">
        <v>-14.78</v>
      </c>
      <c r="G13" s="4" t="s">
        <v>6</v>
      </c>
      <c r="H13" s="3">
        <v>45282</v>
      </c>
      <c r="I13" s="5">
        <v>-13.69</v>
      </c>
      <c r="J13" s="5">
        <v>-11.62</v>
      </c>
      <c r="K13" s="5">
        <v>-11.44</v>
      </c>
      <c r="M13" s="4" t="s">
        <v>7</v>
      </c>
      <c r="N13" s="3">
        <v>45282</v>
      </c>
      <c r="O13" s="5">
        <v>-18.55</v>
      </c>
      <c r="P13" s="5">
        <v>-18.43</v>
      </c>
      <c r="Q13" s="5">
        <v>-16.899999999999999</v>
      </c>
      <c r="S13" s="4" t="s">
        <v>8</v>
      </c>
      <c r="T13" s="3">
        <v>45282</v>
      </c>
      <c r="U13" s="5">
        <v>-19.7</v>
      </c>
      <c r="V13" s="5">
        <v>-9.59</v>
      </c>
      <c r="W13" s="5">
        <v>-11.72</v>
      </c>
      <c r="Y13" s="4" t="s">
        <v>9</v>
      </c>
      <c r="Z13" s="3">
        <v>45282</v>
      </c>
      <c r="AA13" s="5">
        <v>-12.935563496180944</v>
      </c>
      <c r="AB13" s="5">
        <v>-12.91</v>
      </c>
      <c r="AC13" s="5">
        <v>-14.37</v>
      </c>
      <c r="AE13" s="4" t="s">
        <v>10</v>
      </c>
      <c r="AF13" s="3">
        <v>45282</v>
      </c>
      <c r="AG13" s="5">
        <v>-20</v>
      </c>
      <c r="AH13" s="5">
        <v>-19.5</v>
      </c>
      <c r="AI13" s="5">
        <v>-19.5</v>
      </c>
    </row>
    <row r="14" spans="1:35" x14ac:dyDescent="0.25">
      <c r="A14" s="4" t="s">
        <v>5</v>
      </c>
      <c r="B14" s="3">
        <v>45283</v>
      </c>
      <c r="C14" s="5">
        <v>-14.45</v>
      </c>
      <c r="D14" s="5">
        <v>-13.49</v>
      </c>
      <c r="E14" s="5">
        <v>-15.55</v>
      </c>
      <c r="G14" s="4" t="s">
        <v>6</v>
      </c>
      <c r="H14" s="3">
        <v>45283</v>
      </c>
      <c r="I14" s="5">
        <v>-14.54</v>
      </c>
      <c r="J14" s="5">
        <v>-12.33</v>
      </c>
      <c r="K14" s="5">
        <v>-12.15</v>
      </c>
      <c r="M14" s="4" t="s">
        <v>7</v>
      </c>
      <c r="N14" s="3">
        <v>45283</v>
      </c>
      <c r="O14" s="5">
        <v>-19.37</v>
      </c>
      <c r="P14" s="5">
        <v>-19.46</v>
      </c>
      <c r="Q14" s="5">
        <v>-17.579999999999998</v>
      </c>
      <c r="S14" s="4" t="s">
        <v>8</v>
      </c>
      <c r="T14" s="3">
        <v>45283</v>
      </c>
      <c r="U14" s="5">
        <v>-20.66</v>
      </c>
      <c r="V14" s="5">
        <v>-9.92</v>
      </c>
      <c r="W14" s="5">
        <v>-11.94</v>
      </c>
      <c r="Y14" s="4" t="s">
        <v>9</v>
      </c>
      <c r="Z14" s="3">
        <v>45283</v>
      </c>
      <c r="AA14" s="5">
        <v>-13.258671959241232</v>
      </c>
      <c r="AB14" s="5">
        <v>-13.23</v>
      </c>
      <c r="AC14" s="5">
        <v>-15.08</v>
      </c>
      <c r="AE14" s="4" t="s">
        <v>10</v>
      </c>
      <c r="AF14" s="3">
        <v>45283</v>
      </c>
      <c r="AG14" s="5">
        <v>-20.170000000000002</v>
      </c>
      <c r="AH14" s="5">
        <v>-20</v>
      </c>
      <c r="AI14" s="5">
        <v>-20.329999999999998</v>
      </c>
    </row>
    <row r="15" spans="1:35" x14ac:dyDescent="0.25">
      <c r="A15" s="4" t="s">
        <v>5</v>
      </c>
      <c r="B15" s="3">
        <v>45284</v>
      </c>
      <c r="C15" s="5">
        <v>-14.66</v>
      </c>
      <c r="D15" s="5">
        <v>-13.51</v>
      </c>
      <c r="E15" s="5">
        <v>-15.65</v>
      </c>
      <c r="G15" s="4" t="s">
        <v>6</v>
      </c>
      <c r="H15" s="3">
        <v>45284</v>
      </c>
      <c r="I15" s="5">
        <v>-15.07</v>
      </c>
      <c r="J15" s="5">
        <v>-12.67</v>
      </c>
      <c r="K15" s="5">
        <v>-12.6</v>
      </c>
      <c r="M15" s="4" t="s">
        <v>7</v>
      </c>
      <c r="N15" s="3">
        <v>45284</v>
      </c>
      <c r="O15" s="5">
        <v>-19.37</v>
      </c>
      <c r="P15" s="5">
        <v>-19.329999999999998</v>
      </c>
      <c r="Q15" s="5">
        <v>-17.37</v>
      </c>
      <c r="S15" s="4" t="s">
        <v>8</v>
      </c>
      <c r="T15" s="3">
        <v>45284</v>
      </c>
      <c r="U15" s="5">
        <v>-19.87</v>
      </c>
      <c r="V15" s="5">
        <v>-10</v>
      </c>
      <c r="W15" s="5">
        <v>-12.01</v>
      </c>
      <c r="Y15" s="4" t="s">
        <v>9</v>
      </c>
      <c r="Z15" s="3">
        <v>45284</v>
      </c>
      <c r="AA15" s="5">
        <v>-13.292243679364523</v>
      </c>
      <c r="AB15" s="5">
        <v>-13.1</v>
      </c>
      <c r="AC15" s="5">
        <v>-14.89</v>
      </c>
      <c r="AE15" s="4" t="s">
        <v>10</v>
      </c>
      <c r="AF15" s="3">
        <v>45284</v>
      </c>
      <c r="AG15" s="5">
        <v>-20.83</v>
      </c>
      <c r="AH15" s="5">
        <v>-20</v>
      </c>
      <c r="AI15" s="5">
        <v>-21</v>
      </c>
    </row>
    <row r="16" spans="1:35" x14ac:dyDescent="0.25">
      <c r="A16" s="4" t="s">
        <v>5</v>
      </c>
      <c r="B16" s="3">
        <v>45285</v>
      </c>
      <c r="C16" s="5">
        <v>-14.37</v>
      </c>
      <c r="D16" s="5">
        <v>-13.13</v>
      </c>
      <c r="E16" s="5">
        <v>-15.22</v>
      </c>
      <c r="G16" s="4" t="s">
        <v>6</v>
      </c>
      <c r="H16" s="3">
        <v>45285</v>
      </c>
      <c r="I16" s="5">
        <v>-14.58</v>
      </c>
      <c r="J16" s="5">
        <v>-12.48</v>
      </c>
      <c r="K16" s="5">
        <v>-12.3</v>
      </c>
      <c r="M16" s="4" t="s">
        <v>7</v>
      </c>
      <c r="N16" s="3">
        <v>45285</v>
      </c>
      <c r="O16" s="5">
        <v>-18.16</v>
      </c>
      <c r="P16" s="5">
        <v>-17.309999999999999</v>
      </c>
      <c r="Q16" s="5">
        <v>-16.510000000000002</v>
      </c>
      <c r="S16" s="4" t="s">
        <v>8</v>
      </c>
      <c r="T16" s="3">
        <v>45285</v>
      </c>
      <c r="U16" s="5">
        <v>-18.34</v>
      </c>
      <c r="V16" s="5">
        <v>-9.7100000000000009</v>
      </c>
      <c r="W16" s="5">
        <v>-11.87</v>
      </c>
      <c r="Y16" s="4" t="s">
        <v>9</v>
      </c>
      <c r="Z16" s="3">
        <v>45285</v>
      </c>
      <c r="AA16" s="5">
        <v>-12.813489198684692</v>
      </c>
      <c r="AB16" s="5">
        <v>-12.87</v>
      </c>
      <c r="AC16" s="5">
        <v>-14.77</v>
      </c>
      <c r="AE16" s="4" t="s">
        <v>10</v>
      </c>
      <c r="AF16" s="3">
        <v>45285</v>
      </c>
      <c r="AG16" s="5">
        <v>-19.329999999999998</v>
      </c>
      <c r="AH16" s="5">
        <v>-18.670000000000002</v>
      </c>
      <c r="AI16" s="5">
        <v>-20.170000000000002</v>
      </c>
    </row>
    <row r="17" spans="1:35" x14ac:dyDescent="0.25">
      <c r="A17" s="4" t="s">
        <v>5</v>
      </c>
      <c r="B17" s="3">
        <v>45286</v>
      </c>
      <c r="C17" s="5">
        <v>-14.52</v>
      </c>
      <c r="D17" s="5">
        <v>-13.2</v>
      </c>
      <c r="E17" s="5">
        <v>-15.37</v>
      </c>
      <c r="G17" s="4" t="s">
        <v>6</v>
      </c>
      <c r="H17" s="3">
        <v>45286</v>
      </c>
      <c r="I17" s="5">
        <v>-14.59</v>
      </c>
      <c r="J17" s="5">
        <v>-12.64</v>
      </c>
      <c r="K17" s="5">
        <v>-12.39</v>
      </c>
      <c r="M17" s="4" t="s">
        <v>7</v>
      </c>
      <c r="N17" s="3">
        <v>45286</v>
      </c>
      <c r="O17" s="5">
        <v>-18.3</v>
      </c>
      <c r="P17" s="5">
        <v>-17.39</v>
      </c>
      <c r="Q17" s="5">
        <v>-16.78</v>
      </c>
      <c r="S17" s="4" t="s">
        <v>8</v>
      </c>
      <c r="T17" s="3">
        <v>45286</v>
      </c>
      <c r="U17" s="5">
        <v>-18.68</v>
      </c>
      <c r="V17" s="5">
        <v>-9.6999999999999993</v>
      </c>
      <c r="W17" s="5">
        <v>-11.88</v>
      </c>
      <c r="Y17" s="4" t="s">
        <v>9</v>
      </c>
      <c r="Z17" s="3">
        <v>45286</v>
      </c>
      <c r="AA17" s="5">
        <v>-12.842846910158793</v>
      </c>
      <c r="AB17" s="5">
        <v>-12.95</v>
      </c>
      <c r="AC17" s="5">
        <v>-15.11</v>
      </c>
      <c r="AE17" s="4" t="s">
        <v>10</v>
      </c>
      <c r="AF17" s="3">
        <v>45286</v>
      </c>
      <c r="AG17" s="5">
        <v>-20.67</v>
      </c>
      <c r="AH17" s="5">
        <v>-20.67</v>
      </c>
      <c r="AI17" s="5">
        <v>-21</v>
      </c>
    </row>
    <row r="18" spans="1:35" x14ac:dyDescent="0.25">
      <c r="A18" s="4" t="s">
        <v>5</v>
      </c>
      <c r="B18" s="3">
        <v>45287</v>
      </c>
      <c r="C18" s="5">
        <v>-14.81</v>
      </c>
      <c r="D18" s="5">
        <v>-13.44</v>
      </c>
      <c r="E18" s="5">
        <v>-15.74</v>
      </c>
      <c r="G18" s="4" t="s">
        <v>6</v>
      </c>
      <c r="H18" s="3">
        <v>45287</v>
      </c>
      <c r="I18" s="5">
        <v>-14.91</v>
      </c>
      <c r="J18" s="5">
        <v>-13</v>
      </c>
      <c r="K18" s="5">
        <v>-12.74</v>
      </c>
      <c r="M18" s="4" t="s">
        <v>7</v>
      </c>
      <c r="N18" s="3">
        <v>45287</v>
      </c>
      <c r="O18" s="5">
        <v>-18.690000000000001</v>
      </c>
      <c r="P18" s="5">
        <v>-17.98</v>
      </c>
      <c r="Q18" s="5">
        <v>-17.14</v>
      </c>
      <c r="S18" s="4" t="s">
        <v>8</v>
      </c>
      <c r="T18" s="3">
        <v>45287</v>
      </c>
      <c r="U18" s="5">
        <v>-19.25</v>
      </c>
      <c r="V18" s="5">
        <v>-9.7899999999999991</v>
      </c>
      <c r="W18" s="5">
        <v>-11.92</v>
      </c>
      <c r="Y18" s="4" t="s">
        <v>9</v>
      </c>
      <c r="Z18" s="3">
        <v>45287</v>
      </c>
      <c r="AA18" s="5">
        <v>-12.973984281222025</v>
      </c>
      <c r="AB18" s="5">
        <v>-13.08</v>
      </c>
      <c r="AC18" s="5">
        <v>-15.42</v>
      </c>
      <c r="AE18" s="4" t="s">
        <v>10</v>
      </c>
      <c r="AF18" s="3">
        <v>45287</v>
      </c>
      <c r="AG18" s="5">
        <v>-22.33</v>
      </c>
      <c r="AH18" s="5">
        <v>-22.17</v>
      </c>
      <c r="AI18" s="5">
        <v>-22.17</v>
      </c>
    </row>
    <row r="19" spans="1:35" x14ac:dyDescent="0.25">
      <c r="A19" s="4" t="s">
        <v>5</v>
      </c>
      <c r="B19" s="3">
        <v>45288</v>
      </c>
      <c r="C19" s="5">
        <v>-15.29</v>
      </c>
      <c r="D19" s="5">
        <v>-13.85</v>
      </c>
      <c r="E19" s="5">
        <v>-16.21</v>
      </c>
      <c r="G19" s="4" t="s">
        <v>6</v>
      </c>
      <c r="H19" s="3">
        <v>45288</v>
      </c>
      <c r="I19" s="5">
        <v>-15.38</v>
      </c>
      <c r="J19" s="5">
        <v>-13.59</v>
      </c>
      <c r="K19" s="5">
        <v>-13.2</v>
      </c>
      <c r="M19" s="4" t="s">
        <v>7</v>
      </c>
      <c r="N19" s="3">
        <v>45288</v>
      </c>
      <c r="O19" s="5">
        <v>-19.260000000000002</v>
      </c>
      <c r="P19" s="5">
        <v>-18.829999999999998</v>
      </c>
      <c r="Q19" s="5">
        <v>-17.59</v>
      </c>
      <c r="S19" s="4" t="s">
        <v>8</v>
      </c>
      <c r="T19" s="3">
        <v>45288</v>
      </c>
      <c r="U19" s="5">
        <v>-20.170000000000002</v>
      </c>
      <c r="V19" s="5">
        <v>-9.9600000000000009</v>
      </c>
      <c r="W19" s="5">
        <v>-12</v>
      </c>
      <c r="Y19" s="4" t="s">
        <v>9</v>
      </c>
      <c r="Z19" s="3">
        <v>45288</v>
      </c>
      <c r="AA19" s="5">
        <v>-13.166497270266214</v>
      </c>
      <c r="AB19" s="5">
        <v>-13.25</v>
      </c>
      <c r="AC19" s="5">
        <v>-16.03</v>
      </c>
      <c r="AE19" s="4" t="s">
        <v>10</v>
      </c>
      <c r="AF19" s="3">
        <v>45288</v>
      </c>
      <c r="AG19" s="5">
        <v>-22.83</v>
      </c>
      <c r="AH19" s="5">
        <v>-22.5</v>
      </c>
      <c r="AI19" s="5">
        <v>-22.83</v>
      </c>
    </row>
    <row r="20" spans="1:35" x14ac:dyDescent="0.25">
      <c r="A20" s="4" t="s">
        <v>5</v>
      </c>
      <c r="B20" s="3">
        <v>45289</v>
      </c>
      <c r="C20" s="5">
        <v>-15.83</v>
      </c>
      <c r="D20" s="5">
        <v>-14.31</v>
      </c>
      <c r="E20" s="5">
        <v>-16.940000000000001</v>
      </c>
      <c r="G20" s="4" t="s">
        <v>6</v>
      </c>
      <c r="H20" s="3">
        <v>45289</v>
      </c>
      <c r="I20" s="5">
        <v>-15.93</v>
      </c>
      <c r="J20" s="5">
        <v>-14.23</v>
      </c>
      <c r="K20" s="5">
        <v>-13.76</v>
      </c>
      <c r="M20" s="4" t="s">
        <v>7</v>
      </c>
      <c r="N20" s="3">
        <v>45289</v>
      </c>
      <c r="O20" s="5">
        <v>-20.07</v>
      </c>
      <c r="P20" s="5">
        <v>-19.82</v>
      </c>
      <c r="Q20" s="5">
        <v>-18.100000000000001</v>
      </c>
      <c r="S20" s="4" t="s">
        <v>8</v>
      </c>
      <c r="T20" s="3">
        <v>45289</v>
      </c>
      <c r="U20" s="5">
        <v>-21.33</v>
      </c>
      <c r="V20" s="5">
        <v>-10.16</v>
      </c>
      <c r="W20" s="5">
        <v>-12.09</v>
      </c>
      <c r="Y20" s="4" t="s">
        <v>9</v>
      </c>
      <c r="Z20" s="3">
        <v>45289</v>
      </c>
      <c r="AA20" s="5">
        <v>-13.389958500862122</v>
      </c>
      <c r="AB20" s="5">
        <v>-13.44</v>
      </c>
      <c r="AC20" s="5">
        <v>-16.68</v>
      </c>
      <c r="AE20" s="4" t="s">
        <v>10</v>
      </c>
      <c r="AF20" s="3">
        <v>45289</v>
      </c>
      <c r="AG20" s="5">
        <v>-23.33</v>
      </c>
      <c r="AH20" s="5">
        <v>-23.5</v>
      </c>
      <c r="AI20" s="5">
        <v>-23.5</v>
      </c>
    </row>
    <row r="21" spans="1:35" x14ac:dyDescent="0.25">
      <c r="A21" s="4" t="s">
        <v>5</v>
      </c>
      <c r="B21" s="3">
        <v>45290</v>
      </c>
      <c r="C21" s="5">
        <v>-16.39</v>
      </c>
      <c r="D21" s="5">
        <v>-14.74</v>
      </c>
      <c r="E21" s="5">
        <v>-17.649999999999999</v>
      </c>
      <c r="G21" s="4" t="s">
        <v>6</v>
      </c>
      <c r="H21" s="3">
        <v>45290</v>
      </c>
      <c r="I21" s="5">
        <v>-14.73</v>
      </c>
      <c r="J21" s="5">
        <v>-12.97</v>
      </c>
      <c r="K21" s="5">
        <v>-12.44</v>
      </c>
      <c r="M21" s="4" t="s">
        <v>7</v>
      </c>
      <c r="N21" s="3">
        <v>45290</v>
      </c>
      <c r="O21" s="5">
        <v>-21.2</v>
      </c>
      <c r="P21" s="5">
        <v>-21.36</v>
      </c>
      <c r="Q21" s="5">
        <v>-18.670000000000002</v>
      </c>
      <c r="S21" s="4" t="s">
        <v>8</v>
      </c>
      <c r="T21" s="3">
        <v>45290</v>
      </c>
      <c r="U21" s="5">
        <v>-16.04</v>
      </c>
      <c r="V21" s="5">
        <v>-9.56</v>
      </c>
      <c r="W21" s="5">
        <v>-11.56</v>
      </c>
      <c r="Y21" s="4" t="s">
        <v>9</v>
      </c>
      <c r="Z21" s="3">
        <v>45290</v>
      </c>
      <c r="AA21" s="5">
        <v>-11.830724636713663</v>
      </c>
      <c r="AB21" s="5">
        <v>-12.33</v>
      </c>
      <c r="AC21" s="5">
        <v>-13.4</v>
      </c>
      <c r="AE21" s="4" t="s">
        <v>10</v>
      </c>
      <c r="AF21" s="3">
        <v>45290</v>
      </c>
      <c r="AG21" s="5">
        <v>-23.17</v>
      </c>
      <c r="AH21" s="5">
        <v>-23.17</v>
      </c>
      <c r="AI21" s="5">
        <v>-24.33</v>
      </c>
    </row>
    <row r="22" spans="1:35" x14ac:dyDescent="0.25">
      <c r="A22" s="4" t="s">
        <v>5</v>
      </c>
      <c r="B22" s="3">
        <v>45291</v>
      </c>
      <c r="C22" s="5">
        <v>-17</v>
      </c>
      <c r="D22" s="5">
        <v>-15.27</v>
      </c>
      <c r="E22" s="5">
        <v>-18.559999999999999</v>
      </c>
      <c r="G22" s="4" t="s">
        <v>6</v>
      </c>
      <c r="H22" s="3">
        <v>45291</v>
      </c>
      <c r="I22" s="5">
        <v>-14.52</v>
      </c>
      <c r="J22" s="5">
        <v>-12.81</v>
      </c>
      <c r="K22" s="5">
        <v>-12.33</v>
      </c>
      <c r="M22" s="4" t="s">
        <v>7</v>
      </c>
      <c r="N22" s="3">
        <v>45291</v>
      </c>
      <c r="O22" s="5">
        <v>-21</v>
      </c>
      <c r="P22" s="5">
        <v>-21.57</v>
      </c>
      <c r="Q22" s="5">
        <v>-18.96</v>
      </c>
      <c r="S22" s="4" t="s">
        <v>8</v>
      </c>
      <c r="T22" s="3">
        <v>45291</v>
      </c>
      <c r="U22" s="5">
        <v>-14.41</v>
      </c>
      <c r="V22" s="5">
        <v>-9.2899999999999991</v>
      </c>
      <c r="W22" s="5">
        <v>-11.53</v>
      </c>
      <c r="Y22" s="4" t="s">
        <v>9</v>
      </c>
      <c r="Z22" s="3">
        <v>45291</v>
      </c>
      <c r="AA22" s="5">
        <v>-11.727710564931234</v>
      </c>
      <c r="AB22" s="5">
        <v>-12.33</v>
      </c>
      <c r="AC22" s="5">
        <v>-12.36</v>
      </c>
      <c r="AE22" s="4" t="s">
        <v>10</v>
      </c>
      <c r="AF22" s="3">
        <v>45291</v>
      </c>
      <c r="AG22" s="5">
        <v>-17.329999999999998</v>
      </c>
      <c r="AH22" s="5">
        <v>-18.170000000000002</v>
      </c>
      <c r="AI22" s="5">
        <v>-18.670000000000002</v>
      </c>
    </row>
    <row r="23" spans="1:35" x14ac:dyDescent="0.25">
      <c r="A23" s="4" t="s">
        <v>5</v>
      </c>
      <c r="B23" s="3">
        <v>45292</v>
      </c>
      <c r="C23" s="5">
        <v>-16.059999999999999</v>
      </c>
      <c r="D23" s="5">
        <v>-14.29</v>
      </c>
      <c r="E23" s="5">
        <v>-17.09</v>
      </c>
      <c r="G23" s="4" t="s">
        <v>6</v>
      </c>
      <c r="H23" s="3">
        <v>45292</v>
      </c>
      <c r="I23" s="5">
        <v>-15.12</v>
      </c>
      <c r="J23" s="5">
        <v>-13.21</v>
      </c>
      <c r="K23" s="5">
        <v>-12.78</v>
      </c>
      <c r="M23" s="4" t="s">
        <v>7</v>
      </c>
      <c r="N23" s="3">
        <v>45292</v>
      </c>
      <c r="O23" s="5">
        <v>-16.48</v>
      </c>
      <c r="P23" s="5">
        <v>-16.32</v>
      </c>
      <c r="Q23" s="5">
        <v>-16.88</v>
      </c>
      <c r="S23" s="4" t="s">
        <v>8</v>
      </c>
      <c r="T23" s="3">
        <v>45292</v>
      </c>
      <c r="U23" s="5">
        <v>-15.21</v>
      </c>
      <c r="V23" s="5">
        <v>-9.39</v>
      </c>
      <c r="W23" s="5">
        <v>-11.6</v>
      </c>
      <c r="Y23" s="4" t="s">
        <v>9</v>
      </c>
      <c r="Z23" s="3">
        <v>45292</v>
      </c>
      <c r="AA23" s="5">
        <v>-12.088149428367615</v>
      </c>
      <c r="AB23" s="5">
        <v>-12.52</v>
      </c>
      <c r="AC23" s="5">
        <v>-13</v>
      </c>
      <c r="AE23" s="4" t="s">
        <v>10</v>
      </c>
      <c r="AF23" s="3">
        <v>45292</v>
      </c>
      <c r="AG23" s="5">
        <v>-17.829999999999998</v>
      </c>
      <c r="AH23" s="5">
        <v>-18.829999999999998</v>
      </c>
      <c r="AI23" s="5">
        <v>-17.829999999999998</v>
      </c>
    </row>
    <row r="24" spans="1:35" x14ac:dyDescent="0.25">
      <c r="A24" s="4" t="s">
        <v>5</v>
      </c>
      <c r="B24" s="3">
        <v>45293</v>
      </c>
      <c r="C24" s="5">
        <v>-16.190000000000001</v>
      </c>
      <c r="D24" s="5">
        <v>-14.28</v>
      </c>
      <c r="E24" s="5">
        <v>-17.14</v>
      </c>
      <c r="G24" s="4" t="s">
        <v>6</v>
      </c>
      <c r="H24" s="3">
        <v>45293</v>
      </c>
      <c r="I24" s="5">
        <v>-15.64</v>
      </c>
      <c r="J24" s="5">
        <v>-13.61</v>
      </c>
      <c r="K24" s="5">
        <v>-13.25</v>
      </c>
      <c r="M24" s="4" t="s">
        <v>7</v>
      </c>
      <c r="N24" s="3">
        <v>45293</v>
      </c>
      <c r="O24" s="5">
        <v>-16.46</v>
      </c>
      <c r="P24" s="5">
        <v>-15.84</v>
      </c>
      <c r="Q24" s="5">
        <v>-16.760000000000002</v>
      </c>
      <c r="S24" s="4" t="s">
        <v>8</v>
      </c>
      <c r="T24" s="3">
        <v>45293</v>
      </c>
      <c r="U24" s="5">
        <v>-15.94</v>
      </c>
      <c r="V24" s="5">
        <v>-9.56</v>
      </c>
      <c r="W24" s="5">
        <v>-11.71</v>
      </c>
      <c r="Y24" s="4" t="s">
        <v>9</v>
      </c>
      <c r="Z24" s="3">
        <v>45293</v>
      </c>
      <c r="AA24" s="5">
        <v>-12.36453652381897</v>
      </c>
      <c r="AB24" s="5">
        <v>-12.68</v>
      </c>
      <c r="AC24" s="5">
        <v>-13.79</v>
      </c>
      <c r="AE24" s="4" t="s">
        <v>10</v>
      </c>
      <c r="AF24" s="3">
        <v>45293</v>
      </c>
      <c r="AG24" s="5">
        <v>-19.170000000000002</v>
      </c>
      <c r="AH24" s="5">
        <v>-20.170000000000002</v>
      </c>
      <c r="AI24" s="5">
        <v>-20.67</v>
      </c>
    </row>
    <row r="25" spans="1:35" x14ac:dyDescent="0.25">
      <c r="A25" s="4" t="s">
        <v>5</v>
      </c>
      <c r="B25" s="3">
        <v>45294</v>
      </c>
      <c r="C25" s="5">
        <v>-16.23</v>
      </c>
      <c r="D25" s="5">
        <v>-14.27</v>
      </c>
      <c r="E25" s="5">
        <v>-17.170000000000002</v>
      </c>
      <c r="G25" s="4" t="s">
        <v>6</v>
      </c>
      <c r="H25" s="3">
        <v>45294</v>
      </c>
      <c r="I25" s="5">
        <v>-15.73</v>
      </c>
      <c r="J25" s="5">
        <v>-13.58</v>
      </c>
      <c r="K25" s="5">
        <v>-13.32</v>
      </c>
      <c r="M25" s="4" t="s">
        <v>7</v>
      </c>
      <c r="N25" s="3">
        <v>45294</v>
      </c>
      <c r="O25" s="5">
        <v>-16.600000000000001</v>
      </c>
      <c r="P25" s="5">
        <v>-16.03</v>
      </c>
      <c r="Q25" s="5">
        <v>-16.850000000000001</v>
      </c>
      <c r="S25" s="4" t="s">
        <v>8</v>
      </c>
      <c r="T25" s="3">
        <v>45294</v>
      </c>
      <c r="U25" s="5">
        <v>-15.78</v>
      </c>
      <c r="V25" s="5">
        <v>-9.5</v>
      </c>
      <c r="W25" s="5">
        <v>-11.68</v>
      </c>
      <c r="Y25" s="4" t="s">
        <v>9</v>
      </c>
      <c r="Z25" s="3">
        <v>45294</v>
      </c>
      <c r="AA25" s="5">
        <v>-12.324621041615805</v>
      </c>
      <c r="AB25" s="5">
        <v>-12.59</v>
      </c>
      <c r="AC25" s="5">
        <v>-13.64</v>
      </c>
      <c r="AE25" s="4" t="s">
        <v>10</v>
      </c>
      <c r="AF25" s="3">
        <v>45294</v>
      </c>
      <c r="AG25" s="5">
        <v>-20.5</v>
      </c>
      <c r="AH25" s="5">
        <v>-21.17</v>
      </c>
      <c r="AI25" s="5">
        <v>-22.17</v>
      </c>
    </row>
    <row r="26" spans="1:35" x14ac:dyDescent="0.25">
      <c r="A26" s="4" t="s">
        <v>5</v>
      </c>
      <c r="B26" s="3">
        <v>45295</v>
      </c>
      <c r="C26" s="5">
        <v>-16.62</v>
      </c>
      <c r="D26" s="5">
        <v>-14.53</v>
      </c>
      <c r="E26" s="5">
        <v>-17.66</v>
      </c>
      <c r="G26" s="4" t="s">
        <v>6</v>
      </c>
      <c r="H26" s="3">
        <v>45295</v>
      </c>
      <c r="I26" s="5">
        <v>-16.32</v>
      </c>
      <c r="J26" s="5">
        <v>-14.1</v>
      </c>
      <c r="K26" s="5">
        <v>-13.87</v>
      </c>
      <c r="M26" s="4" t="s">
        <v>7</v>
      </c>
      <c r="N26" s="3">
        <v>45295</v>
      </c>
      <c r="O26" s="5">
        <v>-17.05</v>
      </c>
      <c r="P26" s="5">
        <v>-16.46</v>
      </c>
      <c r="Q26" s="5">
        <v>-17.170000000000002</v>
      </c>
      <c r="S26" s="4" t="s">
        <v>8</v>
      </c>
      <c r="T26" s="3">
        <v>45295</v>
      </c>
      <c r="U26" s="5">
        <v>-16.38</v>
      </c>
      <c r="V26" s="5">
        <v>-9.64</v>
      </c>
      <c r="W26" s="5">
        <v>-11.79</v>
      </c>
      <c r="Y26" s="4" t="s">
        <v>9</v>
      </c>
      <c r="Z26" s="3">
        <v>45295</v>
      </c>
      <c r="AA26" s="5">
        <v>-12.551078001658121</v>
      </c>
      <c r="AB26" s="5">
        <v>-12.78</v>
      </c>
      <c r="AC26" s="5">
        <v>-14.08</v>
      </c>
      <c r="AE26" s="4" t="s">
        <v>10</v>
      </c>
      <c r="AF26" s="3">
        <v>45295</v>
      </c>
      <c r="AG26" s="5">
        <v>-20.170000000000002</v>
      </c>
      <c r="AH26" s="5">
        <v>-20.5</v>
      </c>
      <c r="AI26" s="5">
        <v>-20.329999999999998</v>
      </c>
    </row>
    <row r="27" spans="1:35" x14ac:dyDescent="0.25">
      <c r="A27" s="4" t="s">
        <v>5</v>
      </c>
      <c r="B27" s="3">
        <v>45296</v>
      </c>
      <c r="C27" s="5">
        <v>-16.91</v>
      </c>
      <c r="D27" s="5">
        <v>-14.76</v>
      </c>
      <c r="E27" s="5">
        <v>-18.16</v>
      </c>
      <c r="G27" s="4" t="s">
        <v>6</v>
      </c>
      <c r="H27" s="3">
        <v>45296</v>
      </c>
      <c r="I27" s="5">
        <v>-16.96</v>
      </c>
      <c r="J27" s="5">
        <v>-14.35</v>
      </c>
      <c r="K27" s="5">
        <v>-14.38</v>
      </c>
      <c r="M27" s="4" t="s">
        <v>7</v>
      </c>
      <c r="N27" s="3">
        <v>45296</v>
      </c>
      <c r="O27" s="5">
        <v>-17.579999999999998</v>
      </c>
      <c r="P27" s="5">
        <v>-17.079999999999998</v>
      </c>
      <c r="Q27" s="5">
        <v>-17.57</v>
      </c>
      <c r="S27" s="4" t="s">
        <v>8</v>
      </c>
      <c r="T27" s="3">
        <v>45296</v>
      </c>
      <c r="U27" s="5">
        <v>-16.72</v>
      </c>
      <c r="V27" s="5">
        <v>-9.7200000000000006</v>
      </c>
      <c r="W27" s="5">
        <v>-11.81</v>
      </c>
      <c r="Y27" s="4" t="s">
        <v>9</v>
      </c>
      <c r="Z27" s="3">
        <v>45296</v>
      </c>
      <c r="AA27" s="5">
        <v>-12.759246309598288</v>
      </c>
      <c r="AB27" s="5">
        <v>-12.87</v>
      </c>
      <c r="AC27" s="5">
        <v>-14.25</v>
      </c>
      <c r="AE27" s="4" t="s">
        <v>10</v>
      </c>
      <c r="AF27" s="3">
        <v>45296</v>
      </c>
      <c r="AG27" s="5">
        <v>-21.83</v>
      </c>
      <c r="AH27" s="5">
        <v>-22.67</v>
      </c>
      <c r="AI27" s="5">
        <v>-22.17</v>
      </c>
    </row>
    <row r="28" spans="1:35" x14ac:dyDescent="0.25">
      <c r="A28" s="4" t="s">
        <v>5</v>
      </c>
      <c r="B28" s="3">
        <v>45297</v>
      </c>
      <c r="C28" s="5">
        <v>-17.239999999999998</v>
      </c>
      <c r="D28" s="5">
        <v>-15.05</v>
      </c>
      <c r="E28" s="5">
        <v>-18.579999999999998</v>
      </c>
      <c r="G28" s="4" t="s">
        <v>6</v>
      </c>
      <c r="H28" s="3">
        <v>45297</v>
      </c>
      <c r="I28" s="5">
        <v>-17.420000000000002</v>
      </c>
      <c r="J28" s="5">
        <v>-14.83</v>
      </c>
      <c r="K28" s="5">
        <v>-14.98</v>
      </c>
      <c r="M28" s="4" t="s">
        <v>7</v>
      </c>
      <c r="N28" s="3">
        <v>45297</v>
      </c>
      <c r="O28" s="5">
        <v>-18.100000000000001</v>
      </c>
      <c r="P28" s="5">
        <v>-17.649999999999999</v>
      </c>
      <c r="Q28" s="5">
        <v>-17.79</v>
      </c>
      <c r="S28" s="4" t="s">
        <v>8</v>
      </c>
      <c r="T28" s="3">
        <v>45297</v>
      </c>
      <c r="U28" s="5">
        <v>-17.41</v>
      </c>
      <c r="V28" s="5">
        <v>-9.84</v>
      </c>
      <c r="W28" s="5">
        <v>-11.9</v>
      </c>
      <c r="Y28" s="4" t="s">
        <v>9</v>
      </c>
      <c r="Z28" s="3">
        <v>45297</v>
      </c>
      <c r="AA28" s="5">
        <v>-12.933593710263571</v>
      </c>
      <c r="AB28" s="5">
        <v>-13.04</v>
      </c>
      <c r="AC28" s="5">
        <v>-14.73</v>
      </c>
      <c r="AE28" s="4" t="s">
        <v>10</v>
      </c>
      <c r="AF28" s="3">
        <v>45297</v>
      </c>
      <c r="AG28" s="5">
        <v>-22.33</v>
      </c>
      <c r="AH28" s="5">
        <v>-22.33</v>
      </c>
      <c r="AI28" s="5">
        <v>-22.17</v>
      </c>
    </row>
    <row r="29" spans="1:35" x14ac:dyDescent="0.25">
      <c r="A29" s="4" t="s">
        <v>5</v>
      </c>
      <c r="B29" s="3">
        <v>45298</v>
      </c>
      <c r="C29" s="5">
        <v>-17.739999999999998</v>
      </c>
      <c r="D29" s="5">
        <v>-15.4</v>
      </c>
      <c r="E29" s="5">
        <v>-19.190000000000001</v>
      </c>
      <c r="G29" s="4" t="s">
        <v>6</v>
      </c>
      <c r="H29" s="3">
        <v>45298</v>
      </c>
      <c r="I29" s="5">
        <v>-17.87</v>
      </c>
      <c r="J29" s="5">
        <v>-15.33</v>
      </c>
      <c r="K29" s="5">
        <v>-15.55</v>
      </c>
      <c r="M29" s="4" t="s">
        <v>7</v>
      </c>
      <c r="N29" s="3">
        <v>45298</v>
      </c>
      <c r="O29" s="5">
        <v>-18.78</v>
      </c>
      <c r="P29" s="5">
        <v>-18.420000000000002</v>
      </c>
      <c r="Q29" s="5">
        <v>-18.12</v>
      </c>
      <c r="S29" s="4" t="s">
        <v>8</v>
      </c>
      <c r="T29" s="3">
        <v>45298</v>
      </c>
      <c r="U29" s="5">
        <v>-18.440000000000001</v>
      </c>
      <c r="V29" s="5">
        <v>-9.98</v>
      </c>
      <c r="W29" s="5">
        <v>-11.99</v>
      </c>
      <c r="Y29" s="4" t="s">
        <v>9</v>
      </c>
      <c r="Z29" s="3">
        <v>45298</v>
      </c>
      <c r="AA29" s="5">
        <v>-13.147087971369425</v>
      </c>
      <c r="AB29" s="5">
        <v>-13.21</v>
      </c>
      <c r="AC29" s="5">
        <v>-15.42</v>
      </c>
      <c r="AE29" s="4" t="s">
        <v>10</v>
      </c>
      <c r="AF29" s="3">
        <v>45298</v>
      </c>
      <c r="AG29" s="5">
        <v>-23.17</v>
      </c>
      <c r="AH29" s="5">
        <v>-23.33</v>
      </c>
      <c r="AI29" s="5">
        <v>-23.5</v>
      </c>
    </row>
    <row r="30" spans="1:35" x14ac:dyDescent="0.25">
      <c r="A30" s="4" t="s">
        <v>5</v>
      </c>
      <c r="B30" s="3">
        <v>45299</v>
      </c>
      <c r="C30" s="5">
        <v>-18.95</v>
      </c>
      <c r="D30" s="5">
        <v>-16.399999999999999</v>
      </c>
      <c r="E30" s="5">
        <v>-21.02</v>
      </c>
      <c r="G30" s="4" t="s">
        <v>6</v>
      </c>
      <c r="H30" s="3">
        <v>45299</v>
      </c>
      <c r="I30" s="5">
        <v>-19.190000000000001</v>
      </c>
      <c r="J30" s="5">
        <v>-16.62</v>
      </c>
      <c r="K30" s="5">
        <v>-16.95</v>
      </c>
      <c r="M30" s="4" t="s">
        <v>7</v>
      </c>
      <c r="N30" s="3">
        <v>45299</v>
      </c>
      <c r="O30" s="5">
        <v>-19.37</v>
      </c>
      <c r="P30" s="5">
        <v>-19.170000000000002</v>
      </c>
      <c r="Q30" s="5">
        <v>-18.600000000000001</v>
      </c>
      <c r="S30" s="4" t="s">
        <v>8</v>
      </c>
      <c r="T30" s="3">
        <v>45299</v>
      </c>
      <c r="U30" s="5">
        <v>-19.41</v>
      </c>
      <c r="V30" s="5">
        <v>-10.37</v>
      </c>
      <c r="W30" s="5">
        <v>-12.27</v>
      </c>
      <c r="Y30" s="4" t="s">
        <v>9</v>
      </c>
      <c r="Z30" s="3">
        <v>45299</v>
      </c>
      <c r="AA30" s="5">
        <v>-13.6376584370931</v>
      </c>
      <c r="AB30" s="5">
        <v>-13.57</v>
      </c>
      <c r="AC30" s="5">
        <v>-15.7</v>
      </c>
      <c r="AE30" s="4" t="s">
        <v>10</v>
      </c>
      <c r="AF30" s="3">
        <v>45299</v>
      </c>
      <c r="AG30" s="5">
        <v>-23.17</v>
      </c>
      <c r="AH30" s="5">
        <v>-23</v>
      </c>
      <c r="AI30" s="5">
        <v>-23.67</v>
      </c>
    </row>
    <row r="31" spans="1:35" x14ac:dyDescent="0.25">
      <c r="A31" s="4" t="s">
        <v>5</v>
      </c>
      <c r="B31" s="3">
        <v>45300</v>
      </c>
      <c r="C31" s="5">
        <v>-19.5</v>
      </c>
      <c r="D31" s="5">
        <v>-16.86</v>
      </c>
      <c r="E31" s="5">
        <v>-21.55</v>
      </c>
      <c r="G31" s="4" t="s">
        <v>6</v>
      </c>
      <c r="H31" s="3">
        <v>45300</v>
      </c>
      <c r="I31" s="5">
        <v>-18.97</v>
      </c>
      <c r="J31" s="5">
        <v>-16.7</v>
      </c>
      <c r="K31" s="5">
        <v>-17.010000000000002</v>
      </c>
      <c r="M31" s="4" t="s">
        <v>7</v>
      </c>
      <c r="N31" s="3">
        <v>45300</v>
      </c>
      <c r="O31" s="5">
        <v>-20.9</v>
      </c>
      <c r="P31" s="5">
        <v>-20.96</v>
      </c>
      <c r="Q31" s="5">
        <v>-19.16</v>
      </c>
      <c r="S31" s="4" t="s">
        <v>8</v>
      </c>
      <c r="T31" s="3">
        <v>45300</v>
      </c>
      <c r="U31" s="5">
        <v>-19.760000000000002</v>
      </c>
      <c r="V31" s="5">
        <v>-10.57</v>
      </c>
      <c r="W31" s="5">
        <v>-12.24</v>
      </c>
      <c r="Y31" s="4" t="s">
        <v>9</v>
      </c>
      <c r="Z31" s="3">
        <v>45300</v>
      </c>
      <c r="AA31" s="5">
        <v>-13.575932264328003</v>
      </c>
      <c r="AB31" s="5">
        <v>-13.5</v>
      </c>
      <c r="AC31" s="5">
        <v>-16.149999999999999</v>
      </c>
      <c r="AE31" s="4" t="s">
        <v>10</v>
      </c>
      <c r="AF31" s="3">
        <v>45300</v>
      </c>
      <c r="AG31" s="5">
        <v>-24</v>
      </c>
      <c r="AH31" s="5">
        <v>-24.33</v>
      </c>
      <c r="AI31" s="5">
        <v>-23.67</v>
      </c>
    </row>
    <row r="32" spans="1:35" x14ac:dyDescent="0.25">
      <c r="A32" s="4" t="s">
        <v>5</v>
      </c>
      <c r="B32" s="3">
        <v>45301</v>
      </c>
      <c r="C32" s="5">
        <v>-18.18</v>
      </c>
      <c r="D32" s="5">
        <v>-15.97</v>
      </c>
      <c r="E32" s="5">
        <v>-19.8</v>
      </c>
      <c r="G32" s="4" t="s">
        <v>6</v>
      </c>
      <c r="H32" s="3">
        <v>45301</v>
      </c>
      <c r="I32" s="5">
        <v>-15.73</v>
      </c>
      <c r="J32" s="5">
        <v>-14.38</v>
      </c>
      <c r="K32" s="5">
        <v>-14.12</v>
      </c>
      <c r="M32" s="4" t="s">
        <v>7</v>
      </c>
      <c r="N32" s="3">
        <v>45301</v>
      </c>
      <c r="O32" s="5">
        <v>-17.09</v>
      </c>
      <c r="P32" s="5">
        <v>-17.05</v>
      </c>
      <c r="Q32" s="5">
        <v>-17.52</v>
      </c>
      <c r="S32" s="4" t="s">
        <v>8</v>
      </c>
      <c r="T32" s="3">
        <v>45301</v>
      </c>
      <c r="U32" s="5">
        <v>-13.86</v>
      </c>
      <c r="V32" s="5">
        <v>-9.56</v>
      </c>
      <c r="W32" s="5">
        <v>-11.67</v>
      </c>
      <c r="Y32" s="4" t="s">
        <v>9</v>
      </c>
      <c r="Z32" s="3">
        <v>45301</v>
      </c>
      <c r="AA32" s="5">
        <v>-12.054705460866293</v>
      </c>
      <c r="AB32" s="5">
        <v>-12.53</v>
      </c>
      <c r="AC32" s="5">
        <v>-12.18</v>
      </c>
      <c r="AE32" s="4" t="s">
        <v>10</v>
      </c>
      <c r="AF32" s="3">
        <v>45301</v>
      </c>
      <c r="AG32" s="5">
        <v>-20.83</v>
      </c>
      <c r="AH32" s="5">
        <v>-21.5</v>
      </c>
      <c r="AI32" s="5">
        <v>-23.33</v>
      </c>
    </row>
    <row r="33" spans="1:35" x14ac:dyDescent="0.25">
      <c r="A33" s="4" t="s">
        <v>5</v>
      </c>
      <c r="B33" s="3">
        <v>45302</v>
      </c>
      <c r="C33" s="5">
        <v>-16.66</v>
      </c>
      <c r="D33" s="5">
        <v>-15.02</v>
      </c>
      <c r="E33" s="5">
        <v>-18.11</v>
      </c>
      <c r="G33" s="4" t="s">
        <v>6</v>
      </c>
      <c r="H33" s="3">
        <v>45302</v>
      </c>
      <c r="I33" s="5">
        <v>-14.77</v>
      </c>
      <c r="J33" s="5">
        <v>-14.4</v>
      </c>
      <c r="K33" s="5">
        <v>-14.18</v>
      </c>
      <c r="M33" s="4" t="s">
        <v>7</v>
      </c>
      <c r="N33" s="3">
        <v>45302</v>
      </c>
      <c r="O33" s="5">
        <v>-13.94</v>
      </c>
      <c r="P33" s="5">
        <v>-13.66</v>
      </c>
      <c r="Q33" s="5">
        <v>-14.38</v>
      </c>
      <c r="S33" s="4" t="s">
        <v>8</v>
      </c>
      <c r="T33" s="3">
        <v>45302</v>
      </c>
      <c r="U33" s="5">
        <v>-13.71</v>
      </c>
      <c r="V33" s="5">
        <v>-9.52</v>
      </c>
      <c r="W33" s="5">
        <v>-11.74</v>
      </c>
      <c r="Y33" s="4" t="s">
        <v>9</v>
      </c>
      <c r="Z33" s="3">
        <v>45302</v>
      </c>
      <c r="AA33" s="5">
        <v>-12.244769732157389</v>
      </c>
      <c r="AB33" s="5">
        <v>-12.71</v>
      </c>
      <c r="AC33" s="5">
        <v>-11.87</v>
      </c>
      <c r="AE33" s="4" t="s">
        <v>10</v>
      </c>
      <c r="AF33" s="3">
        <v>45302</v>
      </c>
      <c r="AG33" s="5">
        <v>-16.5</v>
      </c>
      <c r="AH33" s="5">
        <v>-17.829999999999998</v>
      </c>
      <c r="AI33" s="5">
        <v>-18</v>
      </c>
    </row>
    <row r="34" spans="1:35" x14ac:dyDescent="0.25">
      <c r="A34" s="4" t="s">
        <v>5</v>
      </c>
      <c r="B34" s="3">
        <v>45303</v>
      </c>
      <c r="C34" s="5">
        <v>-16.420000000000002</v>
      </c>
      <c r="D34" s="5">
        <v>-15.3</v>
      </c>
      <c r="E34" s="5">
        <v>-18.739999999999998</v>
      </c>
      <c r="G34" s="4" t="s">
        <v>6</v>
      </c>
      <c r="H34" s="3">
        <v>45303</v>
      </c>
      <c r="I34" s="5">
        <v>-15</v>
      </c>
      <c r="J34" s="5">
        <v>-14.94</v>
      </c>
      <c r="K34" s="5">
        <v>-14.82</v>
      </c>
      <c r="M34" s="4" t="s">
        <v>7</v>
      </c>
      <c r="N34" s="3">
        <v>45303</v>
      </c>
      <c r="O34" s="5">
        <v>-14.07</v>
      </c>
      <c r="P34" s="5">
        <v>-13.37</v>
      </c>
      <c r="Q34" s="5">
        <v>-13.83</v>
      </c>
      <c r="S34" s="4" t="s">
        <v>8</v>
      </c>
      <c r="T34" s="3">
        <v>45303</v>
      </c>
      <c r="U34" s="5">
        <v>-14.62</v>
      </c>
      <c r="V34" s="5">
        <v>-9.6999999999999993</v>
      </c>
      <c r="W34" s="5">
        <v>-11.85</v>
      </c>
      <c r="Y34" s="4" t="s">
        <v>9</v>
      </c>
      <c r="Z34" s="3">
        <v>45303</v>
      </c>
      <c r="AA34" s="5">
        <v>-12.557847380638123</v>
      </c>
      <c r="AB34" s="5">
        <v>-12.92</v>
      </c>
      <c r="AC34" s="5">
        <v>-12.59</v>
      </c>
      <c r="AE34" s="4" t="s">
        <v>10</v>
      </c>
      <c r="AF34" s="3">
        <v>45303</v>
      </c>
      <c r="AG34" s="5">
        <v>-17</v>
      </c>
      <c r="AH34" s="5">
        <v>-17.829999999999998</v>
      </c>
      <c r="AI34" s="5">
        <v>-17</v>
      </c>
    </row>
    <row r="35" spans="1:35" x14ac:dyDescent="0.25">
      <c r="A35" s="4" t="s">
        <v>5</v>
      </c>
      <c r="B35" s="3">
        <v>45304</v>
      </c>
      <c r="C35" s="5">
        <v>-16.72</v>
      </c>
      <c r="D35" s="5">
        <v>-15.51</v>
      </c>
      <c r="E35" s="5">
        <v>-19.059999999999999</v>
      </c>
      <c r="G35" s="4" t="s">
        <v>6</v>
      </c>
      <c r="H35" s="3">
        <v>45304</v>
      </c>
      <c r="I35" s="5">
        <v>-15.36</v>
      </c>
      <c r="J35" s="5">
        <v>-15.29</v>
      </c>
      <c r="K35" s="5">
        <v>-15.25</v>
      </c>
      <c r="M35" s="4" t="s">
        <v>7</v>
      </c>
      <c r="N35" s="3">
        <v>45304</v>
      </c>
      <c r="O35" s="5">
        <v>-14.93</v>
      </c>
      <c r="P35" s="5">
        <v>-14.02</v>
      </c>
      <c r="Q35" s="5">
        <v>-14.27</v>
      </c>
      <c r="S35" s="4" t="s">
        <v>8</v>
      </c>
      <c r="T35" s="3">
        <v>45304</v>
      </c>
      <c r="U35" s="5">
        <v>-15.74</v>
      </c>
      <c r="V35" s="5">
        <v>-9.81</v>
      </c>
      <c r="W35" s="5">
        <v>-11.91</v>
      </c>
      <c r="Y35" s="4" t="s">
        <v>9</v>
      </c>
      <c r="Z35" s="3">
        <v>45304</v>
      </c>
      <c r="AA35" s="5">
        <v>-12.74193549156189</v>
      </c>
      <c r="AB35" s="5">
        <v>-13.12</v>
      </c>
      <c r="AC35" s="5">
        <v>-13.84</v>
      </c>
      <c r="AE35" s="4" t="s">
        <v>10</v>
      </c>
      <c r="AF35" s="3">
        <v>45304</v>
      </c>
      <c r="AG35" s="5">
        <v>-19.670000000000002</v>
      </c>
      <c r="AH35" s="5">
        <v>-20.83</v>
      </c>
      <c r="AI35" s="5">
        <v>-18.5</v>
      </c>
    </row>
    <row r="36" spans="1:35" x14ac:dyDescent="0.25">
      <c r="A36" s="4" t="s">
        <v>5</v>
      </c>
      <c r="B36" s="3">
        <v>45305</v>
      </c>
      <c r="C36" s="5">
        <v>-17.239999999999998</v>
      </c>
      <c r="D36" s="5">
        <v>-15.82</v>
      </c>
      <c r="E36" s="5">
        <v>-19.62</v>
      </c>
      <c r="G36" s="4" t="s">
        <v>6</v>
      </c>
      <c r="H36" s="3">
        <v>45305</v>
      </c>
      <c r="I36" s="5">
        <v>-15.75</v>
      </c>
      <c r="J36" s="5">
        <v>-15.71</v>
      </c>
      <c r="K36" s="5">
        <v>-15.77</v>
      </c>
      <c r="M36" s="4" t="s">
        <v>7</v>
      </c>
      <c r="N36" s="3">
        <v>45305</v>
      </c>
      <c r="O36" s="5">
        <v>-15.88</v>
      </c>
      <c r="P36" s="5">
        <v>-14.89</v>
      </c>
      <c r="Q36" s="5">
        <v>-14.91</v>
      </c>
      <c r="S36" s="4" t="s">
        <v>8</v>
      </c>
      <c r="T36" s="3">
        <v>45305</v>
      </c>
      <c r="U36" s="5">
        <v>-16.850000000000001</v>
      </c>
      <c r="V36" s="5">
        <v>-9.9700000000000006</v>
      </c>
      <c r="W36" s="5">
        <v>-12.03</v>
      </c>
      <c r="Y36" s="4" t="s">
        <v>9</v>
      </c>
      <c r="Z36" s="3">
        <v>45305</v>
      </c>
      <c r="AA36" s="5">
        <v>-12.97998046875</v>
      </c>
      <c r="AB36" s="5">
        <v>-13.33</v>
      </c>
      <c r="AC36" s="5">
        <v>-14.64</v>
      </c>
      <c r="AE36" s="4" t="s">
        <v>10</v>
      </c>
      <c r="AF36" s="3">
        <v>45305</v>
      </c>
      <c r="AG36" s="5">
        <v>-22</v>
      </c>
      <c r="AH36" s="5">
        <v>-22.5</v>
      </c>
      <c r="AI36" s="5">
        <v>-21.83</v>
      </c>
    </row>
    <row r="37" spans="1:35" x14ac:dyDescent="0.25">
      <c r="A37" s="4" t="s">
        <v>5</v>
      </c>
      <c r="B37" s="3">
        <v>45306</v>
      </c>
      <c r="C37" s="5">
        <v>-17.350000000000001</v>
      </c>
      <c r="D37" s="5">
        <v>-15.83</v>
      </c>
      <c r="E37" s="5">
        <v>-19.510000000000002</v>
      </c>
      <c r="G37" s="4" t="s">
        <v>6</v>
      </c>
      <c r="H37" s="3">
        <v>45306</v>
      </c>
      <c r="I37" s="5">
        <v>-15.86</v>
      </c>
      <c r="J37" s="5">
        <v>-15.79</v>
      </c>
      <c r="K37" s="5">
        <v>-15.99</v>
      </c>
      <c r="M37" s="4" t="s">
        <v>7</v>
      </c>
      <c r="N37" s="3">
        <v>45306</v>
      </c>
      <c r="O37" s="5">
        <v>-16.97</v>
      </c>
      <c r="P37" s="5">
        <v>-15.98</v>
      </c>
      <c r="Q37" s="5">
        <v>-15.78</v>
      </c>
      <c r="S37" s="4" t="s">
        <v>8</v>
      </c>
      <c r="T37" s="3">
        <v>45306</v>
      </c>
      <c r="U37" s="5">
        <v>-17.920000000000002</v>
      </c>
      <c r="V37" s="5">
        <v>-10.09</v>
      </c>
      <c r="W37" s="5">
        <v>-12.1</v>
      </c>
      <c r="Y37" s="4" t="s">
        <v>9</v>
      </c>
      <c r="Z37" s="3">
        <v>45306</v>
      </c>
      <c r="AA37" s="5">
        <v>-13.112990140914917</v>
      </c>
      <c r="AB37" s="5">
        <v>-13.5</v>
      </c>
      <c r="AC37" s="5">
        <v>-15.63</v>
      </c>
      <c r="AE37" s="4" t="s">
        <v>10</v>
      </c>
      <c r="AF37" s="3">
        <v>45306</v>
      </c>
      <c r="AG37" s="5">
        <v>-24.17</v>
      </c>
      <c r="AH37" s="5">
        <v>-25.33</v>
      </c>
      <c r="AI37" s="5">
        <v>-23.83</v>
      </c>
    </row>
    <row r="38" spans="1:35" x14ac:dyDescent="0.25">
      <c r="A38" s="4" t="s">
        <v>5</v>
      </c>
      <c r="B38" s="3">
        <v>45307</v>
      </c>
      <c r="C38" s="5">
        <v>-17.149999999999999</v>
      </c>
      <c r="D38" s="5">
        <v>-15.62</v>
      </c>
      <c r="E38" s="5">
        <v>-19.149999999999999</v>
      </c>
      <c r="G38" s="4" t="s">
        <v>6</v>
      </c>
      <c r="H38" s="3">
        <v>45307</v>
      </c>
      <c r="I38" s="5">
        <v>-15.88</v>
      </c>
      <c r="J38" s="5">
        <v>-15.51</v>
      </c>
      <c r="K38" s="5">
        <v>-15.8</v>
      </c>
      <c r="M38" s="4" t="s">
        <v>7</v>
      </c>
      <c r="N38" s="3">
        <v>45307</v>
      </c>
      <c r="O38" s="5">
        <v>-17.739999999999998</v>
      </c>
      <c r="P38" s="5">
        <v>-16.89</v>
      </c>
      <c r="Q38" s="5">
        <v>-16.41</v>
      </c>
      <c r="S38" s="4" t="s">
        <v>8</v>
      </c>
      <c r="T38" s="3">
        <v>45307</v>
      </c>
      <c r="U38" s="5">
        <v>-18.510000000000002</v>
      </c>
      <c r="V38" s="5">
        <v>-10.02</v>
      </c>
      <c r="W38" s="5">
        <v>-12.05</v>
      </c>
      <c r="Y38" s="4" t="s">
        <v>9</v>
      </c>
      <c r="Z38" s="3">
        <v>45307</v>
      </c>
      <c r="AA38" s="5">
        <v>-13.098638534545898</v>
      </c>
      <c r="AB38" s="5">
        <v>-13.5</v>
      </c>
      <c r="AC38" s="5">
        <v>-16.07</v>
      </c>
      <c r="AE38" s="4" t="s">
        <v>10</v>
      </c>
      <c r="AF38" s="3">
        <v>45307</v>
      </c>
      <c r="AG38" s="5">
        <v>-27</v>
      </c>
      <c r="AH38" s="5">
        <v>-28.33</v>
      </c>
      <c r="AI38" s="5">
        <v>-26.67</v>
      </c>
    </row>
    <row r="39" spans="1:35" x14ac:dyDescent="0.25">
      <c r="A39" s="4" t="s">
        <v>5</v>
      </c>
      <c r="B39" s="3">
        <v>45308</v>
      </c>
      <c r="C39" s="5">
        <v>-17.309999999999999</v>
      </c>
      <c r="D39" s="5">
        <v>-15.75</v>
      </c>
      <c r="E39" s="5">
        <v>-19.309999999999999</v>
      </c>
      <c r="G39" s="4" t="s">
        <v>6</v>
      </c>
      <c r="H39" s="3">
        <v>45308</v>
      </c>
      <c r="I39" s="5">
        <v>-16.059999999999999</v>
      </c>
      <c r="J39" s="5">
        <v>-15.69</v>
      </c>
      <c r="K39" s="5">
        <v>-15.89</v>
      </c>
      <c r="M39" s="4" t="s">
        <v>7</v>
      </c>
      <c r="N39" s="3">
        <v>45308</v>
      </c>
      <c r="O39" s="5">
        <v>-18.190000000000001</v>
      </c>
      <c r="P39" s="5">
        <v>-17.54</v>
      </c>
      <c r="Q39" s="5">
        <v>-16.72</v>
      </c>
      <c r="S39" s="4" t="s">
        <v>8</v>
      </c>
      <c r="T39" s="3">
        <v>45308</v>
      </c>
      <c r="U39" s="5">
        <v>-18.93</v>
      </c>
      <c r="V39" s="5">
        <v>-10.08</v>
      </c>
      <c r="W39" s="5">
        <v>-12.09</v>
      </c>
      <c r="Y39" s="4" t="s">
        <v>9</v>
      </c>
      <c r="Z39" s="3">
        <v>45308</v>
      </c>
      <c r="AA39" s="5">
        <v>-13.206399718920389</v>
      </c>
      <c r="AB39" s="5">
        <v>-13.59</v>
      </c>
      <c r="AC39" s="5">
        <v>-16.16</v>
      </c>
      <c r="AE39" s="4" t="s">
        <v>10</v>
      </c>
      <c r="AF39" s="3">
        <v>45308</v>
      </c>
      <c r="AG39" s="5">
        <v>-28.33</v>
      </c>
      <c r="AH39" s="5">
        <v>-28.67</v>
      </c>
      <c r="AI39" s="5">
        <v>-29</v>
      </c>
    </row>
    <row r="40" spans="1:35" x14ac:dyDescent="0.25">
      <c r="A40" s="4" t="s">
        <v>5</v>
      </c>
      <c r="B40" s="3">
        <v>45309</v>
      </c>
      <c r="C40" s="5">
        <v>-17.73</v>
      </c>
      <c r="D40" s="5">
        <v>-16.13</v>
      </c>
      <c r="E40" s="5">
        <v>-19.920000000000002</v>
      </c>
      <c r="G40" s="4" t="s">
        <v>6</v>
      </c>
      <c r="H40" s="3">
        <v>45309</v>
      </c>
      <c r="I40" s="5">
        <v>-16.329999999999998</v>
      </c>
      <c r="J40" s="5">
        <v>-16.21</v>
      </c>
      <c r="K40" s="5">
        <v>-16.36</v>
      </c>
      <c r="M40" s="4" t="s">
        <v>7</v>
      </c>
      <c r="N40" s="3">
        <v>45309</v>
      </c>
      <c r="O40" s="5">
        <v>-18.61</v>
      </c>
      <c r="P40" s="5">
        <v>-18.079999999999998</v>
      </c>
      <c r="Q40" s="5">
        <v>-16.97</v>
      </c>
      <c r="S40" s="4" t="s">
        <v>8</v>
      </c>
      <c r="T40" s="3">
        <v>45309</v>
      </c>
      <c r="U40" s="5">
        <v>-19.39</v>
      </c>
      <c r="V40" s="5">
        <v>-10.23</v>
      </c>
      <c r="W40" s="5">
        <v>-12.19</v>
      </c>
      <c r="Y40" s="4" t="s">
        <v>9</v>
      </c>
      <c r="Z40" s="3">
        <v>45309</v>
      </c>
      <c r="AA40" s="5">
        <v>-13.431793173154196</v>
      </c>
      <c r="AB40" s="5">
        <v>-13.75</v>
      </c>
      <c r="AC40" s="5">
        <v>-16.07</v>
      </c>
      <c r="AE40" s="4" t="s">
        <v>10</v>
      </c>
      <c r="AF40" s="3">
        <v>45309</v>
      </c>
      <c r="AG40" s="5">
        <v>-29</v>
      </c>
      <c r="AH40" s="5">
        <v>-29</v>
      </c>
      <c r="AI40" s="5">
        <v>-28.83</v>
      </c>
    </row>
    <row r="41" spans="1:35" x14ac:dyDescent="0.25">
      <c r="A41" s="4" t="s">
        <v>5</v>
      </c>
      <c r="B41" s="3">
        <v>45310</v>
      </c>
      <c r="C41" s="5">
        <v>-18.420000000000002</v>
      </c>
      <c r="D41" s="5">
        <v>-16.72</v>
      </c>
      <c r="E41" s="5">
        <v>-20.73</v>
      </c>
      <c r="G41" s="4" t="s">
        <v>6</v>
      </c>
      <c r="H41" s="3">
        <v>45310</v>
      </c>
      <c r="I41" s="5">
        <v>-16.91</v>
      </c>
      <c r="J41" s="5">
        <v>-16.89</v>
      </c>
      <c r="K41" s="5">
        <v>-16.91</v>
      </c>
      <c r="M41" s="4" t="s">
        <v>7</v>
      </c>
      <c r="N41" s="3">
        <v>45310</v>
      </c>
      <c r="O41" s="5">
        <v>-19.13</v>
      </c>
      <c r="P41" s="5">
        <v>-18.66</v>
      </c>
      <c r="Q41" s="5">
        <v>-17.100000000000001</v>
      </c>
      <c r="S41" s="4" t="s">
        <v>8</v>
      </c>
      <c r="T41" s="3">
        <v>45310</v>
      </c>
      <c r="U41" s="5">
        <v>-20.149999999999999</v>
      </c>
      <c r="V41" s="5">
        <v>-10.38</v>
      </c>
      <c r="W41" s="5">
        <v>-12.29</v>
      </c>
      <c r="Y41" s="4" t="s">
        <v>9</v>
      </c>
      <c r="Z41" s="3">
        <v>45310</v>
      </c>
      <c r="AA41" s="5">
        <v>-13.576584935188293</v>
      </c>
      <c r="AB41" s="5">
        <v>-13.87</v>
      </c>
      <c r="AC41" s="5">
        <v>-16.12</v>
      </c>
      <c r="AE41" s="4" t="s">
        <v>10</v>
      </c>
      <c r="AF41" s="3">
        <v>45310</v>
      </c>
      <c r="AG41" s="5">
        <v>-27.17</v>
      </c>
      <c r="AH41" s="5">
        <v>-26.17</v>
      </c>
      <c r="AI41" s="5">
        <v>-27.83</v>
      </c>
    </row>
    <row r="42" spans="1:35" x14ac:dyDescent="0.25">
      <c r="A42" s="4" t="s">
        <v>5</v>
      </c>
      <c r="B42" s="3">
        <v>45311</v>
      </c>
      <c r="C42" s="5">
        <v>-18.73</v>
      </c>
      <c r="D42" s="5">
        <v>-16.95</v>
      </c>
      <c r="E42" s="5">
        <v>-20.81</v>
      </c>
      <c r="G42" s="4" t="s">
        <v>6</v>
      </c>
      <c r="H42" s="3">
        <v>45311</v>
      </c>
      <c r="I42" s="5">
        <v>-17.53</v>
      </c>
      <c r="J42" s="5">
        <v>-17.28</v>
      </c>
      <c r="K42" s="5">
        <v>-17.29</v>
      </c>
      <c r="M42" s="4" t="s">
        <v>7</v>
      </c>
      <c r="N42" s="3">
        <v>45311</v>
      </c>
      <c r="O42" s="5">
        <v>-20.010000000000002</v>
      </c>
      <c r="P42" s="5">
        <v>-19.600000000000001</v>
      </c>
      <c r="Q42" s="5">
        <v>-17.73</v>
      </c>
      <c r="S42" s="4" t="s">
        <v>8</v>
      </c>
      <c r="T42" s="3">
        <v>45311</v>
      </c>
      <c r="U42" s="5">
        <v>-21.19</v>
      </c>
      <c r="V42" s="5">
        <v>-10.6</v>
      </c>
      <c r="W42" s="5">
        <v>-12.41</v>
      </c>
      <c r="Y42" s="4" t="s">
        <v>9</v>
      </c>
      <c r="Z42" s="3">
        <v>45311</v>
      </c>
      <c r="AA42" s="5">
        <v>-13.791079123814901</v>
      </c>
      <c r="AB42" s="5">
        <v>-14.09</v>
      </c>
      <c r="AC42" s="5">
        <v>-17.059999999999999</v>
      </c>
      <c r="AE42" s="4" t="s">
        <v>10</v>
      </c>
      <c r="AF42" s="3">
        <v>45311</v>
      </c>
      <c r="AG42" s="5">
        <v>-27.5</v>
      </c>
      <c r="AH42" s="5">
        <v>-26.83</v>
      </c>
      <c r="AI42" s="5">
        <v>-27.5</v>
      </c>
    </row>
    <row r="43" spans="1:35" x14ac:dyDescent="0.25">
      <c r="A43" s="4" t="s">
        <v>5</v>
      </c>
      <c r="B43" s="3">
        <v>45312</v>
      </c>
      <c r="C43" s="5">
        <v>-18.809999999999999</v>
      </c>
      <c r="D43" s="5">
        <v>-17.05</v>
      </c>
      <c r="E43" s="5">
        <v>-20.93</v>
      </c>
      <c r="G43" s="4" t="s">
        <v>6</v>
      </c>
      <c r="H43" s="3">
        <v>45312</v>
      </c>
      <c r="I43" s="5">
        <v>-17.72</v>
      </c>
      <c r="J43" s="5">
        <v>-17.47</v>
      </c>
      <c r="K43" s="5">
        <v>-17.579999999999998</v>
      </c>
      <c r="M43" s="4" t="s">
        <v>7</v>
      </c>
      <c r="N43" s="3">
        <v>45312</v>
      </c>
      <c r="O43" s="5">
        <v>-20.66</v>
      </c>
      <c r="P43" s="5">
        <v>-20.55</v>
      </c>
      <c r="Q43" s="5">
        <v>-18.32</v>
      </c>
      <c r="S43" s="4" t="s">
        <v>8</v>
      </c>
      <c r="T43" s="3">
        <v>45312</v>
      </c>
      <c r="U43" s="5">
        <v>-21.66</v>
      </c>
      <c r="V43" s="5">
        <v>-10.79</v>
      </c>
      <c r="W43" s="5">
        <v>-12.55</v>
      </c>
      <c r="Y43" s="4" t="s">
        <v>9</v>
      </c>
      <c r="Z43" s="3">
        <v>45312</v>
      </c>
      <c r="AA43" s="5">
        <v>-14.022235711415609</v>
      </c>
      <c r="AB43" s="5">
        <v>-14.32</v>
      </c>
      <c r="AC43" s="5">
        <v>-17.46</v>
      </c>
      <c r="AE43" s="4" t="s">
        <v>10</v>
      </c>
      <c r="AF43" s="3">
        <v>45312</v>
      </c>
      <c r="AG43" s="5">
        <v>-29.67</v>
      </c>
      <c r="AH43" s="5">
        <v>-29.5</v>
      </c>
      <c r="AI43" s="5">
        <v>-29.5</v>
      </c>
    </row>
    <row r="44" spans="1:35" x14ac:dyDescent="0.25">
      <c r="A44" s="4" t="s">
        <v>5</v>
      </c>
      <c r="B44" s="3">
        <v>45313</v>
      </c>
      <c r="C44" s="5">
        <v>-19.28</v>
      </c>
      <c r="D44" s="5">
        <v>-17.510000000000002</v>
      </c>
      <c r="E44" s="5">
        <v>-21.71</v>
      </c>
      <c r="G44" s="4" t="s">
        <v>6</v>
      </c>
      <c r="H44" s="3">
        <v>45313</v>
      </c>
      <c r="I44" s="5">
        <v>-17.97</v>
      </c>
      <c r="J44" s="5">
        <v>-18.16</v>
      </c>
      <c r="K44" s="5">
        <v>-18.27</v>
      </c>
      <c r="M44" s="4" t="s">
        <v>7</v>
      </c>
      <c r="N44" s="3">
        <v>45313</v>
      </c>
      <c r="O44" s="5">
        <v>-21.09</v>
      </c>
      <c r="P44" s="5">
        <v>-21.36</v>
      </c>
      <c r="Q44" s="5">
        <v>-18.57</v>
      </c>
      <c r="S44" s="4" t="s">
        <v>8</v>
      </c>
      <c r="T44" s="3">
        <v>45313</v>
      </c>
      <c r="U44" s="5">
        <v>-22.1</v>
      </c>
      <c r="V44" s="5">
        <v>-11.08</v>
      </c>
      <c r="W44" s="5">
        <v>-12.72</v>
      </c>
      <c r="Y44" s="4" t="s">
        <v>9</v>
      </c>
      <c r="Z44" s="3">
        <v>45313</v>
      </c>
      <c r="AA44" s="5">
        <v>-14.318349917729696</v>
      </c>
      <c r="AB44" s="5">
        <v>-14.54</v>
      </c>
      <c r="AC44" s="5">
        <v>-17.32</v>
      </c>
      <c r="AE44" s="4" t="s">
        <v>10</v>
      </c>
      <c r="AF44" s="3">
        <v>45313</v>
      </c>
      <c r="AG44" s="5">
        <v>-30</v>
      </c>
      <c r="AH44" s="5">
        <v>-30</v>
      </c>
      <c r="AI44" s="5">
        <v>-30.17</v>
      </c>
    </row>
    <row r="45" spans="1:35" x14ac:dyDescent="0.25">
      <c r="A45" s="4" t="s">
        <v>5</v>
      </c>
      <c r="B45" s="3">
        <v>45314</v>
      </c>
      <c r="C45" s="5">
        <v>-20.56</v>
      </c>
      <c r="D45" s="5">
        <v>-18.420000000000002</v>
      </c>
      <c r="E45" s="5">
        <v>-23.26</v>
      </c>
      <c r="G45" s="4" t="s">
        <v>6</v>
      </c>
      <c r="H45" s="3">
        <v>45314</v>
      </c>
      <c r="I45" s="5">
        <v>-18.670000000000002</v>
      </c>
      <c r="J45" s="5">
        <v>-19.559999999999999</v>
      </c>
      <c r="K45" s="5">
        <v>-19.46</v>
      </c>
      <c r="M45" s="4" t="s">
        <v>7</v>
      </c>
      <c r="N45" s="3">
        <v>45314</v>
      </c>
      <c r="O45" s="5">
        <v>-21.49</v>
      </c>
      <c r="P45" s="5">
        <v>-21.9</v>
      </c>
      <c r="Q45" s="5">
        <v>-18.59</v>
      </c>
      <c r="S45" s="4" t="s">
        <v>8</v>
      </c>
      <c r="T45" s="3">
        <v>45314</v>
      </c>
      <c r="U45" s="5">
        <v>-22.69</v>
      </c>
      <c r="V45" s="5">
        <v>-11.46</v>
      </c>
      <c r="W45" s="5">
        <v>-12.95</v>
      </c>
      <c r="Y45" s="4" t="s">
        <v>9</v>
      </c>
      <c r="Z45" s="3">
        <v>45314</v>
      </c>
      <c r="AA45" s="5">
        <v>-14.64301093419393</v>
      </c>
      <c r="AB45" s="5">
        <v>-14.78</v>
      </c>
      <c r="AC45" s="5">
        <v>-17.170000000000002</v>
      </c>
      <c r="AE45" s="4" t="s">
        <v>10</v>
      </c>
      <c r="AF45" s="3">
        <v>45314</v>
      </c>
      <c r="AG45" s="5">
        <v>-27.33</v>
      </c>
      <c r="AH45" s="5">
        <v>-26.17</v>
      </c>
      <c r="AI45" s="5">
        <v>-28.5</v>
      </c>
    </row>
    <row r="46" spans="1:35" x14ac:dyDescent="0.25">
      <c r="A46" s="4" t="s">
        <v>5</v>
      </c>
      <c r="B46" s="3">
        <v>45315</v>
      </c>
      <c r="C46" s="5">
        <v>-21.34</v>
      </c>
      <c r="D46" s="5">
        <v>-18.8</v>
      </c>
      <c r="E46" s="5">
        <v>-23.85</v>
      </c>
      <c r="G46" s="4" t="s">
        <v>6</v>
      </c>
      <c r="H46" s="3">
        <v>45315</v>
      </c>
      <c r="I46" s="5">
        <v>-19.170000000000002</v>
      </c>
      <c r="J46" s="5">
        <v>-20.36</v>
      </c>
      <c r="K46" s="5">
        <v>-20.39</v>
      </c>
      <c r="M46" s="4" t="s">
        <v>7</v>
      </c>
      <c r="N46" s="3">
        <v>45315</v>
      </c>
      <c r="O46" s="5">
        <v>-22.03</v>
      </c>
      <c r="P46" s="5">
        <v>-22.52</v>
      </c>
      <c r="Q46" s="5">
        <v>-18.78</v>
      </c>
      <c r="S46" s="4" t="s">
        <v>8</v>
      </c>
      <c r="T46" s="3">
        <v>45315</v>
      </c>
      <c r="U46" s="5">
        <v>-23.01</v>
      </c>
      <c r="V46" s="5">
        <v>-11.85</v>
      </c>
      <c r="W46" s="5">
        <v>-13.14</v>
      </c>
      <c r="Y46" s="4" t="s">
        <v>9</v>
      </c>
      <c r="Z46" s="3">
        <v>45315</v>
      </c>
      <c r="AA46" s="5">
        <v>-14.948717991511026</v>
      </c>
      <c r="AB46" s="5">
        <v>-14.95</v>
      </c>
      <c r="AC46" s="5">
        <v>-17.22</v>
      </c>
      <c r="AE46" s="4" t="s">
        <v>10</v>
      </c>
      <c r="AF46" s="3">
        <v>45315</v>
      </c>
      <c r="AG46" s="5">
        <v>-26</v>
      </c>
      <c r="AH46" s="5">
        <v>-25.33</v>
      </c>
      <c r="AI46" s="5">
        <v>-27</v>
      </c>
    </row>
    <row r="47" spans="1:35" x14ac:dyDescent="0.25">
      <c r="A47" s="4" t="s">
        <v>5</v>
      </c>
      <c r="B47" s="3">
        <v>45316</v>
      </c>
      <c r="C47" s="5">
        <v>-19.21</v>
      </c>
      <c r="D47" s="5">
        <v>-17.71</v>
      </c>
      <c r="E47" s="5">
        <v>-21.95</v>
      </c>
      <c r="G47" s="4" t="s">
        <v>6</v>
      </c>
      <c r="H47" s="3">
        <v>45316</v>
      </c>
      <c r="I47" s="5">
        <v>-18.100000000000001</v>
      </c>
      <c r="J47" s="5">
        <v>-19</v>
      </c>
      <c r="K47" s="5">
        <v>-19.22</v>
      </c>
      <c r="M47" s="4" t="s">
        <v>7</v>
      </c>
      <c r="N47" s="3">
        <v>45316</v>
      </c>
      <c r="O47" s="5">
        <v>-20.69</v>
      </c>
      <c r="P47" s="5">
        <v>-20.25</v>
      </c>
      <c r="Q47" s="5">
        <v>-17.59</v>
      </c>
      <c r="S47" s="4" t="s">
        <v>8</v>
      </c>
      <c r="T47" s="3">
        <v>45316</v>
      </c>
      <c r="U47" s="5">
        <v>-20.21</v>
      </c>
      <c r="V47" s="5">
        <v>-11.16</v>
      </c>
      <c r="W47" s="5">
        <v>-12.83</v>
      </c>
      <c r="Y47" s="4" t="s">
        <v>9</v>
      </c>
      <c r="Z47" s="3">
        <v>45316</v>
      </c>
      <c r="AA47" s="5">
        <v>-14.403066953023275</v>
      </c>
      <c r="AB47" s="5">
        <v>-14.31</v>
      </c>
      <c r="AC47" s="5">
        <v>-15.87</v>
      </c>
      <c r="AE47" s="4" t="s">
        <v>10</v>
      </c>
      <c r="AF47" s="3">
        <v>45316</v>
      </c>
      <c r="AG47" s="5">
        <v>-25</v>
      </c>
      <c r="AH47" s="5">
        <v>-24.33</v>
      </c>
      <c r="AI47" s="5">
        <v>-26.33</v>
      </c>
    </row>
    <row r="48" spans="1:35" x14ac:dyDescent="0.25">
      <c r="A48" s="4" t="s">
        <v>5</v>
      </c>
      <c r="B48" s="3">
        <v>45317</v>
      </c>
      <c r="C48" s="5">
        <v>-17.79</v>
      </c>
      <c r="D48" s="5">
        <v>-17.45</v>
      </c>
      <c r="E48" s="5">
        <v>-21.43</v>
      </c>
      <c r="G48" s="4" t="s">
        <v>6</v>
      </c>
      <c r="H48" s="3">
        <v>45317</v>
      </c>
      <c r="I48" s="5">
        <v>-17.350000000000001</v>
      </c>
      <c r="J48" s="5">
        <v>-18.309999999999999</v>
      </c>
      <c r="K48" s="5">
        <v>-18.07</v>
      </c>
      <c r="M48" s="4" t="s">
        <v>7</v>
      </c>
      <c r="N48" s="3">
        <v>45317</v>
      </c>
      <c r="O48" s="5">
        <v>-18.73</v>
      </c>
      <c r="P48" s="5">
        <v>-17.61</v>
      </c>
      <c r="Q48" s="5">
        <v>-15.94</v>
      </c>
      <c r="S48" s="4" t="s">
        <v>8</v>
      </c>
      <c r="T48" s="3">
        <v>45317</v>
      </c>
      <c r="U48" s="5">
        <v>-18.399999999999999</v>
      </c>
      <c r="V48" s="5">
        <v>-10.91</v>
      </c>
      <c r="W48" s="5">
        <v>-12.7</v>
      </c>
      <c r="Y48" s="4" t="s">
        <v>9</v>
      </c>
      <c r="Z48" s="3">
        <v>45317</v>
      </c>
      <c r="AA48" s="5">
        <v>-13.962135950724283</v>
      </c>
      <c r="AB48" s="5">
        <v>-14.22</v>
      </c>
      <c r="AC48" s="5">
        <v>-14.94</v>
      </c>
      <c r="AE48" s="4" t="s">
        <v>10</v>
      </c>
      <c r="AF48" s="3">
        <v>45317</v>
      </c>
      <c r="AG48" s="5">
        <v>-22.67</v>
      </c>
      <c r="AH48" s="5">
        <v>-21.17</v>
      </c>
      <c r="AI48" s="5">
        <v>-24</v>
      </c>
    </row>
    <row r="49" spans="1:35" x14ac:dyDescent="0.25">
      <c r="A49" s="4" t="s">
        <v>5</v>
      </c>
      <c r="B49" s="3">
        <v>45318</v>
      </c>
      <c r="C49" s="5">
        <v>-17.920000000000002</v>
      </c>
      <c r="D49" s="5">
        <v>-17.71</v>
      </c>
      <c r="E49" s="5">
        <v>-21.79</v>
      </c>
      <c r="G49" s="4" t="s">
        <v>6</v>
      </c>
      <c r="H49" s="3">
        <v>45318</v>
      </c>
      <c r="I49" s="5">
        <v>-17.43</v>
      </c>
      <c r="J49" s="5">
        <v>-18.48</v>
      </c>
      <c r="K49" s="5">
        <v>-18.13</v>
      </c>
      <c r="M49" s="4" t="s">
        <v>7</v>
      </c>
      <c r="N49" s="3">
        <v>45318</v>
      </c>
      <c r="O49" s="5">
        <v>-18.89</v>
      </c>
      <c r="P49" s="5">
        <v>-17.61</v>
      </c>
      <c r="Q49" s="5">
        <v>-16.059999999999999</v>
      </c>
      <c r="S49" s="4" t="s">
        <v>8</v>
      </c>
      <c r="T49" s="3">
        <v>45318</v>
      </c>
      <c r="U49" s="5">
        <v>-19.07</v>
      </c>
      <c r="V49" s="5">
        <v>-11.1</v>
      </c>
      <c r="W49" s="5">
        <v>-12.77</v>
      </c>
      <c r="Y49" s="4" t="s">
        <v>9</v>
      </c>
      <c r="Z49" s="3">
        <v>45318</v>
      </c>
      <c r="AA49" s="5">
        <v>-14.088081280390421</v>
      </c>
      <c r="AB49" s="5">
        <v>-14.38</v>
      </c>
      <c r="AC49" s="5">
        <v>-15.47</v>
      </c>
      <c r="AE49" s="4" t="s">
        <v>10</v>
      </c>
      <c r="AF49" s="3">
        <v>45318</v>
      </c>
      <c r="AG49" s="5">
        <v>-22.67</v>
      </c>
      <c r="AH49" s="5">
        <v>-21.83</v>
      </c>
      <c r="AI49" s="5">
        <v>-23</v>
      </c>
    </row>
    <row r="50" spans="1:35" x14ac:dyDescent="0.25">
      <c r="A50" s="4" t="s">
        <v>5</v>
      </c>
      <c r="B50" s="3">
        <v>45319</v>
      </c>
      <c r="C50" s="5">
        <v>-17.98</v>
      </c>
      <c r="D50" s="5">
        <v>-17.89</v>
      </c>
      <c r="E50" s="5">
        <v>-22.03</v>
      </c>
      <c r="G50" s="4" t="s">
        <v>6</v>
      </c>
      <c r="H50" s="3">
        <v>45319</v>
      </c>
      <c r="I50" s="5">
        <v>-17.41</v>
      </c>
      <c r="J50" s="5">
        <v>-18.57</v>
      </c>
      <c r="K50" s="5">
        <v>-18.11</v>
      </c>
      <c r="M50" s="4" t="s">
        <v>7</v>
      </c>
      <c r="N50" s="3">
        <v>45319</v>
      </c>
      <c r="O50" s="5">
        <v>-19.43</v>
      </c>
      <c r="P50" s="5">
        <v>-18.260000000000002</v>
      </c>
      <c r="Q50" s="5">
        <v>-16.559999999999999</v>
      </c>
      <c r="S50" s="4" t="s">
        <v>8</v>
      </c>
      <c r="T50" s="3">
        <v>45319</v>
      </c>
      <c r="U50" s="5">
        <v>-19.8</v>
      </c>
      <c r="V50" s="5">
        <v>-11.22</v>
      </c>
      <c r="W50" s="5">
        <v>-12.8</v>
      </c>
      <c r="Y50" s="4" t="s">
        <v>9</v>
      </c>
      <c r="Z50" s="3">
        <v>45319</v>
      </c>
      <c r="AA50" s="5">
        <v>-14.212871551513672</v>
      </c>
      <c r="AB50" s="5">
        <v>-14.51</v>
      </c>
      <c r="AC50" s="5">
        <v>-16</v>
      </c>
      <c r="AE50" s="4" t="s">
        <v>10</v>
      </c>
      <c r="AF50" s="3">
        <v>45319</v>
      </c>
      <c r="AG50" s="5">
        <v>-23.67</v>
      </c>
      <c r="AH50" s="5">
        <v>-23.17</v>
      </c>
      <c r="AI50" s="5">
        <v>-24</v>
      </c>
    </row>
    <row r="51" spans="1:35" x14ac:dyDescent="0.25">
      <c r="A51" s="4" t="s">
        <v>5</v>
      </c>
      <c r="B51" s="3">
        <v>45320</v>
      </c>
      <c r="C51" s="5">
        <v>-18.63</v>
      </c>
      <c r="D51" s="5">
        <v>-18.32</v>
      </c>
      <c r="E51" s="5">
        <v>-22.66</v>
      </c>
      <c r="G51" s="4" t="s">
        <v>6</v>
      </c>
      <c r="H51" s="3">
        <v>45320</v>
      </c>
      <c r="I51" s="5">
        <v>-17.73</v>
      </c>
      <c r="J51" s="5">
        <v>-19.09</v>
      </c>
      <c r="K51" s="5">
        <v>-18.46</v>
      </c>
      <c r="M51" s="4" t="s">
        <v>7</v>
      </c>
      <c r="N51" s="3">
        <v>45320</v>
      </c>
      <c r="O51" s="5">
        <v>-19.95</v>
      </c>
      <c r="P51" s="5">
        <v>-18.96</v>
      </c>
      <c r="Q51" s="5">
        <v>-17.059999999999999</v>
      </c>
      <c r="S51" s="4" t="s">
        <v>8</v>
      </c>
      <c r="T51" s="3">
        <v>45320</v>
      </c>
      <c r="U51" s="5">
        <v>-20.62</v>
      </c>
      <c r="V51" s="5">
        <v>-11.48</v>
      </c>
      <c r="W51" s="5">
        <v>-12.96</v>
      </c>
      <c r="Y51" s="4" t="s">
        <v>9</v>
      </c>
      <c r="Z51" s="3">
        <v>45320</v>
      </c>
      <c r="AA51" s="5">
        <v>-14.467097679773966</v>
      </c>
      <c r="AB51" s="5">
        <v>-14.75</v>
      </c>
      <c r="AC51" s="5">
        <v>-16.420000000000002</v>
      </c>
      <c r="AE51" s="4" t="s">
        <v>10</v>
      </c>
      <c r="AF51" s="3">
        <v>45320</v>
      </c>
      <c r="AG51" s="5">
        <v>-24.5</v>
      </c>
      <c r="AH51" s="5">
        <v>-23.33</v>
      </c>
      <c r="AI51" s="5">
        <v>-24.5</v>
      </c>
    </row>
    <row r="52" spans="1:35" x14ac:dyDescent="0.25">
      <c r="A52" s="4" t="s">
        <v>5</v>
      </c>
      <c r="B52" s="3">
        <v>45321</v>
      </c>
      <c r="C52" s="5">
        <v>-18.87</v>
      </c>
      <c r="D52" s="5">
        <v>-18.78</v>
      </c>
      <c r="E52" s="5">
        <v>-23.23</v>
      </c>
      <c r="G52" s="4" t="s">
        <v>6</v>
      </c>
      <c r="H52" s="3">
        <v>45321</v>
      </c>
      <c r="I52" s="5">
        <v>-18.22</v>
      </c>
      <c r="J52" s="5">
        <v>-19.77</v>
      </c>
      <c r="K52" s="5">
        <v>-19.059999999999999</v>
      </c>
      <c r="M52" s="4" t="s">
        <v>7</v>
      </c>
      <c r="N52" s="3">
        <v>45321</v>
      </c>
      <c r="O52" s="5">
        <v>-20.3</v>
      </c>
      <c r="P52" s="5">
        <v>-19.5</v>
      </c>
      <c r="Q52" s="5">
        <v>-17.52</v>
      </c>
      <c r="S52" s="4" t="s">
        <v>8</v>
      </c>
      <c r="T52" s="3">
        <v>45321</v>
      </c>
      <c r="U52" s="5">
        <v>-21.52</v>
      </c>
      <c r="V52" s="5">
        <v>-11.87</v>
      </c>
      <c r="W52" s="5">
        <v>-13.14</v>
      </c>
      <c r="Y52" s="4" t="s">
        <v>9</v>
      </c>
      <c r="Z52" s="3">
        <v>45321</v>
      </c>
      <c r="AA52" s="5">
        <v>-14.813688993453979</v>
      </c>
      <c r="AB52" s="5">
        <v>-15.03</v>
      </c>
      <c r="AC52" s="5">
        <v>-16.850000000000001</v>
      </c>
      <c r="AE52" s="4" t="s">
        <v>10</v>
      </c>
      <c r="AF52" s="3">
        <v>45321</v>
      </c>
      <c r="AG52" s="5">
        <v>-24.67</v>
      </c>
      <c r="AH52" s="5">
        <v>-24</v>
      </c>
      <c r="AI52" s="5">
        <v>-24.83</v>
      </c>
    </row>
    <row r="53" spans="1:35" x14ac:dyDescent="0.25">
      <c r="A53" s="4" t="s">
        <v>5</v>
      </c>
      <c r="B53" s="3">
        <v>45322</v>
      </c>
      <c r="C53" s="5">
        <v>-17.41</v>
      </c>
      <c r="D53" s="5">
        <v>-18.14</v>
      </c>
      <c r="E53" s="5">
        <v>-22.09</v>
      </c>
      <c r="G53" s="4" t="s">
        <v>6</v>
      </c>
      <c r="H53" s="3">
        <v>45322</v>
      </c>
      <c r="I53" s="5">
        <v>-18.72</v>
      </c>
      <c r="J53" s="5">
        <v>-20.41</v>
      </c>
      <c r="K53" s="5">
        <v>-19.66</v>
      </c>
      <c r="M53" s="4" t="s">
        <v>7</v>
      </c>
      <c r="N53" s="3">
        <v>45322</v>
      </c>
      <c r="O53" s="5">
        <v>-17.3</v>
      </c>
      <c r="P53" s="5">
        <v>-16.61</v>
      </c>
      <c r="Q53" s="5">
        <v>-16.12</v>
      </c>
      <c r="S53" s="4" t="s">
        <v>8</v>
      </c>
      <c r="T53" s="3">
        <v>45322</v>
      </c>
      <c r="U53" s="5">
        <v>-22.6</v>
      </c>
      <c r="V53" s="5">
        <v>-12.37</v>
      </c>
      <c r="W53" s="5">
        <v>-13.36</v>
      </c>
      <c r="Y53" s="4" t="s">
        <v>9</v>
      </c>
      <c r="Z53" s="3">
        <v>45322</v>
      </c>
      <c r="AA53" s="5">
        <v>-15.139327327410379</v>
      </c>
      <c r="AB53" s="5">
        <v>-15.37</v>
      </c>
      <c r="AC53" s="5">
        <v>-17.53</v>
      </c>
      <c r="AE53" s="4" t="s">
        <v>10</v>
      </c>
      <c r="AF53" s="3">
        <v>45322</v>
      </c>
      <c r="AG53" s="5">
        <v>-24.67</v>
      </c>
      <c r="AH53" s="5">
        <v>-24.17</v>
      </c>
      <c r="AI53" s="5">
        <v>-25.33</v>
      </c>
    </row>
    <row r="54" spans="1:35" x14ac:dyDescent="0.25">
      <c r="A54" s="4" t="s">
        <v>5</v>
      </c>
      <c r="B54" s="3">
        <v>45323</v>
      </c>
      <c r="C54" s="5">
        <v>-17.010000000000002</v>
      </c>
      <c r="D54" s="5">
        <v>-17.91</v>
      </c>
      <c r="E54" s="5">
        <v>-20.67</v>
      </c>
      <c r="G54" s="4" t="s">
        <v>6</v>
      </c>
      <c r="H54" s="3">
        <v>45323</v>
      </c>
      <c r="I54" s="5">
        <v>-18.760000000000002</v>
      </c>
      <c r="J54" s="5">
        <v>-20.34</v>
      </c>
      <c r="K54" s="5">
        <v>-19.47</v>
      </c>
      <c r="M54" s="4" t="s">
        <v>7</v>
      </c>
      <c r="N54" s="3">
        <v>45323</v>
      </c>
      <c r="O54" s="5">
        <v>-16.100000000000001</v>
      </c>
      <c r="P54" s="5">
        <v>-15.06</v>
      </c>
      <c r="Q54" s="5">
        <v>-14.94</v>
      </c>
      <c r="S54" s="4" t="s">
        <v>8</v>
      </c>
      <c r="T54" s="3">
        <v>45323</v>
      </c>
      <c r="U54" s="5">
        <v>-22.41</v>
      </c>
      <c r="V54" s="5">
        <v>-12.74</v>
      </c>
      <c r="W54" s="5">
        <v>-13.37</v>
      </c>
      <c r="Y54" s="4" t="s">
        <v>9</v>
      </c>
      <c r="Z54" s="3">
        <v>45323</v>
      </c>
      <c r="AA54" s="5">
        <v>-14.978014349937439</v>
      </c>
      <c r="AB54" s="5">
        <v>-15.32</v>
      </c>
      <c r="AC54" s="5">
        <v>-17.2</v>
      </c>
      <c r="AE54" s="4" t="s">
        <v>10</v>
      </c>
      <c r="AF54" s="3">
        <v>45323</v>
      </c>
      <c r="AG54" s="5">
        <v>-25.33</v>
      </c>
      <c r="AH54" s="5">
        <v>-24.67</v>
      </c>
      <c r="AI54" s="5">
        <v>-25.67</v>
      </c>
    </row>
    <row r="55" spans="1:35" x14ac:dyDescent="0.25">
      <c r="A55" s="4" t="s">
        <v>5</v>
      </c>
      <c r="B55" s="3">
        <v>45324</v>
      </c>
      <c r="C55" s="5">
        <v>-17.36</v>
      </c>
      <c r="D55" s="5">
        <v>-18.68</v>
      </c>
      <c r="E55" s="5">
        <v>-20.79</v>
      </c>
      <c r="G55" s="4" t="s">
        <v>6</v>
      </c>
      <c r="H55" s="3">
        <v>45324</v>
      </c>
      <c r="I55" s="5">
        <v>-19.61</v>
      </c>
      <c r="J55" s="5">
        <v>-21.6</v>
      </c>
      <c r="K55" s="5">
        <v>-20.440000000000001</v>
      </c>
      <c r="M55" s="4" t="s">
        <v>7</v>
      </c>
      <c r="N55" s="3">
        <v>45324</v>
      </c>
      <c r="O55" s="5">
        <v>-16.559999999999999</v>
      </c>
      <c r="P55" s="5">
        <v>-15.45</v>
      </c>
      <c r="Q55" s="5">
        <v>-14.95</v>
      </c>
      <c r="S55" s="4" t="s">
        <v>8</v>
      </c>
      <c r="T55" s="3">
        <v>45324</v>
      </c>
      <c r="U55" s="5">
        <v>-22.93</v>
      </c>
      <c r="V55" s="5">
        <v>-13.61</v>
      </c>
      <c r="W55" s="5">
        <v>-13.71</v>
      </c>
      <c r="Y55" s="4" t="s">
        <v>9</v>
      </c>
      <c r="Z55" s="3">
        <v>45324</v>
      </c>
      <c r="AA55" s="5">
        <v>-15.518468340237936</v>
      </c>
      <c r="AB55" s="5">
        <v>-15.73</v>
      </c>
      <c r="AC55" s="5">
        <v>-17.32</v>
      </c>
      <c r="AE55" s="4" t="s">
        <v>10</v>
      </c>
      <c r="AF55" s="3">
        <v>45324</v>
      </c>
      <c r="AG55" s="5">
        <v>-24.5</v>
      </c>
      <c r="AH55" s="5">
        <v>-23.5</v>
      </c>
      <c r="AI55" s="5">
        <v>-24.83</v>
      </c>
    </row>
    <row r="56" spans="1:35" x14ac:dyDescent="0.25">
      <c r="A56" s="4" t="s">
        <v>5</v>
      </c>
      <c r="B56" s="3">
        <v>45325</v>
      </c>
      <c r="C56" s="5">
        <v>-17.809999999999999</v>
      </c>
      <c r="D56" s="5">
        <v>-19.079999999999998</v>
      </c>
      <c r="E56" s="5">
        <v>-21.08</v>
      </c>
      <c r="G56" s="4" t="s">
        <v>6</v>
      </c>
      <c r="H56" s="3">
        <v>45325</v>
      </c>
      <c r="I56" s="5">
        <v>-20.55</v>
      </c>
      <c r="J56" s="5">
        <v>-22.81</v>
      </c>
      <c r="K56" s="5">
        <v>-21.57</v>
      </c>
      <c r="M56" s="4" t="s">
        <v>7</v>
      </c>
      <c r="N56" s="3">
        <v>45325</v>
      </c>
      <c r="O56" s="5">
        <v>-17.41</v>
      </c>
      <c r="P56" s="5">
        <v>-16.39</v>
      </c>
      <c r="Q56" s="5">
        <v>-15.65</v>
      </c>
      <c r="S56" s="4" t="s">
        <v>8</v>
      </c>
      <c r="T56" s="3">
        <v>45325</v>
      </c>
      <c r="U56" s="5">
        <v>-24.07</v>
      </c>
      <c r="V56" s="5">
        <v>-14.56</v>
      </c>
      <c r="W56" s="5">
        <v>-14.14</v>
      </c>
      <c r="Y56" s="4" t="s">
        <v>9</v>
      </c>
      <c r="Z56" s="3">
        <v>45325</v>
      </c>
      <c r="AA56" s="5">
        <v>-16.207226673762005</v>
      </c>
      <c r="AB56" s="5">
        <v>-16.29</v>
      </c>
      <c r="AC56" s="5">
        <v>-18.059999999999999</v>
      </c>
      <c r="AE56" s="4" t="s">
        <v>10</v>
      </c>
      <c r="AF56" s="3">
        <v>45325</v>
      </c>
      <c r="AG56" s="5">
        <v>-24.33</v>
      </c>
      <c r="AH56" s="5">
        <v>-23.67</v>
      </c>
      <c r="AI56" s="5">
        <v>-24.33</v>
      </c>
    </row>
    <row r="57" spans="1:35" x14ac:dyDescent="0.25">
      <c r="A57" s="4" t="s">
        <v>5</v>
      </c>
      <c r="B57" s="3">
        <v>45326</v>
      </c>
      <c r="C57" s="5">
        <v>-17.78</v>
      </c>
      <c r="D57" s="5">
        <v>-18.88</v>
      </c>
      <c r="E57" s="5">
        <v>-20.66</v>
      </c>
      <c r="G57" s="4" t="s">
        <v>6</v>
      </c>
      <c r="H57" s="3">
        <v>45326</v>
      </c>
      <c r="I57" s="5">
        <v>-20.329999999999998</v>
      </c>
      <c r="J57" s="5">
        <v>-22.7</v>
      </c>
      <c r="K57" s="5">
        <v>-21.58</v>
      </c>
      <c r="M57" s="4" t="s">
        <v>7</v>
      </c>
      <c r="N57" s="3">
        <v>45326</v>
      </c>
      <c r="O57" s="5">
        <v>-18.03</v>
      </c>
      <c r="P57" s="5">
        <v>-17.09</v>
      </c>
      <c r="Q57" s="5">
        <v>-16.23</v>
      </c>
      <c r="S57" s="4" t="s">
        <v>8</v>
      </c>
      <c r="T57" s="3">
        <v>45326</v>
      </c>
      <c r="U57" s="5">
        <v>-24.93</v>
      </c>
      <c r="V57" s="5">
        <v>-14.65</v>
      </c>
      <c r="W57" s="5">
        <v>-14.26</v>
      </c>
      <c r="Y57" s="4" t="s">
        <v>9</v>
      </c>
      <c r="Z57" s="3">
        <v>45326</v>
      </c>
      <c r="AA57" s="5">
        <v>-16.508707284927368</v>
      </c>
      <c r="AB57" s="5">
        <v>-16.510000000000002</v>
      </c>
      <c r="AC57" s="5">
        <v>-18.89</v>
      </c>
      <c r="AE57" s="4" t="s">
        <v>10</v>
      </c>
      <c r="AF57" s="3">
        <v>45326</v>
      </c>
      <c r="AG57" s="5">
        <v>-25.83</v>
      </c>
      <c r="AH57" s="5">
        <v>-25.33</v>
      </c>
      <c r="AI57" s="5">
        <v>-25.17</v>
      </c>
    </row>
    <row r="58" spans="1:35" x14ac:dyDescent="0.25">
      <c r="A58" s="4" t="s">
        <v>5</v>
      </c>
      <c r="B58" s="3">
        <v>45327</v>
      </c>
      <c r="C58" s="5">
        <v>-18.100000000000001</v>
      </c>
      <c r="D58" s="5">
        <v>-18.989999999999998</v>
      </c>
      <c r="E58" s="5">
        <v>-21.12</v>
      </c>
      <c r="G58" s="4" t="s">
        <v>6</v>
      </c>
      <c r="H58" s="3">
        <v>45327</v>
      </c>
      <c r="I58" s="5">
        <v>-20.16</v>
      </c>
      <c r="J58" s="5">
        <v>-22.59</v>
      </c>
      <c r="K58" s="5">
        <v>-21.4</v>
      </c>
      <c r="M58" s="4" t="s">
        <v>7</v>
      </c>
      <c r="N58" s="3">
        <v>45327</v>
      </c>
      <c r="O58" s="5">
        <v>-18.66</v>
      </c>
      <c r="P58" s="5">
        <v>-17.84</v>
      </c>
      <c r="Q58" s="5">
        <v>-16.73</v>
      </c>
      <c r="S58" s="4" t="s">
        <v>8</v>
      </c>
      <c r="T58" s="3">
        <v>45327</v>
      </c>
      <c r="U58" s="5">
        <v>-25.63</v>
      </c>
      <c r="V58" s="5">
        <v>-14.76</v>
      </c>
      <c r="W58" s="5">
        <v>-14.29</v>
      </c>
      <c r="Y58" s="4" t="s">
        <v>9</v>
      </c>
      <c r="Z58" s="3">
        <v>45327</v>
      </c>
      <c r="AA58" s="5">
        <v>-16.517333110173542</v>
      </c>
      <c r="AB58" s="5">
        <v>-16.55</v>
      </c>
      <c r="AC58" s="5">
        <v>-19.05</v>
      </c>
      <c r="AE58" s="4" t="s">
        <v>10</v>
      </c>
      <c r="AF58" s="3">
        <v>45327</v>
      </c>
      <c r="AG58" s="5">
        <v>-27</v>
      </c>
      <c r="AH58" s="5">
        <v>-25.83</v>
      </c>
      <c r="AI58" s="5">
        <v>-26.67</v>
      </c>
    </row>
    <row r="59" spans="1:35" x14ac:dyDescent="0.25">
      <c r="A59" s="4" t="s">
        <v>5</v>
      </c>
      <c r="B59" s="3">
        <v>45328</v>
      </c>
      <c r="C59" s="5">
        <v>-18.489999999999998</v>
      </c>
      <c r="D59" s="5">
        <v>-19.440000000000001</v>
      </c>
      <c r="E59" s="5">
        <v>-21.72</v>
      </c>
      <c r="G59" s="4" t="s">
        <v>6</v>
      </c>
      <c r="H59" s="3">
        <v>45328</v>
      </c>
      <c r="I59" s="5">
        <v>-20.420000000000002</v>
      </c>
      <c r="J59" s="5">
        <v>-23.1</v>
      </c>
      <c r="K59" s="5">
        <v>-21.66</v>
      </c>
      <c r="M59" s="4" t="s">
        <v>7</v>
      </c>
      <c r="N59" s="3">
        <v>45328</v>
      </c>
      <c r="O59" s="5">
        <v>-19.489999999999998</v>
      </c>
      <c r="P59" s="5">
        <v>-18.78</v>
      </c>
      <c r="Q59" s="5">
        <v>-17.39</v>
      </c>
      <c r="S59" s="4" t="s">
        <v>8</v>
      </c>
      <c r="T59" s="3">
        <v>45328</v>
      </c>
      <c r="U59" s="5">
        <v>-26.76</v>
      </c>
      <c r="V59" s="5">
        <v>-15.47</v>
      </c>
      <c r="W59" s="5">
        <v>-14.48</v>
      </c>
      <c r="Y59" s="4" t="s">
        <v>9</v>
      </c>
      <c r="Z59" s="3">
        <v>45328</v>
      </c>
      <c r="AA59" s="5">
        <v>-16.814956585566204</v>
      </c>
      <c r="AB59" s="5">
        <v>-16.86</v>
      </c>
      <c r="AC59" s="5">
        <v>-19.57</v>
      </c>
      <c r="AE59" s="4" t="s">
        <v>10</v>
      </c>
      <c r="AF59" s="3">
        <v>45328</v>
      </c>
      <c r="AG59" s="5">
        <v>-27.17</v>
      </c>
      <c r="AH59" s="5">
        <v>-26.17</v>
      </c>
      <c r="AI59" s="5">
        <v>-26.5</v>
      </c>
    </row>
    <row r="60" spans="1:35" x14ac:dyDescent="0.25">
      <c r="A60" s="4" t="s">
        <v>5</v>
      </c>
      <c r="B60" s="3">
        <v>45329</v>
      </c>
      <c r="C60" s="5">
        <v>-18.850000000000001</v>
      </c>
      <c r="D60" s="5">
        <v>-20.03</v>
      </c>
      <c r="E60" s="5">
        <v>-22</v>
      </c>
      <c r="G60" s="4" t="s">
        <v>6</v>
      </c>
      <c r="H60" s="3">
        <v>45329</v>
      </c>
      <c r="I60" s="5">
        <v>-21.08</v>
      </c>
      <c r="J60" s="5">
        <v>-24.01</v>
      </c>
      <c r="K60" s="5">
        <v>-22.51</v>
      </c>
      <c r="M60" s="4" t="s">
        <v>7</v>
      </c>
      <c r="N60" s="3">
        <v>45329</v>
      </c>
      <c r="O60" s="5">
        <v>-20.43</v>
      </c>
      <c r="P60" s="5">
        <v>-19.829999999999998</v>
      </c>
      <c r="Q60" s="5">
        <v>-18.170000000000002</v>
      </c>
      <c r="S60" s="4" t="s">
        <v>8</v>
      </c>
      <c r="T60" s="3">
        <v>45329</v>
      </c>
      <c r="U60" s="5">
        <v>-27.94</v>
      </c>
      <c r="V60" s="5">
        <v>-18.149999999999999</v>
      </c>
      <c r="W60" s="5">
        <v>-14.83</v>
      </c>
      <c r="Y60" s="4" t="s">
        <v>9</v>
      </c>
      <c r="Z60" s="3">
        <v>45329</v>
      </c>
      <c r="AA60" s="5">
        <v>-17.345345815022785</v>
      </c>
      <c r="AB60" s="5">
        <v>-17.420000000000002</v>
      </c>
      <c r="AC60" s="5">
        <v>-20.170000000000002</v>
      </c>
      <c r="AE60" s="4" t="s">
        <v>10</v>
      </c>
      <c r="AF60" s="3">
        <v>45329</v>
      </c>
      <c r="AG60" s="5">
        <v>-27.5</v>
      </c>
      <c r="AH60" s="5">
        <v>-26.5</v>
      </c>
      <c r="AI60" s="5">
        <v>-27</v>
      </c>
    </row>
    <row r="61" spans="1:35" x14ac:dyDescent="0.25">
      <c r="A61" s="4" t="s">
        <v>5</v>
      </c>
      <c r="B61" s="3">
        <v>45330</v>
      </c>
      <c r="C61" s="5">
        <v>-19.43</v>
      </c>
      <c r="D61" s="5">
        <v>-20.77</v>
      </c>
      <c r="E61" s="5">
        <v>-22.48</v>
      </c>
      <c r="G61" s="4" t="s">
        <v>6</v>
      </c>
      <c r="H61" s="3">
        <v>45330</v>
      </c>
      <c r="I61" s="5">
        <v>-21.93</v>
      </c>
      <c r="J61" s="5">
        <v>-24.94</v>
      </c>
      <c r="K61" s="5">
        <v>-23.48</v>
      </c>
      <c r="M61" s="4" t="s">
        <v>7</v>
      </c>
      <c r="N61" s="3">
        <v>45330</v>
      </c>
      <c r="O61" s="5">
        <v>-21.47</v>
      </c>
      <c r="P61" s="5">
        <v>-21.18</v>
      </c>
      <c r="Q61" s="5">
        <v>-18.8</v>
      </c>
      <c r="S61" s="4" t="s">
        <v>8</v>
      </c>
      <c r="T61" s="3">
        <v>45330</v>
      </c>
      <c r="U61" s="5">
        <v>-26.84</v>
      </c>
      <c r="V61" s="5">
        <v>-20.100000000000001</v>
      </c>
      <c r="W61" s="5">
        <v>-14.78</v>
      </c>
      <c r="Y61" s="4" t="s">
        <v>9</v>
      </c>
      <c r="Z61" s="3">
        <v>45330</v>
      </c>
      <c r="AA61" s="5">
        <v>-17.016749779383343</v>
      </c>
      <c r="AB61" s="5">
        <v>-17.29</v>
      </c>
      <c r="AC61" s="5">
        <v>-19.440000000000001</v>
      </c>
      <c r="AE61" s="4" t="s">
        <v>10</v>
      </c>
      <c r="AF61" s="3">
        <v>45330</v>
      </c>
      <c r="AG61" s="5">
        <v>-27.5</v>
      </c>
      <c r="AH61" s="5">
        <v>-26.67</v>
      </c>
      <c r="AI61" s="5">
        <v>-27.5</v>
      </c>
    </row>
    <row r="62" spans="1:35" x14ac:dyDescent="0.25">
      <c r="A62" s="4" t="s">
        <v>5</v>
      </c>
      <c r="B62" s="3">
        <v>45331</v>
      </c>
      <c r="C62" s="5">
        <v>-20.12</v>
      </c>
      <c r="D62" s="5">
        <v>-21.81</v>
      </c>
      <c r="E62" s="5">
        <v>-22.94</v>
      </c>
      <c r="G62" s="4" t="s">
        <v>6</v>
      </c>
      <c r="H62" s="3">
        <v>45331</v>
      </c>
      <c r="I62" s="5">
        <v>-22.81</v>
      </c>
      <c r="J62" s="5">
        <v>-25.34</v>
      </c>
      <c r="K62" s="5">
        <v>-24.61</v>
      </c>
      <c r="M62" s="4" t="s">
        <v>7</v>
      </c>
      <c r="N62" s="3">
        <v>45331</v>
      </c>
      <c r="O62" s="5">
        <v>-22.03</v>
      </c>
      <c r="P62" s="5">
        <v>-21.4</v>
      </c>
      <c r="Q62" s="5">
        <v>-19.28</v>
      </c>
      <c r="S62" s="4" t="s">
        <v>8</v>
      </c>
      <c r="T62" s="3">
        <v>45331</v>
      </c>
      <c r="U62" s="5">
        <v>-17.54</v>
      </c>
      <c r="V62" s="5">
        <v>-16.18</v>
      </c>
      <c r="W62" s="5">
        <v>-13.8</v>
      </c>
      <c r="Y62" s="4" t="s">
        <v>9</v>
      </c>
      <c r="Z62" s="3">
        <v>45331</v>
      </c>
      <c r="AA62" s="5">
        <v>-14.9882519642512</v>
      </c>
      <c r="AB62" s="5">
        <v>-15.55</v>
      </c>
      <c r="AC62" s="5">
        <v>-15.29</v>
      </c>
      <c r="AE62" s="4" t="s">
        <v>10</v>
      </c>
      <c r="AF62" s="3">
        <v>45331</v>
      </c>
      <c r="AG62" s="5">
        <v>-26.5</v>
      </c>
      <c r="AH62" s="5">
        <v>-25.67</v>
      </c>
      <c r="AI62" s="5">
        <v>-26.83</v>
      </c>
    </row>
    <row r="63" spans="1:35" x14ac:dyDescent="0.25">
      <c r="A63" s="4" t="s">
        <v>5</v>
      </c>
      <c r="B63" s="3">
        <v>45332</v>
      </c>
      <c r="C63" s="5">
        <v>-20.34</v>
      </c>
      <c r="D63" s="5">
        <v>-21.85</v>
      </c>
      <c r="E63" s="5">
        <v>-22.84</v>
      </c>
      <c r="G63" s="4" t="s">
        <v>6</v>
      </c>
      <c r="H63" s="3">
        <v>45332</v>
      </c>
      <c r="I63" s="5">
        <v>-23.63</v>
      </c>
      <c r="J63" s="5">
        <v>-25.59</v>
      </c>
      <c r="K63" s="5">
        <v>-25.84</v>
      </c>
      <c r="M63" s="4" t="s">
        <v>7</v>
      </c>
      <c r="N63" s="3">
        <v>45332</v>
      </c>
      <c r="O63" s="5">
        <v>-22.55</v>
      </c>
      <c r="P63" s="5">
        <v>-21.84</v>
      </c>
      <c r="Q63" s="5">
        <v>-19.75</v>
      </c>
      <c r="S63" s="4" t="s">
        <v>8</v>
      </c>
      <c r="T63" s="3">
        <v>45332</v>
      </c>
      <c r="U63" s="5">
        <v>-17.04</v>
      </c>
      <c r="V63" s="5">
        <v>-14.84</v>
      </c>
      <c r="W63" s="5">
        <v>-13.8</v>
      </c>
      <c r="Y63" s="4" t="s">
        <v>9</v>
      </c>
      <c r="Z63" s="3">
        <v>45332</v>
      </c>
      <c r="AA63" s="5">
        <v>-15.145214279492697</v>
      </c>
      <c r="AB63" s="5">
        <v>-15.47</v>
      </c>
      <c r="AC63" s="5">
        <v>-14.62</v>
      </c>
      <c r="AE63" s="4" t="s">
        <v>10</v>
      </c>
      <c r="AF63" s="3">
        <v>45332</v>
      </c>
      <c r="AG63" s="5">
        <v>-26.17</v>
      </c>
      <c r="AH63" s="5">
        <v>-25.67</v>
      </c>
      <c r="AI63" s="5">
        <v>-26</v>
      </c>
    </row>
    <row r="64" spans="1:35" x14ac:dyDescent="0.25">
      <c r="A64" s="4" t="s">
        <v>5</v>
      </c>
      <c r="B64" s="3">
        <v>45333</v>
      </c>
      <c r="C64" s="5">
        <v>-18.7</v>
      </c>
      <c r="D64" s="5">
        <v>-20.100000000000001</v>
      </c>
      <c r="E64" s="5">
        <v>-20.67</v>
      </c>
      <c r="G64" s="4" t="s">
        <v>6</v>
      </c>
      <c r="H64" s="3">
        <v>45333</v>
      </c>
      <c r="I64" s="5">
        <v>-23</v>
      </c>
      <c r="J64" s="5">
        <v>-24.24</v>
      </c>
      <c r="K64" s="5">
        <v>-25.17</v>
      </c>
      <c r="M64" s="4" t="s">
        <v>7</v>
      </c>
      <c r="N64" s="3">
        <v>45333</v>
      </c>
      <c r="O64" s="5">
        <v>-21.74</v>
      </c>
      <c r="P64" s="5">
        <v>-20.22</v>
      </c>
      <c r="Q64" s="5">
        <v>-18.989999999999998</v>
      </c>
      <c r="S64" s="4" t="s">
        <v>8</v>
      </c>
      <c r="T64" s="3">
        <v>45333</v>
      </c>
      <c r="U64" s="5">
        <v>-16.27</v>
      </c>
      <c r="V64" s="5">
        <v>-14</v>
      </c>
      <c r="W64" s="5">
        <v>-13.73</v>
      </c>
      <c r="Y64" s="4" t="s">
        <v>9</v>
      </c>
      <c r="Z64" s="3">
        <v>45333</v>
      </c>
      <c r="AA64" s="5">
        <v>-15.101710319519043</v>
      </c>
      <c r="AB64" s="5">
        <v>-15.48</v>
      </c>
      <c r="AC64" s="5">
        <v>-14.2</v>
      </c>
      <c r="AE64" s="4" t="s">
        <v>10</v>
      </c>
      <c r="AF64" s="3">
        <v>45333</v>
      </c>
      <c r="AG64" s="5">
        <v>-26</v>
      </c>
      <c r="AH64" s="5">
        <v>-25.83</v>
      </c>
      <c r="AI64" s="5">
        <v>-26.17</v>
      </c>
    </row>
    <row r="65" spans="1:35" x14ac:dyDescent="0.25">
      <c r="A65" s="4" t="s">
        <v>5</v>
      </c>
      <c r="B65" s="3">
        <v>45334</v>
      </c>
      <c r="C65" s="5">
        <v>-18.440000000000001</v>
      </c>
      <c r="D65" s="5">
        <v>-19.600000000000001</v>
      </c>
      <c r="E65" s="5">
        <v>-20.23</v>
      </c>
      <c r="G65" s="4" t="s">
        <v>6</v>
      </c>
      <c r="H65" s="3">
        <v>45334</v>
      </c>
      <c r="I65" s="5">
        <v>-21.8</v>
      </c>
      <c r="J65" s="5">
        <v>-23.37</v>
      </c>
      <c r="K65" s="5">
        <v>-23.73</v>
      </c>
      <c r="M65" s="4" t="s">
        <v>7</v>
      </c>
      <c r="N65" s="3">
        <v>45334</v>
      </c>
      <c r="O65" s="5">
        <v>-21.87</v>
      </c>
      <c r="P65" s="5">
        <v>-20.29</v>
      </c>
      <c r="Q65" s="5">
        <v>-18.93</v>
      </c>
      <c r="S65" s="4" t="s">
        <v>8</v>
      </c>
      <c r="T65" s="3">
        <v>45334</v>
      </c>
      <c r="U65" s="5">
        <v>-17.510000000000002</v>
      </c>
      <c r="V65" s="5">
        <v>-13.8</v>
      </c>
      <c r="W65" s="5">
        <v>-13.67</v>
      </c>
      <c r="Y65" s="4" t="s">
        <v>9</v>
      </c>
      <c r="Z65" s="3">
        <v>45334</v>
      </c>
      <c r="AA65" s="5">
        <v>-15.114334940910339</v>
      </c>
      <c r="AB65" s="5">
        <v>-15.56</v>
      </c>
      <c r="AC65" s="5">
        <v>-15.24</v>
      </c>
      <c r="AE65" s="4" t="s">
        <v>10</v>
      </c>
      <c r="AF65" s="3">
        <v>45334</v>
      </c>
      <c r="AG65" s="5">
        <v>-26.33</v>
      </c>
      <c r="AH65" s="5">
        <v>-26.17</v>
      </c>
      <c r="AI65" s="5">
        <v>-25.67</v>
      </c>
    </row>
    <row r="66" spans="1:35" x14ac:dyDescent="0.25">
      <c r="A66" s="4" t="s">
        <v>5</v>
      </c>
      <c r="B66" s="3">
        <v>45335</v>
      </c>
      <c r="C66" s="5">
        <v>-18.760000000000002</v>
      </c>
      <c r="D66" s="5">
        <v>-19.71</v>
      </c>
      <c r="E66" s="5">
        <v>-20.75</v>
      </c>
      <c r="G66" s="4" t="s">
        <v>6</v>
      </c>
      <c r="H66" s="3">
        <v>45335</v>
      </c>
      <c r="I66" s="5">
        <v>-21.32</v>
      </c>
      <c r="J66" s="5">
        <v>-23.23</v>
      </c>
      <c r="K66" s="5">
        <v>-23.15</v>
      </c>
      <c r="M66" s="4" t="s">
        <v>7</v>
      </c>
      <c r="N66" s="3">
        <v>45335</v>
      </c>
      <c r="O66" s="5">
        <v>-22.39</v>
      </c>
      <c r="P66" s="5">
        <v>-21.19</v>
      </c>
      <c r="Q66" s="5">
        <v>-19.25</v>
      </c>
      <c r="S66" s="4" t="s">
        <v>8</v>
      </c>
      <c r="T66" s="3">
        <v>45335</v>
      </c>
      <c r="U66" s="5">
        <v>-18.84</v>
      </c>
      <c r="V66" s="5">
        <v>-13.96</v>
      </c>
      <c r="W66" s="5">
        <v>-13.73</v>
      </c>
      <c r="Y66" s="4" t="s">
        <v>9</v>
      </c>
      <c r="Z66" s="3">
        <v>45335</v>
      </c>
      <c r="AA66" s="5">
        <v>-15.29349954922994</v>
      </c>
      <c r="AB66" s="5">
        <v>-15.74</v>
      </c>
      <c r="AC66" s="5">
        <v>-15.95</v>
      </c>
      <c r="AE66" s="4" t="s">
        <v>10</v>
      </c>
      <c r="AF66" s="3">
        <v>45335</v>
      </c>
      <c r="AG66" s="5">
        <v>-27.5</v>
      </c>
      <c r="AH66" s="5">
        <v>-27</v>
      </c>
      <c r="AI66" s="5">
        <v>-26.83</v>
      </c>
    </row>
    <row r="67" spans="1:35" x14ac:dyDescent="0.25">
      <c r="A67" s="4" t="s">
        <v>5</v>
      </c>
      <c r="B67" s="3">
        <v>45336</v>
      </c>
      <c r="C67" s="5">
        <v>-19.45</v>
      </c>
      <c r="D67" s="5">
        <v>-20.3</v>
      </c>
      <c r="E67" s="5">
        <v>-21.68</v>
      </c>
      <c r="G67" s="4" t="s">
        <v>6</v>
      </c>
      <c r="H67" s="3">
        <v>45336</v>
      </c>
      <c r="I67" s="5">
        <v>-21.8</v>
      </c>
      <c r="J67" s="5">
        <v>-23.91</v>
      </c>
      <c r="K67" s="5">
        <v>-23.72</v>
      </c>
      <c r="M67" s="4" t="s">
        <v>7</v>
      </c>
      <c r="N67" s="3">
        <v>45336</v>
      </c>
      <c r="O67" s="5">
        <v>-23.25</v>
      </c>
      <c r="P67" s="5">
        <v>-22.48</v>
      </c>
      <c r="Q67" s="5">
        <v>-19.82</v>
      </c>
      <c r="S67" s="4" t="s">
        <v>8</v>
      </c>
      <c r="T67" s="3">
        <v>45336</v>
      </c>
      <c r="U67" s="5">
        <v>-20.399999999999999</v>
      </c>
      <c r="V67" s="5">
        <v>-14.62</v>
      </c>
      <c r="W67" s="5">
        <v>-13.97</v>
      </c>
      <c r="Y67" s="4" t="s">
        <v>9</v>
      </c>
      <c r="Z67" s="3">
        <v>45336</v>
      </c>
      <c r="AA67" s="5">
        <v>-15.658313035964966</v>
      </c>
      <c r="AB67" s="5">
        <v>-16.11</v>
      </c>
      <c r="AC67" s="5">
        <v>-16.72</v>
      </c>
      <c r="AE67" s="4" t="s">
        <v>10</v>
      </c>
      <c r="AF67" s="3">
        <v>45336</v>
      </c>
      <c r="AG67" s="5">
        <v>-27.67</v>
      </c>
      <c r="AH67" s="5">
        <v>-27.17</v>
      </c>
      <c r="AI67" s="5">
        <v>-27.17</v>
      </c>
    </row>
    <row r="68" spans="1:35" x14ac:dyDescent="0.25">
      <c r="A68" s="4" t="s">
        <v>5</v>
      </c>
      <c r="B68" s="3">
        <v>45337</v>
      </c>
      <c r="C68" s="5">
        <v>-20.23</v>
      </c>
      <c r="D68" s="5">
        <v>-20.97</v>
      </c>
      <c r="E68" s="5">
        <v>-22.7</v>
      </c>
      <c r="G68" s="4" t="s">
        <v>6</v>
      </c>
      <c r="H68" s="3">
        <v>45337</v>
      </c>
      <c r="I68" s="5">
        <v>-22.49</v>
      </c>
      <c r="J68" s="5">
        <v>-24.67</v>
      </c>
      <c r="K68" s="5">
        <v>-24.51</v>
      </c>
      <c r="M68" s="4" t="s">
        <v>7</v>
      </c>
      <c r="N68" s="3">
        <v>45337</v>
      </c>
      <c r="O68" s="5">
        <v>-24.12</v>
      </c>
      <c r="P68" s="5">
        <v>-23.74</v>
      </c>
      <c r="Q68" s="5">
        <v>-20.41</v>
      </c>
      <c r="S68" s="4" t="s">
        <v>8</v>
      </c>
      <c r="T68" s="3">
        <v>45337</v>
      </c>
      <c r="U68" s="5">
        <v>-21.71</v>
      </c>
      <c r="V68" s="5">
        <v>-15.48</v>
      </c>
      <c r="W68" s="5">
        <v>-14.22</v>
      </c>
      <c r="Y68" s="4" t="s">
        <v>9</v>
      </c>
      <c r="Z68" s="3">
        <v>45337</v>
      </c>
      <c r="AA68" s="5">
        <v>-16.069925228754681</v>
      </c>
      <c r="AB68" s="5">
        <v>-16.45</v>
      </c>
      <c r="AC68" s="5">
        <v>-17.010000000000002</v>
      </c>
      <c r="AE68" s="4" t="s">
        <v>10</v>
      </c>
      <c r="AF68" s="3">
        <v>45337</v>
      </c>
      <c r="AG68" s="5">
        <v>-27.67</v>
      </c>
      <c r="AH68" s="5">
        <v>-27.83</v>
      </c>
      <c r="AI68" s="5">
        <v>-27.67</v>
      </c>
    </row>
    <row r="69" spans="1:35" x14ac:dyDescent="0.25">
      <c r="A69" s="4" t="s">
        <v>5</v>
      </c>
      <c r="B69" s="3">
        <v>45338</v>
      </c>
      <c r="C69" s="5">
        <v>-20.83</v>
      </c>
      <c r="D69" s="5">
        <v>-21.08</v>
      </c>
      <c r="E69" s="5">
        <v>-23.67</v>
      </c>
      <c r="G69" s="4" t="s">
        <v>6</v>
      </c>
      <c r="H69" s="3">
        <v>45338</v>
      </c>
      <c r="I69" s="5">
        <v>-23.54</v>
      </c>
      <c r="J69" s="5">
        <v>-26.09</v>
      </c>
      <c r="K69" s="5">
        <v>-25.78</v>
      </c>
      <c r="M69" s="4" t="s">
        <v>7</v>
      </c>
      <c r="N69" s="3">
        <v>45338</v>
      </c>
      <c r="O69" s="5">
        <v>-25.39</v>
      </c>
      <c r="P69" s="5">
        <v>-25.39</v>
      </c>
      <c r="Q69" s="5">
        <v>-21.56</v>
      </c>
      <c r="S69" s="4" t="s">
        <v>8</v>
      </c>
      <c r="T69" s="3">
        <v>45338</v>
      </c>
      <c r="U69" s="5">
        <v>-23.41</v>
      </c>
      <c r="V69" s="5">
        <v>-16.940000000000001</v>
      </c>
      <c r="W69" s="5">
        <v>-14.63</v>
      </c>
      <c r="Y69" s="4" t="s">
        <v>9</v>
      </c>
      <c r="Z69" s="3">
        <v>45338</v>
      </c>
      <c r="AA69" s="5">
        <v>-16.71830677986145</v>
      </c>
      <c r="AB69" s="5">
        <v>-17</v>
      </c>
      <c r="AC69" s="5">
        <v>-17.739999999999998</v>
      </c>
      <c r="AE69" s="4" t="s">
        <v>10</v>
      </c>
      <c r="AF69" s="3">
        <v>45338</v>
      </c>
      <c r="AG69" s="5">
        <v>-27.17</v>
      </c>
      <c r="AH69" s="5">
        <v>-27.17</v>
      </c>
      <c r="AI69" s="5">
        <v>-26.83</v>
      </c>
    </row>
    <row r="70" spans="1:35" x14ac:dyDescent="0.25">
      <c r="A70" s="4" t="s">
        <v>5</v>
      </c>
      <c r="B70" s="3">
        <v>45339</v>
      </c>
      <c r="C70" s="5">
        <v>-21.95</v>
      </c>
      <c r="D70" s="5">
        <v>-21.04</v>
      </c>
      <c r="E70" s="5">
        <v>-24.45</v>
      </c>
      <c r="G70" s="4" t="s">
        <v>6</v>
      </c>
      <c r="H70" s="3">
        <v>45339</v>
      </c>
      <c r="I70" s="5">
        <v>-24.21</v>
      </c>
      <c r="J70" s="5">
        <v>-27.13</v>
      </c>
      <c r="K70" s="5">
        <v>-26.72</v>
      </c>
      <c r="M70" s="4" t="s">
        <v>7</v>
      </c>
      <c r="N70" s="3">
        <v>45339</v>
      </c>
      <c r="O70" s="5">
        <v>-27.22</v>
      </c>
      <c r="P70" s="5">
        <v>-27.57</v>
      </c>
      <c r="Q70" s="5">
        <v>-23.58</v>
      </c>
      <c r="S70" s="4" t="s">
        <v>8</v>
      </c>
      <c r="T70" s="3">
        <v>45339</v>
      </c>
      <c r="U70" s="5">
        <v>-25.54</v>
      </c>
      <c r="V70" s="5">
        <v>-18.25</v>
      </c>
      <c r="W70" s="5">
        <v>-14.99</v>
      </c>
      <c r="Y70" s="4" t="s">
        <v>9</v>
      </c>
      <c r="Z70" s="3">
        <v>45339</v>
      </c>
      <c r="AA70" s="5">
        <v>-17.30583930015564</v>
      </c>
      <c r="AB70" s="5">
        <v>-17.55</v>
      </c>
      <c r="AC70" s="5">
        <v>-19.23</v>
      </c>
      <c r="AE70" s="4" t="s">
        <v>10</v>
      </c>
      <c r="AF70" s="3">
        <v>45339</v>
      </c>
      <c r="AG70" s="5">
        <v>-26.67</v>
      </c>
      <c r="AH70" s="5">
        <v>-27.67</v>
      </c>
      <c r="AI70" s="5">
        <v>-26.67</v>
      </c>
    </row>
    <row r="71" spans="1:35" x14ac:dyDescent="0.25">
      <c r="A71" s="4" t="s">
        <v>5</v>
      </c>
      <c r="B71" s="3">
        <v>45340</v>
      </c>
      <c r="C71" s="5">
        <v>-22.82</v>
      </c>
      <c r="D71" s="5">
        <v>-20.95</v>
      </c>
      <c r="E71" s="5">
        <v>-24.91</v>
      </c>
      <c r="G71" s="4" t="s">
        <v>6</v>
      </c>
      <c r="H71" s="3">
        <v>45340</v>
      </c>
      <c r="I71" s="5">
        <v>-23.91</v>
      </c>
      <c r="J71" s="5">
        <v>-26.97</v>
      </c>
      <c r="K71" s="5">
        <v>-26.74</v>
      </c>
      <c r="M71" s="4" t="s">
        <v>7</v>
      </c>
      <c r="N71" s="3">
        <v>45340</v>
      </c>
      <c r="O71" s="5">
        <v>-28.94</v>
      </c>
      <c r="P71" s="5">
        <v>-29.59</v>
      </c>
      <c r="Q71" s="5">
        <v>-25.46</v>
      </c>
      <c r="S71" s="4" t="s">
        <v>8</v>
      </c>
      <c r="T71" s="3">
        <v>45340</v>
      </c>
      <c r="U71" s="5">
        <v>-26.97</v>
      </c>
      <c r="V71" s="5">
        <v>-19.170000000000002</v>
      </c>
      <c r="W71" s="5">
        <v>-15.18</v>
      </c>
      <c r="Y71" s="4" t="s">
        <v>9</v>
      </c>
      <c r="Z71" s="3">
        <v>45340</v>
      </c>
      <c r="AA71" s="5">
        <v>-17.682243029276531</v>
      </c>
      <c r="AB71" s="5">
        <v>-17.829999999999998</v>
      </c>
      <c r="AC71" s="5">
        <v>-20.49</v>
      </c>
      <c r="AE71" s="4" t="s">
        <v>10</v>
      </c>
      <c r="AF71" s="3">
        <v>45340</v>
      </c>
      <c r="AG71" s="5">
        <v>-29.33</v>
      </c>
      <c r="AH71" s="5">
        <v>-30.17</v>
      </c>
      <c r="AI71" s="5">
        <v>-28.17</v>
      </c>
    </row>
    <row r="72" spans="1:35" x14ac:dyDescent="0.25">
      <c r="A72" s="4" t="s">
        <v>5</v>
      </c>
      <c r="B72" s="3">
        <v>45341</v>
      </c>
      <c r="C72" s="5">
        <v>-23.79</v>
      </c>
      <c r="D72" s="5">
        <v>-21.39</v>
      </c>
      <c r="E72" s="5">
        <v>-25.89</v>
      </c>
      <c r="G72" s="4" t="s">
        <v>6</v>
      </c>
      <c r="H72" s="3">
        <v>45341</v>
      </c>
      <c r="I72" s="5">
        <v>-24.03</v>
      </c>
      <c r="J72" s="5">
        <v>-27.47</v>
      </c>
      <c r="K72" s="5">
        <v>-27.22</v>
      </c>
      <c r="M72" s="4" t="s">
        <v>7</v>
      </c>
      <c r="N72" s="3">
        <v>45341</v>
      </c>
      <c r="O72" s="5">
        <v>-29.91</v>
      </c>
      <c r="P72" s="5">
        <v>-30.3</v>
      </c>
      <c r="Q72" s="5">
        <v>-26.56</v>
      </c>
      <c r="S72" s="4" t="s">
        <v>8</v>
      </c>
      <c r="T72" s="3">
        <v>45341</v>
      </c>
      <c r="U72" s="5">
        <v>-26.71</v>
      </c>
      <c r="V72" s="5">
        <v>-20.6</v>
      </c>
      <c r="W72" s="5">
        <v>-15.13</v>
      </c>
      <c r="Y72" s="4" t="s">
        <v>9</v>
      </c>
      <c r="Z72" s="3">
        <v>45341</v>
      </c>
      <c r="AA72" s="5">
        <v>-17.127078294754028</v>
      </c>
      <c r="AB72" s="5">
        <v>-17.86</v>
      </c>
      <c r="AC72" s="5">
        <v>-20.58</v>
      </c>
      <c r="AE72" s="4" t="s">
        <v>10</v>
      </c>
      <c r="AF72" s="3">
        <v>45341</v>
      </c>
      <c r="AG72" s="5">
        <v>-30</v>
      </c>
      <c r="AH72" s="5">
        <v>-30.67</v>
      </c>
      <c r="AI72" s="5">
        <v>-29.17</v>
      </c>
    </row>
    <row r="73" spans="1:35" x14ac:dyDescent="0.25">
      <c r="A73" s="4" t="s">
        <v>5</v>
      </c>
      <c r="B73" s="3">
        <v>45342</v>
      </c>
      <c r="C73" s="5">
        <v>-21.39</v>
      </c>
      <c r="D73" s="5">
        <v>-19.579999999999998</v>
      </c>
      <c r="E73" s="5">
        <v>-24.55</v>
      </c>
      <c r="G73" s="4" t="s">
        <v>6</v>
      </c>
      <c r="H73" s="3">
        <v>45342</v>
      </c>
      <c r="I73" s="5">
        <v>-21.87</v>
      </c>
      <c r="J73" s="5">
        <v>-25.57</v>
      </c>
      <c r="K73" s="5">
        <v>-24.46</v>
      </c>
      <c r="M73" s="4" t="s">
        <v>7</v>
      </c>
      <c r="N73" s="3">
        <v>45342</v>
      </c>
      <c r="O73" s="5">
        <v>-25.36</v>
      </c>
      <c r="P73" s="5">
        <v>-23.24</v>
      </c>
      <c r="Q73" s="5">
        <v>-22.2</v>
      </c>
      <c r="S73" s="4" t="s">
        <v>8</v>
      </c>
      <c r="T73" s="3">
        <v>45342</v>
      </c>
      <c r="U73" s="5">
        <v>-20.12</v>
      </c>
      <c r="V73" s="5">
        <v>-18.09</v>
      </c>
      <c r="W73" s="5">
        <v>-14.19</v>
      </c>
      <c r="Y73" s="4" t="s">
        <v>9</v>
      </c>
      <c r="Z73" s="3">
        <v>45342</v>
      </c>
      <c r="AA73" s="5">
        <v>-15.285217642784119</v>
      </c>
      <c r="AB73" s="5">
        <v>-16.329999999999998</v>
      </c>
      <c r="AC73" s="5">
        <v>-17.46</v>
      </c>
      <c r="AE73" s="4" t="s">
        <v>10</v>
      </c>
      <c r="AF73" s="3">
        <v>45342</v>
      </c>
      <c r="AG73" s="5">
        <v>-29.83</v>
      </c>
      <c r="AH73" s="5">
        <v>-30.17</v>
      </c>
      <c r="AI73" s="5">
        <v>-29.33</v>
      </c>
    </row>
    <row r="74" spans="1:35" x14ac:dyDescent="0.25">
      <c r="A74" s="4" t="s">
        <v>5</v>
      </c>
      <c r="B74" s="3">
        <v>45343</v>
      </c>
      <c r="C74" s="5">
        <v>-17.98</v>
      </c>
      <c r="D74" s="5">
        <v>-17.62</v>
      </c>
      <c r="E74" s="5">
        <v>-20.72</v>
      </c>
      <c r="G74" s="4" t="s">
        <v>6</v>
      </c>
      <c r="H74" s="3">
        <v>45343</v>
      </c>
      <c r="I74" s="5">
        <v>-21.97</v>
      </c>
      <c r="J74" s="5">
        <v>-25.8</v>
      </c>
      <c r="K74" s="5">
        <v>-24.07</v>
      </c>
      <c r="M74" s="4" t="s">
        <v>7</v>
      </c>
      <c r="N74" s="3">
        <v>45343</v>
      </c>
      <c r="O74" s="5">
        <v>-18.66</v>
      </c>
      <c r="P74" s="5">
        <v>-16.45</v>
      </c>
      <c r="Q74" s="5">
        <v>-17.329999999999998</v>
      </c>
      <c r="S74" s="4" t="s">
        <v>8</v>
      </c>
      <c r="T74" s="3">
        <v>45343</v>
      </c>
      <c r="U74" s="5">
        <v>-20.36</v>
      </c>
      <c r="V74" s="5">
        <v>-17.739999999999998</v>
      </c>
      <c r="W74" s="5">
        <v>-14.37</v>
      </c>
      <c r="Y74" s="4" t="s">
        <v>9</v>
      </c>
      <c r="Z74" s="3">
        <v>45343</v>
      </c>
      <c r="AA74" s="5">
        <v>-15.834980368614197</v>
      </c>
      <c r="AB74" s="5">
        <v>-16.55</v>
      </c>
      <c r="AC74" s="5">
        <v>-16.7</v>
      </c>
      <c r="AE74" s="4" t="s">
        <v>10</v>
      </c>
      <c r="AF74" s="3">
        <v>45343</v>
      </c>
      <c r="AG74" s="5">
        <v>-28</v>
      </c>
      <c r="AH74" s="5">
        <v>-28.33</v>
      </c>
      <c r="AI74" s="5">
        <v>-27.67</v>
      </c>
    </row>
    <row r="75" spans="1:35" x14ac:dyDescent="0.25">
      <c r="A75" s="4" t="s">
        <v>5</v>
      </c>
      <c r="B75" s="3">
        <v>45344</v>
      </c>
      <c r="C75" s="5">
        <v>-17.88</v>
      </c>
      <c r="D75" s="5">
        <v>-16.91</v>
      </c>
      <c r="E75" s="5">
        <v>-20.47</v>
      </c>
      <c r="G75" s="4" t="s">
        <v>6</v>
      </c>
      <c r="H75" s="3">
        <v>45344</v>
      </c>
      <c r="I75" s="5">
        <v>-23.32</v>
      </c>
      <c r="J75" s="5">
        <v>-27.34</v>
      </c>
      <c r="K75" s="5">
        <v>-25.69</v>
      </c>
      <c r="M75" s="4" t="s">
        <v>7</v>
      </c>
      <c r="N75" s="3">
        <v>45344</v>
      </c>
      <c r="O75" s="5">
        <v>-17.45</v>
      </c>
      <c r="P75" s="5">
        <v>-15.35</v>
      </c>
      <c r="Q75" s="5">
        <v>-15.98</v>
      </c>
      <c r="S75" s="4" t="s">
        <v>8</v>
      </c>
      <c r="T75" s="3">
        <v>45344</v>
      </c>
      <c r="U75" s="5">
        <v>-22.3</v>
      </c>
      <c r="V75" s="5">
        <v>-20.64</v>
      </c>
      <c r="W75" s="5">
        <v>-14.85</v>
      </c>
      <c r="Y75" s="4" t="s">
        <v>9</v>
      </c>
      <c r="Z75" s="3">
        <v>45344</v>
      </c>
      <c r="AA75" s="5">
        <v>-16.699493169784546</v>
      </c>
      <c r="AB75" s="5">
        <v>-17.21</v>
      </c>
      <c r="AC75" s="5">
        <v>-17.059999999999999</v>
      </c>
      <c r="AE75" s="4" t="s">
        <v>10</v>
      </c>
      <c r="AF75" s="3">
        <v>45344</v>
      </c>
      <c r="AG75" s="5">
        <v>-27.33</v>
      </c>
      <c r="AH75" s="5">
        <v>-27.5</v>
      </c>
      <c r="AI75" s="5">
        <v>-26.67</v>
      </c>
    </row>
    <row r="76" spans="1:35" x14ac:dyDescent="0.25">
      <c r="A76" s="4" t="s">
        <v>5</v>
      </c>
      <c r="B76" s="3">
        <v>45345</v>
      </c>
      <c r="C76" s="5">
        <v>-18.739999999999998</v>
      </c>
      <c r="D76" s="5">
        <v>-17.32</v>
      </c>
      <c r="E76" s="5">
        <v>-21.48</v>
      </c>
      <c r="G76" s="4" t="s">
        <v>6</v>
      </c>
      <c r="H76" s="3">
        <v>45345</v>
      </c>
      <c r="I76" s="5">
        <v>-24.41</v>
      </c>
      <c r="J76" s="5">
        <v>-28.7</v>
      </c>
      <c r="K76" s="5">
        <v>-27.56</v>
      </c>
      <c r="M76" s="4" t="s">
        <v>7</v>
      </c>
      <c r="N76" s="3">
        <v>45345</v>
      </c>
      <c r="O76" s="5">
        <v>-18.670000000000002</v>
      </c>
      <c r="P76" s="5">
        <v>-16.66</v>
      </c>
      <c r="Q76" s="5">
        <v>-16.95</v>
      </c>
      <c r="S76" s="4" t="s">
        <v>8</v>
      </c>
      <c r="T76" s="3">
        <v>45345</v>
      </c>
      <c r="U76" s="5">
        <v>-25.39</v>
      </c>
      <c r="V76" s="5">
        <v>-26.3</v>
      </c>
      <c r="W76" s="5">
        <v>-15.36</v>
      </c>
      <c r="Y76" s="4" t="s">
        <v>9</v>
      </c>
      <c r="Z76" s="3">
        <v>45345</v>
      </c>
      <c r="AA76" s="5">
        <v>-17.538935105005901</v>
      </c>
      <c r="AB76" s="5">
        <v>-17.91</v>
      </c>
      <c r="AC76" s="5">
        <v>-18.95</v>
      </c>
      <c r="AE76" s="4" t="s">
        <v>10</v>
      </c>
      <c r="AF76" s="3">
        <v>45345</v>
      </c>
      <c r="AG76" s="5">
        <v>-27</v>
      </c>
      <c r="AH76" s="5">
        <v>-27.33</v>
      </c>
      <c r="AI76" s="5">
        <v>-25.83</v>
      </c>
    </row>
    <row r="77" spans="1:35" x14ac:dyDescent="0.25">
      <c r="A77" s="4" t="s">
        <v>5</v>
      </c>
      <c r="B77" s="3">
        <v>45346</v>
      </c>
      <c r="C77" s="5">
        <v>-19.41</v>
      </c>
      <c r="D77" s="5">
        <v>-17.940000000000001</v>
      </c>
      <c r="E77" s="5">
        <v>-22.43</v>
      </c>
      <c r="G77" s="4" t="s">
        <v>6</v>
      </c>
      <c r="H77" s="3">
        <v>45346</v>
      </c>
      <c r="I77" s="5">
        <v>-25.16</v>
      </c>
      <c r="J77" s="5">
        <v>-29.84</v>
      </c>
      <c r="K77" s="5">
        <v>-29.35</v>
      </c>
      <c r="M77" s="4" t="s">
        <v>7</v>
      </c>
      <c r="N77" s="3">
        <v>45346</v>
      </c>
      <c r="O77" s="5">
        <v>-20.010000000000002</v>
      </c>
      <c r="P77" s="5">
        <v>-18.260000000000002</v>
      </c>
      <c r="Q77" s="5">
        <v>-18.309999999999999</v>
      </c>
      <c r="S77" s="4" t="s">
        <v>8</v>
      </c>
      <c r="T77" s="3">
        <v>45346</v>
      </c>
      <c r="U77" s="5">
        <v>-28.52</v>
      </c>
      <c r="V77" s="5">
        <v>-29.21</v>
      </c>
      <c r="W77" s="5">
        <v>-15.82</v>
      </c>
      <c r="Y77" s="4" t="s">
        <v>9</v>
      </c>
      <c r="Z77" s="3">
        <v>45346</v>
      </c>
      <c r="AA77" s="5">
        <v>-18.34215259552002</v>
      </c>
      <c r="AB77" s="5">
        <v>-18.510000000000002</v>
      </c>
      <c r="AC77" s="5">
        <v>-20.68</v>
      </c>
      <c r="AE77" s="4" t="s">
        <v>10</v>
      </c>
      <c r="AF77" s="3">
        <v>45346</v>
      </c>
      <c r="AG77" s="5">
        <v>-27.5</v>
      </c>
      <c r="AH77" s="5">
        <v>-28.5</v>
      </c>
      <c r="AI77" s="5">
        <v>-26.67</v>
      </c>
    </row>
    <row r="78" spans="1:35" x14ac:dyDescent="0.25">
      <c r="A78" s="4" t="s">
        <v>5</v>
      </c>
      <c r="B78" s="3">
        <v>45347</v>
      </c>
      <c r="C78" s="5">
        <v>-19.7</v>
      </c>
      <c r="D78" s="5">
        <v>-18.63</v>
      </c>
      <c r="E78" s="5">
        <v>-22.59</v>
      </c>
      <c r="G78" s="4" t="s">
        <v>6</v>
      </c>
      <c r="H78" s="3">
        <v>45347</v>
      </c>
      <c r="I78" s="5">
        <v>-26.5</v>
      </c>
      <c r="J78" s="5">
        <v>-31.24</v>
      </c>
      <c r="K78" s="5">
        <v>-31.91</v>
      </c>
      <c r="M78" s="4" t="s">
        <v>7</v>
      </c>
      <c r="N78" s="3">
        <v>45347</v>
      </c>
      <c r="O78" s="5">
        <v>-21.53</v>
      </c>
      <c r="P78" s="5">
        <v>-19.98</v>
      </c>
      <c r="Q78" s="5">
        <v>-19.93</v>
      </c>
      <c r="S78" s="4" t="s">
        <v>8</v>
      </c>
      <c r="T78" s="3">
        <v>45347</v>
      </c>
      <c r="U78" s="5">
        <v>-32.03</v>
      </c>
      <c r="V78" s="5">
        <v>-31.87</v>
      </c>
      <c r="W78" s="5">
        <v>-16.39</v>
      </c>
      <c r="Y78" s="4" t="s">
        <v>9</v>
      </c>
      <c r="Z78" s="3">
        <v>45347</v>
      </c>
      <c r="AA78" s="5">
        <v>-19.464446624120075</v>
      </c>
      <c r="AB78" s="5">
        <v>-19.329999999999998</v>
      </c>
      <c r="AC78" s="5">
        <v>-22.17</v>
      </c>
      <c r="AE78" s="4" t="s">
        <v>10</v>
      </c>
      <c r="AF78" s="3">
        <v>45347</v>
      </c>
      <c r="AG78" s="5">
        <v>-28.5</v>
      </c>
      <c r="AH78" s="5">
        <v>-30</v>
      </c>
      <c r="AI78" s="5">
        <v>-27.5</v>
      </c>
    </row>
    <row r="79" spans="1:35" x14ac:dyDescent="0.25">
      <c r="A79" s="4" t="s">
        <v>5</v>
      </c>
      <c r="B79" s="3">
        <v>45348</v>
      </c>
      <c r="C79" s="5">
        <v>-21.34</v>
      </c>
      <c r="D79" s="5">
        <v>-19.61</v>
      </c>
      <c r="E79" s="5">
        <v>-24.13</v>
      </c>
      <c r="G79" s="4" t="s">
        <v>6</v>
      </c>
      <c r="H79" s="3">
        <v>45348</v>
      </c>
      <c r="I79" s="5">
        <v>-28.87</v>
      </c>
      <c r="J79" s="5">
        <v>-33.450000000000003</v>
      </c>
      <c r="K79" s="5">
        <v>-35.06</v>
      </c>
      <c r="M79" s="4" t="s">
        <v>7</v>
      </c>
      <c r="N79" s="3">
        <v>45348</v>
      </c>
      <c r="O79" s="5">
        <v>-23.21</v>
      </c>
      <c r="P79" s="5">
        <v>-22.54</v>
      </c>
      <c r="Q79" s="5">
        <v>-22.48</v>
      </c>
      <c r="S79" s="4" t="s">
        <v>8</v>
      </c>
      <c r="T79" s="3">
        <v>45348</v>
      </c>
      <c r="U79" s="5">
        <v>-36.68</v>
      </c>
      <c r="V79" s="5">
        <v>-34.619999999999997</v>
      </c>
      <c r="W79" s="5">
        <v>-17.14</v>
      </c>
      <c r="Y79" s="4" t="s">
        <v>9</v>
      </c>
      <c r="Z79" s="3">
        <v>45348</v>
      </c>
      <c r="AA79" s="5">
        <v>-20.967931429545086</v>
      </c>
      <c r="AB79" s="5">
        <v>-20.39</v>
      </c>
      <c r="AC79" s="5">
        <v>-23.64</v>
      </c>
      <c r="AE79" s="4" t="s">
        <v>10</v>
      </c>
      <c r="AF79" s="3">
        <v>45348</v>
      </c>
      <c r="AG79" s="5">
        <v>-28.17</v>
      </c>
      <c r="AH79" s="5">
        <v>-29.67</v>
      </c>
      <c r="AI79" s="5">
        <v>-27.5</v>
      </c>
    </row>
    <row r="80" spans="1:35" x14ac:dyDescent="0.25">
      <c r="A80" s="4" t="s">
        <v>5</v>
      </c>
      <c r="B80" s="3">
        <v>45349</v>
      </c>
      <c r="C80" s="5">
        <v>-23.28</v>
      </c>
      <c r="D80" s="5">
        <v>-21.03</v>
      </c>
      <c r="E80" s="5">
        <v>-25.91</v>
      </c>
      <c r="G80" s="4" t="s">
        <v>6</v>
      </c>
      <c r="H80" s="3">
        <v>45349</v>
      </c>
      <c r="I80" s="5">
        <v>-31.94</v>
      </c>
      <c r="J80" s="5">
        <v>-36.03</v>
      </c>
      <c r="K80" s="5">
        <v>-38.83</v>
      </c>
      <c r="M80" s="4" t="s">
        <v>7</v>
      </c>
      <c r="N80" s="3">
        <v>45349</v>
      </c>
      <c r="O80" s="5">
        <v>-25.23</v>
      </c>
      <c r="P80" s="5">
        <v>-25.27</v>
      </c>
      <c r="Q80" s="5">
        <v>-25.88</v>
      </c>
      <c r="S80" s="4" t="s">
        <v>8</v>
      </c>
      <c r="T80" s="3">
        <v>45349</v>
      </c>
      <c r="U80" s="5">
        <v>-41.05</v>
      </c>
      <c r="V80" s="5">
        <v>-37.5</v>
      </c>
      <c r="W80" s="5">
        <v>-18.11</v>
      </c>
      <c r="Y80" s="4" t="s">
        <v>9</v>
      </c>
      <c r="Z80" s="3">
        <v>45349</v>
      </c>
      <c r="AA80" s="5">
        <v>-22.87873363494873</v>
      </c>
      <c r="AB80" s="5">
        <v>-21.9</v>
      </c>
      <c r="AC80" s="5">
        <v>-25.68</v>
      </c>
      <c r="AE80" s="4" t="s">
        <v>10</v>
      </c>
      <c r="AF80" s="3">
        <v>45349</v>
      </c>
      <c r="AG80" s="5">
        <v>-27.67</v>
      </c>
      <c r="AH80" s="5">
        <v>-29.83</v>
      </c>
      <c r="AI80" s="5">
        <v>-27.17</v>
      </c>
    </row>
    <row r="81" spans="1:35" x14ac:dyDescent="0.25">
      <c r="A81" s="4" t="s">
        <v>5</v>
      </c>
      <c r="B81" s="3">
        <v>45350</v>
      </c>
      <c r="C81" s="5">
        <v>-21.1</v>
      </c>
      <c r="D81" s="5">
        <v>-19.45</v>
      </c>
      <c r="E81" s="5">
        <v>-24.12</v>
      </c>
      <c r="G81" s="4" t="s">
        <v>6</v>
      </c>
      <c r="H81" s="3">
        <v>45350</v>
      </c>
      <c r="I81" s="5">
        <v>-33.130000000000003</v>
      </c>
      <c r="J81" s="5">
        <v>-36.6</v>
      </c>
      <c r="K81" s="5">
        <v>-40.58</v>
      </c>
      <c r="M81" s="4" t="s">
        <v>7</v>
      </c>
      <c r="N81" s="3">
        <v>45350</v>
      </c>
      <c r="O81" s="5">
        <v>-22.9</v>
      </c>
      <c r="P81" s="5">
        <v>-21.63</v>
      </c>
      <c r="Q81" s="5">
        <v>-23.83</v>
      </c>
      <c r="S81" s="4" t="s">
        <v>8</v>
      </c>
      <c r="T81" s="3">
        <v>45350</v>
      </c>
      <c r="U81" s="5">
        <v>-44.67</v>
      </c>
      <c r="V81" s="5">
        <v>-40.369999999999997</v>
      </c>
      <c r="W81" s="5">
        <v>-19.02</v>
      </c>
      <c r="Y81" s="4" t="s">
        <v>9</v>
      </c>
      <c r="Z81" s="3">
        <v>45350</v>
      </c>
      <c r="AA81" s="5">
        <v>-24.520614306132</v>
      </c>
      <c r="AB81" s="5">
        <v>-23.45</v>
      </c>
      <c r="AC81" s="5">
        <v>-29.62</v>
      </c>
      <c r="AE81" s="4" t="s">
        <v>10</v>
      </c>
      <c r="AF81" s="3">
        <v>45350</v>
      </c>
      <c r="AG81" s="5">
        <v>-28.33</v>
      </c>
      <c r="AH81" s="5">
        <v>-31.17</v>
      </c>
      <c r="AI81" s="5">
        <v>-27.67</v>
      </c>
    </row>
    <row r="82" spans="1:35" x14ac:dyDescent="0.25">
      <c r="A82" s="4" t="s">
        <v>5</v>
      </c>
      <c r="B82" s="3">
        <v>45351</v>
      </c>
      <c r="C82" s="5">
        <v>-14.68</v>
      </c>
      <c r="D82" s="5">
        <v>-15.51</v>
      </c>
      <c r="E82" s="5">
        <v>-17.34</v>
      </c>
      <c r="G82" s="4" t="s">
        <v>6</v>
      </c>
      <c r="H82" s="3">
        <v>45351</v>
      </c>
      <c r="I82" s="5">
        <v>-22.49</v>
      </c>
      <c r="J82" s="5">
        <v>-25.48</v>
      </c>
      <c r="K82" s="5">
        <v>-28.4</v>
      </c>
      <c r="M82" s="4" t="s">
        <v>7</v>
      </c>
      <c r="N82" s="3">
        <v>45351</v>
      </c>
      <c r="O82" s="5">
        <v>-15.36</v>
      </c>
      <c r="P82" s="5">
        <v>-14.84</v>
      </c>
      <c r="Q82" s="5">
        <v>-15.32</v>
      </c>
      <c r="S82" s="4" t="s">
        <v>8</v>
      </c>
      <c r="T82" s="3">
        <v>45351</v>
      </c>
      <c r="U82" s="5">
        <v>-47.7</v>
      </c>
      <c r="V82" s="5">
        <v>-41.54</v>
      </c>
      <c r="W82" s="5">
        <v>-19.21</v>
      </c>
      <c r="Y82" s="4" t="s">
        <v>9</v>
      </c>
      <c r="Z82" s="3">
        <v>45351</v>
      </c>
      <c r="AA82" s="5">
        <v>-24.509000142415363</v>
      </c>
      <c r="AB82" s="5">
        <v>-23.98</v>
      </c>
      <c r="AC82" s="5">
        <v>-32.54</v>
      </c>
      <c r="AE82" s="4" t="s">
        <v>10</v>
      </c>
      <c r="AF82" s="3">
        <v>45351</v>
      </c>
      <c r="AG82" s="5">
        <v>-30.17</v>
      </c>
      <c r="AH82" s="5">
        <v>-35</v>
      </c>
      <c r="AI82" s="5">
        <v>-29</v>
      </c>
    </row>
    <row r="83" spans="1:35" x14ac:dyDescent="0.25">
      <c r="A83" s="4" t="s">
        <v>5</v>
      </c>
      <c r="B83" s="3">
        <v>45352</v>
      </c>
      <c r="C83" s="5">
        <v>-14.54</v>
      </c>
      <c r="D83" s="5">
        <v>-14.81</v>
      </c>
      <c r="E83" s="5">
        <v>-17.53</v>
      </c>
      <c r="G83" s="4" t="s">
        <v>6</v>
      </c>
      <c r="H83" s="3">
        <v>45352</v>
      </c>
      <c r="I83" s="5">
        <v>-19.350000000000001</v>
      </c>
      <c r="J83" s="5">
        <v>-22.02</v>
      </c>
      <c r="K83" s="5">
        <v>-22.66</v>
      </c>
      <c r="M83" s="4" t="s">
        <v>7</v>
      </c>
      <c r="N83" s="3">
        <v>45352</v>
      </c>
      <c r="O83" s="5">
        <v>-15.46</v>
      </c>
      <c r="P83" s="5">
        <v>-14.78</v>
      </c>
      <c r="Q83" s="5">
        <v>-14.9</v>
      </c>
      <c r="S83" s="4" t="s">
        <v>8</v>
      </c>
      <c r="T83" s="3">
        <v>45352</v>
      </c>
      <c r="U83" s="5">
        <v>-48.93</v>
      </c>
      <c r="V83" s="5">
        <v>-41.75</v>
      </c>
      <c r="W83" s="5">
        <v>-19.2</v>
      </c>
      <c r="Y83" s="4" t="s">
        <v>9</v>
      </c>
      <c r="Z83" s="3">
        <v>45352</v>
      </c>
      <c r="AA83" s="5">
        <v>-24.301906903584797</v>
      </c>
      <c r="AB83" s="5">
        <v>-23.74</v>
      </c>
      <c r="AC83" s="5">
        <v>-32.22</v>
      </c>
      <c r="AE83" s="4" t="s">
        <v>10</v>
      </c>
      <c r="AF83" s="3">
        <v>45352</v>
      </c>
      <c r="AG83" s="5">
        <v>-31.33</v>
      </c>
      <c r="AH83" s="5">
        <v>-39</v>
      </c>
      <c r="AI83" s="5">
        <v>-29.67</v>
      </c>
    </row>
    <row r="84" spans="1:35" x14ac:dyDescent="0.25">
      <c r="A84" s="4" t="s">
        <v>5</v>
      </c>
      <c r="B84" s="3">
        <v>45353</v>
      </c>
      <c r="C84" s="5">
        <v>-15.3</v>
      </c>
      <c r="D84" s="5">
        <v>-15.02</v>
      </c>
      <c r="E84" s="5">
        <v>-18.63</v>
      </c>
      <c r="G84" s="4" t="s">
        <v>6</v>
      </c>
      <c r="H84" s="3">
        <v>45353</v>
      </c>
      <c r="I84" s="5">
        <v>-19.57</v>
      </c>
      <c r="J84" s="5">
        <v>-22.57</v>
      </c>
      <c r="K84" s="5">
        <v>-22.56</v>
      </c>
      <c r="M84" s="29" t="s">
        <v>7</v>
      </c>
      <c r="N84" s="29">
        <v>45353</v>
      </c>
      <c r="O84" s="30">
        <v>-16.260000000000002</v>
      </c>
      <c r="P84" s="30">
        <v>-15.63</v>
      </c>
      <c r="Q84" s="30">
        <v>-15.46</v>
      </c>
      <c r="S84" s="4" t="s">
        <v>8</v>
      </c>
      <c r="T84" s="3">
        <v>45353</v>
      </c>
      <c r="U84" s="5">
        <v>-51.29</v>
      </c>
      <c r="V84" s="5">
        <v>-42.23</v>
      </c>
      <c r="W84" s="5">
        <v>-19.5</v>
      </c>
      <c r="Y84" s="4" t="s">
        <v>9</v>
      </c>
      <c r="Z84" s="3">
        <v>45353</v>
      </c>
      <c r="AA84" s="5">
        <v>-25.08396275838216</v>
      </c>
      <c r="AB84" s="5">
        <v>-23.62</v>
      </c>
      <c r="AC84" s="5">
        <v>-31.7</v>
      </c>
      <c r="AE84" s="4" t="s">
        <v>10</v>
      </c>
      <c r="AF84" s="3">
        <v>45353</v>
      </c>
      <c r="AG84" s="5">
        <v>-29.67</v>
      </c>
      <c r="AH84" s="5">
        <v>-35.17</v>
      </c>
      <c r="AI84" s="5">
        <v>-28.33</v>
      </c>
    </row>
    <row r="85" spans="1:35" x14ac:dyDescent="0.25">
      <c r="A85" s="4" t="s">
        <v>5</v>
      </c>
      <c r="B85" s="3">
        <v>45354</v>
      </c>
      <c r="C85" s="5">
        <v>-16.34</v>
      </c>
      <c r="D85" s="5">
        <v>-15.94</v>
      </c>
      <c r="E85" s="5">
        <v>-19.670000000000002</v>
      </c>
      <c r="G85" s="4" t="s">
        <v>6</v>
      </c>
      <c r="H85" s="3">
        <v>45354</v>
      </c>
      <c r="I85" s="5">
        <v>-21.18</v>
      </c>
      <c r="J85" s="5">
        <v>-24.76</v>
      </c>
      <c r="K85" s="5">
        <v>-25.31</v>
      </c>
      <c r="M85" s="29" t="s">
        <v>7</v>
      </c>
      <c r="N85" s="29">
        <v>45354</v>
      </c>
      <c r="O85" s="30">
        <v>-17.45</v>
      </c>
      <c r="P85" s="30">
        <v>-16.95</v>
      </c>
      <c r="Q85" s="30">
        <v>-16.59</v>
      </c>
      <c r="S85" s="4" t="s">
        <v>8</v>
      </c>
      <c r="T85" s="3">
        <v>45354</v>
      </c>
      <c r="U85" s="5">
        <v>-54.72</v>
      </c>
      <c r="V85" s="5">
        <v>-43.47</v>
      </c>
      <c r="W85" s="5">
        <v>-20.67</v>
      </c>
      <c r="Y85" s="4" t="s">
        <v>9</v>
      </c>
      <c r="Z85" s="3">
        <v>45354</v>
      </c>
      <c r="AA85" s="5">
        <v>-27.653420209884644</v>
      </c>
      <c r="AB85" s="5">
        <v>-24.92</v>
      </c>
      <c r="AC85" s="5">
        <v>-34.24</v>
      </c>
      <c r="AE85" s="4" t="s">
        <v>10</v>
      </c>
      <c r="AF85" s="3">
        <v>45354</v>
      </c>
      <c r="AG85" s="5">
        <v>-28.33</v>
      </c>
      <c r="AH85" s="5">
        <v>-32.83</v>
      </c>
      <c r="AI85" s="5">
        <v>-27</v>
      </c>
    </row>
    <row r="86" spans="1:35" x14ac:dyDescent="0.25">
      <c r="A86" s="4" t="s">
        <v>5</v>
      </c>
      <c r="B86" s="3">
        <v>45355</v>
      </c>
      <c r="C86" s="5">
        <v>-17.3</v>
      </c>
      <c r="D86" s="5">
        <v>-16.62</v>
      </c>
      <c r="E86" s="5">
        <v>-20.56</v>
      </c>
      <c r="G86" s="4" t="s">
        <v>6</v>
      </c>
      <c r="H86" s="3">
        <v>45355</v>
      </c>
      <c r="I86" s="5">
        <v>-21.68</v>
      </c>
      <c r="J86" s="5">
        <v>-24.83</v>
      </c>
      <c r="K86" s="5">
        <v>-26</v>
      </c>
      <c r="M86" s="29" t="s">
        <v>7</v>
      </c>
      <c r="N86" s="29">
        <v>45355</v>
      </c>
      <c r="O86" s="30">
        <v>-18.8</v>
      </c>
      <c r="P86" s="30">
        <v>-18.32</v>
      </c>
      <c r="Q86" s="30">
        <v>-17.86</v>
      </c>
      <c r="S86" s="4" t="s">
        <v>8</v>
      </c>
      <c r="T86" s="3">
        <v>45355</v>
      </c>
      <c r="U86" s="5">
        <v>-53.24</v>
      </c>
      <c r="V86" s="5">
        <v>-40.24</v>
      </c>
      <c r="W86" s="5">
        <v>-20.59</v>
      </c>
      <c r="Y86" s="4" t="s">
        <v>9</v>
      </c>
      <c r="Z86" s="3">
        <v>45355</v>
      </c>
      <c r="AA86" s="5">
        <v>-26.306623140970867</v>
      </c>
      <c r="AB86" s="5">
        <v>-24.46</v>
      </c>
      <c r="AC86" s="5">
        <v>-32.549999999999997</v>
      </c>
      <c r="AE86" s="4" t="s">
        <v>10</v>
      </c>
      <c r="AF86" s="3">
        <v>45355</v>
      </c>
      <c r="AG86" s="5">
        <v>-28.5</v>
      </c>
      <c r="AH86" s="5">
        <v>-33.83</v>
      </c>
      <c r="AI86" s="5">
        <v>-27.17</v>
      </c>
    </row>
    <row r="87" spans="1:35" x14ac:dyDescent="0.25">
      <c r="A87" s="4" t="s">
        <v>5</v>
      </c>
      <c r="B87" s="3">
        <v>45356</v>
      </c>
      <c r="C87" s="5">
        <v>-16.809999999999999</v>
      </c>
      <c r="D87" s="5">
        <v>-16.18</v>
      </c>
      <c r="E87" s="5">
        <v>-19.2</v>
      </c>
      <c r="G87" s="4" t="s">
        <v>6</v>
      </c>
      <c r="H87" s="3">
        <v>45356</v>
      </c>
      <c r="I87" s="5">
        <v>-18.2</v>
      </c>
      <c r="J87" s="5">
        <v>-20.190000000000001</v>
      </c>
      <c r="K87" s="5">
        <v>-18.649999999999999</v>
      </c>
      <c r="M87" s="29" t="s">
        <v>7</v>
      </c>
      <c r="N87" s="29">
        <v>45356</v>
      </c>
      <c r="O87" s="30">
        <v>-18.09</v>
      </c>
      <c r="P87" s="30">
        <v>-17.46</v>
      </c>
      <c r="Q87" s="30">
        <v>-17.32</v>
      </c>
      <c r="S87" s="4" t="s">
        <v>8</v>
      </c>
      <c r="T87" s="3">
        <v>45356</v>
      </c>
      <c r="U87" s="5">
        <v>-23.86</v>
      </c>
      <c r="V87" s="5">
        <v>-20.25</v>
      </c>
      <c r="W87" s="5">
        <v>-16.52</v>
      </c>
      <c r="Y87" s="4" t="s">
        <v>9</v>
      </c>
      <c r="Z87" s="3">
        <v>45356</v>
      </c>
      <c r="AA87" s="5">
        <v>-17.714005788167317</v>
      </c>
      <c r="AB87" s="5">
        <v>-18.27</v>
      </c>
      <c r="AC87" s="5">
        <v>-17.899999999999999</v>
      </c>
      <c r="AE87" s="4" t="s">
        <v>10</v>
      </c>
      <c r="AF87" s="3">
        <v>45356</v>
      </c>
      <c r="AG87" s="5">
        <v>-23.83</v>
      </c>
      <c r="AH87" s="5">
        <v>-30</v>
      </c>
      <c r="AI87" s="5">
        <v>-25</v>
      </c>
    </row>
    <row r="88" spans="1:35" x14ac:dyDescent="0.25">
      <c r="A88" s="4" t="s">
        <v>5</v>
      </c>
      <c r="B88" s="3">
        <v>45357</v>
      </c>
      <c r="C88" s="5">
        <v>-16.95</v>
      </c>
      <c r="D88" s="5">
        <v>-15.84</v>
      </c>
      <c r="E88" s="5">
        <v>-19.690000000000001</v>
      </c>
      <c r="G88" s="4" t="s">
        <v>6</v>
      </c>
      <c r="H88" s="3">
        <v>45357</v>
      </c>
      <c r="I88" s="5">
        <v>-18.41</v>
      </c>
      <c r="J88" s="5">
        <v>-20.61</v>
      </c>
      <c r="K88" s="5">
        <v>-18.48</v>
      </c>
      <c r="M88" s="29" t="s">
        <v>7</v>
      </c>
      <c r="N88" s="29">
        <v>45357</v>
      </c>
      <c r="O88" s="30">
        <v>-18.02</v>
      </c>
      <c r="P88" s="30">
        <v>-17.72</v>
      </c>
      <c r="Q88" s="30">
        <v>-17.47</v>
      </c>
      <c r="S88" s="4" t="s">
        <v>8</v>
      </c>
      <c r="T88" s="3">
        <v>45357</v>
      </c>
      <c r="U88" s="5">
        <v>-21.55</v>
      </c>
      <c r="V88" s="5">
        <v>-18.55</v>
      </c>
      <c r="W88" s="5">
        <v>-16.54</v>
      </c>
      <c r="Y88" s="4" t="s">
        <v>9</v>
      </c>
      <c r="Z88" s="3">
        <v>45357</v>
      </c>
      <c r="AA88" s="5">
        <v>-18.027927875518799</v>
      </c>
      <c r="AB88" s="5">
        <v>-18.510000000000002</v>
      </c>
      <c r="AC88" s="5">
        <v>-17.170000000000002</v>
      </c>
      <c r="AE88" s="4" t="s">
        <v>10</v>
      </c>
      <c r="AF88" s="3">
        <v>45357</v>
      </c>
      <c r="AG88" s="5">
        <v>-20.83</v>
      </c>
      <c r="AH88" s="5">
        <v>-25.67</v>
      </c>
      <c r="AI88" s="5">
        <v>-20.67</v>
      </c>
    </row>
    <row r="89" spans="1:35" x14ac:dyDescent="0.25">
      <c r="A89" s="4" t="s">
        <v>5</v>
      </c>
      <c r="B89" s="3">
        <v>45358</v>
      </c>
      <c r="C89" s="5">
        <v>-17.920000000000002</v>
      </c>
      <c r="D89" s="5">
        <v>-16.68</v>
      </c>
      <c r="E89" s="5">
        <v>-20.25</v>
      </c>
      <c r="G89" s="4" t="s">
        <v>6</v>
      </c>
      <c r="H89" s="3">
        <v>45358</v>
      </c>
      <c r="I89" s="5">
        <v>-19.649999999999999</v>
      </c>
      <c r="J89" s="5">
        <v>-22.1</v>
      </c>
      <c r="K89" s="5">
        <v>-20.239999999999998</v>
      </c>
      <c r="M89" s="29" t="s">
        <v>7</v>
      </c>
      <c r="N89" s="29">
        <v>45358</v>
      </c>
      <c r="O89" s="30">
        <v>-19.170000000000002</v>
      </c>
      <c r="P89" s="30">
        <v>-19.239999999999998</v>
      </c>
      <c r="Q89" s="30">
        <v>-19.12</v>
      </c>
      <c r="S89" s="4" t="s">
        <v>8</v>
      </c>
      <c r="T89" s="3">
        <v>45358</v>
      </c>
      <c r="U89" s="5">
        <v>-24.48</v>
      </c>
      <c r="V89" s="5">
        <v>-20.54</v>
      </c>
      <c r="W89" s="5">
        <v>-17.18</v>
      </c>
      <c r="Y89" s="4" t="s">
        <v>9</v>
      </c>
      <c r="Z89" s="3">
        <v>45358</v>
      </c>
      <c r="AA89" s="5">
        <v>-19.379021724065144</v>
      </c>
      <c r="AB89" s="5">
        <v>-19.34</v>
      </c>
      <c r="AC89" s="5">
        <v>-18.23</v>
      </c>
      <c r="AE89" s="4" t="s">
        <v>10</v>
      </c>
      <c r="AF89" s="3">
        <v>45358</v>
      </c>
      <c r="AG89" s="5">
        <v>-22</v>
      </c>
      <c r="AH89" s="5">
        <v>-25.17</v>
      </c>
      <c r="AI89" s="5">
        <v>-21.17</v>
      </c>
    </row>
    <row r="90" spans="1:35" x14ac:dyDescent="0.25">
      <c r="A90" s="4" t="s">
        <v>5</v>
      </c>
      <c r="B90" s="3">
        <v>45359</v>
      </c>
      <c r="C90" s="5">
        <v>-19.09</v>
      </c>
      <c r="D90" s="5">
        <v>-17.39</v>
      </c>
      <c r="E90" s="5">
        <v>-21.34</v>
      </c>
      <c r="G90" s="4" t="s">
        <v>6</v>
      </c>
      <c r="H90" s="3">
        <v>45359</v>
      </c>
      <c r="I90" s="5">
        <v>-20.91</v>
      </c>
      <c r="J90" s="5">
        <v>-23.68</v>
      </c>
      <c r="K90" s="5">
        <v>-22.55</v>
      </c>
      <c r="M90" s="29" t="s">
        <v>7</v>
      </c>
      <c r="N90" s="29">
        <v>45359</v>
      </c>
      <c r="O90" s="30">
        <v>-21.14</v>
      </c>
      <c r="P90" s="30">
        <v>-22.1</v>
      </c>
      <c r="Q90" s="30">
        <v>-22.84</v>
      </c>
      <c r="S90" s="4" t="s">
        <v>8</v>
      </c>
      <c r="T90" s="3">
        <v>45359</v>
      </c>
      <c r="U90" s="5">
        <v>-29.88</v>
      </c>
      <c r="V90" s="5">
        <v>-22.68</v>
      </c>
      <c r="W90" s="5">
        <v>-18.04</v>
      </c>
      <c r="Y90" s="4" t="s">
        <v>9</v>
      </c>
      <c r="Z90" s="3">
        <v>45359</v>
      </c>
      <c r="AA90" s="5">
        <v>-21.390878438949585</v>
      </c>
      <c r="AB90" s="5">
        <v>-20.239999999999998</v>
      </c>
      <c r="AC90" s="5">
        <v>-20.03</v>
      </c>
      <c r="AE90" s="4" t="s">
        <v>10</v>
      </c>
      <c r="AF90" s="3">
        <v>45359</v>
      </c>
      <c r="AG90" s="5">
        <v>-23</v>
      </c>
      <c r="AH90" s="5">
        <v>-26.17</v>
      </c>
      <c r="AI90" s="5">
        <v>-22.67</v>
      </c>
    </row>
    <row r="91" spans="1:35" x14ac:dyDescent="0.25">
      <c r="A91" s="4"/>
      <c r="B91" s="4"/>
      <c r="C91" s="5"/>
      <c r="D91" s="5"/>
      <c r="E91" s="5"/>
      <c r="G91" s="4"/>
      <c r="H91" s="4"/>
      <c r="I91" s="5"/>
      <c r="J91" s="5"/>
      <c r="K91" s="5"/>
      <c r="M91" s="4"/>
      <c r="N91" s="4"/>
      <c r="O91" s="5"/>
      <c r="P91" s="5"/>
      <c r="Q91" s="5"/>
      <c r="S91" s="4"/>
      <c r="T91" s="4"/>
      <c r="U91" s="5"/>
      <c r="V91" s="5"/>
      <c r="W91" s="5"/>
      <c r="Y91" s="4"/>
      <c r="Z91" s="4"/>
      <c r="AA91" s="5"/>
      <c r="AB91" s="5"/>
      <c r="AC91" s="5"/>
      <c r="AE91" s="4"/>
      <c r="AF91" s="4"/>
      <c r="AG91" s="5"/>
      <c r="AH91" s="5"/>
      <c r="AI91" s="5"/>
    </row>
    <row r="92" spans="1:35" x14ac:dyDescent="0.25">
      <c r="A92" s="4"/>
      <c r="B92" s="4" t="s">
        <v>33</v>
      </c>
      <c r="C92" s="5"/>
      <c r="D92" s="5"/>
      <c r="E92" s="5"/>
      <c r="G92" s="4"/>
      <c r="H92" s="4"/>
      <c r="I92" s="5"/>
      <c r="J92" s="5"/>
      <c r="K92" s="5"/>
      <c r="M92" s="4"/>
      <c r="N92" s="4"/>
      <c r="O92" s="5"/>
      <c r="P92" s="5"/>
      <c r="Q92" s="5"/>
      <c r="S92" s="4"/>
      <c r="T92" s="4"/>
      <c r="U92" s="5"/>
      <c r="V92" s="5"/>
      <c r="W92" s="5"/>
      <c r="Y92" s="4"/>
      <c r="Z92" s="4"/>
      <c r="AA92" s="5"/>
      <c r="AB92" s="5"/>
      <c r="AC92" s="5"/>
      <c r="AE92" s="4"/>
      <c r="AF92" s="4"/>
      <c r="AG92" s="5"/>
      <c r="AH92" s="5"/>
      <c r="AI92" s="5"/>
    </row>
    <row r="93" spans="1:35" x14ac:dyDescent="0.25">
      <c r="A93" s="2" t="s">
        <v>1</v>
      </c>
      <c r="B93" s="1" t="s">
        <v>0</v>
      </c>
      <c r="C93" s="2" t="s">
        <v>14</v>
      </c>
      <c r="D93" s="2" t="s">
        <v>19</v>
      </c>
      <c r="E93" s="2" t="s">
        <v>15</v>
      </c>
      <c r="G93" s="2" t="s">
        <v>1</v>
      </c>
      <c r="H93" s="1" t="s">
        <v>0</v>
      </c>
      <c r="I93" s="2" t="s">
        <v>14</v>
      </c>
      <c r="J93" s="2" t="s">
        <v>19</v>
      </c>
      <c r="K93" s="2" t="s">
        <v>15</v>
      </c>
      <c r="M93" s="2" t="s">
        <v>1</v>
      </c>
      <c r="N93" s="1" t="s">
        <v>0</v>
      </c>
      <c r="O93" s="2" t="s">
        <v>14</v>
      </c>
      <c r="P93" s="2" t="s">
        <v>19</v>
      </c>
      <c r="Q93" s="2" t="s">
        <v>15</v>
      </c>
      <c r="S93" s="2" t="s">
        <v>1</v>
      </c>
      <c r="T93" s="1" t="s">
        <v>0</v>
      </c>
      <c r="U93" s="2" t="s">
        <v>14</v>
      </c>
      <c r="V93" s="2" t="s">
        <v>19</v>
      </c>
      <c r="W93" s="2" t="s">
        <v>15</v>
      </c>
      <c r="Y93" s="2" t="s">
        <v>1</v>
      </c>
      <c r="Z93" s="1" t="s">
        <v>0</v>
      </c>
      <c r="AA93" s="2" t="s">
        <v>14</v>
      </c>
      <c r="AB93" s="2" t="s">
        <v>19</v>
      </c>
      <c r="AC93" s="2" t="s">
        <v>15</v>
      </c>
      <c r="AE93" s="2" t="s">
        <v>1</v>
      </c>
      <c r="AF93" s="1" t="s">
        <v>0</v>
      </c>
      <c r="AG93" s="2" t="s">
        <v>14</v>
      </c>
      <c r="AH93" s="2" t="s">
        <v>19</v>
      </c>
      <c r="AI93" s="2" t="s">
        <v>15</v>
      </c>
    </row>
    <row r="94" spans="1:35" x14ac:dyDescent="0.25">
      <c r="A94" s="4" t="s">
        <v>5</v>
      </c>
      <c r="B94" s="3">
        <v>45360</v>
      </c>
      <c r="C94" s="5">
        <v>-20.91</v>
      </c>
      <c r="D94" s="5">
        <v>-18.41</v>
      </c>
      <c r="E94" s="5">
        <v>-22.69</v>
      </c>
      <c r="G94" s="4" t="s">
        <v>6</v>
      </c>
      <c r="H94" s="3">
        <v>45360</v>
      </c>
      <c r="I94" s="5">
        <v>-21.74</v>
      </c>
      <c r="J94" s="5">
        <v>-25.02</v>
      </c>
      <c r="K94" s="5">
        <v>-26.07</v>
      </c>
      <c r="M94" s="29" t="s">
        <v>7</v>
      </c>
      <c r="N94" s="29">
        <v>45360</v>
      </c>
      <c r="O94" s="30">
        <v>-24.24</v>
      </c>
      <c r="P94" s="30">
        <v>-26.83</v>
      </c>
      <c r="Q94" s="30">
        <v>-30.76</v>
      </c>
      <c r="S94" s="4" t="s">
        <v>8</v>
      </c>
      <c r="T94" s="3">
        <v>45360</v>
      </c>
      <c r="U94" s="5">
        <v>-40.840000000000003</v>
      </c>
      <c r="V94" s="5">
        <v>-23.95</v>
      </c>
      <c r="W94" s="5">
        <v>-19.149999999999999</v>
      </c>
      <c r="Y94" s="4" t="s">
        <v>9</v>
      </c>
      <c r="Z94" s="3">
        <v>45360</v>
      </c>
      <c r="AA94" s="5">
        <v>-24.237087090810139</v>
      </c>
      <c r="AB94" s="5">
        <v>-21.25</v>
      </c>
      <c r="AC94" s="5">
        <v>-26.65</v>
      </c>
      <c r="AE94" s="4" t="s">
        <v>10</v>
      </c>
      <c r="AF94" s="3">
        <v>45360</v>
      </c>
      <c r="AG94" s="5">
        <v>-24.33</v>
      </c>
      <c r="AH94" s="5">
        <v>-28.5</v>
      </c>
      <c r="AI94" s="5">
        <v>-23.17</v>
      </c>
    </row>
    <row r="95" spans="1:35" x14ac:dyDescent="0.25">
      <c r="A95" s="4" t="s">
        <v>5</v>
      </c>
      <c r="B95" s="3">
        <v>45361</v>
      </c>
      <c r="C95" s="5">
        <v>-22.47</v>
      </c>
      <c r="D95" s="5">
        <v>-19</v>
      </c>
      <c r="E95" s="5">
        <v>-24.05</v>
      </c>
      <c r="G95" s="23" t="s">
        <v>6</v>
      </c>
      <c r="H95" s="23">
        <v>45361</v>
      </c>
      <c r="I95" s="24">
        <v>-22.37</v>
      </c>
      <c r="J95" s="24">
        <v>-25.88</v>
      </c>
      <c r="K95" s="24">
        <v>-30.95</v>
      </c>
      <c r="M95" s="23" t="s">
        <v>7</v>
      </c>
      <c r="N95" s="23">
        <v>45361</v>
      </c>
      <c r="O95" s="24">
        <v>-26.9</v>
      </c>
      <c r="P95" s="24">
        <v>-30.23</v>
      </c>
      <c r="Q95" s="24">
        <v>-37.090000000000003</v>
      </c>
      <c r="S95" s="4" t="s">
        <v>8</v>
      </c>
      <c r="T95" s="3">
        <v>45361</v>
      </c>
      <c r="U95" s="5">
        <v>-47.44</v>
      </c>
      <c r="V95" s="5">
        <v>-24.75</v>
      </c>
      <c r="W95" s="5">
        <v>-20.399999999999999</v>
      </c>
      <c r="Y95" s="4" t="s">
        <v>9</v>
      </c>
      <c r="Z95" s="3">
        <v>45361</v>
      </c>
      <c r="AA95" s="5">
        <v>-28.148781061172485</v>
      </c>
      <c r="AB95" s="5">
        <v>-22.22</v>
      </c>
      <c r="AC95" s="5">
        <v>-32.549999999999997</v>
      </c>
      <c r="AE95" s="4" t="s">
        <v>10</v>
      </c>
      <c r="AF95" s="3">
        <v>45361</v>
      </c>
      <c r="AG95" s="5">
        <v>-26.67</v>
      </c>
      <c r="AH95" s="5">
        <v>-31.83</v>
      </c>
      <c r="AI95" s="5">
        <v>-26</v>
      </c>
    </row>
    <row r="96" spans="1:35" x14ac:dyDescent="0.25">
      <c r="A96" s="4" t="s">
        <v>5</v>
      </c>
      <c r="B96" s="3">
        <v>45362</v>
      </c>
      <c r="C96" s="5">
        <v>-24.24</v>
      </c>
      <c r="D96" s="5">
        <v>-19.68</v>
      </c>
      <c r="E96" s="5">
        <v>-26.03</v>
      </c>
      <c r="G96" s="23" t="s">
        <v>6</v>
      </c>
      <c r="H96" s="23">
        <v>45362</v>
      </c>
      <c r="I96" s="24">
        <v>-24.19</v>
      </c>
      <c r="J96" s="24">
        <v>-27.55</v>
      </c>
      <c r="K96" s="24">
        <v>-38.29</v>
      </c>
      <c r="M96" s="23" t="s">
        <v>7</v>
      </c>
      <c r="N96" s="23">
        <v>45362</v>
      </c>
      <c r="O96" s="24">
        <v>-29.47</v>
      </c>
      <c r="P96" s="24">
        <v>-33.479999999999997</v>
      </c>
      <c r="Q96" s="24">
        <v>-41.66</v>
      </c>
      <c r="S96" s="23" t="s">
        <v>8</v>
      </c>
      <c r="T96" s="23">
        <v>45362</v>
      </c>
      <c r="U96" s="24">
        <v>-55.64</v>
      </c>
      <c r="V96" s="24">
        <v>-26.54</v>
      </c>
      <c r="W96" s="24">
        <v>-22.26</v>
      </c>
      <c r="Y96" s="4" t="s">
        <v>9</v>
      </c>
      <c r="Z96" s="3">
        <v>45362</v>
      </c>
      <c r="AA96" s="5">
        <v>-33.827250480651855</v>
      </c>
      <c r="AB96" s="5">
        <v>-23.61</v>
      </c>
      <c r="AC96" s="5">
        <v>-38.89</v>
      </c>
      <c r="AE96" s="4" t="s">
        <v>10</v>
      </c>
      <c r="AF96" s="3">
        <v>45362</v>
      </c>
      <c r="AG96" s="5">
        <v>-28.17</v>
      </c>
      <c r="AH96" s="5">
        <v>-34.33</v>
      </c>
      <c r="AI96" s="5">
        <v>-27.67</v>
      </c>
    </row>
    <row r="97" spans="1:35" x14ac:dyDescent="0.25">
      <c r="A97" s="4" t="s">
        <v>5</v>
      </c>
      <c r="B97" s="3">
        <v>45363</v>
      </c>
      <c r="C97" s="5">
        <v>-26.91</v>
      </c>
      <c r="D97" s="5">
        <v>-21.07</v>
      </c>
      <c r="E97" s="5">
        <v>-29.09</v>
      </c>
      <c r="G97" s="23" t="s">
        <v>6</v>
      </c>
      <c r="H97" s="23">
        <v>45363</v>
      </c>
      <c r="I97" s="24">
        <v>-28.22</v>
      </c>
      <c r="J97" s="24">
        <v>-30.76</v>
      </c>
      <c r="K97" s="24">
        <v>-44.53</v>
      </c>
      <c r="M97" s="23" t="s">
        <v>7</v>
      </c>
      <c r="N97" s="23">
        <v>45363</v>
      </c>
      <c r="O97" s="24">
        <v>-31.92</v>
      </c>
      <c r="P97" s="24">
        <v>-36.869999999999997</v>
      </c>
      <c r="Q97" s="24">
        <v>-44.86</v>
      </c>
      <c r="S97" s="23" t="s">
        <v>8</v>
      </c>
      <c r="T97" s="23">
        <v>45363</v>
      </c>
      <c r="U97" s="24">
        <v>-65.78</v>
      </c>
      <c r="V97" s="24">
        <v>-29.86</v>
      </c>
      <c r="W97" s="24">
        <v>-24.61</v>
      </c>
      <c r="Y97" s="4" t="s">
        <v>9</v>
      </c>
      <c r="Z97" s="3">
        <v>45363</v>
      </c>
      <c r="AA97" s="5">
        <v>-41.014595826466881</v>
      </c>
      <c r="AB97" s="5">
        <v>-25.77</v>
      </c>
      <c r="AC97" s="5">
        <v>-42.63</v>
      </c>
      <c r="AE97" s="4" t="s">
        <v>10</v>
      </c>
      <c r="AF97" s="3">
        <v>45363</v>
      </c>
      <c r="AG97" s="5">
        <v>-28.67</v>
      </c>
      <c r="AH97" s="5">
        <v>-34.5</v>
      </c>
      <c r="AI97" s="5">
        <v>-29.5</v>
      </c>
    </row>
    <row r="98" spans="1:35" x14ac:dyDescent="0.25">
      <c r="A98" s="4" t="s">
        <v>5</v>
      </c>
      <c r="B98" s="3">
        <v>45364</v>
      </c>
      <c r="C98" s="5">
        <v>-29.31</v>
      </c>
      <c r="D98" s="5">
        <v>-22.15</v>
      </c>
      <c r="E98" s="5">
        <v>-32.24</v>
      </c>
      <c r="G98" s="23" t="s">
        <v>6</v>
      </c>
      <c r="H98" s="23">
        <v>45364</v>
      </c>
      <c r="I98" s="24">
        <v>-34.21</v>
      </c>
      <c r="J98" s="24">
        <v>-34.08</v>
      </c>
      <c r="K98" s="24">
        <v>-49.97</v>
      </c>
      <c r="M98" s="23" t="s">
        <v>7</v>
      </c>
      <c r="N98" s="23">
        <v>45364</v>
      </c>
      <c r="O98" s="24">
        <v>-34.89</v>
      </c>
      <c r="P98" s="24">
        <v>-40.4</v>
      </c>
      <c r="Q98" s="24">
        <v>-49.32</v>
      </c>
      <c r="S98" s="23" t="s">
        <v>8</v>
      </c>
      <c r="T98" s="23">
        <v>45364</v>
      </c>
      <c r="U98" s="24">
        <v>-76.44</v>
      </c>
      <c r="V98" s="24">
        <v>-33.950000000000003</v>
      </c>
      <c r="W98" s="24">
        <v>-27.69</v>
      </c>
      <c r="Y98" s="4" t="s">
        <v>9</v>
      </c>
      <c r="Z98" s="3">
        <v>45364</v>
      </c>
      <c r="AA98" s="5">
        <v>-47.80866075598675</v>
      </c>
      <c r="AB98" s="5">
        <v>-28.8</v>
      </c>
      <c r="AC98" s="5">
        <v>-46.18</v>
      </c>
      <c r="AE98" s="4" t="s">
        <v>10</v>
      </c>
      <c r="AF98" s="3">
        <v>45364</v>
      </c>
      <c r="AG98" s="5">
        <v>-29.5</v>
      </c>
      <c r="AH98" s="5">
        <v>-36.5</v>
      </c>
      <c r="AI98" s="5">
        <v>-30.33</v>
      </c>
    </row>
    <row r="99" spans="1:35" x14ac:dyDescent="0.25">
      <c r="A99" s="4" t="s">
        <v>5</v>
      </c>
      <c r="B99" s="3">
        <v>45365</v>
      </c>
      <c r="C99" s="5">
        <v>-50.21</v>
      </c>
      <c r="D99" s="5">
        <v>-24.27</v>
      </c>
      <c r="E99" s="5">
        <v>-37.659999999999997</v>
      </c>
      <c r="G99" s="23" t="s">
        <v>6</v>
      </c>
      <c r="H99" s="23">
        <v>45365</v>
      </c>
      <c r="I99" s="24">
        <v>-42.07</v>
      </c>
      <c r="J99" s="24">
        <v>-39.25</v>
      </c>
      <c r="K99" s="24">
        <v>-59.14</v>
      </c>
      <c r="M99" s="23" t="s">
        <v>7</v>
      </c>
      <c r="N99" s="23">
        <v>45365</v>
      </c>
      <c r="O99" s="24">
        <v>-38.39</v>
      </c>
      <c r="P99" s="24">
        <v>-43.49</v>
      </c>
      <c r="Q99" s="24">
        <v>-57.66</v>
      </c>
      <c r="S99" s="23" t="s">
        <v>8</v>
      </c>
      <c r="T99" s="23">
        <v>45365</v>
      </c>
      <c r="U99" s="24">
        <v>-92.42</v>
      </c>
      <c r="V99" s="24">
        <v>-39.08</v>
      </c>
      <c r="W99" s="24">
        <v>-32.39</v>
      </c>
      <c r="Y99" s="4" t="s">
        <v>9</v>
      </c>
      <c r="Z99" s="3">
        <v>45365</v>
      </c>
      <c r="AA99" s="5">
        <v>-60.425564448038735</v>
      </c>
      <c r="AB99" s="5">
        <v>-33.72</v>
      </c>
      <c r="AC99" s="5">
        <v>-52.87</v>
      </c>
      <c r="AE99" s="4" t="s">
        <v>10</v>
      </c>
      <c r="AF99" s="3">
        <v>45365</v>
      </c>
      <c r="AG99" s="5">
        <v>-28.83</v>
      </c>
      <c r="AH99" s="5">
        <v>-35.5</v>
      </c>
      <c r="AI99" s="5">
        <v>-30.67</v>
      </c>
    </row>
    <row r="100" spans="1:35" x14ac:dyDescent="0.25">
      <c r="A100" s="4" t="s">
        <v>5</v>
      </c>
      <c r="B100" s="3">
        <v>45366</v>
      </c>
      <c r="C100" s="5">
        <v>-37.69</v>
      </c>
      <c r="D100" s="5">
        <v>-25.19</v>
      </c>
      <c r="E100" s="5">
        <v>-41.63</v>
      </c>
      <c r="G100" s="23" t="s">
        <v>6</v>
      </c>
      <c r="H100" s="23">
        <v>45366</v>
      </c>
      <c r="I100" s="24">
        <v>-47.35</v>
      </c>
      <c r="J100" s="24">
        <v>-42.49</v>
      </c>
      <c r="K100" s="24">
        <v>-71.98</v>
      </c>
      <c r="M100" s="23" t="s">
        <v>7</v>
      </c>
      <c r="N100" s="23">
        <v>45366</v>
      </c>
      <c r="O100" s="24">
        <v>-40.619999999999997</v>
      </c>
      <c r="P100" s="24">
        <v>-45.53</v>
      </c>
      <c r="Q100" s="24">
        <v>-68.849999999999994</v>
      </c>
      <c r="S100" s="23" t="s">
        <v>8</v>
      </c>
      <c r="T100" s="23">
        <v>45366</v>
      </c>
      <c r="U100" s="24">
        <v>-109.64</v>
      </c>
      <c r="V100" s="24">
        <v>-41.06</v>
      </c>
      <c r="W100" s="24">
        <v>-37.380000000000003</v>
      </c>
      <c r="Y100" s="4" t="s">
        <v>9</v>
      </c>
      <c r="Z100" s="3">
        <v>45366</v>
      </c>
      <c r="AA100" s="5">
        <v>-75.587940533955887</v>
      </c>
      <c r="AB100" s="5">
        <v>-37.979999999999997</v>
      </c>
      <c r="AC100" s="5">
        <v>-61.59</v>
      </c>
      <c r="AE100" s="4" t="s">
        <v>10</v>
      </c>
      <c r="AF100" s="3">
        <v>45366</v>
      </c>
      <c r="AG100" s="5">
        <v>-29.33</v>
      </c>
      <c r="AH100" s="5">
        <v>-38</v>
      </c>
      <c r="AI100" s="5">
        <v>-31.5</v>
      </c>
    </row>
    <row r="101" spans="1:35" x14ac:dyDescent="0.25">
      <c r="A101" s="4" t="s">
        <v>5</v>
      </c>
      <c r="B101" s="3">
        <v>45367</v>
      </c>
      <c r="C101" s="5">
        <v>-34.81</v>
      </c>
      <c r="D101" s="5">
        <v>-20.260000000000002</v>
      </c>
      <c r="E101" s="5">
        <v>-37.04</v>
      </c>
      <c r="G101" s="23" t="s">
        <v>6</v>
      </c>
      <c r="H101" s="23">
        <v>45367</v>
      </c>
      <c r="I101" s="24">
        <v>-53.53</v>
      </c>
      <c r="J101" s="24">
        <v>-45.18</v>
      </c>
      <c r="K101" s="24">
        <v>-86.51</v>
      </c>
      <c r="M101" s="23" t="s">
        <v>7</v>
      </c>
      <c r="N101" s="23">
        <v>45367</v>
      </c>
      <c r="O101" s="24">
        <v>-36.35</v>
      </c>
      <c r="P101" s="24">
        <v>-42.64</v>
      </c>
      <c r="Q101" s="24">
        <v>-72.89</v>
      </c>
      <c r="S101" s="23" t="s">
        <v>8</v>
      </c>
      <c r="T101" s="23">
        <v>45367</v>
      </c>
      <c r="U101" s="24">
        <v>-124.33</v>
      </c>
      <c r="V101" s="24">
        <v>-36.15</v>
      </c>
      <c r="W101" s="24">
        <v>-39.86</v>
      </c>
      <c r="Y101" s="4" t="s">
        <v>9</v>
      </c>
      <c r="Z101" s="3">
        <v>45367</v>
      </c>
      <c r="AA101" s="5">
        <v>-79.63892650604248</v>
      </c>
      <c r="AB101" s="5">
        <v>-37.880000000000003</v>
      </c>
      <c r="AC101" s="5">
        <v>-69.2</v>
      </c>
      <c r="AE101" s="4" t="s">
        <v>10</v>
      </c>
      <c r="AF101" s="3">
        <v>45367</v>
      </c>
      <c r="AG101" s="5">
        <v>-28.17</v>
      </c>
      <c r="AH101" s="5">
        <v>-38.67</v>
      </c>
      <c r="AI101" s="5">
        <v>-30.67</v>
      </c>
    </row>
    <row r="102" spans="1:35" x14ac:dyDescent="0.25">
      <c r="A102" s="4" t="s">
        <v>5</v>
      </c>
      <c r="B102" s="3">
        <v>45368</v>
      </c>
      <c r="C102" s="5">
        <v>-32.590000000000003</v>
      </c>
      <c r="D102" s="5">
        <v>-18.89</v>
      </c>
      <c r="E102" s="5">
        <v>-33.840000000000003</v>
      </c>
      <c r="G102" s="23" t="s">
        <v>6</v>
      </c>
      <c r="H102" s="23">
        <v>45368</v>
      </c>
      <c r="I102" s="24">
        <v>-60.37</v>
      </c>
      <c r="J102" s="24">
        <v>-47.01</v>
      </c>
      <c r="K102" s="24">
        <v>-101.81</v>
      </c>
      <c r="M102" s="23" t="s">
        <v>7</v>
      </c>
      <c r="N102" s="23">
        <v>45368</v>
      </c>
      <c r="O102" s="24">
        <v>-34.71</v>
      </c>
      <c r="P102" s="24">
        <v>-41.85</v>
      </c>
      <c r="Q102" s="24">
        <v>-70.760000000000005</v>
      </c>
      <c r="S102" s="23" t="s">
        <v>8</v>
      </c>
      <c r="T102" s="23">
        <v>45368</v>
      </c>
      <c r="U102" s="24">
        <v>-134.26</v>
      </c>
      <c r="V102" s="24">
        <v>-34.049999999999997</v>
      </c>
      <c r="W102" s="24">
        <v>-41.41</v>
      </c>
      <c r="Y102" s="4" t="s">
        <v>9</v>
      </c>
      <c r="Z102" s="3">
        <v>45368</v>
      </c>
      <c r="AA102" s="5">
        <v>-86.105029424031571</v>
      </c>
      <c r="AB102" s="5">
        <v>-37.74</v>
      </c>
      <c r="AC102" s="5">
        <v>-74.33</v>
      </c>
      <c r="AE102" s="4" t="s">
        <v>10</v>
      </c>
      <c r="AF102" s="3">
        <v>45368</v>
      </c>
      <c r="AG102" s="5">
        <v>-27</v>
      </c>
      <c r="AH102" s="5">
        <v>-39.5</v>
      </c>
      <c r="AI102" s="5">
        <v>-29</v>
      </c>
    </row>
    <row r="103" spans="1:35" x14ac:dyDescent="0.25">
      <c r="A103" s="4" t="s">
        <v>5</v>
      </c>
      <c r="B103" s="3">
        <v>45369</v>
      </c>
      <c r="C103" s="5">
        <v>-29.09</v>
      </c>
      <c r="D103" s="5">
        <v>-17.62</v>
      </c>
      <c r="E103" s="5">
        <v>-29.96</v>
      </c>
      <c r="G103" s="23" t="s">
        <v>6</v>
      </c>
      <c r="H103" s="23">
        <v>45369</v>
      </c>
      <c r="I103" s="24">
        <v>-68.55</v>
      </c>
      <c r="J103" s="24">
        <v>-48.14</v>
      </c>
      <c r="K103" s="24">
        <v>-110.61</v>
      </c>
      <c r="M103" s="23" t="s">
        <v>7</v>
      </c>
      <c r="N103" s="23">
        <v>45369</v>
      </c>
      <c r="O103" s="24">
        <v>-33.49</v>
      </c>
      <c r="P103" s="24">
        <v>-41.43</v>
      </c>
      <c r="Q103" s="24">
        <v>-73.88</v>
      </c>
      <c r="S103" s="23" t="s">
        <v>8</v>
      </c>
      <c r="T103" s="23">
        <v>45369</v>
      </c>
      <c r="U103" s="24">
        <v>-147.47999999999999</v>
      </c>
      <c r="V103" s="24">
        <v>-29.8</v>
      </c>
      <c r="W103" s="24">
        <v>-43.59</v>
      </c>
      <c r="Y103" s="4" t="s">
        <v>9</v>
      </c>
      <c r="Z103" s="3">
        <v>45369</v>
      </c>
      <c r="AA103" s="5">
        <v>-96.843461354573563</v>
      </c>
      <c r="AB103" s="5">
        <v>-37.340000000000003</v>
      </c>
      <c r="AC103" s="5">
        <v>-82.18</v>
      </c>
      <c r="AE103" s="4" t="s">
        <v>10</v>
      </c>
      <c r="AF103" s="3">
        <v>45369</v>
      </c>
      <c r="AG103" s="5">
        <v>-26.5</v>
      </c>
      <c r="AH103" s="5">
        <v>-41</v>
      </c>
      <c r="AI103" s="5">
        <v>-28.5</v>
      </c>
    </row>
    <row r="104" spans="1:35" x14ac:dyDescent="0.25">
      <c r="A104" s="4" t="s">
        <v>5</v>
      </c>
      <c r="B104" s="3">
        <v>45370</v>
      </c>
      <c r="C104" s="5">
        <v>-20.55</v>
      </c>
      <c r="D104" s="5">
        <v>-15.91</v>
      </c>
      <c r="E104" s="5">
        <v>-24.83</v>
      </c>
      <c r="G104" s="23" t="s">
        <v>6</v>
      </c>
      <c r="H104" s="23">
        <v>45370</v>
      </c>
      <c r="I104" s="24">
        <v>-66.37</v>
      </c>
      <c r="J104" s="24">
        <v>-43.02</v>
      </c>
      <c r="K104" s="24">
        <v>-114.76</v>
      </c>
      <c r="M104" s="23" t="s">
        <v>7</v>
      </c>
      <c r="N104" s="23">
        <v>45370</v>
      </c>
      <c r="O104" s="24">
        <v>-34.82</v>
      </c>
      <c r="P104" s="24">
        <v>-42.83</v>
      </c>
      <c r="Q104" s="24">
        <v>-87.09</v>
      </c>
      <c r="S104" s="23" t="s">
        <v>8</v>
      </c>
      <c r="T104" s="23">
        <v>45370</v>
      </c>
      <c r="U104" s="24">
        <v>-149.5</v>
      </c>
      <c r="V104" s="24">
        <v>-27.75</v>
      </c>
      <c r="W104" s="24">
        <v>-46.58</v>
      </c>
      <c r="Y104" s="4" t="s">
        <v>9</v>
      </c>
      <c r="Z104" s="3">
        <v>45370</v>
      </c>
      <c r="AA104" s="5">
        <v>-110.25558376312256</v>
      </c>
      <c r="AB104" s="5">
        <v>-38.39</v>
      </c>
      <c r="AC104" s="5">
        <v>-91.29</v>
      </c>
      <c r="AE104" s="4" t="s">
        <v>10</v>
      </c>
      <c r="AF104" s="3">
        <v>45370</v>
      </c>
      <c r="AG104" s="5">
        <v>-28.33</v>
      </c>
      <c r="AH104" s="5">
        <v>-44</v>
      </c>
      <c r="AI104" s="5">
        <v>-29.5</v>
      </c>
    </row>
    <row r="105" spans="1:35" x14ac:dyDescent="0.25">
      <c r="A105" s="4" t="s">
        <v>5</v>
      </c>
      <c r="B105" s="3">
        <v>45371</v>
      </c>
      <c r="C105" s="5">
        <v>-18.21</v>
      </c>
      <c r="D105" s="5">
        <v>-15.17</v>
      </c>
      <c r="E105" s="5">
        <v>-21.6</v>
      </c>
      <c r="G105" s="23" t="s">
        <v>6</v>
      </c>
      <c r="H105" s="23">
        <v>45371</v>
      </c>
      <c r="I105" s="24">
        <v>-57.3</v>
      </c>
      <c r="J105" s="24">
        <v>-37.200000000000003</v>
      </c>
      <c r="K105" s="24">
        <v>-111.55</v>
      </c>
      <c r="M105" s="23" t="s">
        <v>7</v>
      </c>
      <c r="N105" s="23">
        <v>45371</v>
      </c>
      <c r="O105" s="24">
        <v>-36.68</v>
      </c>
      <c r="P105" s="24">
        <v>-44.19</v>
      </c>
      <c r="Q105" s="24">
        <v>-96.45</v>
      </c>
      <c r="S105" s="23" t="s">
        <v>8</v>
      </c>
      <c r="T105" s="23">
        <v>45371</v>
      </c>
      <c r="U105" s="24">
        <v>-126.73</v>
      </c>
      <c r="V105" s="24">
        <v>-28.57</v>
      </c>
      <c r="W105" s="24">
        <v>-50.13</v>
      </c>
      <c r="Y105" s="4" t="s">
        <v>9</v>
      </c>
      <c r="Z105" s="3">
        <v>45371</v>
      </c>
      <c r="AA105" s="5">
        <v>-122.80594698588054</v>
      </c>
      <c r="AB105" s="5">
        <v>-40</v>
      </c>
      <c r="AC105" s="5">
        <v>-97.21</v>
      </c>
      <c r="AE105" s="4" t="s">
        <v>10</v>
      </c>
      <c r="AF105" s="3">
        <v>45371</v>
      </c>
      <c r="AG105" s="5">
        <v>-30</v>
      </c>
      <c r="AH105" s="5">
        <v>-46.17</v>
      </c>
      <c r="AI105" s="5">
        <v>-31.33</v>
      </c>
    </row>
    <row r="106" spans="1:35" x14ac:dyDescent="0.25">
      <c r="A106" s="4" t="s">
        <v>5</v>
      </c>
      <c r="B106" s="3">
        <v>45372</v>
      </c>
      <c r="C106" s="5">
        <v>-14.33</v>
      </c>
      <c r="D106" s="5">
        <v>-14.4</v>
      </c>
      <c r="E106" s="5">
        <v>-15.84</v>
      </c>
      <c r="G106" s="27" t="s">
        <v>6</v>
      </c>
      <c r="H106" s="27">
        <v>45372</v>
      </c>
      <c r="I106" s="28">
        <v>-29.84</v>
      </c>
      <c r="J106" s="28">
        <v>-25.7</v>
      </c>
      <c r="K106" s="28">
        <v>-70.2</v>
      </c>
      <c r="M106" s="27" t="s">
        <v>7</v>
      </c>
      <c r="N106" s="27">
        <v>45372</v>
      </c>
      <c r="O106" s="28">
        <v>-38.44</v>
      </c>
      <c r="P106" s="28">
        <v>-44.91</v>
      </c>
      <c r="Q106" s="28">
        <v>-98.52</v>
      </c>
      <c r="S106" s="27" t="s">
        <v>8</v>
      </c>
      <c r="T106" s="27">
        <v>45372</v>
      </c>
      <c r="U106" s="28">
        <v>-41.57</v>
      </c>
      <c r="V106" s="28">
        <v>-30.51</v>
      </c>
      <c r="W106" s="28">
        <v>-55.55</v>
      </c>
      <c r="Y106" s="4" t="s">
        <v>9</v>
      </c>
      <c r="Z106" s="3">
        <v>45372</v>
      </c>
      <c r="AA106" s="5">
        <v>-134.59944852193198</v>
      </c>
      <c r="AB106" s="5">
        <v>-40.520000000000003</v>
      </c>
      <c r="AC106" s="5">
        <v>-96.92</v>
      </c>
      <c r="AE106" s="4" t="s">
        <v>10</v>
      </c>
      <c r="AF106" s="3">
        <v>45372</v>
      </c>
      <c r="AG106" s="5">
        <v>-30</v>
      </c>
      <c r="AH106" s="5">
        <v>-44</v>
      </c>
      <c r="AI106" s="5">
        <v>-32.17</v>
      </c>
    </row>
    <row r="107" spans="1:35" x14ac:dyDescent="0.25">
      <c r="A107" s="4" t="s">
        <v>5</v>
      </c>
      <c r="B107" s="3">
        <v>45373</v>
      </c>
      <c r="C107" s="5">
        <v>-14.46</v>
      </c>
      <c r="D107" s="5">
        <v>-14.55</v>
      </c>
      <c r="E107" s="5">
        <v>-15.87</v>
      </c>
      <c r="G107" s="27" t="s">
        <v>6</v>
      </c>
      <c r="H107" s="27">
        <v>45373</v>
      </c>
      <c r="I107" s="28">
        <v>-21.23</v>
      </c>
      <c r="J107" s="28">
        <v>-24.55</v>
      </c>
      <c r="K107" s="28">
        <v>-49.89</v>
      </c>
      <c r="M107" s="27" t="s">
        <v>7</v>
      </c>
      <c r="N107" s="27">
        <v>45373</v>
      </c>
      <c r="O107" s="28">
        <v>-41.66</v>
      </c>
      <c r="P107" s="28">
        <v>-48.84</v>
      </c>
      <c r="Q107" s="28">
        <v>-115.98</v>
      </c>
      <c r="S107" s="27" t="s">
        <v>8</v>
      </c>
      <c r="T107" s="27">
        <v>45373</v>
      </c>
      <c r="U107" s="28">
        <v>-28.35</v>
      </c>
      <c r="V107" s="28">
        <v>-34.76</v>
      </c>
      <c r="W107" s="28">
        <v>-77.47</v>
      </c>
      <c r="Y107" s="4" t="s">
        <v>9</v>
      </c>
      <c r="Z107" s="3">
        <v>45373</v>
      </c>
      <c r="AA107" s="5">
        <v>-159.35857327779135</v>
      </c>
      <c r="AB107" s="5">
        <v>-43.04</v>
      </c>
      <c r="AC107" s="5">
        <v>-108.52</v>
      </c>
      <c r="AE107" s="4" t="s">
        <v>10</v>
      </c>
      <c r="AF107" s="3">
        <v>45373</v>
      </c>
      <c r="AG107" s="5">
        <v>-29.33</v>
      </c>
      <c r="AH107" s="5">
        <v>-40.5</v>
      </c>
      <c r="AI107" s="5">
        <v>-31</v>
      </c>
    </row>
    <row r="108" spans="1:35" x14ac:dyDescent="0.25">
      <c r="A108" s="4" t="s">
        <v>5</v>
      </c>
      <c r="B108" s="3">
        <v>45374</v>
      </c>
      <c r="C108" s="5">
        <v>-15.75</v>
      </c>
      <c r="D108" s="5">
        <v>-15.36</v>
      </c>
      <c r="E108" s="5">
        <v>-18.03</v>
      </c>
      <c r="G108" s="27" t="s">
        <v>6</v>
      </c>
      <c r="H108" s="27">
        <v>45374</v>
      </c>
      <c r="I108" s="28">
        <v>-22.15</v>
      </c>
      <c r="J108" s="28">
        <v>-26.29</v>
      </c>
      <c r="K108" s="28">
        <v>-52.82</v>
      </c>
      <c r="M108" s="27" t="s">
        <v>7</v>
      </c>
      <c r="N108" s="27">
        <v>45374</v>
      </c>
      <c r="O108" s="28">
        <v>-46.11</v>
      </c>
      <c r="P108" s="28">
        <v>-55.78</v>
      </c>
      <c r="Q108" s="28">
        <v>-143.11000000000001</v>
      </c>
      <c r="S108" s="27" t="s">
        <v>8</v>
      </c>
      <c r="T108" s="27">
        <v>45374</v>
      </c>
      <c r="U108" s="28">
        <v>-36.04</v>
      </c>
      <c r="V108" s="28">
        <v>-39.630000000000003</v>
      </c>
      <c r="W108" s="28">
        <v>-102.06</v>
      </c>
      <c r="Y108" s="4" t="s">
        <v>9</v>
      </c>
      <c r="Z108" s="3">
        <v>45374</v>
      </c>
      <c r="AA108" s="5">
        <v>-196.09268252054849</v>
      </c>
      <c r="AB108" s="5">
        <v>-46.03</v>
      </c>
      <c r="AC108" s="5">
        <v>-133.91</v>
      </c>
      <c r="AE108" s="4" t="s">
        <v>10</v>
      </c>
      <c r="AF108" s="3">
        <v>45374</v>
      </c>
      <c r="AG108" s="5">
        <v>-30.17</v>
      </c>
      <c r="AH108" s="5">
        <v>-42</v>
      </c>
      <c r="AI108" s="5">
        <v>-32.17</v>
      </c>
    </row>
    <row r="109" spans="1:35" x14ac:dyDescent="0.25">
      <c r="A109" s="4" t="s">
        <v>5</v>
      </c>
      <c r="B109" s="3">
        <v>45375</v>
      </c>
      <c r="C109" s="5">
        <v>-17.39</v>
      </c>
      <c r="D109" s="5">
        <v>-16.25</v>
      </c>
      <c r="E109" s="5">
        <v>-20.57</v>
      </c>
      <c r="G109" s="27" t="s">
        <v>6</v>
      </c>
      <c r="H109" s="27">
        <v>45375</v>
      </c>
      <c r="I109" s="28">
        <v>-25.34</v>
      </c>
      <c r="J109" s="28">
        <v>-29.02</v>
      </c>
      <c r="K109" s="28">
        <v>-63.52</v>
      </c>
      <c r="M109" s="27" t="s">
        <v>7</v>
      </c>
      <c r="N109" s="27">
        <v>45375</v>
      </c>
      <c r="O109" s="28">
        <v>-50.27</v>
      </c>
      <c r="P109" s="28">
        <v>-63.18</v>
      </c>
      <c r="Q109" s="28">
        <v>-171.81</v>
      </c>
      <c r="S109" s="27" t="s">
        <v>8</v>
      </c>
      <c r="T109" s="27">
        <v>45375</v>
      </c>
      <c r="U109" s="28">
        <v>-45.62</v>
      </c>
      <c r="V109" s="28">
        <v>-42.86</v>
      </c>
      <c r="W109" s="28">
        <v>-131.32</v>
      </c>
      <c r="Y109" s="4" t="s">
        <v>9</v>
      </c>
      <c r="Z109" s="3">
        <v>45375</v>
      </c>
      <c r="AA109" s="5">
        <v>-231.11721992492676</v>
      </c>
      <c r="AB109" s="5">
        <v>-50.31</v>
      </c>
      <c r="AC109" s="5">
        <v>-162.99</v>
      </c>
      <c r="AE109" s="4" t="s">
        <v>10</v>
      </c>
      <c r="AF109" s="3">
        <v>45375</v>
      </c>
      <c r="AG109" s="5">
        <v>-32.33</v>
      </c>
      <c r="AH109" s="5">
        <v>-46.17</v>
      </c>
      <c r="AI109" s="5">
        <v>-35.33</v>
      </c>
    </row>
    <row r="110" spans="1:35" x14ac:dyDescent="0.25">
      <c r="A110" s="4" t="s">
        <v>5</v>
      </c>
      <c r="B110" s="3">
        <v>45376</v>
      </c>
      <c r="C110" s="5">
        <v>-19.2</v>
      </c>
      <c r="D110" s="5">
        <v>-17.079999999999998</v>
      </c>
      <c r="E110" s="5">
        <v>-23.71</v>
      </c>
      <c r="G110" s="27" t="s">
        <v>6</v>
      </c>
      <c r="H110" s="27">
        <v>45376</v>
      </c>
      <c r="I110" s="28">
        <v>-31.34</v>
      </c>
      <c r="J110" s="28">
        <v>-32.229999999999997</v>
      </c>
      <c r="K110" s="28">
        <v>-76.900000000000006</v>
      </c>
      <c r="M110" s="27" t="s">
        <v>7</v>
      </c>
      <c r="N110" s="27">
        <v>45376</v>
      </c>
      <c r="O110" s="28">
        <v>-56.78</v>
      </c>
      <c r="P110" s="28">
        <v>-75.400000000000006</v>
      </c>
      <c r="Q110" s="28">
        <v>-195.33</v>
      </c>
      <c r="S110" s="27" t="s">
        <v>8</v>
      </c>
      <c r="T110" s="27">
        <v>45376</v>
      </c>
      <c r="U110" s="28">
        <v>-53.85</v>
      </c>
      <c r="V110" s="28">
        <v>-45.42</v>
      </c>
      <c r="W110" s="28">
        <v>-153.91</v>
      </c>
      <c r="Y110" s="4" t="s">
        <v>9</v>
      </c>
      <c r="Z110" s="3">
        <v>45376</v>
      </c>
      <c r="AA110" s="5">
        <v>-238.48932647705078</v>
      </c>
      <c r="AB110" s="5">
        <v>-63.87</v>
      </c>
      <c r="AC110" s="5">
        <v>-168.54</v>
      </c>
      <c r="AE110" s="4" t="s">
        <v>10</v>
      </c>
      <c r="AF110" s="3">
        <v>45376</v>
      </c>
      <c r="AG110" s="5">
        <v>-34.5</v>
      </c>
      <c r="AH110" s="5">
        <v>-50.17</v>
      </c>
      <c r="AI110" s="5">
        <v>-39</v>
      </c>
    </row>
    <row r="111" spans="1:35" x14ac:dyDescent="0.25">
      <c r="A111" s="4" t="s">
        <v>5</v>
      </c>
      <c r="B111" s="3">
        <v>45377</v>
      </c>
      <c r="C111" s="5">
        <v>-23.43</v>
      </c>
      <c r="D111" s="5">
        <v>-18.36</v>
      </c>
      <c r="E111" s="5">
        <v>-29.79</v>
      </c>
      <c r="G111" s="27" t="s">
        <v>6</v>
      </c>
      <c r="H111" s="27">
        <v>45377</v>
      </c>
      <c r="I111" s="28">
        <v>-45.26</v>
      </c>
      <c r="J111" s="28">
        <v>-39.770000000000003</v>
      </c>
      <c r="K111" s="28">
        <v>-52.2</v>
      </c>
      <c r="M111" s="27" t="s">
        <v>7</v>
      </c>
      <c r="N111" s="27">
        <v>45377</v>
      </c>
      <c r="O111" s="28">
        <v>-69.319999999999993</v>
      </c>
      <c r="P111" s="28">
        <v>-100.93</v>
      </c>
      <c r="Q111" s="28">
        <v>-145.94999999999999</v>
      </c>
      <c r="S111" s="27" t="s">
        <v>8</v>
      </c>
      <c r="T111" s="27">
        <v>45377</v>
      </c>
      <c r="U111" s="28">
        <v>-31.73</v>
      </c>
      <c r="V111" s="28">
        <v>-48.43</v>
      </c>
      <c r="W111" s="28">
        <v>-122.11</v>
      </c>
      <c r="Y111" s="4" t="s">
        <v>9</v>
      </c>
      <c r="Z111" s="3">
        <v>45377</v>
      </c>
      <c r="AA111" s="5">
        <v>-121.31881268819173</v>
      </c>
      <c r="AB111" s="5">
        <v>-82.04</v>
      </c>
      <c r="AC111" s="5">
        <v>-106.39</v>
      </c>
      <c r="AE111" s="4" t="s">
        <v>10</v>
      </c>
      <c r="AF111" s="3">
        <v>45377</v>
      </c>
      <c r="AG111" s="5">
        <v>-35.5</v>
      </c>
      <c r="AH111" s="5">
        <v>-52.5</v>
      </c>
      <c r="AI111" s="5">
        <v>-41.5</v>
      </c>
    </row>
    <row r="112" spans="1:35" x14ac:dyDescent="0.25">
      <c r="A112" s="4" t="s">
        <v>5</v>
      </c>
      <c r="B112" s="3">
        <v>45378</v>
      </c>
      <c r="C112" s="5">
        <v>-29.77</v>
      </c>
      <c r="D112" s="5">
        <v>-19.45</v>
      </c>
      <c r="E112" s="5">
        <v>-38.409999999999997</v>
      </c>
      <c r="G112" s="4" t="s">
        <v>6</v>
      </c>
      <c r="H112" s="3">
        <v>45378</v>
      </c>
      <c r="I112" s="5">
        <v>-66.06</v>
      </c>
      <c r="J112" s="5">
        <v>-47.73</v>
      </c>
      <c r="K112" s="5">
        <v>-28.5</v>
      </c>
      <c r="M112" s="4" t="s">
        <v>7</v>
      </c>
      <c r="N112" s="3">
        <v>45378</v>
      </c>
      <c r="O112" s="5">
        <v>-88.28</v>
      </c>
      <c r="P112" s="5">
        <v>-138.91</v>
      </c>
      <c r="Q112" s="5">
        <v>-50.77</v>
      </c>
      <c r="S112" s="4" t="s">
        <v>8</v>
      </c>
      <c r="T112" s="3">
        <v>45378</v>
      </c>
      <c r="U112" s="5">
        <v>-18.32</v>
      </c>
      <c r="V112" s="5">
        <v>-56.17</v>
      </c>
      <c r="W112" s="5">
        <v>-54.8</v>
      </c>
      <c r="Y112" s="4" t="s">
        <v>9</v>
      </c>
      <c r="Z112" s="3">
        <v>45378</v>
      </c>
      <c r="AA112" s="5">
        <v>-44.470550855000816</v>
      </c>
      <c r="AB112" s="5">
        <v>-99.02</v>
      </c>
      <c r="AC112" s="5">
        <v>-37.47</v>
      </c>
      <c r="AE112" s="4" t="s">
        <v>10</v>
      </c>
      <c r="AF112" s="3">
        <v>45378</v>
      </c>
      <c r="AG112" s="5">
        <v>-37.17</v>
      </c>
      <c r="AH112" s="5">
        <v>-57</v>
      </c>
      <c r="AI112" s="5">
        <v>-46.67</v>
      </c>
    </row>
    <row r="113" spans="1:35" x14ac:dyDescent="0.25">
      <c r="A113" s="4" t="s">
        <v>5</v>
      </c>
      <c r="B113" s="3">
        <v>45379</v>
      </c>
      <c r="C113" s="5">
        <v>-36.35</v>
      </c>
      <c r="D113" s="5">
        <v>-20.32</v>
      </c>
      <c r="E113" s="5">
        <v>-46.55</v>
      </c>
      <c r="G113" s="4" t="s">
        <v>6</v>
      </c>
      <c r="H113" s="3">
        <v>45379</v>
      </c>
      <c r="I113" s="5">
        <v>-91.8</v>
      </c>
      <c r="J113" s="5">
        <v>-58.91</v>
      </c>
      <c r="K113" s="5">
        <v>-23.59</v>
      </c>
      <c r="M113" s="4" t="s">
        <v>7</v>
      </c>
      <c r="N113" s="3">
        <v>45379</v>
      </c>
      <c r="O113" s="5">
        <v>-115.14</v>
      </c>
      <c r="P113" s="5">
        <v>-180.43</v>
      </c>
      <c r="Q113" s="5">
        <v>-36.590000000000003</v>
      </c>
      <c r="S113" s="4" t="s">
        <v>8</v>
      </c>
      <c r="T113" s="3">
        <v>45379</v>
      </c>
      <c r="U113" s="5">
        <v>-19.329999999999998</v>
      </c>
      <c r="V113" s="5">
        <v>-62.8</v>
      </c>
      <c r="W113" s="5">
        <v>-45.88</v>
      </c>
      <c r="Y113" s="4" t="s">
        <v>9</v>
      </c>
      <c r="Z113" s="3">
        <v>45379</v>
      </c>
      <c r="AA113" s="5">
        <v>-33.916642665863037</v>
      </c>
      <c r="AB113" s="5">
        <v>-118.6</v>
      </c>
      <c r="AC113" s="5">
        <v>-27.65</v>
      </c>
      <c r="AE113" s="4" t="s">
        <v>10</v>
      </c>
      <c r="AF113" s="3">
        <v>45379</v>
      </c>
      <c r="AG113" s="5">
        <v>-40.33</v>
      </c>
      <c r="AH113" s="5">
        <v>-64.5</v>
      </c>
      <c r="AI113" s="5">
        <v>-53.5</v>
      </c>
    </row>
    <row r="114" spans="1:35" x14ac:dyDescent="0.25">
      <c r="A114" s="4" t="s">
        <v>5</v>
      </c>
      <c r="B114" s="3">
        <v>45380</v>
      </c>
      <c r="C114" s="5">
        <v>-25.24</v>
      </c>
      <c r="D114" s="5">
        <v>-22.1</v>
      </c>
      <c r="E114" s="5">
        <v>-38.99</v>
      </c>
      <c r="G114" s="4" t="s">
        <v>6</v>
      </c>
      <c r="H114" s="3">
        <v>45380</v>
      </c>
      <c r="I114" s="5">
        <v>-73.73</v>
      </c>
      <c r="J114" s="5">
        <v>-74.33</v>
      </c>
      <c r="K114" s="5">
        <v>-27.1</v>
      </c>
      <c r="M114" s="4" t="s">
        <v>7</v>
      </c>
      <c r="N114" s="3">
        <v>45380</v>
      </c>
      <c r="O114" s="5">
        <v>-108.75</v>
      </c>
      <c r="P114" s="5">
        <v>-164</v>
      </c>
      <c r="Q114" s="5">
        <v>-40.49</v>
      </c>
      <c r="S114" s="4" t="s">
        <v>8</v>
      </c>
      <c r="T114" s="3">
        <v>45380</v>
      </c>
      <c r="U114" s="5">
        <v>-27.56</v>
      </c>
      <c r="V114" s="5">
        <v>-70.52</v>
      </c>
      <c r="W114" s="5">
        <v>-48.47</v>
      </c>
      <c r="Y114" s="4" t="s">
        <v>9</v>
      </c>
      <c r="Z114" s="3">
        <v>45380</v>
      </c>
      <c r="AA114" s="5">
        <v>-39.855906327565513</v>
      </c>
      <c r="AB114" s="5">
        <v>-138.33000000000001</v>
      </c>
      <c r="AC114" s="5">
        <v>-27.75</v>
      </c>
      <c r="AE114" s="4" t="s">
        <v>10</v>
      </c>
      <c r="AF114" s="3">
        <v>45380</v>
      </c>
      <c r="AG114" s="5">
        <v>-42.33</v>
      </c>
      <c r="AH114" s="5">
        <v>-68</v>
      </c>
      <c r="AI114" s="5">
        <v>-58.17</v>
      </c>
    </row>
    <row r="115" spans="1:35" x14ac:dyDescent="0.25">
      <c r="A115" s="4" t="s">
        <v>5</v>
      </c>
      <c r="B115" s="3">
        <v>45381</v>
      </c>
      <c r="C115" s="5">
        <v>-22.92</v>
      </c>
      <c r="D115" s="5">
        <v>-24.04</v>
      </c>
      <c r="E115" s="5">
        <v>-34.119999999999997</v>
      </c>
      <c r="G115" s="4" t="s">
        <v>6</v>
      </c>
      <c r="H115" s="3">
        <v>45381</v>
      </c>
      <c r="I115" s="5">
        <v>-59.72</v>
      </c>
      <c r="J115" s="5">
        <v>-87.7</v>
      </c>
      <c r="K115" s="5">
        <v>-40.090000000000003</v>
      </c>
      <c r="M115" s="4" t="s">
        <v>7</v>
      </c>
      <c r="N115" s="3">
        <v>45381</v>
      </c>
      <c r="O115" s="5">
        <v>-89.67</v>
      </c>
      <c r="P115" s="5">
        <v>-169.01</v>
      </c>
      <c r="Q115" s="5">
        <v>-51.42</v>
      </c>
      <c r="S115" s="4" t="s">
        <v>8</v>
      </c>
      <c r="T115" s="3">
        <v>45381</v>
      </c>
      <c r="U115" s="5">
        <v>-45.86</v>
      </c>
      <c r="V115" s="5">
        <v>-79.2</v>
      </c>
      <c r="W115" s="5">
        <v>-55.62</v>
      </c>
      <c r="Y115" s="4" t="s">
        <v>9</v>
      </c>
      <c r="Z115" s="3">
        <v>45381</v>
      </c>
      <c r="AA115" s="5">
        <v>-50.031784534454346</v>
      </c>
      <c r="AB115" s="5">
        <v>-155.38</v>
      </c>
      <c r="AC115" s="5">
        <v>-31.78</v>
      </c>
      <c r="AE115" s="4" t="s">
        <v>10</v>
      </c>
      <c r="AF115" s="3">
        <v>45381</v>
      </c>
      <c r="AG115" s="5">
        <v>-44.33</v>
      </c>
      <c r="AH115" s="5">
        <v>-70.5</v>
      </c>
      <c r="AI115" s="5">
        <v>-62.5</v>
      </c>
    </row>
    <row r="116" spans="1:35" x14ac:dyDescent="0.25">
      <c r="A116" s="4" t="s">
        <v>5</v>
      </c>
      <c r="B116" s="3">
        <v>45382</v>
      </c>
      <c r="C116" s="5">
        <v>-27.21</v>
      </c>
      <c r="D116" s="5">
        <v>-26.52</v>
      </c>
      <c r="E116" s="5">
        <v>-40.5</v>
      </c>
      <c r="G116" s="4" t="s">
        <v>6</v>
      </c>
      <c r="H116" s="3">
        <v>45382</v>
      </c>
      <c r="I116" s="5">
        <v>-67.77</v>
      </c>
      <c r="J116" s="5">
        <v>-100.09</v>
      </c>
      <c r="K116" s="5">
        <v>-63.24</v>
      </c>
      <c r="M116" s="4" t="s">
        <v>7</v>
      </c>
      <c r="N116" s="3">
        <v>45382</v>
      </c>
      <c r="O116" s="5">
        <v>-86.19</v>
      </c>
      <c r="P116" s="5">
        <v>-181.3</v>
      </c>
      <c r="Q116" s="5">
        <v>-85.15</v>
      </c>
      <c r="S116" s="4" t="s">
        <v>8</v>
      </c>
      <c r="T116" s="3">
        <v>45382</v>
      </c>
      <c r="U116" s="5">
        <v>-72.69</v>
      </c>
      <c r="V116" s="5">
        <v>-88.34</v>
      </c>
      <c r="W116" s="5">
        <v>-72.260000000000005</v>
      </c>
      <c r="Y116" s="4" t="s">
        <v>9</v>
      </c>
      <c r="Z116" s="3">
        <v>45382</v>
      </c>
      <c r="AA116" s="5">
        <v>-68.707266648610428</v>
      </c>
      <c r="AB116" s="5">
        <v>-172.51</v>
      </c>
      <c r="AC116" s="5">
        <v>-39.19</v>
      </c>
      <c r="AE116" s="4" t="s">
        <v>10</v>
      </c>
      <c r="AF116" s="3">
        <v>45382</v>
      </c>
      <c r="AG116" s="5">
        <v>-45.67</v>
      </c>
      <c r="AH116" s="5">
        <v>-70.67</v>
      </c>
      <c r="AI116" s="5">
        <v>-61.67</v>
      </c>
    </row>
    <row r="117" spans="1:35" x14ac:dyDescent="0.25">
      <c r="A117" s="4" t="s">
        <v>5</v>
      </c>
      <c r="B117" s="3">
        <v>45383</v>
      </c>
      <c r="C117" s="5">
        <v>-29.07</v>
      </c>
      <c r="D117" s="5">
        <v>-26.72</v>
      </c>
      <c r="E117" s="5">
        <v>-43.96</v>
      </c>
      <c r="G117" s="4" t="s">
        <v>6</v>
      </c>
      <c r="H117" s="3">
        <v>45383</v>
      </c>
      <c r="I117" s="5">
        <v>-79.599999999999994</v>
      </c>
      <c r="J117" s="5">
        <v>-108.23</v>
      </c>
      <c r="K117" s="5">
        <v>-91.72</v>
      </c>
      <c r="M117" s="4" t="s">
        <v>7</v>
      </c>
      <c r="N117" s="3">
        <v>45383</v>
      </c>
      <c r="O117" s="5">
        <v>-82.85</v>
      </c>
      <c r="P117" s="5">
        <v>-172.05</v>
      </c>
      <c r="Q117" s="5">
        <v>-141.22999999999999</v>
      </c>
      <c r="S117" s="4" t="s">
        <v>8</v>
      </c>
      <c r="T117" s="3">
        <v>45383</v>
      </c>
      <c r="U117" s="5">
        <v>-122.15</v>
      </c>
      <c r="V117" s="5">
        <v>-97.23</v>
      </c>
      <c r="W117" s="5">
        <v>-113.2</v>
      </c>
      <c r="Y117" s="4" t="s">
        <v>9</v>
      </c>
      <c r="Z117" s="3">
        <v>45383</v>
      </c>
      <c r="AA117" s="5">
        <v>-107.20137087504069</v>
      </c>
      <c r="AB117" s="5">
        <v>-176.01</v>
      </c>
      <c r="AC117" s="5">
        <v>-48.64</v>
      </c>
      <c r="AE117" s="4" t="s">
        <v>10</v>
      </c>
      <c r="AF117" s="3">
        <v>45383</v>
      </c>
      <c r="AG117" s="5">
        <v>-47.67</v>
      </c>
      <c r="AH117" s="5">
        <v>-71.67</v>
      </c>
      <c r="AI117" s="5">
        <v>-61.5</v>
      </c>
    </row>
    <row r="118" spans="1:35" x14ac:dyDescent="0.25">
      <c r="A118" s="4" t="s">
        <v>5</v>
      </c>
      <c r="B118" s="3">
        <v>45384</v>
      </c>
      <c r="C118" s="5">
        <v>-15.83</v>
      </c>
      <c r="D118" s="5">
        <v>-16.29</v>
      </c>
      <c r="E118" s="5">
        <v>-19.52</v>
      </c>
      <c r="G118" s="4" t="s">
        <v>6</v>
      </c>
      <c r="H118" s="3">
        <v>45384</v>
      </c>
      <c r="I118" s="5">
        <v>-41.38</v>
      </c>
      <c r="J118" s="5">
        <v>-75.33</v>
      </c>
      <c r="K118" s="5">
        <v>-72.900000000000006</v>
      </c>
      <c r="M118" s="4" t="s">
        <v>7</v>
      </c>
      <c r="N118" s="3">
        <v>45384</v>
      </c>
      <c r="O118" s="5">
        <v>-39.67</v>
      </c>
      <c r="P118" s="5">
        <v>-63.17</v>
      </c>
      <c r="Q118" s="5">
        <v>-117.7</v>
      </c>
      <c r="S118" s="4" t="s">
        <v>8</v>
      </c>
      <c r="T118" s="3">
        <v>45384</v>
      </c>
      <c r="U118" s="5">
        <v>-182.86</v>
      </c>
      <c r="V118" s="5">
        <v>-107.59</v>
      </c>
      <c r="W118" s="5">
        <v>-177.69</v>
      </c>
      <c r="Y118" s="4" t="s">
        <v>9</v>
      </c>
      <c r="Z118" s="3">
        <v>45384</v>
      </c>
      <c r="AA118" s="5">
        <v>-178.99027951558432</v>
      </c>
      <c r="AB118" s="5">
        <v>-104.09</v>
      </c>
      <c r="AC118" s="5">
        <v>-82.76</v>
      </c>
      <c r="AE118" s="4" t="s">
        <v>10</v>
      </c>
      <c r="AF118" s="3">
        <v>45384</v>
      </c>
      <c r="AG118" s="5">
        <v>-49</v>
      </c>
      <c r="AH118" s="5">
        <v>-74.83</v>
      </c>
      <c r="AI118" s="5">
        <v>-60.17</v>
      </c>
    </row>
    <row r="119" spans="1:35" x14ac:dyDescent="0.25">
      <c r="A119" s="4" t="s">
        <v>5</v>
      </c>
      <c r="B119" s="3">
        <v>45385</v>
      </c>
      <c r="C119" s="5">
        <v>-16.239999999999998</v>
      </c>
      <c r="D119" s="5">
        <v>-15.66</v>
      </c>
      <c r="E119" s="5">
        <v>-19.829999999999998</v>
      </c>
      <c r="G119" s="4" t="s">
        <v>6</v>
      </c>
      <c r="H119" s="3">
        <v>45385</v>
      </c>
      <c r="I119" s="5">
        <v>-27.85</v>
      </c>
      <c r="J119" s="5">
        <v>-52.44</v>
      </c>
      <c r="K119" s="5">
        <v>-63.51</v>
      </c>
      <c r="M119" s="4" t="s">
        <v>7</v>
      </c>
      <c r="N119" s="3">
        <v>45385</v>
      </c>
      <c r="O119" s="5">
        <v>-32.56</v>
      </c>
      <c r="P119" s="5">
        <v>-50.14</v>
      </c>
      <c r="Q119" s="5">
        <v>-111.72</v>
      </c>
      <c r="S119" s="4" t="s">
        <v>8</v>
      </c>
      <c r="T119" s="3">
        <v>45385</v>
      </c>
      <c r="U119" s="5">
        <v>-231.53</v>
      </c>
      <c r="V119" s="5">
        <v>-113.55</v>
      </c>
      <c r="W119" s="5">
        <v>-219.43</v>
      </c>
      <c r="Y119" s="4" t="s">
        <v>9</v>
      </c>
      <c r="Z119" s="3">
        <v>45385</v>
      </c>
      <c r="AA119" s="5">
        <v>-243.1944522857666</v>
      </c>
      <c r="AB119" s="5">
        <v>-79.349999999999994</v>
      </c>
      <c r="AC119" s="5">
        <v>-142.18</v>
      </c>
      <c r="AE119" s="4" t="s">
        <v>10</v>
      </c>
      <c r="AF119" s="3">
        <v>45385</v>
      </c>
      <c r="AG119" s="5">
        <v>-50.17</v>
      </c>
      <c r="AH119" s="5">
        <v>-79.17</v>
      </c>
      <c r="AI119" s="5">
        <v>-54</v>
      </c>
    </row>
    <row r="120" spans="1:35" x14ac:dyDescent="0.25">
      <c r="A120" s="4" t="s">
        <v>5</v>
      </c>
      <c r="B120" s="3">
        <v>45386</v>
      </c>
      <c r="C120" s="5">
        <v>-19.100000000000001</v>
      </c>
      <c r="D120" s="5">
        <v>-16.73</v>
      </c>
      <c r="E120" s="5">
        <v>-26.41</v>
      </c>
      <c r="G120" s="4" t="s">
        <v>6</v>
      </c>
      <c r="H120" s="3">
        <v>45386</v>
      </c>
      <c r="I120" s="5">
        <v>-29.69</v>
      </c>
      <c r="J120" s="5">
        <v>-35.35</v>
      </c>
      <c r="K120" s="5">
        <v>-41.33</v>
      </c>
      <c r="M120" s="4" t="s">
        <v>7</v>
      </c>
      <c r="N120" s="3">
        <v>45386</v>
      </c>
      <c r="O120" s="5">
        <v>-35.17</v>
      </c>
      <c r="P120" s="5">
        <v>-58.14</v>
      </c>
      <c r="Q120" s="5">
        <v>-135.93</v>
      </c>
      <c r="S120" s="4" t="s">
        <v>8</v>
      </c>
      <c r="T120" s="3">
        <v>45386</v>
      </c>
      <c r="U120" s="5">
        <v>-111.21</v>
      </c>
      <c r="V120" s="5">
        <v>-51.56</v>
      </c>
      <c r="W120" s="5">
        <v>-136.05000000000001</v>
      </c>
      <c r="Y120" s="4" t="s">
        <v>9</v>
      </c>
      <c r="Z120" s="3">
        <v>45386</v>
      </c>
      <c r="AA120" s="5">
        <v>-102.38325007756551</v>
      </c>
      <c r="AB120" s="5">
        <v>-70.930000000000007</v>
      </c>
      <c r="AC120" s="5">
        <v>-114.07</v>
      </c>
      <c r="AE120" s="4" t="s">
        <v>10</v>
      </c>
      <c r="AF120" s="3">
        <v>45386</v>
      </c>
      <c r="AG120" s="5">
        <v>-50.17</v>
      </c>
      <c r="AH120" s="5">
        <v>-75.33</v>
      </c>
      <c r="AI120" s="5">
        <v>-49.83</v>
      </c>
    </row>
    <row r="121" spans="1:35" x14ac:dyDescent="0.25">
      <c r="A121" s="4" t="s">
        <v>5</v>
      </c>
      <c r="B121" s="3">
        <v>45387</v>
      </c>
      <c r="C121" s="5">
        <v>-28.41</v>
      </c>
      <c r="D121" s="5">
        <v>-18.29</v>
      </c>
      <c r="E121" s="5">
        <v>-44.37</v>
      </c>
      <c r="G121" s="4" t="s">
        <v>6</v>
      </c>
      <c r="H121" s="3">
        <v>45387</v>
      </c>
      <c r="I121" s="5">
        <v>-44.45</v>
      </c>
      <c r="J121" s="5">
        <v>-22.11</v>
      </c>
      <c r="K121" s="5">
        <v>-23.01</v>
      </c>
      <c r="M121" s="4" t="s">
        <v>7</v>
      </c>
      <c r="N121" s="3">
        <v>45387</v>
      </c>
      <c r="O121" s="5">
        <v>-42.5</v>
      </c>
      <c r="P121" s="5">
        <v>-93.73</v>
      </c>
      <c r="Q121" s="5">
        <v>-185.53</v>
      </c>
      <c r="S121" s="4" t="s">
        <v>8</v>
      </c>
      <c r="T121" s="3">
        <v>45387</v>
      </c>
      <c r="U121" s="5">
        <v>-31.73</v>
      </c>
      <c r="V121" s="5">
        <v>-19.989999999999998</v>
      </c>
      <c r="W121" s="5">
        <v>-62.18</v>
      </c>
      <c r="Y121" s="4" t="s">
        <v>9</v>
      </c>
      <c r="Z121" s="3">
        <v>45387</v>
      </c>
      <c r="AA121" s="5">
        <v>-31.035257816314697</v>
      </c>
      <c r="AB121" s="5">
        <v>-76.459999999999994</v>
      </c>
      <c r="AC121" s="5">
        <v>-53.44</v>
      </c>
      <c r="AE121" s="4" t="s">
        <v>10</v>
      </c>
      <c r="AF121" s="3">
        <v>45387</v>
      </c>
      <c r="AG121" s="5">
        <v>-50.83</v>
      </c>
      <c r="AH121" s="5">
        <v>-52.67</v>
      </c>
      <c r="AI121" s="5">
        <v>-25.83</v>
      </c>
    </row>
    <row r="122" spans="1:35" x14ac:dyDescent="0.25">
      <c r="A122" s="4" t="s">
        <v>5</v>
      </c>
      <c r="B122" s="3">
        <v>45388</v>
      </c>
      <c r="C122" s="5">
        <v>-20.63</v>
      </c>
      <c r="D122" s="5">
        <v>-19.89</v>
      </c>
      <c r="E122" s="5">
        <v>-43.05</v>
      </c>
      <c r="G122" s="4" t="s">
        <v>6</v>
      </c>
      <c r="H122" s="3">
        <v>45388</v>
      </c>
      <c r="I122" s="5">
        <v>-84.46</v>
      </c>
      <c r="J122" s="5">
        <v>-21.16</v>
      </c>
      <c r="K122" s="5">
        <v>-25.66</v>
      </c>
      <c r="M122" s="4" t="s">
        <v>7</v>
      </c>
      <c r="N122" s="3">
        <v>45388</v>
      </c>
      <c r="O122" s="5">
        <v>-54.87</v>
      </c>
      <c r="P122" s="5">
        <v>-95.04</v>
      </c>
      <c r="Q122" s="5">
        <v>-201.53</v>
      </c>
      <c r="S122" s="4" t="s">
        <v>8</v>
      </c>
      <c r="T122" s="3">
        <v>45388</v>
      </c>
      <c r="U122" s="5">
        <v>-35.409999999999997</v>
      </c>
      <c r="V122" s="5">
        <v>-19.71</v>
      </c>
      <c r="W122" s="5">
        <v>-65.77</v>
      </c>
      <c r="Y122" s="4" t="s">
        <v>9</v>
      </c>
      <c r="Z122" s="3">
        <v>45388</v>
      </c>
      <c r="AA122" s="5">
        <v>-33.494747161865234</v>
      </c>
      <c r="AB122" s="5">
        <v>-89.15</v>
      </c>
      <c r="AC122" s="5">
        <v>-49.19</v>
      </c>
      <c r="AE122" s="4" t="s">
        <v>10</v>
      </c>
      <c r="AF122" s="3">
        <v>45388</v>
      </c>
      <c r="AG122" s="5">
        <v>-50.67</v>
      </c>
      <c r="AH122" s="5">
        <v>-37</v>
      </c>
      <c r="AI122" s="5">
        <v>-24</v>
      </c>
    </row>
    <row r="123" spans="1:35" x14ac:dyDescent="0.25">
      <c r="A123" s="4" t="s">
        <v>5</v>
      </c>
      <c r="B123" s="3">
        <v>45389</v>
      </c>
      <c r="C123" s="5">
        <v>-19</v>
      </c>
      <c r="D123" s="5">
        <v>-22.12</v>
      </c>
      <c r="E123" s="5">
        <v>-36.880000000000003</v>
      </c>
      <c r="G123" s="4" t="s">
        <v>6</v>
      </c>
      <c r="H123" s="3">
        <v>45389</v>
      </c>
      <c r="I123" s="5">
        <v>-126.66</v>
      </c>
      <c r="J123" s="5">
        <v>-23.59</v>
      </c>
      <c r="K123" s="5">
        <v>-38.979999999999997</v>
      </c>
      <c r="M123" s="4" t="s">
        <v>7</v>
      </c>
      <c r="N123" s="3">
        <v>45389</v>
      </c>
      <c r="O123" s="5">
        <v>-84.65</v>
      </c>
      <c r="P123" s="5">
        <v>-84.34</v>
      </c>
      <c r="Q123" s="5">
        <v>-195.99</v>
      </c>
      <c r="S123" s="4" t="s">
        <v>8</v>
      </c>
      <c r="T123" s="3">
        <v>45389</v>
      </c>
      <c r="U123" s="5">
        <v>-48.97</v>
      </c>
      <c r="V123" s="5">
        <v>-22.04</v>
      </c>
      <c r="W123" s="5">
        <v>-81.790000000000006</v>
      </c>
      <c r="Y123" s="4" t="s">
        <v>9</v>
      </c>
      <c r="Z123" s="3">
        <v>45389</v>
      </c>
      <c r="AA123" s="5">
        <v>-44.784200668334961</v>
      </c>
      <c r="AB123" s="5">
        <v>-109.86</v>
      </c>
      <c r="AC123" s="5">
        <v>-54.1</v>
      </c>
      <c r="AE123" s="4" t="s">
        <v>10</v>
      </c>
      <c r="AF123" s="3">
        <v>45389</v>
      </c>
      <c r="AG123" s="5">
        <v>-45.17</v>
      </c>
      <c r="AH123" s="5">
        <v>-34.5</v>
      </c>
      <c r="AI123" s="5">
        <v>-24.83</v>
      </c>
    </row>
    <row r="124" spans="1:35" x14ac:dyDescent="0.25">
      <c r="A124" s="4" t="s">
        <v>5</v>
      </c>
      <c r="B124" s="3">
        <v>45390</v>
      </c>
      <c r="C124" s="5">
        <v>-24.35</v>
      </c>
      <c r="D124" s="5">
        <v>-25.16</v>
      </c>
      <c r="E124" s="5">
        <v>-47.18</v>
      </c>
      <c r="G124" s="4" t="s">
        <v>6</v>
      </c>
      <c r="H124" s="3">
        <v>45390</v>
      </c>
      <c r="I124" s="5">
        <v>-160.79</v>
      </c>
      <c r="J124" s="5">
        <v>-32.590000000000003</v>
      </c>
      <c r="K124" s="5">
        <v>-66.14</v>
      </c>
      <c r="M124" s="4" t="s">
        <v>7</v>
      </c>
      <c r="N124" s="3">
        <v>45390</v>
      </c>
      <c r="O124" s="5">
        <v>-134.99</v>
      </c>
      <c r="P124" s="5">
        <v>-107.24</v>
      </c>
      <c r="Q124" s="5">
        <v>-216.48</v>
      </c>
      <c r="S124" s="4" t="s">
        <v>8</v>
      </c>
      <c r="T124" s="3">
        <v>45390</v>
      </c>
      <c r="U124" s="5">
        <v>-84.32</v>
      </c>
      <c r="V124" s="5">
        <v>-25.85</v>
      </c>
      <c r="W124" s="5">
        <v>-124.59</v>
      </c>
      <c r="Y124" s="4" t="s">
        <v>9</v>
      </c>
      <c r="Z124" s="3">
        <v>45390</v>
      </c>
      <c r="AA124" s="5">
        <v>-66.055152734120682</v>
      </c>
      <c r="AB124" s="5">
        <v>-149.29</v>
      </c>
      <c r="AC124" s="5">
        <v>-75.89</v>
      </c>
      <c r="AE124" s="4" t="s">
        <v>10</v>
      </c>
      <c r="AF124" s="3">
        <v>45390</v>
      </c>
      <c r="AG124" s="5">
        <v>-41.5</v>
      </c>
      <c r="AH124" s="5">
        <v>-37.67</v>
      </c>
      <c r="AI124" s="5">
        <v>-27.67</v>
      </c>
    </row>
    <row r="125" spans="1:35" x14ac:dyDescent="0.25">
      <c r="A125" s="4" t="s">
        <v>5</v>
      </c>
      <c r="B125" s="3">
        <v>45391</v>
      </c>
      <c r="C125" s="5">
        <v>-31.13</v>
      </c>
      <c r="D125" s="5">
        <v>-19.3</v>
      </c>
      <c r="E125" s="5">
        <v>-36.229999999999997</v>
      </c>
      <c r="G125" s="4" t="s">
        <v>6</v>
      </c>
      <c r="H125" s="3">
        <v>45391</v>
      </c>
      <c r="I125" s="5">
        <v>-148.31</v>
      </c>
      <c r="J125" s="5">
        <v>-41.17</v>
      </c>
      <c r="K125" s="5">
        <v>-76.349999999999994</v>
      </c>
      <c r="M125" s="4" t="s">
        <v>7</v>
      </c>
      <c r="N125" s="3">
        <v>45391</v>
      </c>
      <c r="O125" s="5">
        <v>-113.89</v>
      </c>
      <c r="P125" s="5">
        <v>-77.64</v>
      </c>
      <c r="Q125" s="5">
        <v>-189</v>
      </c>
      <c r="S125" s="4" t="s">
        <v>8</v>
      </c>
      <c r="T125" s="3">
        <v>45391</v>
      </c>
      <c r="U125" s="5">
        <v>-125.09</v>
      </c>
      <c r="V125" s="5">
        <v>-28.58</v>
      </c>
      <c r="W125" s="5">
        <v>-134.28</v>
      </c>
      <c r="Y125" s="4" t="s">
        <v>9</v>
      </c>
      <c r="Z125" s="3">
        <v>45391</v>
      </c>
      <c r="AA125" s="5">
        <v>-96.81146240234375</v>
      </c>
      <c r="AB125" s="5">
        <v>-110.2</v>
      </c>
      <c r="AC125" s="5">
        <v>-97.75</v>
      </c>
      <c r="AE125" s="4" t="s">
        <v>10</v>
      </c>
      <c r="AF125" s="3">
        <v>45391</v>
      </c>
      <c r="AG125" s="5">
        <v>-40.5</v>
      </c>
      <c r="AH125" s="5">
        <v>-42</v>
      </c>
      <c r="AI125" s="5">
        <v>-33</v>
      </c>
    </row>
    <row r="126" spans="1:35" x14ac:dyDescent="0.25">
      <c r="A126" s="4" t="s">
        <v>5</v>
      </c>
      <c r="B126" s="3">
        <v>45392</v>
      </c>
      <c r="C126" s="5">
        <v>-46.23</v>
      </c>
      <c r="D126" s="5">
        <v>-15.68</v>
      </c>
      <c r="E126" s="5">
        <v>-20.010000000000002</v>
      </c>
      <c r="G126" s="4" t="s">
        <v>6</v>
      </c>
      <c r="H126" s="3">
        <v>45392</v>
      </c>
      <c r="I126" s="5">
        <v>-87.26</v>
      </c>
      <c r="J126" s="5">
        <v>-60.13</v>
      </c>
      <c r="K126" s="5">
        <v>-56.44</v>
      </c>
      <c r="M126" s="4" t="s">
        <v>7</v>
      </c>
      <c r="N126" s="3">
        <v>45392</v>
      </c>
      <c r="O126" s="5">
        <v>-51.29</v>
      </c>
      <c r="P126" s="5">
        <v>-43.46</v>
      </c>
      <c r="Q126" s="5">
        <v>-122.05</v>
      </c>
      <c r="S126" s="4" t="s">
        <v>8</v>
      </c>
      <c r="T126" s="3">
        <v>45392</v>
      </c>
      <c r="U126" s="5">
        <v>-208.12</v>
      </c>
      <c r="V126" s="5">
        <v>-34.32</v>
      </c>
      <c r="W126" s="5">
        <v>-120.9</v>
      </c>
      <c r="Y126" s="4" t="s">
        <v>9</v>
      </c>
      <c r="Z126" s="3">
        <v>45392</v>
      </c>
      <c r="AA126" s="5">
        <v>-168.90641403198242</v>
      </c>
      <c r="AB126" s="5">
        <v>-51.17</v>
      </c>
      <c r="AC126" s="5">
        <v>-169.42</v>
      </c>
      <c r="AE126" s="4" t="s">
        <v>10</v>
      </c>
      <c r="AF126" s="3">
        <v>45392</v>
      </c>
      <c r="AG126" s="5">
        <v>-38.67</v>
      </c>
      <c r="AH126" s="5">
        <v>-43.17</v>
      </c>
      <c r="AI126" s="5">
        <v>-35.17</v>
      </c>
    </row>
    <row r="127" spans="1:35" x14ac:dyDescent="0.25">
      <c r="A127" s="4" t="s">
        <v>5</v>
      </c>
      <c r="B127" s="3">
        <v>45393</v>
      </c>
      <c r="C127" s="5">
        <v>-58.54</v>
      </c>
      <c r="D127" s="5">
        <v>-16.29</v>
      </c>
      <c r="E127" s="5">
        <v>-24.98</v>
      </c>
      <c r="G127" s="4" t="s">
        <v>6</v>
      </c>
      <c r="H127" s="3">
        <v>45393</v>
      </c>
      <c r="I127" s="5">
        <v>-70.94</v>
      </c>
      <c r="J127" s="5">
        <v>-94.05</v>
      </c>
      <c r="K127" s="5">
        <v>-65.55</v>
      </c>
      <c r="M127" s="4" t="s">
        <v>7</v>
      </c>
      <c r="N127" s="3">
        <v>45393</v>
      </c>
      <c r="O127" s="5">
        <v>-45.73</v>
      </c>
      <c r="P127" s="5">
        <v>-43.45</v>
      </c>
      <c r="Q127" s="5">
        <v>-138.88999999999999</v>
      </c>
      <c r="S127" s="4" t="s">
        <v>8</v>
      </c>
      <c r="T127" s="3">
        <v>45393</v>
      </c>
      <c r="U127" s="5">
        <v>-283.35000000000002</v>
      </c>
      <c r="V127" s="5">
        <v>-40.450000000000003</v>
      </c>
      <c r="W127" s="5">
        <v>-136.74</v>
      </c>
      <c r="Y127" s="4" t="s">
        <v>9</v>
      </c>
      <c r="Z127" s="3">
        <v>45393</v>
      </c>
      <c r="AA127" s="5">
        <v>-254.75569979349771</v>
      </c>
      <c r="AB127" s="5">
        <v>-47.1</v>
      </c>
      <c r="AC127" s="5">
        <v>-233.65</v>
      </c>
      <c r="AE127" s="4" t="s">
        <v>10</v>
      </c>
      <c r="AF127" s="3">
        <v>45393</v>
      </c>
      <c r="AG127" s="5">
        <v>-44.33</v>
      </c>
      <c r="AH127" s="5">
        <v>-52.33</v>
      </c>
      <c r="AI127" s="5">
        <v>-42.83</v>
      </c>
    </row>
    <row r="128" spans="1:35" x14ac:dyDescent="0.25">
      <c r="A128" s="4" t="s">
        <v>5</v>
      </c>
      <c r="B128" s="3">
        <v>45394</v>
      </c>
      <c r="C128" s="5">
        <v>-70.180000000000007</v>
      </c>
      <c r="D128" s="5">
        <v>-17.95</v>
      </c>
      <c r="E128" s="5">
        <v>-46.8</v>
      </c>
      <c r="G128" s="4" t="s">
        <v>6</v>
      </c>
      <c r="H128" s="3">
        <v>45394</v>
      </c>
      <c r="I128" s="5">
        <v>-86.03</v>
      </c>
      <c r="J128" s="5">
        <v>-114.74</v>
      </c>
      <c r="K128" s="5">
        <v>-92.16</v>
      </c>
      <c r="M128" s="4" t="s">
        <v>7</v>
      </c>
      <c r="N128" s="3">
        <v>45394</v>
      </c>
      <c r="O128" s="5">
        <v>-49.93</v>
      </c>
      <c r="P128" s="5">
        <v>-59.1</v>
      </c>
      <c r="Q128" s="5">
        <v>-186.94</v>
      </c>
      <c r="S128" s="4" t="s">
        <v>8</v>
      </c>
      <c r="T128" s="3">
        <v>45394</v>
      </c>
      <c r="U128" s="5">
        <v>-324.33</v>
      </c>
      <c r="V128" s="5">
        <v>-44.61</v>
      </c>
      <c r="W128" s="5">
        <v>-160.88</v>
      </c>
      <c r="Y128" s="4" t="s">
        <v>9</v>
      </c>
      <c r="Z128" s="3">
        <v>45394</v>
      </c>
      <c r="AA128" s="5">
        <v>-285.94611676534015</v>
      </c>
      <c r="AB128" s="5">
        <v>-49.16</v>
      </c>
      <c r="AC128" s="5">
        <v>-260.83</v>
      </c>
      <c r="AE128" s="4" t="s">
        <v>10</v>
      </c>
      <c r="AF128" s="3">
        <v>45394</v>
      </c>
      <c r="AG128" s="5">
        <v>-46.67</v>
      </c>
      <c r="AH128" s="5">
        <v>-60.83</v>
      </c>
      <c r="AI128" s="5">
        <v>-52.33</v>
      </c>
    </row>
    <row r="129" spans="1:35" x14ac:dyDescent="0.25">
      <c r="A129" s="4" t="s">
        <v>5</v>
      </c>
      <c r="B129" s="3">
        <v>45395</v>
      </c>
      <c r="C129" s="5">
        <v>-22.43</v>
      </c>
      <c r="D129" s="5">
        <v>-19.62</v>
      </c>
      <c r="E129" s="5">
        <v>-70.459999999999994</v>
      </c>
      <c r="G129" s="4" t="s">
        <v>6</v>
      </c>
      <c r="H129" s="3">
        <v>45395</v>
      </c>
      <c r="I129" s="5">
        <v>-49.02</v>
      </c>
      <c r="J129" s="5">
        <v>-71.58</v>
      </c>
      <c r="K129" s="5">
        <v>-56.17</v>
      </c>
      <c r="M129" s="4" t="s">
        <v>7</v>
      </c>
      <c r="N129" s="3">
        <v>45395</v>
      </c>
      <c r="O129" s="5">
        <v>-62.98</v>
      </c>
      <c r="P129" s="5">
        <v>-118.57</v>
      </c>
      <c r="Q129" s="5">
        <v>-91.58</v>
      </c>
      <c r="S129" s="4" t="s">
        <v>8</v>
      </c>
      <c r="T129" s="3">
        <v>45395</v>
      </c>
      <c r="U129" s="5">
        <v>-150.94</v>
      </c>
      <c r="V129" s="5">
        <v>-50.73</v>
      </c>
      <c r="W129" s="5">
        <v>-88.64</v>
      </c>
      <c r="Y129" s="4" t="s">
        <v>9</v>
      </c>
      <c r="Z129" s="3">
        <v>45395</v>
      </c>
      <c r="AA129" s="5">
        <v>-121.69209957122803</v>
      </c>
      <c r="AB129" s="5">
        <v>-58.3</v>
      </c>
      <c r="AC129" s="5">
        <v>-106.61</v>
      </c>
      <c r="AE129" s="4" t="s">
        <v>10</v>
      </c>
      <c r="AF129" s="3">
        <v>45395</v>
      </c>
      <c r="AG129" s="5">
        <v>-49.83</v>
      </c>
      <c r="AH129" s="5">
        <v>-70.17</v>
      </c>
      <c r="AI129" s="5">
        <v>-63.5</v>
      </c>
    </row>
    <row r="130" spans="1:35" x14ac:dyDescent="0.25">
      <c r="A130" s="4" t="s">
        <v>5</v>
      </c>
      <c r="B130" s="3">
        <v>45396</v>
      </c>
      <c r="C130" s="5">
        <v>-17.440000000000001</v>
      </c>
      <c r="D130" s="5">
        <v>-22.21</v>
      </c>
      <c r="E130" s="5">
        <v>-100.67</v>
      </c>
      <c r="G130" s="4" t="s">
        <v>6</v>
      </c>
      <c r="H130" s="3">
        <v>45396</v>
      </c>
      <c r="I130" s="5">
        <v>-30.06</v>
      </c>
      <c r="J130" s="5">
        <v>-41.6</v>
      </c>
      <c r="K130" s="5">
        <v>-42.74</v>
      </c>
      <c r="M130" s="4" t="s">
        <v>7</v>
      </c>
      <c r="N130" s="3">
        <v>45396</v>
      </c>
      <c r="O130" s="5">
        <v>-90.46</v>
      </c>
      <c r="P130" s="5">
        <v>-196.53</v>
      </c>
      <c r="Q130" s="5">
        <v>-51.45</v>
      </c>
      <c r="S130" s="4" t="s">
        <v>8</v>
      </c>
      <c r="T130" s="3">
        <v>45396</v>
      </c>
      <c r="U130" s="5">
        <v>-99.16</v>
      </c>
      <c r="V130" s="5">
        <v>-59.02</v>
      </c>
      <c r="W130" s="5">
        <v>-69.540000000000006</v>
      </c>
      <c r="Y130" s="4" t="s">
        <v>9</v>
      </c>
      <c r="Z130" s="3">
        <v>45396</v>
      </c>
      <c r="AA130" s="5">
        <v>-77.554890950520829</v>
      </c>
      <c r="AB130" s="5">
        <v>-72.11</v>
      </c>
      <c r="AC130" s="5">
        <v>-71.91</v>
      </c>
      <c r="AE130" s="4" t="s">
        <v>10</v>
      </c>
      <c r="AF130" s="3">
        <v>45396</v>
      </c>
      <c r="AG130" s="5">
        <v>-51.83</v>
      </c>
      <c r="AH130" s="5">
        <v>-76.83</v>
      </c>
      <c r="AI130" s="5">
        <v>-72.83</v>
      </c>
    </row>
    <row r="131" spans="1:35" x14ac:dyDescent="0.25">
      <c r="A131" s="4" t="s">
        <v>5</v>
      </c>
      <c r="B131" s="3">
        <v>45397</v>
      </c>
      <c r="C131" s="5">
        <v>-19.88</v>
      </c>
      <c r="D131" s="5">
        <v>-25.62</v>
      </c>
      <c r="E131" s="5">
        <v>-137.47</v>
      </c>
      <c r="G131" s="4" t="s">
        <v>6</v>
      </c>
      <c r="H131" s="3">
        <v>45397</v>
      </c>
      <c r="I131" s="5">
        <v>-27.88</v>
      </c>
      <c r="J131" s="5">
        <v>-40.49</v>
      </c>
      <c r="K131" s="5">
        <v>-54.25</v>
      </c>
      <c r="M131" s="4" t="s">
        <v>7</v>
      </c>
      <c r="N131" s="3">
        <v>45397</v>
      </c>
      <c r="O131" s="5">
        <v>-139.74</v>
      </c>
      <c r="P131" s="5">
        <v>-244.64</v>
      </c>
      <c r="Q131" s="5">
        <v>-62.12</v>
      </c>
      <c r="S131" s="4" t="s">
        <v>8</v>
      </c>
      <c r="T131" s="3">
        <v>45397</v>
      </c>
      <c r="U131" s="5">
        <v>-114.66</v>
      </c>
      <c r="V131" s="5">
        <v>-71.52</v>
      </c>
      <c r="W131" s="5">
        <v>-79.3</v>
      </c>
      <c r="Y131" s="4" t="s">
        <v>9</v>
      </c>
      <c r="Z131" s="3">
        <v>45397</v>
      </c>
      <c r="AA131" s="5">
        <v>-79.773784319559738</v>
      </c>
      <c r="AB131" s="5">
        <v>-94.71</v>
      </c>
      <c r="AC131" s="5">
        <v>-65.47</v>
      </c>
      <c r="AE131" s="4" t="s">
        <v>10</v>
      </c>
      <c r="AF131" s="3">
        <v>45397</v>
      </c>
      <c r="AG131" s="5">
        <v>-52.5</v>
      </c>
      <c r="AH131" s="5">
        <v>-79.17</v>
      </c>
      <c r="AI131" s="5">
        <v>-76.67</v>
      </c>
    </row>
    <row r="132" spans="1:35" x14ac:dyDescent="0.25">
      <c r="A132" s="4" t="s">
        <v>5</v>
      </c>
      <c r="B132" s="3">
        <v>45398</v>
      </c>
      <c r="C132" s="5">
        <v>-26.3</v>
      </c>
      <c r="D132" s="5">
        <v>-17.3</v>
      </c>
      <c r="E132" s="5">
        <v>-70.56</v>
      </c>
      <c r="G132" s="4" t="s">
        <v>6</v>
      </c>
      <c r="H132" s="3">
        <v>45398</v>
      </c>
      <c r="I132" s="5">
        <v>-34.71</v>
      </c>
      <c r="J132" s="5">
        <v>-49.62</v>
      </c>
      <c r="K132" s="5">
        <v>-86.59</v>
      </c>
      <c r="M132" s="4" t="s">
        <v>7</v>
      </c>
      <c r="N132" s="3">
        <v>45398</v>
      </c>
      <c r="O132" s="5">
        <v>-47.66</v>
      </c>
      <c r="P132" s="5">
        <v>-127.34</v>
      </c>
      <c r="Q132" s="5">
        <v>-111.33</v>
      </c>
      <c r="S132" s="4" t="s">
        <v>8</v>
      </c>
      <c r="T132" s="3">
        <v>45398</v>
      </c>
      <c r="U132" s="5">
        <v>-153.83000000000001</v>
      </c>
      <c r="V132" s="5">
        <v>-86.65</v>
      </c>
      <c r="W132" s="5">
        <v>-107.28</v>
      </c>
      <c r="Y132" s="4" t="s">
        <v>9</v>
      </c>
      <c r="Z132" s="3">
        <v>45398</v>
      </c>
      <c r="AA132" s="5">
        <v>-95.44909795125325</v>
      </c>
      <c r="AB132" s="5">
        <v>-131.31</v>
      </c>
      <c r="AC132" s="5">
        <v>-72.760000000000005</v>
      </c>
      <c r="AE132" s="4" t="s">
        <v>10</v>
      </c>
      <c r="AF132" s="3">
        <v>45398</v>
      </c>
      <c r="AG132" s="5">
        <v>-51.67</v>
      </c>
      <c r="AH132" s="5">
        <v>-80.33</v>
      </c>
      <c r="AI132" s="5">
        <v>-80.33</v>
      </c>
    </row>
    <row r="133" spans="1:35" x14ac:dyDescent="0.25">
      <c r="A133" s="4" t="s">
        <v>5</v>
      </c>
      <c r="B133" s="3">
        <v>45399</v>
      </c>
      <c r="C133" s="5">
        <v>-36.67</v>
      </c>
      <c r="D133" s="5">
        <v>-13.85</v>
      </c>
      <c r="E133" s="5">
        <v>-19.87</v>
      </c>
      <c r="G133" s="4" t="s">
        <v>6</v>
      </c>
      <c r="H133" s="3">
        <v>45399</v>
      </c>
      <c r="I133" s="5">
        <v>-46.51</v>
      </c>
      <c r="J133" s="5">
        <v>-68.290000000000006</v>
      </c>
      <c r="K133" s="5">
        <v>-116.05</v>
      </c>
      <c r="M133" s="4" t="s">
        <v>7</v>
      </c>
      <c r="N133" s="3">
        <v>45399</v>
      </c>
      <c r="O133" s="5">
        <v>-17.02</v>
      </c>
      <c r="P133" s="5">
        <v>-43.2</v>
      </c>
      <c r="Q133" s="5">
        <v>-181.51</v>
      </c>
      <c r="S133" s="4" t="s">
        <v>8</v>
      </c>
      <c r="T133" s="3">
        <v>45399</v>
      </c>
      <c r="U133" s="5">
        <v>-205.87</v>
      </c>
      <c r="V133" s="5">
        <v>-99.59</v>
      </c>
      <c r="W133" s="5">
        <v>-152.84</v>
      </c>
      <c r="Y133" s="4" t="s">
        <v>9</v>
      </c>
      <c r="Z133" s="3">
        <v>45399</v>
      </c>
      <c r="AA133" s="5">
        <v>-121.62623818715413</v>
      </c>
      <c r="AB133" s="5">
        <v>-167.03</v>
      </c>
      <c r="AC133" s="5">
        <v>-88.46</v>
      </c>
      <c r="AE133" s="4" t="s">
        <v>10</v>
      </c>
      <c r="AF133" s="3">
        <v>45399</v>
      </c>
      <c r="AG133" s="5">
        <v>-30.67</v>
      </c>
      <c r="AH133" s="5">
        <v>-71.83</v>
      </c>
      <c r="AI133" s="5">
        <v>-66.83</v>
      </c>
    </row>
    <row r="134" spans="1:35" x14ac:dyDescent="0.25">
      <c r="A134" s="4" t="s">
        <v>5</v>
      </c>
      <c r="B134" s="3">
        <v>45400</v>
      </c>
      <c r="C134" s="5">
        <v>-39.299999999999997</v>
      </c>
      <c r="D134" s="5">
        <v>-13.75</v>
      </c>
      <c r="E134" s="5">
        <v>-19.690000000000001</v>
      </c>
      <c r="G134" s="4" t="s">
        <v>6</v>
      </c>
      <c r="H134" s="3">
        <v>45400</v>
      </c>
      <c r="I134" s="5">
        <v>-71.67</v>
      </c>
      <c r="J134" s="5">
        <v>-86.1</v>
      </c>
      <c r="K134" s="5">
        <v>-126.72</v>
      </c>
      <c r="M134" s="4" t="s">
        <v>7</v>
      </c>
      <c r="N134" s="3">
        <v>45400</v>
      </c>
      <c r="O134" s="5">
        <v>-18.68</v>
      </c>
      <c r="P134" s="5">
        <v>-34.630000000000003</v>
      </c>
      <c r="Q134" s="5">
        <v>-219.35</v>
      </c>
      <c r="S134" s="4" t="s">
        <v>8</v>
      </c>
      <c r="T134" s="3">
        <v>45400</v>
      </c>
      <c r="U134" s="5">
        <v>-227.56</v>
      </c>
      <c r="V134" s="5">
        <v>-100.25</v>
      </c>
      <c r="W134" s="5">
        <v>-187.82</v>
      </c>
      <c r="Y134" s="4" t="s">
        <v>9</v>
      </c>
      <c r="Z134" s="3">
        <v>45400</v>
      </c>
      <c r="AA134" s="5">
        <v>-143.61077213287354</v>
      </c>
      <c r="AB134" s="5">
        <v>-164.76</v>
      </c>
      <c r="AC134" s="5">
        <v>-121.94</v>
      </c>
      <c r="AE134" s="4" t="s">
        <v>10</v>
      </c>
      <c r="AF134" s="3">
        <v>45400</v>
      </c>
      <c r="AG134" s="5">
        <v>-24.33</v>
      </c>
      <c r="AH134" s="5">
        <v>-64.67</v>
      </c>
      <c r="AI134" s="5">
        <v>-45.17</v>
      </c>
    </row>
    <row r="135" spans="1:35" x14ac:dyDescent="0.25">
      <c r="A135" s="4" t="s">
        <v>5</v>
      </c>
      <c r="B135" s="3">
        <v>45401</v>
      </c>
      <c r="C135" s="5">
        <v>-15.66</v>
      </c>
      <c r="D135" s="5">
        <v>-14.15</v>
      </c>
      <c r="E135" s="5">
        <v>-22.31</v>
      </c>
      <c r="G135" s="4" t="s">
        <v>6</v>
      </c>
      <c r="H135" s="3">
        <v>45401</v>
      </c>
      <c r="I135" s="5">
        <v>-117.89</v>
      </c>
      <c r="J135" s="5">
        <v>-42.14</v>
      </c>
      <c r="K135" s="5">
        <v>-75.709999999999994</v>
      </c>
      <c r="M135" s="4" t="s">
        <v>7</v>
      </c>
      <c r="N135" s="3">
        <v>45401</v>
      </c>
      <c r="O135" s="5">
        <v>-22</v>
      </c>
      <c r="P135" s="5">
        <v>-36.67</v>
      </c>
      <c r="Q135" s="5">
        <v>-94.71</v>
      </c>
      <c r="S135" s="4" t="s">
        <v>8</v>
      </c>
      <c r="T135" s="3">
        <v>45401</v>
      </c>
      <c r="U135" s="5">
        <v>-68.709999999999994</v>
      </c>
      <c r="V135" s="5">
        <v>-42.02</v>
      </c>
      <c r="W135" s="5">
        <v>-100.85</v>
      </c>
      <c r="Y135" s="4" t="s">
        <v>9</v>
      </c>
      <c r="Z135" s="3">
        <v>45401</v>
      </c>
      <c r="AA135" s="5">
        <v>-55.559128920237221</v>
      </c>
      <c r="AB135" s="5">
        <v>-45.44</v>
      </c>
      <c r="AC135" s="5">
        <v>-175.27</v>
      </c>
      <c r="AE135" s="4" t="s">
        <v>10</v>
      </c>
      <c r="AF135" s="3">
        <v>45401</v>
      </c>
      <c r="AG135" s="5">
        <v>-24.33</v>
      </c>
      <c r="AH135" s="5">
        <v>-56.67</v>
      </c>
      <c r="AI135" s="5">
        <v>-35.83</v>
      </c>
    </row>
    <row r="136" spans="1:35" x14ac:dyDescent="0.25">
      <c r="A136" s="4" t="s">
        <v>5</v>
      </c>
      <c r="B136" s="3">
        <v>45402</v>
      </c>
      <c r="C136" s="5">
        <v>-14.9</v>
      </c>
      <c r="D136" s="5">
        <v>-14.55</v>
      </c>
      <c r="E136" s="5">
        <v>-27.38</v>
      </c>
      <c r="G136" s="4" t="s">
        <v>6</v>
      </c>
      <c r="H136" s="3">
        <v>45402</v>
      </c>
      <c r="I136" s="5">
        <v>-165.19</v>
      </c>
      <c r="J136" s="5">
        <v>-27.71</v>
      </c>
      <c r="K136" s="5">
        <v>-50.89</v>
      </c>
      <c r="M136" s="4" t="s">
        <v>7</v>
      </c>
      <c r="N136" s="3">
        <v>45402</v>
      </c>
      <c r="O136" s="5">
        <v>-27.87</v>
      </c>
      <c r="P136" s="5">
        <v>-42.48</v>
      </c>
      <c r="Q136" s="5">
        <v>-47.18</v>
      </c>
      <c r="S136" s="4" t="s">
        <v>8</v>
      </c>
      <c r="T136" s="3">
        <v>45402</v>
      </c>
      <c r="U136" s="5">
        <v>-39.54</v>
      </c>
      <c r="V136" s="5">
        <v>-30.04</v>
      </c>
      <c r="W136" s="5">
        <v>-73.61</v>
      </c>
      <c r="Y136" s="4" t="s">
        <v>9</v>
      </c>
      <c r="Z136" s="3">
        <v>45402</v>
      </c>
      <c r="AA136" s="5">
        <v>-34.118324438730873</v>
      </c>
      <c r="AB136" s="5">
        <v>-33.47</v>
      </c>
      <c r="AC136" s="5">
        <v>-236.59</v>
      </c>
      <c r="AE136" s="4" t="s">
        <v>10</v>
      </c>
      <c r="AF136" s="3">
        <v>45402</v>
      </c>
      <c r="AG136" s="5">
        <v>-25</v>
      </c>
      <c r="AH136" s="5">
        <v>-43.17</v>
      </c>
      <c r="AI136" s="5">
        <v>-35</v>
      </c>
    </row>
    <row r="137" spans="1:35" x14ac:dyDescent="0.25">
      <c r="A137" s="4" t="s">
        <v>5</v>
      </c>
      <c r="B137" s="3">
        <v>45403</v>
      </c>
      <c r="C137" s="5">
        <v>-15.76</v>
      </c>
      <c r="D137" s="5">
        <v>-14.92</v>
      </c>
      <c r="E137" s="5">
        <v>-35.18</v>
      </c>
      <c r="G137" s="4" t="s">
        <v>6</v>
      </c>
      <c r="H137" s="3">
        <v>45403</v>
      </c>
      <c r="I137" s="5">
        <v>-201.75</v>
      </c>
      <c r="J137" s="5">
        <v>-26.95</v>
      </c>
      <c r="K137" s="5">
        <v>-49.88</v>
      </c>
      <c r="M137" s="4" t="s">
        <v>7</v>
      </c>
      <c r="N137" s="3">
        <v>45403</v>
      </c>
      <c r="O137" s="5">
        <v>-34.07</v>
      </c>
      <c r="P137" s="5">
        <v>-48.83</v>
      </c>
      <c r="Q137" s="5">
        <v>-43.79</v>
      </c>
      <c r="S137" s="4" t="s">
        <v>8</v>
      </c>
      <c r="T137" s="3">
        <v>45403</v>
      </c>
      <c r="U137" s="5">
        <v>-37.67</v>
      </c>
      <c r="V137" s="5">
        <v>-28.95</v>
      </c>
      <c r="W137" s="5">
        <v>-73</v>
      </c>
      <c r="Y137" s="4" t="s">
        <v>9</v>
      </c>
      <c r="Z137" s="3">
        <v>45403</v>
      </c>
      <c r="AA137" s="5">
        <v>-34.53583081563314</v>
      </c>
      <c r="AB137" s="5">
        <v>-33.64</v>
      </c>
      <c r="AC137" s="5">
        <v>-301.01</v>
      </c>
      <c r="AE137" s="4" t="s">
        <v>10</v>
      </c>
      <c r="AF137" s="3">
        <v>45403</v>
      </c>
      <c r="AG137" s="5">
        <v>-26.83</v>
      </c>
      <c r="AH137" s="5">
        <v>-36.67</v>
      </c>
      <c r="AI137" s="5">
        <v>-37.33</v>
      </c>
    </row>
    <row r="138" spans="1:35" x14ac:dyDescent="0.25">
      <c r="A138" s="4" t="s">
        <v>5</v>
      </c>
      <c r="B138" s="3">
        <v>45404</v>
      </c>
      <c r="C138" s="5">
        <v>-17.39</v>
      </c>
      <c r="D138" s="5">
        <v>-15.77</v>
      </c>
      <c r="E138" s="5">
        <v>-49.89</v>
      </c>
      <c r="G138" s="4" t="s">
        <v>6</v>
      </c>
      <c r="H138" s="3">
        <v>45404</v>
      </c>
      <c r="I138" s="5">
        <v>-223.95</v>
      </c>
      <c r="J138" s="5">
        <v>-29.8</v>
      </c>
      <c r="K138" s="5">
        <v>-59.03</v>
      </c>
      <c r="M138" s="4" t="s">
        <v>7</v>
      </c>
      <c r="N138" s="3">
        <v>45404</v>
      </c>
      <c r="O138" s="5">
        <v>-42.53</v>
      </c>
      <c r="P138" s="5">
        <v>-65.599999999999994</v>
      </c>
      <c r="Q138" s="5">
        <v>-55.17</v>
      </c>
      <c r="S138" s="4" t="s">
        <v>8</v>
      </c>
      <c r="T138" s="3">
        <v>45404</v>
      </c>
      <c r="U138" s="5">
        <v>-43.61</v>
      </c>
      <c r="V138" s="5">
        <v>-29.61</v>
      </c>
      <c r="W138" s="5">
        <v>-88.83</v>
      </c>
      <c r="Y138" s="4" t="s">
        <v>9</v>
      </c>
      <c r="Z138" s="3">
        <v>45404</v>
      </c>
      <c r="AA138" s="5">
        <v>-41.85750754674276</v>
      </c>
      <c r="AB138" s="5">
        <v>-36.26</v>
      </c>
      <c r="AC138" s="5">
        <v>-327.25</v>
      </c>
      <c r="AE138" s="4" t="s">
        <v>10</v>
      </c>
      <c r="AF138" s="3">
        <v>45404</v>
      </c>
      <c r="AG138" s="5">
        <v>-28.67</v>
      </c>
      <c r="AH138" s="5">
        <v>-34.83</v>
      </c>
      <c r="AI138" s="5">
        <v>-41.33</v>
      </c>
    </row>
    <row r="139" spans="1:35" x14ac:dyDescent="0.25">
      <c r="A139" s="4" t="s">
        <v>5</v>
      </c>
      <c r="B139" s="3">
        <v>45405</v>
      </c>
      <c r="C139" s="5">
        <v>-20.53</v>
      </c>
      <c r="D139" s="5">
        <v>-17.11</v>
      </c>
      <c r="E139" s="5">
        <v>-75.930000000000007</v>
      </c>
      <c r="G139" s="4" t="s">
        <v>6</v>
      </c>
      <c r="H139" s="3">
        <v>45405</v>
      </c>
      <c r="I139" s="5">
        <v>-124.23</v>
      </c>
      <c r="J139" s="5">
        <v>-38.92</v>
      </c>
      <c r="K139" s="5">
        <v>-41.38</v>
      </c>
      <c r="M139" s="4" t="s">
        <v>7</v>
      </c>
      <c r="N139" s="3">
        <v>45405</v>
      </c>
      <c r="O139" s="5">
        <v>-50.91</v>
      </c>
      <c r="P139" s="5">
        <v>-114.31</v>
      </c>
      <c r="Q139" s="5">
        <v>-102.17</v>
      </c>
      <c r="S139" s="4" t="s">
        <v>8</v>
      </c>
      <c r="T139" s="3">
        <v>45405</v>
      </c>
      <c r="U139" s="5">
        <v>-55.32</v>
      </c>
      <c r="V139" s="5">
        <v>-32.39</v>
      </c>
      <c r="W139" s="5">
        <v>-121.85</v>
      </c>
      <c r="Y139" s="4" t="s">
        <v>9</v>
      </c>
      <c r="Z139" s="3">
        <v>45405</v>
      </c>
      <c r="AA139" s="5">
        <v>-52.117318948109947</v>
      </c>
      <c r="AB139" s="5">
        <v>-40.020000000000003</v>
      </c>
      <c r="AC139" s="5">
        <v>-190.86</v>
      </c>
      <c r="AE139" s="4" t="s">
        <v>10</v>
      </c>
      <c r="AF139" s="3">
        <v>45405</v>
      </c>
      <c r="AG139" s="5">
        <v>-30.67</v>
      </c>
      <c r="AH139" s="5">
        <v>-35.17</v>
      </c>
      <c r="AI139" s="5">
        <v>-46.83</v>
      </c>
    </row>
    <row r="140" spans="1:35" x14ac:dyDescent="0.25">
      <c r="A140" s="4" t="s">
        <v>5</v>
      </c>
      <c r="B140" s="3">
        <v>45406</v>
      </c>
      <c r="C140" s="5">
        <v>-22.46</v>
      </c>
      <c r="D140" s="5">
        <v>-18.52</v>
      </c>
      <c r="E140" s="5">
        <v>-94.35</v>
      </c>
      <c r="G140" s="4" t="s">
        <v>6</v>
      </c>
      <c r="H140" s="3">
        <v>45406</v>
      </c>
      <c r="I140" s="5">
        <v>-66.290000000000006</v>
      </c>
      <c r="J140" s="5">
        <v>-50.21</v>
      </c>
      <c r="K140" s="5">
        <v>-30.81</v>
      </c>
      <c r="M140" s="4" t="s">
        <v>7</v>
      </c>
      <c r="N140" s="3">
        <v>45406</v>
      </c>
      <c r="O140" s="5">
        <v>-62.95</v>
      </c>
      <c r="P140" s="5">
        <v>-145.33000000000001</v>
      </c>
      <c r="Q140" s="5">
        <v>-148.13999999999999</v>
      </c>
      <c r="S140" s="4" t="s">
        <v>8</v>
      </c>
      <c r="T140" s="3">
        <v>45406</v>
      </c>
      <c r="U140" s="5">
        <v>-75.95</v>
      </c>
      <c r="V140" s="5">
        <v>-35.299999999999997</v>
      </c>
      <c r="W140" s="5">
        <v>-143.44</v>
      </c>
      <c r="Y140" s="4" t="s">
        <v>9</v>
      </c>
      <c r="Z140" s="3">
        <v>45406</v>
      </c>
      <c r="AA140" s="5">
        <v>-65.984878857930497</v>
      </c>
      <c r="AB140" s="5">
        <v>-42.15</v>
      </c>
      <c r="AC140" s="5">
        <v>-114.15</v>
      </c>
      <c r="AE140" s="4" t="s">
        <v>10</v>
      </c>
      <c r="AF140" s="3">
        <v>45406</v>
      </c>
      <c r="AG140" s="5">
        <v>-31.5</v>
      </c>
      <c r="AH140" s="5">
        <v>-36</v>
      </c>
      <c r="AI140" s="5">
        <v>-52.33</v>
      </c>
    </row>
    <row r="141" spans="1:35" x14ac:dyDescent="0.25">
      <c r="A141" s="4" t="s">
        <v>5</v>
      </c>
      <c r="B141" s="3">
        <v>45407</v>
      </c>
      <c r="C141" s="5">
        <v>-14.35</v>
      </c>
      <c r="D141" s="5">
        <v>-20.91</v>
      </c>
      <c r="E141" s="5">
        <v>-29.26</v>
      </c>
      <c r="G141" s="4" t="s">
        <v>6</v>
      </c>
      <c r="H141" s="3">
        <v>45407</v>
      </c>
      <c r="I141" s="5">
        <v>-38.44</v>
      </c>
      <c r="J141" s="7">
        <v>-73.08</v>
      </c>
      <c r="K141" s="5">
        <v>-33.21</v>
      </c>
      <c r="M141" s="4" t="s">
        <v>7</v>
      </c>
      <c r="N141" s="3">
        <v>45407</v>
      </c>
      <c r="O141" s="5">
        <v>-84.91</v>
      </c>
      <c r="P141" s="5">
        <v>-58.68</v>
      </c>
      <c r="Q141" s="5">
        <v>-66.03</v>
      </c>
      <c r="S141" s="4" t="s">
        <v>8</v>
      </c>
      <c r="T141" s="3">
        <v>45407</v>
      </c>
      <c r="U141" s="5">
        <v>-121.05</v>
      </c>
      <c r="V141" s="5">
        <v>-39.880000000000003</v>
      </c>
      <c r="W141" s="5">
        <v>-68.92</v>
      </c>
      <c r="Y141" s="4" t="s">
        <v>9</v>
      </c>
      <c r="Z141" s="3">
        <v>45407</v>
      </c>
      <c r="AA141" s="5">
        <v>-95.437527338663742</v>
      </c>
      <c r="AB141" s="5">
        <v>-46.59</v>
      </c>
      <c r="AC141" s="5">
        <v>-34.409999999999997</v>
      </c>
      <c r="AE141" s="4" t="s">
        <v>10</v>
      </c>
      <c r="AF141" s="3">
        <v>45407</v>
      </c>
      <c r="AG141" s="5">
        <v>-31.5</v>
      </c>
      <c r="AH141" s="5">
        <v>-35.33</v>
      </c>
      <c r="AI141" s="5">
        <v>-54.83</v>
      </c>
    </row>
    <row r="142" spans="1:35" x14ac:dyDescent="0.25">
      <c r="A142" s="4" t="s">
        <v>5</v>
      </c>
      <c r="B142" s="3">
        <v>45408</v>
      </c>
      <c r="C142" s="5">
        <v>-14.16</v>
      </c>
      <c r="D142" s="5">
        <v>-23.22</v>
      </c>
      <c r="E142" s="5">
        <v>-19.38</v>
      </c>
      <c r="G142" s="4" t="s">
        <v>6</v>
      </c>
      <c r="H142" s="3">
        <v>45408</v>
      </c>
      <c r="I142" s="5">
        <v>-25.66</v>
      </c>
      <c r="J142" s="7">
        <v>-95.63</v>
      </c>
      <c r="K142" s="5">
        <v>-44.27</v>
      </c>
      <c r="M142" s="4" t="s">
        <v>7</v>
      </c>
      <c r="N142" s="3">
        <v>45408</v>
      </c>
      <c r="O142" s="5">
        <v>-117.68</v>
      </c>
      <c r="P142" s="5">
        <v>-36.86</v>
      </c>
      <c r="Q142" s="5">
        <v>-36.270000000000003</v>
      </c>
      <c r="S142" s="4" t="s">
        <v>8</v>
      </c>
      <c r="T142" s="3">
        <v>45408</v>
      </c>
      <c r="U142" s="5">
        <v>-171.12</v>
      </c>
      <c r="V142" s="5">
        <v>-43.97</v>
      </c>
      <c r="W142" s="5">
        <v>-50.11</v>
      </c>
      <c r="Y142" s="4" t="s">
        <v>9</v>
      </c>
      <c r="Z142" s="3">
        <v>45408</v>
      </c>
      <c r="AA142" s="5">
        <v>-130.41157054901123</v>
      </c>
      <c r="AB142" s="5">
        <v>-56.01</v>
      </c>
      <c r="AC142" s="5">
        <v>-22.31</v>
      </c>
      <c r="AE142" s="4" t="s">
        <v>10</v>
      </c>
      <c r="AF142" s="3">
        <v>45408</v>
      </c>
      <c r="AG142" s="5">
        <v>-33.17</v>
      </c>
      <c r="AH142" s="5">
        <v>-38.33</v>
      </c>
      <c r="AI142" s="5">
        <v>-45.33</v>
      </c>
    </row>
    <row r="143" spans="1:35" x14ac:dyDescent="0.25">
      <c r="A143" s="4" t="s">
        <v>5</v>
      </c>
      <c r="B143" s="3">
        <v>45409</v>
      </c>
      <c r="C143" s="5">
        <v>-15.24</v>
      </c>
      <c r="D143" s="5">
        <v>-27.88</v>
      </c>
      <c r="E143" s="5">
        <v>-21.01</v>
      </c>
      <c r="G143" s="4" t="s">
        <v>6</v>
      </c>
      <c r="H143" s="3">
        <v>45409</v>
      </c>
      <c r="I143" s="5">
        <v>-23.03</v>
      </c>
      <c r="J143" s="7">
        <v>-113.06</v>
      </c>
      <c r="K143" s="56">
        <v>-70.67</v>
      </c>
      <c r="M143" s="4" t="s">
        <v>7</v>
      </c>
      <c r="N143" s="3">
        <v>45409</v>
      </c>
      <c r="O143" s="5">
        <v>-154.9</v>
      </c>
      <c r="P143" s="5">
        <v>-34.770000000000003</v>
      </c>
      <c r="Q143" s="5">
        <v>-34.630000000000003</v>
      </c>
      <c r="S143" s="4" t="s">
        <v>8</v>
      </c>
      <c r="T143" s="3">
        <v>45409</v>
      </c>
      <c r="U143" s="5">
        <v>-221.48</v>
      </c>
      <c r="V143" s="5">
        <v>-48.36</v>
      </c>
      <c r="W143" s="5">
        <v>-49.89</v>
      </c>
      <c r="Y143" s="4" t="s">
        <v>9</v>
      </c>
      <c r="Z143" s="3">
        <v>45409</v>
      </c>
      <c r="AA143" s="5">
        <v>-172.63288180033365</v>
      </c>
      <c r="AB143" s="5">
        <v>-69.13</v>
      </c>
      <c r="AC143" s="5">
        <v>-21.82</v>
      </c>
      <c r="AE143" s="4" t="s">
        <v>10</v>
      </c>
      <c r="AF143" s="3">
        <v>45409</v>
      </c>
      <c r="AG143" s="5">
        <v>-33.67</v>
      </c>
      <c r="AH143" s="5">
        <v>-39.17</v>
      </c>
      <c r="AI143" s="5">
        <v>-36.67</v>
      </c>
    </row>
    <row r="144" spans="1:35" x14ac:dyDescent="0.25">
      <c r="A144" s="4" t="s">
        <v>5</v>
      </c>
      <c r="B144" s="3">
        <v>45410</v>
      </c>
      <c r="C144" s="5">
        <v>-16.34</v>
      </c>
      <c r="D144" s="5">
        <v>-33.729999999999997</v>
      </c>
      <c r="E144" s="5">
        <v>-25.39</v>
      </c>
      <c r="G144" s="4" t="s">
        <v>6</v>
      </c>
      <c r="H144" s="3">
        <v>45410</v>
      </c>
      <c r="I144" s="5">
        <v>-23.63</v>
      </c>
      <c r="J144" s="7">
        <v>-124.96</v>
      </c>
      <c r="K144" s="56">
        <v>-100.42</v>
      </c>
      <c r="M144" s="4" t="s">
        <v>7</v>
      </c>
      <c r="N144" s="3">
        <v>45410</v>
      </c>
      <c r="O144" s="5">
        <v>-177.91</v>
      </c>
      <c r="P144" s="5">
        <v>-40.6</v>
      </c>
      <c r="Q144" s="5">
        <v>-44.3</v>
      </c>
      <c r="S144" s="4" t="s">
        <v>8</v>
      </c>
      <c r="T144" s="3">
        <v>45410</v>
      </c>
      <c r="U144" s="5">
        <v>-262.48</v>
      </c>
      <c r="V144" s="5">
        <v>-55.3</v>
      </c>
      <c r="W144" s="5">
        <v>-57.41</v>
      </c>
      <c r="Y144" s="4" t="s">
        <v>9</v>
      </c>
      <c r="Z144" s="3">
        <v>45410</v>
      </c>
      <c r="AA144" s="5">
        <v>-208.64882596333823</v>
      </c>
      <c r="AB144" s="5">
        <v>-92.07</v>
      </c>
      <c r="AC144" s="5">
        <v>-23.51</v>
      </c>
      <c r="AE144" s="4" t="s">
        <v>10</v>
      </c>
      <c r="AF144" s="3">
        <v>45410</v>
      </c>
      <c r="AG144" s="5">
        <v>-35.5</v>
      </c>
      <c r="AH144" s="5">
        <v>-41.83</v>
      </c>
      <c r="AI144" s="5">
        <v>-36.83</v>
      </c>
    </row>
    <row r="145" spans="1:35" x14ac:dyDescent="0.25">
      <c r="A145" s="4" t="s">
        <v>5</v>
      </c>
      <c r="B145" s="3">
        <v>45411</v>
      </c>
      <c r="C145" s="5">
        <v>-16.03</v>
      </c>
      <c r="D145" s="5">
        <v>-28.29</v>
      </c>
      <c r="E145" s="5">
        <v>-25.72</v>
      </c>
      <c r="G145" s="4" t="s">
        <v>6</v>
      </c>
      <c r="H145" s="3">
        <v>45411</v>
      </c>
      <c r="I145" s="5">
        <v>-23.51</v>
      </c>
      <c r="J145" s="7">
        <v>-131.44999999999999</v>
      </c>
      <c r="K145" s="56">
        <v>-110.03</v>
      </c>
      <c r="M145" s="4" t="s">
        <v>7</v>
      </c>
      <c r="N145" s="3">
        <v>45411</v>
      </c>
      <c r="O145" s="5">
        <v>-180.1</v>
      </c>
      <c r="P145" s="5">
        <v>-43.78</v>
      </c>
      <c r="Q145" s="5">
        <v>-50.57</v>
      </c>
      <c r="S145" s="4" t="s">
        <v>8</v>
      </c>
      <c r="T145" s="3">
        <v>45411</v>
      </c>
      <c r="U145" s="5">
        <v>-274.83</v>
      </c>
      <c r="V145" s="5">
        <v>-55.66</v>
      </c>
      <c r="W145" s="5">
        <v>-61.46</v>
      </c>
      <c r="Y145" s="4" t="s">
        <v>9</v>
      </c>
      <c r="Z145" s="3">
        <v>45411</v>
      </c>
      <c r="AA145" s="5">
        <v>-212.85106404622397</v>
      </c>
      <c r="AB145" s="5">
        <v>-99.97</v>
      </c>
      <c r="AC145" s="5">
        <v>-22.43</v>
      </c>
      <c r="AE145" s="4" t="s">
        <v>10</v>
      </c>
      <c r="AF145" s="3">
        <v>45411</v>
      </c>
      <c r="AG145" s="5">
        <v>-37</v>
      </c>
      <c r="AH145" s="5">
        <v>-44.5</v>
      </c>
      <c r="AI145" s="5">
        <v>-35.67</v>
      </c>
    </row>
    <row r="146" spans="1:35" x14ac:dyDescent="0.25">
      <c r="A146" s="4" t="s">
        <v>5</v>
      </c>
      <c r="B146" s="3">
        <v>45412</v>
      </c>
      <c r="C146" s="5">
        <v>-17.489999999999998</v>
      </c>
      <c r="D146" s="5">
        <v>-27.83</v>
      </c>
      <c r="E146" s="5">
        <v>-30.8</v>
      </c>
      <c r="G146" s="4" t="s">
        <v>6</v>
      </c>
      <c r="H146" s="3">
        <v>45412</v>
      </c>
      <c r="I146" s="5">
        <v>-24.4</v>
      </c>
      <c r="J146" s="7">
        <v>-136.28</v>
      </c>
      <c r="K146" s="56">
        <v>-118.33</v>
      </c>
      <c r="M146" s="4" t="s">
        <v>7</v>
      </c>
      <c r="N146" s="3">
        <v>45412</v>
      </c>
      <c r="O146" s="5">
        <v>-177.67</v>
      </c>
      <c r="P146" s="5">
        <v>-48.95</v>
      </c>
      <c r="Q146" s="5">
        <v>-69.78</v>
      </c>
      <c r="S146" s="4" t="s">
        <v>8</v>
      </c>
      <c r="T146" s="3">
        <v>45412</v>
      </c>
      <c r="U146" s="5">
        <v>-273.26</v>
      </c>
      <c r="V146" s="5">
        <v>-54.88</v>
      </c>
      <c r="W146" s="5">
        <v>-72.760000000000005</v>
      </c>
      <c r="Y146" s="4" t="s">
        <v>9</v>
      </c>
      <c r="Z146" s="3">
        <v>45412</v>
      </c>
      <c r="AA146" s="5">
        <v>-204.57718722025552</v>
      </c>
      <c r="AB146" s="5">
        <v>-102.54</v>
      </c>
      <c r="AC146" s="5">
        <v>-24.62</v>
      </c>
      <c r="AE146" s="4" t="s">
        <v>10</v>
      </c>
      <c r="AF146" s="3">
        <v>45412</v>
      </c>
      <c r="AG146" s="5">
        <v>-36.67</v>
      </c>
      <c r="AH146" s="5">
        <v>-45.33</v>
      </c>
      <c r="AI146" s="5">
        <v>-36</v>
      </c>
    </row>
    <row r="147" spans="1:35" x14ac:dyDescent="0.25">
      <c r="A147" s="4" t="s">
        <v>5</v>
      </c>
      <c r="B147" s="3">
        <v>45413</v>
      </c>
      <c r="C147" s="5">
        <v>-20.010000000000002</v>
      </c>
      <c r="D147" s="5">
        <v>-17.29</v>
      </c>
      <c r="E147" s="5">
        <v>-21.57</v>
      </c>
      <c r="G147" s="4" t="s">
        <v>6</v>
      </c>
      <c r="H147" s="3">
        <v>45413</v>
      </c>
      <c r="I147" s="5">
        <v>-28.1</v>
      </c>
      <c r="J147" s="7">
        <v>-142.53</v>
      </c>
      <c r="K147" s="56">
        <v>-98.41</v>
      </c>
      <c r="M147" s="4" t="s">
        <v>7</v>
      </c>
      <c r="N147" s="3">
        <v>45413</v>
      </c>
      <c r="O147" s="5">
        <v>-72.2</v>
      </c>
      <c r="P147" s="5">
        <v>-58.21</v>
      </c>
      <c r="Q147" s="7">
        <v>-118.09</v>
      </c>
      <c r="S147" s="4" t="s">
        <v>8</v>
      </c>
      <c r="T147" s="3">
        <v>45413</v>
      </c>
      <c r="U147" s="5">
        <v>-156.19999999999999</v>
      </c>
      <c r="V147" s="5">
        <v>-58.32</v>
      </c>
      <c r="W147" s="7">
        <v>-104.24</v>
      </c>
      <c r="Y147" s="4" t="s">
        <v>9</v>
      </c>
      <c r="Z147" s="3">
        <v>45413</v>
      </c>
      <c r="AA147" s="5">
        <v>-113.31425507863362</v>
      </c>
      <c r="AB147" s="5">
        <v>-118.84</v>
      </c>
      <c r="AC147" s="5">
        <v>-29.74</v>
      </c>
      <c r="AE147" s="4" t="s">
        <v>10</v>
      </c>
      <c r="AF147" s="3">
        <v>45413</v>
      </c>
      <c r="AG147" s="5">
        <v>-36.5</v>
      </c>
      <c r="AH147" s="5">
        <v>-46.67</v>
      </c>
      <c r="AI147" s="5">
        <v>-38.5</v>
      </c>
    </row>
    <row r="148" spans="1:35" x14ac:dyDescent="0.25">
      <c r="A148" s="4" t="s">
        <v>5</v>
      </c>
      <c r="B148" s="3">
        <v>45414</v>
      </c>
      <c r="C148" s="5">
        <v>-21.89</v>
      </c>
      <c r="D148" s="5">
        <v>-14.79</v>
      </c>
      <c r="E148" s="5">
        <v>-17.309999999999999</v>
      </c>
      <c r="G148" s="4" t="s">
        <v>6</v>
      </c>
      <c r="H148" s="3">
        <v>45414</v>
      </c>
      <c r="I148" s="5">
        <v>-33.19</v>
      </c>
      <c r="J148" s="7">
        <v>-147.11000000000001</v>
      </c>
      <c r="K148" s="56">
        <v>-69.81</v>
      </c>
      <c r="M148" s="4" t="s">
        <v>7</v>
      </c>
      <c r="N148" s="3">
        <v>45414</v>
      </c>
      <c r="O148" s="5">
        <v>-45.16</v>
      </c>
      <c r="P148" s="5">
        <v>-64.92</v>
      </c>
      <c r="Q148" s="7">
        <v>-152.37</v>
      </c>
      <c r="S148" s="4" t="s">
        <v>8</v>
      </c>
      <c r="T148" s="3">
        <v>45414</v>
      </c>
      <c r="U148" s="5">
        <v>-89.22</v>
      </c>
      <c r="V148" s="5">
        <v>-63.78</v>
      </c>
      <c r="W148" s="7">
        <v>-132.47999999999999</v>
      </c>
      <c r="Y148" s="4" t="s">
        <v>9</v>
      </c>
      <c r="Z148" s="3">
        <v>45414</v>
      </c>
      <c r="AA148" s="5">
        <v>-68.619599660237625</v>
      </c>
      <c r="AB148" s="7">
        <v>-137.44999999999999</v>
      </c>
      <c r="AC148" s="5">
        <v>-34.840000000000003</v>
      </c>
      <c r="AE148" s="4" t="s">
        <v>10</v>
      </c>
      <c r="AF148" s="3">
        <v>45414</v>
      </c>
      <c r="AG148" s="5">
        <v>-38.17</v>
      </c>
      <c r="AH148" s="7">
        <v>-51.5</v>
      </c>
      <c r="AI148" s="5">
        <v>-42.67</v>
      </c>
    </row>
    <row r="149" spans="1:35" x14ac:dyDescent="0.25">
      <c r="A149" s="4" t="s">
        <v>5</v>
      </c>
      <c r="B149" s="3">
        <v>45415</v>
      </c>
      <c r="C149" s="5">
        <v>-25.87</v>
      </c>
      <c r="D149" s="5">
        <v>-14.12</v>
      </c>
      <c r="E149" s="5">
        <v>-17.91</v>
      </c>
      <c r="G149" s="4" t="s">
        <v>6</v>
      </c>
      <c r="H149" s="3">
        <v>45415</v>
      </c>
      <c r="I149" s="5">
        <v>-39.409999999999997</v>
      </c>
      <c r="J149" s="7">
        <v>-150.1</v>
      </c>
      <c r="K149" s="56">
        <v>-58.14</v>
      </c>
      <c r="M149" s="4" t="s">
        <v>7</v>
      </c>
      <c r="N149" s="3">
        <v>45415</v>
      </c>
      <c r="O149" s="5">
        <v>-38.81</v>
      </c>
      <c r="P149" s="7">
        <v>-76.260000000000005</v>
      </c>
      <c r="Q149" s="7">
        <v>-190.36</v>
      </c>
      <c r="S149" s="4" t="s">
        <v>8</v>
      </c>
      <c r="T149" s="3">
        <v>45415</v>
      </c>
      <c r="U149" s="5">
        <v>-66.430000000000007</v>
      </c>
      <c r="V149" s="5">
        <v>-68.459999999999994</v>
      </c>
      <c r="W149" s="7">
        <v>-170.08</v>
      </c>
      <c r="Y149" s="4" t="s">
        <v>9</v>
      </c>
      <c r="Z149" s="3">
        <v>45415</v>
      </c>
      <c r="AA149" s="5">
        <v>-55.068009058634438</v>
      </c>
      <c r="AB149" s="7">
        <v>-141.79</v>
      </c>
      <c r="AC149" s="5">
        <v>-38.43</v>
      </c>
      <c r="AE149" s="4" t="s">
        <v>10</v>
      </c>
      <c r="AF149" s="3">
        <v>45415</v>
      </c>
      <c r="AG149" s="5">
        <v>-37.33</v>
      </c>
      <c r="AH149" s="7">
        <v>-51.67</v>
      </c>
      <c r="AI149" s="5">
        <v>-43.67</v>
      </c>
    </row>
    <row r="150" spans="1:35" x14ac:dyDescent="0.25">
      <c r="A150" s="4" t="s">
        <v>5</v>
      </c>
      <c r="B150" s="3">
        <v>45416</v>
      </c>
      <c r="C150" s="5">
        <v>-32.58</v>
      </c>
      <c r="D150" s="5">
        <v>-14.38</v>
      </c>
      <c r="E150" s="5">
        <v>-20.46</v>
      </c>
      <c r="G150" s="4" t="s">
        <v>6</v>
      </c>
      <c r="H150" s="3">
        <v>45416</v>
      </c>
      <c r="I150" s="5">
        <v>-47.15</v>
      </c>
      <c r="J150" s="7">
        <v>-157.72</v>
      </c>
      <c r="K150" s="56">
        <v>-61.69</v>
      </c>
      <c r="M150" s="4" t="s">
        <v>7</v>
      </c>
      <c r="N150" s="3">
        <v>45416</v>
      </c>
      <c r="O150" s="5">
        <v>-39.39</v>
      </c>
      <c r="P150" s="7">
        <v>-102.92</v>
      </c>
      <c r="Q150" s="7">
        <v>-237.58</v>
      </c>
      <c r="S150" s="4" t="s">
        <v>8</v>
      </c>
      <c r="T150" s="3">
        <v>45416</v>
      </c>
      <c r="U150" s="5">
        <v>-65.98</v>
      </c>
      <c r="V150" s="5">
        <v>-81.34</v>
      </c>
      <c r="W150" s="7">
        <v>-219.8</v>
      </c>
      <c r="Y150" s="4" t="s">
        <v>9</v>
      </c>
      <c r="Z150" s="3">
        <v>45416</v>
      </c>
      <c r="AA150" s="5">
        <v>-52.860743522644043</v>
      </c>
      <c r="AB150" s="7">
        <v>-168.88</v>
      </c>
      <c r="AC150" s="5">
        <v>-45.05</v>
      </c>
      <c r="AE150" s="4" t="s">
        <v>10</v>
      </c>
      <c r="AF150" s="3">
        <v>45416</v>
      </c>
      <c r="AG150" s="5">
        <v>-37.33</v>
      </c>
      <c r="AH150" s="7">
        <v>-51.5</v>
      </c>
      <c r="AI150" s="5">
        <v>-46</v>
      </c>
    </row>
    <row r="151" spans="1:35" x14ac:dyDescent="0.25">
      <c r="A151" s="4" t="s">
        <v>5</v>
      </c>
      <c r="B151" s="3">
        <v>45417</v>
      </c>
      <c r="C151" s="5">
        <v>-37.76</v>
      </c>
      <c r="D151" s="5">
        <v>-14.57</v>
      </c>
      <c r="E151" s="5">
        <v>-23.13</v>
      </c>
      <c r="G151" s="4" t="s">
        <v>6</v>
      </c>
      <c r="H151" s="3">
        <v>45417</v>
      </c>
      <c r="I151" s="7">
        <v>-57.94</v>
      </c>
      <c r="J151" s="7">
        <v>-165.17</v>
      </c>
      <c r="K151" s="56">
        <v>-69.349999999999994</v>
      </c>
      <c r="M151" s="4" t="s">
        <v>7</v>
      </c>
      <c r="N151" s="3">
        <v>45417</v>
      </c>
      <c r="O151" s="5">
        <v>-41.48</v>
      </c>
      <c r="P151" s="7">
        <v>-130.87</v>
      </c>
      <c r="Q151" s="7">
        <v>-273.82</v>
      </c>
      <c r="S151" s="4" t="s">
        <v>8</v>
      </c>
      <c r="T151" s="3">
        <v>45417</v>
      </c>
      <c r="U151" s="5">
        <v>-71.27</v>
      </c>
      <c r="V151" s="5">
        <v>-93.49</v>
      </c>
      <c r="W151" s="7">
        <v>-255.26</v>
      </c>
      <c r="Y151" s="4" t="s">
        <v>9</v>
      </c>
      <c r="Z151" s="3">
        <v>45417</v>
      </c>
      <c r="AA151" s="5">
        <v>-53.290541172027588</v>
      </c>
      <c r="AB151" s="7">
        <v>-198.47</v>
      </c>
      <c r="AC151" s="5">
        <v>-55.5</v>
      </c>
      <c r="AE151" s="4" t="s">
        <v>10</v>
      </c>
      <c r="AF151" s="3">
        <v>45417</v>
      </c>
      <c r="AG151" s="5">
        <v>-40</v>
      </c>
      <c r="AH151" s="7">
        <v>-56</v>
      </c>
      <c r="AI151" s="7">
        <v>-51.67</v>
      </c>
    </row>
    <row r="152" spans="1:35" x14ac:dyDescent="0.25">
      <c r="A152" s="4" t="s">
        <v>5</v>
      </c>
      <c r="B152" s="3">
        <v>45418</v>
      </c>
      <c r="C152" s="5">
        <v>-41.68</v>
      </c>
      <c r="D152" s="5">
        <v>-14.99</v>
      </c>
      <c r="E152" s="5">
        <v>-27.06</v>
      </c>
      <c r="G152" s="4" t="s">
        <v>6</v>
      </c>
      <c r="H152" s="3">
        <v>45418</v>
      </c>
      <c r="I152" s="7">
        <v>-71.87</v>
      </c>
      <c r="J152" s="7">
        <v>-169.56</v>
      </c>
      <c r="K152" s="56">
        <v>-81.87</v>
      </c>
      <c r="M152" s="4" t="s">
        <v>7</v>
      </c>
      <c r="N152" s="3">
        <v>45418</v>
      </c>
      <c r="O152" s="5">
        <v>-43.77</v>
      </c>
      <c r="P152" s="7">
        <v>-155.02000000000001</v>
      </c>
      <c r="Q152" s="7">
        <v>-302.85000000000002</v>
      </c>
      <c r="S152" s="4" t="s">
        <v>8</v>
      </c>
      <c r="T152" s="3">
        <v>45418</v>
      </c>
      <c r="U152" s="5">
        <v>-78.42</v>
      </c>
      <c r="V152" s="7">
        <v>-101.28</v>
      </c>
      <c r="W152" s="7">
        <v>-282.06</v>
      </c>
      <c r="Y152" s="4" t="s">
        <v>9</v>
      </c>
      <c r="Z152" s="3">
        <v>45418</v>
      </c>
      <c r="AA152" s="5">
        <v>-54.983958085378013</v>
      </c>
      <c r="AB152" s="7">
        <v>-208.57</v>
      </c>
      <c r="AC152" s="5">
        <v>-67.2</v>
      </c>
      <c r="AE152" s="4" t="s">
        <v>10</v>
      </c>
      <c r="AF152" s="3">
        <v>45418</v>
      </c>
      <c r="AG152" s="5">
        <v>-41.83</v>
      </c>
      <c r="AH152" s="7">
        <v>-59.67</v>
      </c>
      <c r="AI152" s="7">
        <v>-57.67</v>
      </c>
    </row>
    <row r="153" spans="1:35" x14ac:dyDescent="0.25">
      <c r="A153" s="4" t="s">
        <v>5</v>
      </c>
      <c r="B153" s="3">
        <v>45419</v>
      </c>
      <c r="C153" s="5">
        <v>-46.63</v>
      </c>
      <c r="D153" s="5">
        <v>-16.14</v>
      </c>
      <c r="E153" s="7">
        <v>-37.1</v>
      </c>
      <c r="G153" s="4" t="s">
        <v>6</v>
      </c>
      <c r="H153" s="3">
        <v>45419</v>
      </c>
      <c r="I153" s="7">
        <v>-90.66</v>
      </c>
      <c r="J153" s="7">
        <v>-173.33</v>
      </c>
      <c r="K153" s="56">
        <v>-98.89</v>
      </c>
      <c r="M153" s="4" t="s">
        <v>7</v>
      </c>
      <c r="N153" s="3">
        <v>45419</v>
      </c>
      <c r="O153" s="5">
        <v>-46.9</v>
      </c>
      <c r="P153" s="7">
        <v>-182.73</v>
      </c>
      <c r="Q153" s="7">
        <v>-326.87</v>
      </c>
      <c r="S153" s="4" t="s">
        <v>8</v>
      </c>
      <c r="T153" s="3">
        <v>45419</v>
      </c>
      <c r="U153" s="5">
        <v>-93.41</v>
      </c>
      <c r="V153" s="7">
        <v>-108.47</v>
      </c>
      <c r="W153" s="7">
        <v>-302.79000000000002</v>
      </c>
      <c r="Y153" s="4" t="s">
        <v>9</v>
      </c>
      <c r="Z153" s="3">
        <v>45419</v>
      </c>
      <c r="AA153" s="5">
        <v>-59.128077824910484</v>
      </c>
      <c r="AB153" s="7">
        <v>-218.23</v>
      </c>
      <c r="AC153" s="5">
        <v>-80.67</v>
      </c>
      <c r="AE153" s="4" t="s">
        <v>10</v>
      </c>
      <c r="AF153" s="3">
        <v>45419</v>
      </c>
      <c r="AG153" s="5">
        <v>-41</v>
      </c>
      <c r="AH153" s="7">
        <v>-58.83</v>
      </c>
      <c r="AI153" s="7">
        <v>-62.33</v>
      </c>
    </row>
    <row r="154" spans="1:35" x14ac:dyDescent="0.25">
      <c r="A154" s="4" t="s">
        <v>5</v>
      </c>
      <c r="B154" s="3">
        <v>45420</v>
      </c>
      <c r="C154" s="5">
        <v>-52.73</v>
      </c>
      <c r="D154" s="5">
        <v>-17.43</v>
      </c>
      <c r="E154" s="7">
        <v>-47.89</v>
      </c>
      <c r="G154" s="4" t="s">
        <v>6</v>
      </c>
      <c r="H154" s="3">
        <v>45420</v>
      </c>
      <c r="I154" s="7">
        <v>-113.59</v>
      </c>
      <c r="J154" s="7">
        <v>-178.13</v>
      </c>
      <c r="K154" s="56">
        <v>-115.83</v>
      </c>
      <c r="M154" s="4" t="s">
        <v>7</v>
      </c>
      <c r="N154" s="3">
        <v>45420</v>
      </c>
      <c r="O154" s="5">
        <v>-51.38</v>
      </c>
      <c r="P154" s="7">
        <v>-206.78</v>
      </c>
      <c r="Q154" s="7">
        <v>-354.15</v>
      </c>
      <c r="S154" s="4" t="s">
        <v>8</v>
      </c>
      <c r="T154" s="3">
        <v>45420</v>
      </c>
      <c r="U154" s="7">
        <v>-112.93</v>
      </c>
      <c r="V154" s="7">
        <v>-115.68</v>
      </c>
      <c r="W154" s="7">
        <v>-324.87</v>
      </c>
      <c r="Y154" s="4" t="s">
        <v>9</v>
      </c>
      <c r="Z154" s="3">
        <v>45420</v>
      </c>
      <c r="AA154" s="5">
        <v>-64.476771513621017</v>
      </c>
      <c r="AB154" s="7">
        <v>-227.97</v>
      </c>
      <c r="AC154" s="5">
        <v>-100.82</v>
      </c>
      <c r="AE154" s="4" t="s">
        <v>10</v>
      </c>
      <c r="AF154" s="3">
        <v>45420</v>
      </c>
      <c r="AG154" s="5">
        <v>-41</v>
      </c>
      <c r="AH154" s="7">
        <v>-58.33</v>
      </c>
      <c r="AI154" s="7">
        <v>-66.5</v>
      </c>
    </row>
    <row r="155" spans="1:35" x14ac:dyDescent="0.25">
      <c r="A155" s="4" t="s">
        <v>5</v>
      </c>
      <c r="B155" s="3">
        <v>45421</v>
      </c>
      <c r="C155" s="5">
        <v>-60.37</v>
      </c>
      <c r="D155" s="5">
        <v>-19.8</v>
      </c>
      <c r="E155" s="7">
        <v>-66.06</v>
      </c>
      <c r="G155" s="4" t="s">
        <v>6</v>
      </c>
      <c r="H155" s="3">
        <v>45421</v>
      </c>
      <c r="I155" s="7">
        <v>-138.19</v>
      </c>
      <c r="J155" s="7">
        <v>-181.23</v>
      </c>
      <c r="K155" s="56">
        <v>-131.02000000000001</v>
      </c>
      <c r="M155" s="4" t="s">
        <v>7</v>
      </c>
      <c r="N155" s="3">
        <v>45421</v>
      </c>
      <c r="O155" s="5">
        <v>-58.13</v>
      </c>
      <c r="P155" s="7">
        <v>-229.23</v>
      </c>
      <c r="Q155" s="7">
        <v>-378.45</v>
      </c>
      <c r="S155" s="4" t="s">
        <v>8</v>
      </c>
      <c r="T155" s="3">
        <v>45421</v>
      </c>
      <c r="U155" s="7">
        <v>-138.97999999999999</v>
      </c>
      <c r="V155" s="7">
        <v>-122.5</v>
      </c>
      <c r="W155" s="7">
        <v>-346.99</v>
      </c>
      <c r="Y155" s="4" t="s">
        <v>9</v>
      </c>
      <c r="Z155" s="3">
        <v>45421</v>
      </c>
      <c r="AA155" s="5">
        <v>-72.273146629333496</v>
      </c>
      <c r="AB155" s="7">
        <v>-237.08</v>
      </c>
      <c r="AC155" s="5">
        <v>-123.81</v>
      </c>
      <c r="AE155" s="4" t="s">
        <v>10</v>
      </c>
      <c r="AF155" s="3">
        <v>45421</v>
      </c>
      <c r="AG155" s="5">
        <v>-40.33</v>
      </c>
      <c r="AH155" s="7">
        <v>-56.17</v>
      </c>
      <c r="AI155" s="7">
        <v>-69.83</v>
      </c>
    </row>
    <row r="156" spans="1:35" x14ac:dyDescent="0.25">
      <c r="A156" s="4" t="s">
        <v>5</v>
      </c>
      <c r="B156" s="3">
        <v>45422</v>
      </c>
      <c r="C156" s="5">
        <v>-72.239999999999995</v>
      </c>
      <c r="D156" s="5">
        <v>-31.13</v>
      </c>
      <c r="E156" s="7">
        <v>-103</v>
      </c>
      <c r="G156" s="4" t="s">
        <v>6</v>
      </c>
      <c r="H156" s="3">
        <v>45422</v>
      </c>
      <c r="I156" s="7">
        <v>-170.55</v>
      </c>
      <c r="J156" s="7">
        <v>-188.99</v>
      </c>
      <c r="K156" s="56">
        <v>-143.63999999999999</v>
      </c>
      <c r="M156" s="4" t="s">
        <v>7</v>
      </c>
      <c r="N156" s="3">
        <v>45422</v>
      </c>
      <c r="O156" s="5">
        <v>-72.06</v>
      </c>
      <c r="P156" s="7">
        <v>-258.94</v>
      </c>
      <c r="Q156" s="7">
        <v>-420.32</v>
      </c>
      <c r="S156" s="4" t="s">
        <v>8</v>
      </c>
      <c r="T156" s="3">
        <v>45422</v>
      </c>
      <c r="U156" s="7">
        <v>-177.88</v>
      </c>
      <c r="V156" s="7">
        <v>-133.54</v>
      </c>
      <c r="W156" s="7">
        <v>-380.07</v>
      </c>
      <c r="Y156" s="4" t="s">
        <v>9</v>
      </c>
      <c r="Z156" s="3">
        <v>45422</v>
      </c>
      <c r="AA156" s="5">
        <v>-87.802790641784668</v>
      </c>
      <c r="AB156" s="7">
        <v>-268.57</v>
      </c>
      <c r="AC156" s="7">
        <v>-165.32</v>
      </c>
      <c r="AE156" s="4" t="s">
        <v>10</v>
      </c>
      <c r="AF156" s="3">
        <v>45422</v>
      </c>
      <c r="AG156" s="5">
        <v>-38.5</v>
      </c>
      <c r="AH156" s="7">
        <v>-52.83</v>
      </c>
      <c r="AI156" s="7">
        <v>-71.33</v>
      </c>
    </row>
    <row r="157" spans="1:35" x14ac:dyDescent="0.25">
      <c r="A157" s="4" t="s">
        <v>5</v>
      </c>
      <c r="B157" s="3">
        <v>45423</v>
      </c>
      <c r="C157" s="5">
        <v>-88.86</v>
      </c>
      <c r="D157" s="5">
        <v>-38.369999999999997</v>
      </c>
      <c r="E157" s="7">
        <v>-146.32</v>
      </c>
      <c r="G157" s="4" t="s">
        <v>6</v>
      </c>
      <c r="H157" s="3">
        <v>45423</v>
      </c>
      <c r="I157" s="7">
        <v>-210.69</v>
      </c>
      <c r="J157" s="7">
        <v>-201.44</v>
      </c>
      <c r="K157" s="56">
        <v>-153.93</v>
      </c>
      <c r="M157" s="4" t="s">
        <v>7</v>
      </c>
      <c r="N157" s="3">
        <v>45423</v>
      </c>
      <c r="O157" s="5">
        <v>-98.8</v>
      </c>
      <c r="P157" s="7">
        <v>-299.11</v>
      </c>
      <c r="Q157" s="7">
        <v>-493.08</v>
      </c>
      <c r="S157" s="4" t="s">
        <v>8</v>
      </c>
      <c r="T157" s="3">
        <v>45423</v>
      </c>
      <c r="U157" s="7">
        <v>-229.65</v>
      </c>
      <c r="V157" s="7">
        <v>-146.57</v>
      </c>
      <c r="W157" s="7">
        <v>-423.45</v>
      </c>
      <c r="Y157" s="4" t="s">
        <v>9</v>
      </c>
      <c r="Z157" s="3">
        <v>45423</v>
      </c>
      <c r="AA157" s="5">
        <v>-111.52938365936279</v>
      </c>
      <c r="AB157" s="7">
        <v>-321.36</v>
      </c>
      <c r="AC157" s="7">
        <v>-229.9</v>
      </c>
      <c r="AE157" s="4" t="s">
        <v>10</v>
      </c>
      <c r="AF157" s="3">
        <v>45423</v>
      </c>
      <c r="AG157" s="5">
        <v>-41.17</v>
      </c>
      <c r="AH157" s="7">
        <v>-56.83</v>
      </c>
      <c r="AI157" s="7">
        <v>-98</v>
      </c>
    </row>
    <row r="158" spans="1:35" x14ac:dyDescent="0.25">
      <c r="A158" s="4" t="s">
        <v>5</v>
      </c>
      <c r="B158" s="3">
        <v>45424</v>
      </c>
      <c r="C158" s="7">
        <v>-102.02</v>
      </c>
      <c r="D158" s="5">
        <v>-42.91</v>
      </c>
      <c r="E158" s="7">
        <v>-176.15</v>
      </c>
      <c r="G158" s="4" t="s">
        <v>6</v>
      </c>
      <c r="H158" s="3">
        <v>45424</v>
      </c>
      <c r="I158" s="7">
        <v>-237.61</v>
      </c>
      <c r="J158" s="7">
        <v>-208.91</v>
      </c>
      <c r="K158" s="56">
        <v>-160.86000000000001</v>
      </c>
      <c r="M158" s="4" t="s">
        <v>7</v>
      </c>
      <c r="N158" s="3">
        <v>45424</v>
      </c>
      <c r="O158" s="7">
        <v>-124.44</v>
      </c>
      <c r="P158" s="7">
        <v>-324.37</v>
      </c>
      <c r="Q158" s="7">
        <v>-545.16</v>
      </c>
      <c r="S158" s="4" t="s">
        <v>8</v>
      </c>
      <c r="T158" s="3">
        <v>45424</v>
      </c>
      <c r="U158" s="7">
        <v>-262.61</v>
      </c>
      <c r="V158" s="7">
        <v>-156.44999999999999</v>
      </c>
      <c r="W158" s="7">
        <v>-451.46</v>
      </c>
      <c r="Y158" s="4" t="s">
        <v>9</v>
      </c>
      <c r="Z158" s="3">
        <v>45424</v>
      </c>
      <c r="AA158" s="7">
        <v>-133.88461494445801</v>
      </c>
      <c r="AB158" s="7">
        <v>-359.93</v>
      </c>
      <c r="AC158" s="7">
        <v>-275.37</v>
      </c>
      <c r="AE158" s="4" t="s">
        <v>10</v>
      </c>
      <c r="AF158" s="3">
        <v>45424</v>
      </c>
      <c r="AG158" s="5">
        <v>-46.17</v>
      </c>
      <c r="AH158" s="7">
        <v>-62.5</v>
      </c>
      <c r="AI158" s="7">
        <v>-81.33</v>
      </c>
    </row>
    <row r="159" spans="1:35" x14ac:dyDescent="0.25">
      <c r="A159" s="4" t="s">
        <v>5</v>
      </c>
      <c r="B159" s="3">
        <v>45425</v>
      </c>
      <c r="C159" s="7">
        <v>-105.58</v>
      </c>
      <c r="D159" s="5">
        <v>-44.83</v>
      </c>
      <c r="E159" s="7">
        <v>-192</v>
      </c>
      <c r="G159" s="4" t="s">
        <v>6</v>
      </c>
      <c r="H159" s="3">
        <v>45425</v>
      </c>
      <c r="I159" s="7">
        <v>-253.72</v>
      </c>
      <c r="J159" s="7">
        <v>-213.09</v>
      </c>
      <c r="K159" s="56">
        <v>-165.13</v>
      </c>
      <c r="M159" s="4" t="s">
        <v>7</v>
      </c>
      <c r="N159" s="3">
        <v>45425</v>
      </c>
      <c r="O159" s="7">
        <v>-136.13</v>
      </c>
      <c r="P159" s="7">
        <v>-339.12</v>
      </c>
      <c r="Q159" s="7">
        <v>-561.78</v>
      </c>
      <c r="S159" s="4" t="s">
        <v>8</v>
      </c>
      <c r="T159" s="3">
        <v>45425</v>
      </c>
      <c r="U159" s="7">
        <v>-277.87</v>
      </c>
      <c r="V159" s="7">
        <v>-164.3</v>
      </c>
      <c r="W159" s="7">
        <v>-473.01</v>
      </c>
      <c r="Y159" s="4" t="s">
        <v>9</v>
      </c>
      <c r="Z159" s="3">
        <v>45425</v>
      </c>
      <c r="AA159" s="7">
        <v>-148.23629061381021</v>
      </c>
      <c r="AB159" s="7">
        <v>-399.28</v>
      </c>
      <c r="AC159" s="7">
        <v>-308.05</v>
      </c>
      <c r="AE159" s="4" t="s">
        <v>10</v>
      </c>
      <c r="AF159" s="3">
        <v>45425</v>
      </c>
      <c r="AG159" s="5">
        <v>-47.5</v>
      </c>
      <c r="AH159" s="7">
        <v>-64.17</v>
      </c>
      <c r="AI159" s="7">
        <v>-87</v>
      </c>
    </row>
    <row r="160" spans="1:35" x14ac:dyDescent="0.25">
      <c r="A160" s="4" t="s">
        <v>5</v>
      </c>
      <c r="B160" s="3">
        <v>45426</v>
      </c>
      <c r="C160" s="5">
        <v>-52.93</v>
      </c>
      <c r="D160" s="5">
        <v>-23.56</v>
      </c>
      <c r="E160" s="7">
        <v>-133.02000000000001</v>
      </c>
      <c r="G160" s="4" t="s">
        <v>6</v>
      </c>
      <c r="H160" s="3">
        <v>45426</v>
      </c>
      <c r="I160" s="7">
        <v>-222.24</v>
      </c>
      <c r="J160" s="7">
        <v>-215.21</v>
      </c>
      <c r="K160" s="56">
        <v>-152.97999999999999</v>
      </c>
      <c r="M160" s="4" t="s">
        <v>7</v>
      </c>
      <c r="N160" s="3">
        <v>45426</v>
      </c>
      <c r="O160" s="7">
        <v>-132.66</v>
      </c>
      <c r="P160" s="7">
        <v>-346.33</v>
      </c>
      <c r="Q160" s="7">
        <v>-500.18</v>
      </c>
      <c r="S160" s="4" t="s">
        <v>8</v>
      </c>
      <c r="T160" s="3">
        <v>45426</v>
      </c>
      <c r="U160" s="7">
        <v>-268.64999999999998</v>
      </c>
      <c r="V160" s="7">
        <v>-164.53</v>
      </c>
      <c r="W160" s="7">
        <v>-490.28</v>
      </c>
      <c r="Y160" s="4" t="s">
        <v>9</v>
      </c>
      <c r="Z160" s="3">
        <v>45426</v>
      </c>
      <c r="AA160" s="5">
        <v>-124.5789286295573</v>
      </c>
      <c r="AB160" s="7">
        <v>-417.71</v>
      </c>
      <c r="AC160" s="7">
        <v>-294.77999999999997</v>
      </c>
      <c r="AE160" s="4" t="s">
        <v>10</v>
      </c>
      <c r="AF160" s="3">
        <v>45426</v>
      </c>
      <c r="AG160" s="5">
        <v>-49.33</v>
      </c>
      <c r="AH160" s="7">
        <v>-65.33</v>
      </c>
      <c r="AI160" s="7">
        <v>-125.5</v>
      </c>
    </row>
    <row r="161" spans="1:35" x14ac:dyDescent="0.25">
      <c r="A161" s="4" t="s">
        <v>5</v>
      </c>
      <c r="B161" s="3">
        <v>45427</v>
      </c>
      <c r="C161" s="5">
        <v>-35.83</v>
      </c>
      <c r="D161" s="5">
        <v>-19.68</v>
      </c>
      <c r="E161" s="7">
        <v>-94.77</v>
      </c>
      <c r="G161" s="4" t="s">
        <v>6</v>
      </c>
      <c r="H161" s="3">
        <v>45427</v>
      </c>
      <c r="I161" s="7">
        <v>-167.78</v>
      </c>
      <c r="J161" s="7">
        <v>-198.06</v>
      </c>
      <c r="K161" s="56">
        <v>-131.91</v>
      </c>
      <c r="M161" s="4" t="s">
        <v>7</v>
      </c>
      <c r="N161" s="3">
        <v>45427</v>
      </c>
      <c r="O161" s="7">
        <v>-111.52</v>
      </c>
      <c r="P161" s="7">
        <v>-306.3</v>
      </c>
      <c r="Q161" s="7">
        <v>-372.65</v>
      </c>
      <c r="S161" s="4" t="s">
        <v>8</v>
      </c>
      <c r="T161" s="3">
        <v>45427</v>
      </c>
      <c r="U161" s="7">
        <v>-223.73</v>
      </c>
      <c r="V161" s="7">
        <v>-155.44999999999999</v>
      </c>
      <c r="W161" s="7">
        <v>-449.84</v>
      </c>
      <c r="Y161" s="4" t="s">
        <v>9</v>
      </c>
      <c r="Z161" s="3">
        <v>45427</v>
      </c>
      <c r="AA161" s="5">
        <v>-100.1303612391154</v>
      </c>
      <c r="AB161" s="7">
        <v>-368.13</v>
      </c>
      <c r="AC161" s="7">
        <v>-233.46</v>
      </c>
      <c r="AE161" s="4" t="s">
        <v>10</v>
      </c>
      <c r="AF161" s="3">
        <v>45427</v>
      </c>
      <c r="AG161" s="5">
        <v>-42.5</v>
      </c>
      <c r="AH161" s="7">
        <v>-56.33</v>
      </c>
      <c r="AI161" s="7">
        <v>-82</v>
      </c>
    </row>
    <row r="162" spans="1:35" x14ac:dyDescent="0.25">
      <c r="A162" s="4" t="s">
        <v>5</v>
      </c>
      <c r="B162" s="3">
        <v>45428</v>
      </c>
      <c r="C162" s="5">
        <v>-34.56</v>
      </c>
      <c r="D162" s="5">
        <v>-22.01</v>
      </c>
      <c r="E162" s="7">
        <v>-89.44</v>
      </c>
      <c r="G162" s="4" t="s">
        <v>6</v>
      </c>
      <c r="H162" s="3">
        <v>45428</v>
      </c>
      <c r="I162" s="7">
        <v>-140.53</v>
      </c>
      <c r="J162" s="7">
        <v>-181.58</v>
      </c>
      <c r="K162" s="56">
        <v>-119.72</v>
      </c>
      <c r="M162" s="4" t="s">
        <v>7</v>
      </c>
      <c r="N162" s="3">
        <v>45428</v>
      </c>
      <c r="O162" s="7">
        <v>-94.62</v>
      </c>
      <c r="P162" s="7">
        <v>-273.07</v>
      </c>
      <c r="Q162" s="7">
        <v>-295.32</v>
      </c>
      <c r="S162" s="4" t="s">
        <v>8</v>
      </c>
      <c r="T162" s="3">
        <v>45428</v>
      </c>
      <c r="U162" s="7">
        <v>-193.01</v>
      </c>
      <c r="V162" s="7">
        <v>-148.09</v>
      </c>
      <c r="W162" s="7">
        <v>-414.32</v>
      </c>
      <c r="Y162" s="4" t="s">
        <v>9</v>
      </c>
      <c r="Z162" s="3">
        <v>45428</v>
      </c>
      <c r="AA162" s="5">
        <v>-84.418786366780594</v>
      </c>
      <c r="AB162" s="7">
        <v>-328.47</v>
      </c>
      <c r="AC162" s="7">
        <v>-192.46</v>
      </c>
      <c r="AE162" s="4" t="s">
        <v>10</v>
      </c>
      <c r="AF162" s="3">
        <v>45428</v>
      </c>
      <c r="AG162" s="5">
        <v>-38.33</v>
      </c>
      <c r="AH162" s="7">
        <v>-51</v>
      </c>
      <c r="AI162" s="7">
        <v>-72.67</v>
      </c>
    </row>
    <row r="163" spans="1:35" x14ac:dyDescent="0.25">
      <c r="A163" s="4" t="s">
        <v>5</v>
      </c>
      <c r="B163" s="3">
        <v>45429</v>
      </c>
      <c r="C163" s="5">
        <v>-37.81</v>
      </c>
      <c r="D163" s="5">
        <v>-25.38</v>
      </c>
      <c r="E163" s="7">
        <v>-96.61</v>
      </c>
      <c r="G163" s="4" t="s">
        <v>6</v>
      </c>
      <c r="H163" s="3">
        <v>45429</v>
      </c>
      <c r="I163" s="7">
        <v>-132.47</v>
      </c>
      <c r="J163" s="7">
        <v>-170.96</v>
      </c>
      <c r="K163" s="56">
        <v>-114.66</v>
      </c>
      <c r="M163" s="4" t="s">
        <v>7</v>
      </c>
      <c r="N163" s="3">
        <v>45429</v>
      </c>
      <c r="O163" s="7">
        <v>-88.12</v>
      </c>
      <c r="P163" s="7">
        <v>-254.36</v>
      </c>
      <c r="Q163" s="7">
        <v>-263.61</v>
      </c>
      <c r="S163" s="4" t="s">
        <v>8</v>
      </c>
      <c r="T163" s="3">
        <v>45429</v>
      </c>
      <c r="U163" s="7">
        <v>-177.71</v>
      </c>
      <c r="V163" s="7">
        <v>-148.22999999999999</v>
      </c>
      <c r="W163" s="7">
        <v>-387.21</v>
      </c>
      <c r="Y163" s="4" t="s">
        <v>9</v>
      </c>
      <c r="Z163" s="3">
        <v>45429</v>
      </c>
      <c r="AA163" s="5">
        <v>-76.739930788675949</v>
      </c>
      <c r="AB163" s="7">
        <v>-328.89</v>
      </c>
      <c r="AC163" s="7">
        <v>-179.33</v>
      </c>
      <c r="AE163" s="4" t="s">
        <v>10</v>
      </c>
      <c r="AF163" s="3">
        <v>45429</v>
      </c>
      <c r="AG163" s="5">
        <v>-37.5</v>
      </c>
      <c r="AH163" s="5">
        <v>-48.83</v>
      </c>
      <c r="AI163" s="7">
        <v>-68.17</v>
      </c>
    </row>
    <row r="164" spans="1:35" x14ac:dyDescent="0.25">
      <c r="A164" s="4" t="s">
        <v>5</v>
      </c>
      <c r="B164" s="3">
        <v>45430</v>
      </c>
      <c r="C164" s="5">
        <v>-43.24</v>
      </c>
      <c r="D164" s="5">
        <v>-36.51</v>
      </c>
      <c r="E164" s="7">
        <v>-115.63</v>
      </c>
      <c r="G164" s="4" t="s">
        <v>6</v>
      </c>
      <c r="H164" s="3">
        <v>45430</v>
      </c>
      <c r="I164" s="7">
        <v>-136.96</v>
      </c>
      <c r="J164" s="7">
        <v>-159.02000000000001</v>
      </c>
      <c r="K164" s="56">
        <v>-111.87</v>
      </c>
      <c r="M164" s="4" t="s">
        <v>7</v>
      </c>
      <c r="N164" s="3">
        <v>45430</v>
      </c>
      <c r="O164" s="7">
        <v>-85.2</v>
      </c>
      <c r="P164" s="7">
        <v>-231.64</v>
      </c>
      <c r="Q164" s="7">
        <v>-225.78</v>
      </c>
      <c r="S164" s="4" t="s">
        <v>8</v>
      </c>
      <c r="T164" s="3">
        <v>45430</v>
      </c>
      <c r="U164" s="7">
        <v>-163.78</v>
      </c>
      <c r="V164" s="7">
        <v>-151.63999999999999</v>
      </c>
      <c r="W164" s="7">
        <v>-339.59</v>
      </c>
      <c r="Y164" s="4" t="s">
        <v>9</v>
      </c>
      <c r="Z164" s="3">
        <v>45430</v>
      </c>
      <c r="AA164" s="5">
        <v>-75.54727427164714</v>
      </c>
      <c r="AB164" s="7">
        <v>-321.77999999999997</v>
      </c>
      <c r="AC164" s="7">
        <v>-164.61</v>
      </c>
      <c r="AE164" s="4" t="s">
        <v>10</v>
      </c>
      <c r="AF164" s="3">
        <v>45430</v>
      </c>
      <c r="AG164" s="5">
        <v>-37.5</v>
      </c>
      <c r="AH164" s="5">
        <v>-44.5</v>
      </c>
      <c r="AI164" s="7">
        <v>-63.83</v>
      </c>
    </row>
    <row r="165" spans="1:35" s="16" customFormat="1" x14ac:dyDescent="0.25">
      <c r="A165" s="4" t="s">
        <v>5</v>
      </c>
      <c r="B165" s="3">
        <v>45431</v>
      </c>
      <c r="C165" s="5">
        <v>-50.78</v>
      </c>
      <c r="D165" s="5">
        <v>-50.39</v>
      </c>
      <c r="E165" s="7">
        <v>-151.91</v>
      </c>
      <c r="F165"/>
      <c r="G165" s="4" t="s">
        <v>6</v>
      </c>
      <c r="H165" s="3">
        <v>45431</v>
      </c>
      <c r="I165" s="7">
        <v>-159.46</v>
      </c>
      <c r="J165" s="7">
        <v>-153.43</v>
      </c>
      <c r="K165" s="56">
        <v>-113.46</v>
      </c>
      <c r="L165"/>
      <c r="M165" s="4" t="s">
        <v>7</v>
      </c>
      <c r="N165" s="3">
        <v>45431</v>
      </c>
      <c r="O165" s="7">
        <v>-89.16</v>
      </c>
      <c r="P165" s="7">
        <v>-225.42</v>
      </c>
      <c r="Q165" s="7">
        <v>-209.22</v>
      </c>
      <c r="R165"/>
      <c r="S165" s="4" t="s">
        <v>8</v>
      </c>
      <c r="T165" s="3">
        <v>45431</v>
      </c>
      <c r="U165" s="7">
        <v>-165.92</v>
      </c>
      <c r="V165" s="7">
        <v>-161.07</v>
      </c>
      <c r="W165" s="7">
        <v>-303.91000000000003</v>
      </c>
      <c r="X165"/>
      <c r="Y165" s="4" t="s">
        <v>9</v>
      </c>
      <c r="Z165" s="3">
        <v>45431</v>
      </c>
      <c r="AA165" s="5">
        <v>-81.339157422383622</v>
      </c>
      <c r="AB165" s="7">
        <v>-352.71</v>
      </c>
      <c r="AC165" s="7">
        <v>-163.94</v>
      </c>
      <c r="AD165"/>
      <c r="AE165" s="4" t="s">
        <v>10</v>
      </c>
      <c r="AF165" s="3">
        <v>45431</v>
      </c>
      <c r="AG165" s="5">
        <v>-38.67</v>
      </c>
      <c r="AH165" s="5">
        <v>-40.83</v>
      </c>
      <c r="AI165" s="7">
        <v>-59.17</v>
      </c>
    </row>
    <row r="166" spans="1:35" s="16" customFormat="1" x14ac:dyDescent="0.25">
      <c r="A166" s="4"/>
      <c r="B166" s="4"/>
      <c r="C166" s="5"/>
      <c r="D166" s="5"/>
      <c r="E166" s="5"/>
      <c r="F166"/>
      <c r="G166" s="4"/>
      <c r="H166" s="4"/>
      <c r="I166" s="5"/>
      <c r="J166" s="5"/>
      <c r="K166" s="5"/>
      <c r="L166"/>
      <c r="M166" s="4"/>
      <c r="N166" s="4"/>
      <c r="O166" s="5"/>
      <c r="P166" s="5"/>
      <c r="Q166" s="5"/>
      <c r="R166"/>
      <c r="S166" s="4"/>
      <c r="T166" s="4"/>
      <c r="U166" s="5"/>
      <c r="V166" s="5"/>
      <c r="W166" s="5"/>
      <c r="X166"/>
      <c r="Y166" s="4"/>
      <c r="Z166" s="4"/>
      <c r="AA166" s="5"/>
      <c r="AB166" s="5"/>
      <c r="AC166" s="5"/>
      <c r="AD166"/>
      <c r="AE166" s="4"/>
      <c r="AF166" s="4"/>
      <c r="AG166" s="5"/>
      <c r="AH166" s="5"/>
      <c r="AI166" s="5"/>
    </row>
    <row r="167" spans="1:35" s="16" customFormat="1" x14ac:dyDescent="0.25">
      <c r="A167" s="4" t="s">
        <v>5</v>
      </c>
      <c r="B167" s="3">
        <v>45432</v>
      </c>
      <c r="C167" s="5">
        <v>-65.38</v>
      </c>
      <c r="D167" s="5">
        <v>-64.55</v>
      </c>
      <c r="E167" s="5">
        <v>-188.14</v>
      </c>
      <c r="F167"/>
      <c r="G167" s="4" t="s">
        <v>6</v>
      </c>
      <c r="H167" s="3">
        <v>45432</v>
      </c>
      <c r="I167" s="5">
        <v>-208.73</v>
      </c>
      <c r="J167" s="5">
        <v>-157.81</v>
      </c>
      <c r="K167" s="5">
        <v>-117.6</v>
      </c>
      <c r="L167"/>
      <c r="M167" s="4" t="s">
        <v>7</v>
      </c>
      <c r="N167" s="3">
        <v>45432</v>
      </c>
      <c r="O167" s="5">
        <v>-98.61</v>
      </c>
      <c r="P167" s="5">
        <v>-234.16</v>
      </c>
      <c r="Q167" s="5">
        <v>-206.52</v>
      </c>
      <c r="R167"/>
      <c r="S167" s="4" t="s">
        <v>8</v>
      </c>
      <c r="T167" s="3">
        <v>45432</v>
      </c>
      <c r="U167" s="5">
        <v>-181.96</v>
      </c>
      <c r="V167" s="5">
        <v>-174.93</v>
      </c>
      <c r="W167" s="5">
        <v>-289.27</v>
      </c>
      <c r="X167"/>
      <c r="Y167" s="4" t="s">
        <v>9</v>
      </c>
      <c r="Z167" s="3">
        <v>45432</v>
      </c>
      <c r="AA167" s="5">
        <v>-95.63941764831543</v>
      </c>
      <c r="AB167" s="5">
        <v>-408.62</v>
      </c>
      <c r="AC167" s="5">
        <v>-184.94</v>
      </c>
      <c r="AD167"/>
      <c r="AE167" s="4" t="s">
        <v>10</v>
      </c>
      <c r="AF167" s="3">
        <v>45432</v>
      </c>
      <c r="AG167" s="5">
        <v>-43</v>
      </c>
      <c r="AH167" s="5">
        <v>-40.33</v>
      </c>
      <c r="AI167" s="5">
        <v>-57.17</v>
      </c>
    </row>
    <row r="168" spans="1:35" s="16" customFormat="1" x14ac:dyDescent="0.25">
      <c r="A168" s="4" t="s">
        <v>5</v>
      </c>
      <c r="B168" s="3">
        <v>45433</v>
      </c>
      <c r="C168" s="5">
        <v>-78.27</v>
      </c>
      <c r="D168" s="5">
        <v>-78.22</v>
      </c>
      <c r="E168" s="5">
        <v>-196.67</v>
      </c>
      <c r="F168"/>
      <c r="G168" s="4" t="s">
        <v>6</v>
      </c>
      <c r="H168" s="3">
        <v>45433</v>
      </c>
      <c r="I168" s="5">
        <v>-245.22</v>
      </c>
      <c r="J168" s="5">
        <v>-163.13</v>
      </c>
      <c r="K168" s="5">
        <v>-117.16</v>
      </c>
      <c r="L168"/>
      <c r="M168" s="4" t="s">
        <v>7</v>
      </c>
      <c r="N168" s="3">
        <v>45433</v>
      </c>
      <c r="O168" s="5">
        <v>-101.13</v>
      </c>
      <c r="P168" s="5">
        <v>-225.88</v>
      </c>
      <c r="Q168" s="5">
        <v>-193.8</v>
      </c>
      <c r="R168"/>
      <c r="S168" s="4" t="s">
        <v>8</v>
      </c>
      <c r="T168" s="3">
        <v>45433</v>
      </c>
      <c r="U168" s="5">
        <v>-189.11</v>
      </c>
      <c r="V168" s="5">
        <v>-180.73</v>
      </c>
      <c r="W168" s="5">
        <v>-275.60000000000002</v>
      </c>
      <c r="X168"/>
      <c r="Y168" s="4" t="s">
        <v>9</v>
      </c>
      <c r="Z168" s="3">
        <v>45433</v>
      </c>
      <c r="AA168" s="5">
        <v>-106.04365624321832</v>
      </c>
      <c r="AB168" s="5">
        <v>-421.88</v>
      </c>
      <c r="AC168" s="5">
        <v>-204.7</v>
      </c>
      <c r="AD168"/>
      <c r="AE168" s="4" t="s">
        <v>10</v>
      </c>
      <c r="AF168" s="3">
        <v>45433</v>
      </c>
      <c r="AG168" s="5">
        <v>-46</v>
      </c>
      <c r="AH168" s="5">
        <v>-41.5</v>
      </c>
      <c r="AI168" s="5">
        <v>-60.67</v>
      </c>
    </row>
    <row r="186" spans="1:35" x14ac:dyDescent="0.25">
      <c r="A186" s="2"/>
      <c r="B186" s="1"/>
      <c r="C186" s="2" t="s">
        <v>14</v>
      </c>
      <c r="D186" s="2" t="s">
        <v>19</v>
      </c>
      <c r="E186" s="2" t="s">
        <v>15</v>
      </c>
      <c r="G186" s="2"/>
      <c r="H186" s="1"/>
      <c r="I186" s="2" t="s">
        <v>14</v>
      </c>
      <c r="J186" s="2" t="s">
        <v>19</v>
      </c>
      <c r="K186" s="2" t="s">
        <v>15</v>
      </c>
      <c r="M186" s="2"/>
      <c r="N186" s="1"/>
      <c r="O186" s="2" t="s">
        <v>14</v>
      </c>
      <c r="P186" s="2" t="s">
        <v>19</v>
      </c>
      <c r="Q186" s="2" t="s">
        <v>15</v>
      </c>
      <c r="S186" s="2"/>
      <c r="T186" s="1"/>
      <c r="U186" s="2" t="s">
        <v>14</v>
      </c>
      <c r="V186" s="2" t="s">
        <v>19</v>
      </c>
      <c r="W186" s="2" t="s">
        <v>15</v>
      </c>
      <c r="Y186" s="2"/>
      <c r="Z186" s="1"/>
      <c r="AA186" s="2" t="s">
        <v>14</v>
      </c>
      <c r="AB186" s="2" t="s">
        <v>19</v>
      </c>
      <c r="AC186" s="2" t="s">
        <v>15</v>
      </c>
      <c r="AE186" s="2"/>
      <c r="AF186" s="1"/>
      <c r="AG186" s="2" t="s">
        <v>14</v>
      </c>
      <c r="AH186" s="2" t="s">
        <v>19</v>
      </c>
      <c r="AI186" s="2" t="s">
        <v>15</v>
      </c>
    </row>
    <row r="187" spans="1:35" x14ac:dyDescent="0.25">
      <c r="B187" t="s">
        <v>39</v>
      </c>
      <c r="C187">
        <f>COUNTIF(C94:C165,"&lt;=-25.0")</f>
        <v>37</v>
      </c>
      <c r="D187">
        <f t="shared" ref="D187:E187" si="0">COUNTIF(D94:D165,"&lt;=-25.0")</f>
        <v>16</v>
      </c>
      <c r="E187">
        <f t="shared" si="0"/>
        <v>49</v>
      </c>
      <c r="H187" t="s">
        <v>39</v>
      </c>
      <c r="I187">
        <f>COUNTIF(I94:I165,"&lt;=-50.0")</f>
        <v>40</v>
      </c>
      <c r="J187">
        <f t="shared" ref="J187:K187" si="1">COUNTIF(J94:J165,"&lt;=-50.0")</f>
        <v>39</v>
      </c>
      <c r="K187">
        <f t="shared" si="1"/>
        <v>52</v>
      </c>
      <c r="N187" t="s">
        <v>39</v>
      </c>
      <c r="O187">
        <f>COUNTIF(O94:O165,"&lt;=-75.0")</f>
        <v>26</v>
      </c>
      <c r="P187">
        <f t="shared" ref="P187:Q187" si="2">COUNTIF(P94:P165,"&lt;=-75.0")</f>
        <v>36</v>
      </c>
      <c r="Q187">
        <f t="shared" si="2"/>
        <v>47</v>
      </c>
      <c r="T187" t="s">
        <v>39</v>
      </c>
      <c r="U187">
        <f>COUNTIF(U94:U165,"&lt;=-100.0")</f>
        <v>38</v>
      </c>
      <c r="V187">
        <f t="shared" ref="V187:W187" si="3">COUNTIF(V94:V165,"&lt;=-100.0")</f>
        <v>17</v>
      </c>
      <c r="W187">
        <f t="shared" si="3"/>
        <v>38</v>
      </c>
      <c r="Z187" t="s">
        <v>39</v>
      </c>
      <c r="AA187">
        <f>COUNTIF(AA94:AA165,"&lt;=-125.0")</f>
        <v>18</v>
      </c>
      <c r="AB187">
        <f t="shared" ref="AB187:AC187" si="4">COUNTIF(AB94:AB165,"&lt;=-125.0")</f>
        <v>26</v>
      </c>
      <c r="AC187">
        <f t="shared" si="4"/>
        <v>22</v>
      </c>
      <c r="AF187" t="s">
        <v>39</v>
      </c>
      <c r="AG187">
        <f>COUNTIF(AG94:AG165,"&lt;=-50.0")</f>
        <v>7</v>
      </c>
      <c r="AH187">
        <f t="shared" ref="AH187:AI187" si="5">COUNTIF(AH94:AH165,"&lt;=-50.0")</f>
        <v>36</v>
      </c>
      <c r="AI187">
        <f t="shared" si="5"/>
        <v>30</v>
      </c>
    </row>
    <row r="188" spans="1:35" x14ac:dyDescent="0.25">
      <c r="B188" t="s">
        <v>36</v>
      </c>
      <c r="C188">
        <f>SUMIF(C94:C165,"&lt;=-25")</f>
        <v>-1646.4799999999996</v>
      </c>
      <c r="D188">
        <f t="shared" ref="D188:E188" si="6">SUMIF(D94:D165,"&lt;=-25")</f>
        <v>-516.46</v>
      </c>
      <c r="E188">
        <f t="shared" si="6"/>
        <v>-3070.75</v>
      </c>
      <c r="H188" t="s">
        <v>36</v>
      </c>
      <c r="I188">
        <f>SUMIF(I94:I165,"&lt;=-50")</f>
        <v>-4784.4799999999996</v>
      </c>
      <c r="J188">
        <f t="shared" ref="J188:K188" si="7">SUMIF(J94:J165,"&lt;=-50")</f>
        <v>-5132.16</v>
      </c>
      <c r="K188">
        <f t="shared" si="7"/>
        <v>-4798.0399999999991</v>
      </c>
      <c r="N188" t="s">
        <v>36</v>
      </c>
      <c r="O188">
        <f>SUMIF(O94:O165,"&lt;=-75")</f>
        <v>-2988.43</v>
      </c>
      <c r="P188">
        <f t="shared" ref="P188:Q188" si="8">SUMIF(P94:P165,"&lt;=-75")</f>
        <v>-6529.21</v>
      </c>
      <c r="Q188">
        <f t="shared" si="8"/>
        <v>-10252.81</v>
      </c>
      <c r="T188" t="s">
        <v>36</v>
      </c>
      <c r="U188">
        <f>SUMIF(U94:U165,"&lt;=-100")</f>
        <v>-7106.5799999999981</v>
      </c>
      <c r="V188">
        <f t="shared" ref="V188:W188" si="9">SUMIF(V94:V165,"&lt;=-100")</f>
        <v>-2299.19</v>
      </c>
      <c r="W188">
        <f t="shared" si="9"/>
        <v>-8898.9499999999989</v>
      </c>
      <c r="Z188" t="s">
        <v>36</v>
      </c>
      <c r="AA188">
        <f>SUMIF(AA94:AA165,"&lt;=-125")</f>
        <v>-3446.3034203847251</v>
      </c>
      <c r="AB188">
        <f t="shared" ref="AB188:AC188" si="10">SUMIF(AB94:AB165,"&lt;=-125")</f>
        <v>-6259.89</v>
      </c>
      <c r="AC188">
        <f t="shared" si="10"/>
        <v>-4709.7199999999993</v>
      </c>
      <c r="AF188" t="s">
        <v>36</v>
      </c>
      <c r="AG188">
        <f>SUMIF(AG94:AG165,"&lt;=-50")</f>
        <v>-357.84000000000003</v>
      </c>
      <c r="AH188">
        <f t="shared" ref="AH188:AI188" si="11">SUMIF(AH94:AH165,"&lt;=-50")</f>
        <v>-2252.5</v>
      </c>
      <c r="AI188">
        <f t="shared" si="11"/>
        <v>-2048.16</v>
      </c>
    </row>
    <row r="189" spans="1:35" x14ac:dyDescent="0.25">
      <c r="B189" t="s">
        <v>37</v>
      </c>
      <c r="C189" s="55">
        <f>SUM(C94:C165)</f>
        <v>-2297.4499999999998</v>
      </c>
      <c r="D189" s="55">
        <f t="shared" ref="D189:E189" si="12">SUM(D94:D165)</f>
        <v>-1523.6399999999999</v>
      </c>
      <c r="E189" s="55">
        <f t="shared" si="12"/>
        <v>-3544.92</v>
      </c>
      <c r="H189" t="s">
        <v>37</v>
      </c>
      <c r="I189" s="55">
        <f>SUM(I94:I165)</f>
        <v>-5817.86</v>
      </c>
      <c r="J189" s="55">
        <f t="shared" ref="J189:K189" si="13">SUM(J94:J165)</f>
        <v>-6276.23</v>
      </c>
      <c r="K189" s="55">
        <f t="shared" si="13"/>
        <v>-5528.29</v>
      </c>
      <c r="N189" t="s">
        <v>37</v>
      </c>
      <c r="O189" s="55">
        <f>SUM(O94:O165)</f>
        <v>-4941.1599999999989</v>
      </c>
      <c r="P189" s="55">
        <f t="shared" ref="P189:Q189" si="14">SUM(P94:P165)</f>
        <v>-8187.3299999999981</v>
      </c>
      <c r="Q189" s="55">
        <f t="shared" si="14"/>
        <v>-11541.100000000002</v>
      </c>
      <c r="T189" t="s">
        <v>37</v>
      </c>
      <c r="U189" s="55">
        <f>SUM(U94:U165)</f>
        <v>-8991.1799999999985</v>
      </c>
      <c r="V189" s="55">
        <f t="shared" ref="V189:W189" si="15">SUM(V94:V165)</f>
        <v>-4886.9399999999996</v>
      </c>
      <c r="W189" s="55">
        <f t="shared" si="15"/>
        <v>-10757.66</v>
      </c>
      <c r="Z189" t="s">
        <v>37</v>
      </c>
      <c r="AA189" s="55">
        <f>SUM(AA94:AA165)</f>
        <v>-7304.8769974812221</v>
      </c>
      <c r="AB189" s="55">
        <f t="shared" ref="AB189:AC189" si="16">SUM(AB94:AB165)</f>
        <v>-9016.74</v>
      </c>
      <c r="AC189" s="55">
        <f t="shared" si="16"/>
        <v>-7843.2599999999984</v>
      </c>
      <c r="AF189" t="s">
        <v>37</v>
      </c>
      <c r="AG189" s="55">
        <f>SUM(AG94:AG165)</f>
        <v>-2698.51</v>
      </c>
      <c r="AH189" s="55">
        <f t="shared" ref="AH189:AI189" si="17">SUM(AH94:AH165)</f>
        <v>-3679.17</v>
      </c>
      <c r="AI189" s="55">
        <f t="shared" si="17"/>
        <v>-3519.8299999999995</v>
      </c>
    </row>
    <row r="190" spans="1:35" x14ac:dyDescent="0.25">
      <c r="B190" t="s">
        <v>38</v>
      </c>
      <c r="C190">
        <f>SUMIF(C94:C165,"&gt;=-25")</f>
        <v>-650.97</v>
      </c>
      <c r="D190">
        <f t="shared" ref="D190:E190" si="18">SUMIF(D94:D165,"&gt;=-25")</f>
        <v>-1007.1799999999997</v>
      </c>
      <c r="E190">
        <f t="shared" si="18"/>
        <v>-474.17</v>
      </c>
      <c r="H190" t="s">
        <v>38</v>
      </c>
      <c r="I190">
        <f>SUMIF(I94:I165,"&gt;=-50")</f>
        <v>-1033.3799999999999</v>
      </c>
      <c r="J190">
        <f t="shared" ref="J190:K190" si="19">SUMIF(J94:J165,"&gt;=-50")</f>
        <v>-1144.0700000000002</v>
      </c>
      <c r="K190">
        <f t="shared" si="19"/>
        <v>-730.25</v>
      </c>
      <c r="N190" t="s">
        <v>38</v>
      </c>
      <c r="O190">
        <f>SUMIF(O94:O165,"&gt;=-75")</f>
        <v>-1952.7300000000005</v>
      </c>
      <c r="P190">
        <f t="shared" ref="P190:Q190" si="20">SUMIF(P94:P165,"&gt;=-75")</f>
        <v>-1658.1200000000001</v>
      </c>
      <c r="Q190">
        <f t="shared" si="20"/>
        <v>-1288.29</v>
      </c>
      <c r="T190" t="s">
        <v>38</v>
      </c>
      <c r="U190">
        <f>SUMIF(U94:U165,"&gt;=-100")</f>
        <v>-1884.6000000000004</v>
      </c>
      <c r="V190">
        <f t="shared" ref="V190:W190" si="21">SUMIF(V94:V165,"&gt;=-100")</f>
        <v>-2587.75</v>
      </c>
      <c r="W190">
        <f t="shared" si="21"/>
        <v>-1858.71</v>
      </c>
      <c r="Z190" t="s">
        <v>38</v>
      </c>
      <c r="AA190">
        <f>SUMIF(AA94:AA165,"&gt;=-125")</f>
        <v>-3858.5735770964966</v>
      </c>
      <c r="AB190">
        <f t="shared" ref="AB190:AC190" si="22">SUMIF(AB94:AB165,"&gt;=-125")</f>
        <v>-2756.8500000000008</v>
      </c>
      <c r="AC190">
        <f t="shared" si="22"/>
        <v>-3133.5400000000004</v>
      </c>
      <c r="AF190" t="s">
        <v>38</v>
      </c>
      <c r="AG190">
        <f>SUMIF(AG94:AG165,"&gt;=-50")</f>
        <v>-2340.6699999999996</v>
      </c>
      <c r="AH190">
        <f t="shared" ref="AH190:AI190" si="23">SUMIF(AH94:AH165,"&gt;=-50")</f>
        <v>-1426.6699999999996</v>
      </c>
      <c r="AI190">
        <f t="shared" si="23"/>
        <v>-1471.67</v>
      </c>
    </row>
    <row r="191" spans="1:35" x14ac:dyDescent="0.25">
      <c r="B191" t="s">
        <v>35</v>
      </c>
      <c r="C191">
        <f>COUNTIF(C94:C165,"&gt;=-25")</f>
        <v>35</v>
      </c>
      <c r="D191">
        <f t="shared" ref="D191:E191" si="24">COUNTIF(D94:D165,"&gt;=-25")</f>
        <v>56</v>
      </c>
      <c r="E191">
        <f t="shared" si="24"/>
        <v>23</v>
      </c>
      <c r="H191" t="s">
        <v>35</v>
      </c>
      <c r="I191">
        <f>COUNTIF(I94:I165,"&gt;=-50")</f>
        <v>32</v>
      </c>
      <c r="J191">
        <f t="shared" ref="J191:K191" si="25">COUNTIF(J94:J165,"&gt;=-50")</f>
        <v>33</v>
      </c>
      <c r="K191">
        <f t="shared" si="25"/>
        <v>20</v>
      </c>
      <c r="N191" t="s">
        <v>35</v>
      </c>
      <c r="O191">
        <f>COUNTIF(O94:O165,"&gt;=-75")</f>
        <v>46</v>
      </c>
      <c r="P191">
        <f t="shared" ref="P191:Q191" si="26">COUNTIF(P94:P165,"&gt;=-75")</f>
        <v>36</v>
      </c>
      <c r="Q191">
        <f t="shared" si="26"/>
        <v>25</v>
      </c>
      <c r="T191" t="s">
        <v>35</v>
      </c>
      <c r="U191">
        <f>COUNTIF(U94:U165,"&gt;=-100")</f>
        <v>34</v>
      </c>
      <c r="V191">
        <f t="shared" ref="V191:W191" si="27">COUNTIF(V94:V165,"&gt;=-100")</f>
        <v>55</v>
      </c>
      <c r="W191">
        <f t="shared" si="27"/>
        <v>34</v>
      </c>
      <c r="Z191" t="s">
        <v>35</v>
      </c>
      <c r="AA191">
        <f>COUNTIF(AA94:AA165,"&gt;=-125")</f>
        <v>54</v>
      </c>
      <c r="AB191">
        <f t="shared" ref="AB191:AC191" si="28">COUNTIF(AB94:AB165,"&gt;=-125")</f>
        <v>46</v>
      </c>
      <c r="AC191">
        <f t="shared" si="28"/>
        <v>50</v>
      </c>
      <c r="AF191" t="s">
        <v>35</v>
      </c>
      <c r="AG191">
        <f>COUNTIF(AG94:AG165,"&gt;=-50")</f>
        <v>65</v>
      </c>
      <c r="AH191">
        <f t="shared" ref="AH191:AI191" si="29">COUNTIF(AH94:AH165,"&gt;=-50")</f>
        <v>36</v>
      </c>
      <c r="AI191">
        <f t="shared" si="29"/>
        <v>42</v>
      </c>
    </row>
    <row r="192" spans="1:35" x14ac:dyDescent="0.25">
      <c r="B192" t="s">
        <v>40</v>
      </c>
      <c r="C192">
        <f>C188/C189</f>
        <v>0.71665542231604595</v>
      </c>
      <c r="D192">
        <f t="shared" ref="D192:E192" si="30">D188/D189</f>
        <v>0.3389645848100602</v>
      </c>
      <c r="E192">
        <f t="shared" si="30"/>
        <v>0.86623957663360529</v>
      </c>
      <c r="H192" t="s">
        <v>40</v>
      </c>
      <c r="I192">
        <f>I188/I189</f>
        <v>0.82237798778244919</v>
      </c>
      <c r="J192">
        <f t="shared" ref="J192:K192" si="31">J188/J189</f>
        <v>0.81771381864590686</v>
      </c>
      <c r="K192">
        <f t="shared" si="31"/>
        <v>0.86790671256392105</v>
      </c>
      <c r="N192" t="s">
        <v>40</v>
      </c>
      <c r="O192">
        <f>O188/O189</f>
        <v>0.60480332553489469</v>
      </c>
      <c r="P192">
        <f t="shared" ref="P192:Q192" si="32">P188/P189</f>
        <v>0.79747732166652641</v>
      </c>
      <c r="Q192">
        <f t="shared" si="32"/>
        <v>0.88837372520816882</v>
      </c>
      <c r="T192" t="s">
        <v>40</v>
      </c>
      <c r="U192">
        <f>U188/U189</f>
        <v>0.79039458669496099</v>
      </c>
      <c r="V192">
        <f t="shared" ref="V192:W192" si="33">V188/V189</f>
        <v>0.47047641264267626</v>
      </c>
      <c r="W192">
        <f t="shared" si="33"/>
        <v>0.8272198600810956</v>
      </c>
      <c r="Z192" t="s">
        <v>40</v>
      </c>
      <c r="AA192">
        <f>AA188/AA189</f>
        <v>0.47178117052115143</v>
      </c>
      <c r="AB192">
        <f t="shared" ref="AB192:AC192" si="34">AB188/AB189</f>
        <v>0.69425202456763757</v>
      </c>
      <c r="AC192">
        <f t="shared" si="34"/>
        <v>0.6004799024895261</v>
      </c>
      <c r="AF192" t="s">
        <v>40</v>
      </c>
      <c r="AG192">
        <f>AG188/AG189</f>
        <v>0.1326065124828146</v>
      </c>
      <c r="AH192">
        <f t="shared" ref="AH192:AI192" si="35">AH188/AH189</f>
        <v>0.6122304758953786</v>
      </c>
      <c r="AI192">
        <f t="shared" si="35"/>
        <v>0.58189173908967196</v>
      </c>
    </row>
    <row r="193" spans="2:35" x14ac:dyDescent="0.25">
      <c r="B193" t="s">
        <v>41</v>
      </c>
      <c r="C193">
        <f>C187/72</f>
        <v>0.51388888888888884</v>
      </c>
      <c r="D193">
        <f t="shared" ref="D193:E193" si="36">D187/72</f>
        <v>0.22222222222222221</v>
      </c>
      <c r="E193">
        <f t="shared" si="36"/>
        <v>0.68055555555555558</v>
      </c>
      <c r="H193" t="s">
        <v>41</v>
      </c>
      <c r="I193">
        <f>I187/72</f>
        <v>0.55555555555555558</v>
      </c>
      <c r="J193">
        <f t="shared" ref="J193:K193" si="37">J187/72</f>
        <v>0.54166666666666663</v>
      </c>
      <c r="K193">
        <f t="shared" si="37"/>
        <v>0.72222222222222221</v>
      </c>
      <c r="N193" t="s">
        <v>41</v>
      </c>
      <c r="O193">
        <f>O187/72</f>
        <v>0.3611111111111111</v>
      </c>
      <c r="P193">
        <f t="shared" ref="P193:Q193" si="38">P187/72</f>
        <v>0.5</v>
      </c>
      <c r="Q193">
        <f t="shared" si="38"/>
        <v>0.65277777777777779</v>
      </c>
      <c r="T193" t="s">
        <v>41</v>
      </c>
      <c r="U193">
        <f>U187/72</f>
        <v>0.52777777777777779</v>
      </c>
      <c r="V193">
        <f t="shared" ref="V193:W193" si="39">V187/72</f>
        <v>0.2361111111111111</v>
      </c>
      <c r="W193">
        <f t="shared" si="39"/>
        <v>0.52777777777777779</v>
      </c>
      <c r="Z193" t="s">
        <v>41</v>
      </c>
      <c r="AA193">
        <f>AA187/72</f>
        <v>0.25</v>
      </c>
      <c r="AB193">
        <f t="shared" ref="AB193:AC193" si="40">AB187/72</f>
        <v>0.3611111111111111</v>
      </c>
      <c r="AC193">
        <f t="shared" si="40"/>
        <v>0.30555555555555558</v>
      </c>
      <c r="AF193" t="s">
        <v>41</v>
      </c>
      <c r="AG193">
        <f>AG187/72</f>
        <v>9.7222222222222224E-2</v>
      </c>
      <c r="AH193">
        <f t="shared" ref="AH193:AI193" si="41">AH187/72</f>
        <v>0.5</v>
      </c>
      <c r="AI193">
        <f t="shared" si="41"/>
        <v>0.41666666666666669</v>
      </c>
    </row>
    <row r="194" spans="2:35" x14ac:dyDescent="0.25">
      <c r="B194" t="s">
        <v>42</v>
      </c>
      <c r="C194">
        <f>C192*C193*100</f>
        <v>36.828125869019026</v>
      </c>
      <c r="D194">
        <f t="shared" ref="D194:E194" si="42">D192*D193*100</f>
        <v>7.5325463291124484</v>
      </c>
      <c r="E194">
        <f t="shared" si="42"/>
        <v>58.952415632009249</v>
      </c>
      <c r="H194" t="s">
        <v>42</v>
      </c>
      <c r="I194">
        <f>I192*I193*100</f>
        <v>45.687665987913846</v>
      </c>
      <c r="J194">
        <f t="shared" ref="J194" si="43">J192*J193*100</f>
        <v>44.292831843319952</v>
      </c>
      <c r="K194">
        <f t="shared" ref="K194" si="44">K192*K193*100</f>
        <v>62.682151462949854</v>
      </c>
      <c r="N194" t="s">
        <v>42</v>
      </c>
      <c r="O194">
        <f>O192*O193*100</f>
        <v>21.840120088760084</v>
      </c>
      <c r="P194">
        <f t="shared" ref="P194" si="45">P192*P193*100</f>
        <v>39.87386608332632</v>
      </c>
      <c r="Q194">
        <f t="shared" ref="Q194" si="46">Q192*Q193*100</f>
        <v>57.99106261775546</v>
      </c>
      <c r="T194" t="s">
        <v>42</v>
      </c>
      <c r="U194">
        <f>U192*U193*100</f>
        <v>41.715269853345163</v>
      </c>
      <c r="V194">
        <f t="shared" ref="V194" si="47">V192*V193*100</f>
        <v>11.108470854063189</v>
      </c>
      <c r="W194">
        <f t="shared" ref="W194" si="48">W192*W193*100</f>
        <v>43.658825948724491</v>
      </c>
      <c r="Z194" t="s">
        <v>42</v>
      </c>
      <c r="AA194">
        <f>AA192*AA193*100</f>
        <v>11.794529263028785</v>
      </c>
      <c r="AB194">
        <f t="shared" ref="AB194" si="49">AB192*AB193*100</f>
        <v>25.070211998275798</v>
      </c>
      <c r="AC194">
        <f t="shared" ref="AC194" si="50">AC192*AC193*100</f>
        <v>18.347997020513297</v>
      </c>
      <c r="AF194" t="s">
        <v>42</v>
      </c>
      <c r="AG194">
        <f>AG192*AG193*100</f>
        <v>1.2892299824718088</v>
      </c>
      <c r="AH194">
        <f t="shared" ref="AH194" si="51">AH192*AH193*100</f>
        <v>30.611523794768932</v>
      </c>
      <c r="AI194">
        <f t="shared" ref="AI194" si="52">AI192*AI193*100</f>
        <v>24.245489128736335</v>
      </c>
    </row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412" s="31" customFormat="1" x14ac:dyDescent="0.25"/>
    <row r="413" s="31" customFormat="1" x14ac:dyDescent="0.25"/>
    <row r="414" s="31" customFormat="1" x14ac:dyDescent="0.25"/>
    <row r="415" s="31" customFormat="1" x14ac:dyDescent="0.25"/>
    <row r="416" s="31" customFormat="1" x14ac:dyDescent="0.25"/>
    <row r="417" s="31" customFormat="1" x14ac:dyDescent="0.25"/>
    <row r="418" s="31" customFormat="1" x14ac:dyDescent="0.25"/>
    <row r="419" s="31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graphical_abstract</vt:lpstr>
      <vt:lpstr>Sheet1</vt:lpstr>
      <vt:lpstr>Sheet2</vt:lpstr>
      <vt:lpstr>Sheet3</vt:lpstr>
      <vt:lpstr>WP_Graph_TRT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Ahmad</dc:creator>
  <cp:lastModifiedBy>Uzair Ahmad</cp:lastModifiedBy>
  <dcterms:created xsi:type="dcterms:W3CDTF">2024-10-18T20:31:16Z</dcterms:created>
  <dcterms:modified xsi:type="dcterms:W3CDTF">2025-08-22T14:01:28Z</dcterms:modified>
</cp:coreProperties>
</file>