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lmacen Materiales\Indicadores de Distribucion\Indicadores Finales\"/>
    </mc:Choice>
  </mc:AlternateContent>
  <bookViews>
    <workbookView xWindow="120" yWindow="45" windowWidth="15135" windowHeight="8130"/>
  </bookViews>
  <sheets>
    <sheet name="Evolución Mensual" sheetId="1" r:id="rId1"/>
    <sheet name="Hoja1" sheetId="3" r:id="rId2"/>
    <sheet name="Evalución Tiempo X Unidad" sheetId="2" r:id="rId3"/>
  </sheets>
  <calcPr calcId="152511"/>
</workbook>
</file>

<file path=xl/calcChain.xml><?xml version="1.0" encoding="utf-8"?>
<calcChain xmlns="http://schemas.openxmlformats.org/spreadsheetml/2006/main">
  <c r="Q27" i="1" l="1"/>
  <c r="Q28" i="1"/>
  <c r="Q19" i="1"/>
  <c r="Q10" i="1"/>
  <c r="Q11" i="1"/>
  <c r="Q12" i="1"/>
  <c r="Q20" i="1"/>
  <c r="Q13" i="1"/>
  <c r="Q21" i="1"/>
  <c r="Q26" i="1"/>
  <c r="Q15" i="1"/>
  <c r="Q14" i="1"/>
  <c r="Q22" i="1"/>
  <c r="Q23" i="1"/>
  <c r="Q24" i="1"/>
  <c r="Q25" i="1"/>
  <c r="Q16" i="1"/>
  <c r="Q17" i="1"/>
  <c r="Q18" i="1"/>
  <c r="Q6" i="1"/>
  <c r="C41" i="1"/>
  <c r="D41" i="1"/>
  <c r="E41" i="1"/>
  <c r="F41" i="1"/>
  <c r="C40" i="1"/>
  <c r="D40" i="1"/>
  <c r="E40" i="1"/>
  <c r="F40" i="1"/>
  <c r="D52" i="1"/>
  <c r="P40" i="1" l="1"/>
  <c r="P41" i="1"/>
  <c r="P34" i="1" l="1"/>
  <c r="H41" i="1"/>
  <c r="I41" i="1"/>
  <c r="J41" i="1"/>
  <c r="K41" i="1"/>
  <c r="L41" i="1"/>
  <c r="M41" i="1"/>
  <c r="N41" i="1"/>
  <c r="O41" i="1"/>
  <c r="G41" i="1"/>
  <c r="O40" i="1"/>
  <c r="D51" i="1" l="1"/>
  <c r="O34" i="1"/>
  <c r="K7" i="2"/>
  <c r="K8" i="2"/>
  <c r="K6" i="2"/>
  <c r="K9" i="2" s="1"/>
  <c r="N40" i="1" l="1"/>
  <c r="L40" i="1"/>
  <c r="M40" i="1"/>
  <c r="N34" i="1"/>
  <c r="M34" i="1"/>
  <c r="J34" i="1" l="1"/>
  <c r="K34" i="1"/>
  <c r="L34" i="1"/>
  <c r="K38" i="1"/>
  <c r="L38" i="1"/>
  <c r="G40" i="1" l="1"/>
  <c r="H40" i="1"/>
  <c r="K40" i="1" l="1"/>
  <c r="J40" i="1"/>
  <c r="I40" i="1"/>
</calcChain>
</file>

<file path=xl/comments1.xml><?xml version="1.0" encoding="utf-8"?>
<comments xmlns="http://schemas.openxmlformats.org/spreadsheetml/2006/main">
  <authors>
    <author>psegovia</author>
  </authors>
  <commentList>
    <comment ref="O37" authorId="0" shapeId="0">
      <text>
        <r>
          <rPr>
            <b/>
            <sz val="8"/>
            <color indexed="81"/>
            <rFont val="Tahoma"/>
            <family val="2"/>
          </rPr>
          <t>psegovia:</t>
        </r>
        <r>
          <rPr>
            <sz val="8"/>
            <color indexed="81"/>
            <rFont val="Tahoma"/>
            <family val="2"/>
          </rPr>
          <t xml:space="preserve">
4 operarios nuevos</t>
        </r>
      </text>
    </comment>
    <comment ref="M38" authorId="0" shapeId="0">
      <text>
        <r>
          <rPr>
            <b/>
            <sz val="8"/>
            <color indexed="81"/>
            <rFont val="Tahoma"/>
            <family val="2"/>
          </rPr>
          <t>psegovia:</t>
        </r>
        <r>
          <rPr>
            <sz val="8"/>
            <color indexed="81"/>
            <rFont val="Tahoma"/>
            <family val="2"/>
          </rPr>
          <t xml:space="preserve">
Renuncia de 2 operarios
Ascensor malogrado</t>
        </r>
      </text>
    </comment>
  </commentList>
</comments>
</file>

<file path=xl/sharedStrings.xml><?xml version="1.0" encoding="utf-8"?>
<sst xmlns="http://schemas.openxmlformats.org/spreadsheetml/2006/main" count="72" uniqueCount="70">
  <si>
    <t>Omar Rodríguez</t>
  </si>
  <si>
    <t>Jose Cornejo</t>
  </si>
  <si>
    <t>Ricardo Charcape</t>
  </si>
  <si>
    <t>Jairo del Valle</t>
  </si>
  <si>
    <t>Pedro de la Cruz</t>
  </si>
  <si>
    <t>Carlos Salcedo</t>
  </si>
  <si>
    <t>Danny Hernandez</t>
  </si>
  <si>
    <t>Juan Choccelahua</t>
  </si>
  <si>
    <t>Pedro Zuñiga</t>
  </si>
  <si>
    <t>Marvin Diaz</t>
  </si>
  <si>
    <t>Edward Abarca</t>
  </si>
  <si>
    <t>Alexander Trujillo</t>
  </si>
  <si>
    <t>Emanuel Cueva</t>
  </si>
  <si>
    <t>Carlos Enrique</t>
  </si>
  <si>
    <t>Daniel Aguilar</t>
  </si>
  <si>
    <t>Rolando Huerta</t>
  </si>
  <si>
    <t>Vladimir Roman</t>
  </si>
  <si>
    <t>Pablo Aspilcueta</t>
  </si>
  <si>
    <t>Gerson Garcia</t>
  </si>
  <si>
    <t>Jesús Puelles</t>
  </si>
  <si>
    <t>EFICIENCIA</t>
  </si>
  <si>
    <t>Nº FILTROS</t>
  </si>
  <si>
    <t>T. DISTRIBUCIÓN</t>
  </si>
  <si>
    <t>Nº PERSONAL</t>
  </si>
  <si>
    <t>Rios Gonzales</t>
  </si>
  <si>
    <t>$ Ventas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</si>
  <si>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</si>
  <si>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</si>
  <si>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</si>
  <si>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</si>
  <si>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</si>
  <si>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</si>
  <si>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</si>
  <si>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</si>
  <si>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</si>
  <si>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</si>
  <si>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</si>
  <si>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</si>
  <si>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Jhunior Bravo</t>
  </si>
  <si>
    <t>Hilder Dahua</t>
  </si>
  <si>
    <t>Antony Marcelo</t>
  </si>
  <si>
    <t>FILTROS LYS S.A. 1</t>
  </si>
  <si>
    <t>FILTROS LYS S.A. 2</t>
  </si>
  <si>
    <t>FILTROS LYS S.A. 3</t>
  </si>
  <si>
    <t>F. Preparación - F.Entregado</t>
  </si>
  <si>
    <t>T. PROMEDIO</t>
  </si>
  <si>
    <t>Compromiso de Entrega</t>
  </si>
  <si>
    <t>Sergio Sanchez</t>
  </si>
  <si>
    <t>Carlos Chauca</t>
  </si>
  <si>
    <t>Diego Huaccha</t>
  </si>
  <si>
    <t>Jean Ungaro</t>
  </si>
  <si>
    <t>T. del 2015</t>
  </si>
  <si>
    <t>T. del 2016</t>
  </si>
  <si>
    <t>FAC PENDIENTE</t>
  </si>
  <si>
    <t>FAC PENDIENTE DES CIERRE</t>
  </si>
  <si>
    <t>EVOLUCIÓN DE EFICIENCIAS EN OPERARIOS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</si>
  <si>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</si>
  <si>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</si>
  <si>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</si>
  <si>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</si>
  <si>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</si>
  <si>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</si>
  <si>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</si>
  <si>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</si>
  <si>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</si>
  <si>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</si>
  <si>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</si>
  <si>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</si>
  <si>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EFICIENCIA (PRODUCTIVIDAD)</t>
  </si>
  <si>
    <t>EFECTIVIDAD (CALIDAD)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</si>
</sst>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[$$-409]* #,##0_ ;_-[$$-409]* \-#,##0\ ;_-[$$-409]* &quot;-&quot;??_ ;_-@_ "/>
    <numFmt numFmtId="166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0" applyNumberFormat="1"/>
    <xf numFmtId="0" fontId="0" fillId="3" borderId="0" xfId="0" applyFill="1" applyBorder="1"/>
    <xf numFmtId="9" fontId="2" fillId="0" borderId="0" xfId="0" applyNumberFormat="1" applyFont="1" applyBorder="1" applyAlignment="1">
      <alignment horizontal="center" vertical="center"/>
    </xf>
    <xf numFmtId="0" fontId="0" fillId="4" borderId="0" xfId="0" applyFill="1" applyBorder="1"/>
    <xf numFmtId="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0" fillId="0" borderId="0" xfId="0" applyFont="1"/>
    <xf numFmtId="0" fontId="5" fillId="0" borderId="0" xfId="0" applyFont="1"/>
    <xf numFmtId="9" fontId="0" fillId="3" borderId="0" xfId="0" applyNumberFormat="1" applyFont="1" applyFill="1" applyBorder="1" applyAlignment="1">
      <alignment horizontal="center" vertical="center"/>
    </xf>
    <xf numFmtId="9" fontId="0" fillId="4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 vertical="center"/>
    </xf>
    <xf numFmtId="9" fontId="0" fillId="5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/>
    <xf numFmtId="9" fontId="2" fillId="6" borderId="0" xfId="0" applyNumberFormat="1" applyFont="1" applyFill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" fontId="0" fillId="6" borderId="0" xfId="0" applyNumberFormat="1" applyFont="1" applyFill="1" applyAlignment="1">
      <alignment horizontal="center" vertical="center"/>
    </xf>
    <xf numFmtId="1" fontId="0" fillId="6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17" fontId="3" fillId="2" borderId="2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3" fontId="2" fillId="6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0" fillId="0" borderId="2" xfId="0" applyBorder="1"/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0" borderId="0" xfId="0" applyFont="1"/>
    <xf numFmtId="17" fontId="0" fillId="0" borderId="2" xfId="0" applyNumberForma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9" fontId="2" fillId="0" borderId="4" xfId="1" applyFont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65" fontId="2" fillId="6" borderId="0" xfId="0" applyNumberFormat="1" applyFont="1" applyFill="1" applyAlignment="1">
      <alignment horizontal="center" vertical="center"/>
    </xf>
    <xf numFmtId="165" fontId="2" fillId="6" borderId="0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6" borderId="0" xfId="0" applyNumberFormat="1" applyFont="1" applyFill="1" applyAlignment="1">
      <alignment horizontal="center" vertical="center"/>
    </xf>
    <xf numFmtId="17" fontId="0" fillId="0" borderId="0" xfId="0" applyNumberFormat="1"/>
    <xf numFmtId="1" fontId="3" fillId="0" borderId="0" xfId="0" applyNumberFormat="1" applyFont="1"/>
    <xf numFmtId="164" fontId="3" fillId="0" borderId="0" xfId="0" applyNumberFormat="1" applyFont="1"/>
    <xf numFmtId="17" fontId="3" fillId="0" borderId="0" xfId="0" applyNumberFormat="1" applyFont="1"/>
    <xf numFmtId="166" fontId="0" fillId="0" borderId="0" xfId="0" applyNumberFormat="1"/>
    <xf numFmtId="0" fontId="0" fillId="7" borderId="0" xfId="0" applyFill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Evolución</a:t>
            </a:r>
            <a:r>
              <a:rPr lang="es-ES" baseline="0"/>
              <a:t> de Preparación y Distribución</a:t>
            </a:r>
            <a:endParaRPr lang="es-E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915420788879993E-2"/>
          <c:y val="0.12716906285940241"/>
          <c:w val="0.91945244674328042"/>
          <c:h val="0.747191619849835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'Evolución Mensual'!$B$38</c:f>
              <c:strCache>
                <c:ptCount val="1"/>
                <c:pt idx="0">
                  <c:v>Nº PERSONAL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'Evolución Mensual'!$C$5:$P$5</c:f>
              <c:numCache>
                <c:formatCode>mmm\-yy</c:formatCode>
                <c:ptCount val="14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</c:numCache>
            </c:numRef>
          </c:cat>
          <c:val>
            <c:numRef>
              <c:f>'Evolución Mensual'!$C$38:$P$38</c:f>
              <c:numCache>
                <c:formatCode>General</c:formatCode>
                <c:ptCount val="14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'Evolución Mensual'!$B$37</c:f>
              <c:strCache>
                <c:ptCount val="1"/>
                <c:pt idx="0">
                  <c:v>T. DISTRIBUCIÓN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tx1"/>
                    </a:solidFill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'Evolución Mensual'!$C$5:$P$5</c:f>
              <c:numCache>
                <c:formatCode>mmm\-yy</c:formatCode>
                <c:ptCount val="14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</c:numCache>
            </c:numRef>
          </c:cat>
          <c:val>
            <c:numRef>
              <c:f>'Evolución Mensual'!$C$37:$P$37</c:f>
              <c:numCache>
                <c:formatCode>0</c:formatCode>
                <c:ptCount val="14"/>
                <c:pt idx="0">
                  <c:v>32.729999999999997</c:v>
                </c:pt>
                <c:pt idx="1">
                  <c:v>62.78</c:v>
                </c:pt>
                <c:pt idx="2">
                  <c:v>34.99</c:v>
                </c:pt>
                <c:pt idx="3">
                  <c:v>50.06</c:v>
                </c:pt>
                <c:pt idx="4">
                  <c:v>30</c:v>
                </c:pt>
                <c:pt idx="5">
                  <c:v>35</c:v>
                </c:pt>
                <c:pt idx="6">
                  <c:v>22</c:v>
                </c:pt>
                <c:pt idx="7">
                  <c:v>26</c:v>
                </c:pt>
                <c:pt idx="8" formatCode="General">
                  <c:v>21</c:v>
                </c:pt>
                <c:pt idx="9" formatCode="General">
                  <c:v>23</c:v>
                </c:pt>
                <c:pt idx="10" formatCode="General">
                  <c:v>43.5</c:v>
                </c:pt>
                <c:pt idx="11">
                  <c:v>27</c:v>
                </c:pt>
                <c:pt idx="12" formatCode="0.0">
                  <c:v>25.6</c:v>
                </c:pt>
                <c:pt idx="13" formatCode="0.0">
                  <c:v>24.53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0887688"/>
        <c:axId val="370887296"/>
      </c:barChart>
      <c:lineChart>
        <c:grouping val="standard"/>
        <c:varyColors val="0"/>
        <c:ser>
          <c:idx val="2"/>
          <c:order val="2"/>
          <c:tx>
            <c:strRef>
              <c:f>'Evolución Mensual'!$B$40</c:f>
              <c:strCache>
                <c:ptCount val="1"/>
                <c:pt idx="0">
                  <c:v>Nº FILTROS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4.4167533936859696E-2"/>
                  <c:y val="-0.2405621610590158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248,737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8332985200154115E-2"/>
                  <c:y val="-0.251361503744694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460,816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4167533936859696E-2"/>
                  <c:y val="-0.1487677482307572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305,519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0277834779055846E-2"/>
                  <c:y val="-0.2540613394161113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311,480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6388135621252281E-2"/>
                  <c:y val="-4.347415704540188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311,021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0277834779055846E-2"/>
                  <c:y val="-0.302658381501662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122,864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b="1"/>
                      <a:t>309,280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292,392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270,320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323,341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434,297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1.8214678336478603E-2"/>
                  <c:y val="-7.50539678940093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225,556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354.860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323.246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'Evolución Mensual'!$C$40:$P$40</c:f>
              <c:numCache>
                <c:formatCode>General</c:formatCode>
                <c:ptCount val="14"/>
                <c:pt idx="0">
                  <c:v>24.873699999999999</c:v>
                </c:pt>
                <c:pt idx="1">
                  <c:v>46.781599999999997</c:v>
                </c:pt>
                <c:pt idx="2">
                  <c:v>30.5519</c:v>
                </c:pt>
                <c:pt idx="3">
                  <c:v>31.148</c:v>
                </c:pt>
                <c:pt idx="4">
                  <c:v>31.1021</c:v>
                </c:pt>
                <c:pt idx="5">
                  <c:v>12.2864</c:v>
                </c:pt>
                <c:pt idx="6">
                  <c:v>30.928000000000001</c:v>
                </c:pt>
                <c:pt idx="7">
                  <c:v>29.2392</c:v>
                </c:pt>
                <c:pt idx="8">
                  <c:v>27.032</c:v>
                </c:pt>
                <c:pt idx="9">
                  <c:v>33.044199999999996</c:v>
                </c:pt>
                <c:pt idx="10">
                  <c:v>43.429699999999997</c:v>
                </c:pt>
                <c:pt idx="11">
                  <c:v>22.556000000000001</c:v>
                </c:pt>
                <c:pt idx="12">
                  <c:v>35.454500000000003</c:v>
                </c:pt>
                <c:pt idx="13">
                  <c:v>32.324599999999997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'Evolución Mensual'!$B$41</c:f>
              <c:strCache>
                <c:ptCount val="1"/>
                <c:pt idx="0">
                  <c:v>FAC PENDIENTE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val>
            <c:numRef>
              <c:f>'Evolución Mensual'!$C$41:$P$41</c:f>
              <c:numCache>
                <c:formatCode>General</c:formatCode>
                <c:ptCount val="14"/>
                <c:pt idx="0">
                  <c:v>34.4</c:v>
                </c:pt>
                <c:pt idx="1">
                  <c:v>66</c:v>
                </c:pt>
                <c:pt idx="2">
                  <c:v>44.8</c:v>
                </c:pt>
                <c:pt idx="3">
                  <c:v>22.8</c:v>
                </c:pt>
                <c:pt idx="4">
                  <c:v>51.2</c:v>
                </c:pt>
                <c:pt idx="5">
                  <c:v>15.6</c:v>
                </c:pt>
                <c:pt idx="6">
                  <c:v>42</c:v>
                </c:pt>
                <c:pt idx="7">
                  <c:v>33.6</c:v>
                </c:pt>
                <c:pt idx="8">
                  <c:v>38.4</c:v>
                </c:pt>
                <c:pt idx="9">
                  <c:v>56.4</c:v>
                </c:pt>
                <c:pt idx="10">
                  <c:v>61.2</c:v>
                </c:pt>
                <c:pt idx="11">
                  <c:v>33.6</c:v>
                </c:pt>
                <c:pt idx="12">
                  <c:v>60.8</c:v>
                </c:pt>
                <c:pt idx="13">
                  <c:v>42.4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87688"/>
        <c:axId val="370887296"/>
      </c:lineChart>
      <c:dateAx>
        <c:axId val="3708876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370887296"/>
        <c:crosses val="autoZero"/>
        <c:auto val="1"/>
        <c:lblOffset val="100"/>
        <c:baseTimeUnit val="months"/>
      </c:dateAx>
      <c:valAx>
        <c:axId val="370887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708876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0207566265901202"/>
          <c:y val="0.9333081265164157"/>
          <c:w val="0.85600088745079794"/>
          <c:h val="5.0076307314708676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T. Distribución del 2015 VS 2016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9347945558218512E-2"/>
          <c:y val="0.12595104298385418"/>
          <c:w val="0.93629207815754512"/>
          <c:h val="0.60100733131251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'Evolución Mensual'!$C$42</c:f>
              <c:strCache>
                <c:ptCount val="1"/>
                <c:pt idx="0">
                  <c:v>T. del 2015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'Evolución Mensual'!$B$43:$B$54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'Evolución Mensual'!$C$43:$C$54</c:f>
              <c:numCache>
                <c:formatCode>0</c:formatCode>
                <c:ptCount val="12"/>
                <c:pt idx="0">
                  <c:v>39.76</c:v>
                </c:pt>
                <c:pt idx="1">
                  <c:v>38.06</c:v>
                </c:pt>
                <c:pt idx="2">
                  <c:v>34.03</c:v>
                </c:pt>
                <c:pt idx="3">
                  <c:v>34.56</c:v>
                </c:pt>
                <c:pt idx="4">
                  <c:v>29.82</c:v>
                </c:pt>
                <c:pt idx="5">
                  <c:v>32.340000000000003</c:v>
                </c:pt>
                <c:pt idx="6">
                  <c:v>45.78</c:v>
                </c:pt>
                <c:pt idx="7">
                  <c:v>40.57</c:v>
                </c:pt>
                <c:pt idx="8">
                  <c:v>32.729999999999997</c:v>
                </c:pt>
                <c:pt idx="9">
                  <c:v>62.78</c:v>
                </c:pt>
                <c:pt idx="10">
                  <c:v>34.99</c:v>
                </c:pt>
                <c:pt idx="11">
                  <c:v>50.06</c:v>
                </c:pt>
              </c:numCache>
            </c:numRef>
          </c:val>
        </c:ser>
        <c:ser>
          <c:idx val="1"/>
          <c:order val="1"/>
          <c:tx>
            <c:strRef>
              <c:f>'Evolución Mensual'!$D$42</c:f>
              <c:strCache>
                <c:ptCount val="1"/>
                <c:pt idx="0">
                  <c:v>T. del 2016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tx1"/>
                    </a:solidFill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trendlineType val="movingAvg"/>
            <c:period val="2"/>
            <c:dispRSqr val="0"/>
            <c:dispEq val="0"/>
          </c:trendline>
          <c:cat>
            <c:strRef>
              <c:f>'Evolución Mensual'!$B$43:$B$54</c:f>
              <c:strCache>
                <c:ptCount val="12"/>
                <c:pt idx="0">
                  <c:v>Enero 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'Evolución Mensual'!$D$43:$D$54</c:f>
              <c:numCache>
                <c:formatCode>0</c:formatCode>
                <c:ptCount val="12"/>
                <c:pt idx="0">
                  <c:v>30</c:v>
                </c:pt>
                <c:pt idx="1">
                  <c:v>35</c:v>
                </c:pt>
                <c:pt idx="2">
                  <c:v>22</c:v>
                </c:pt>
                <c:pt idx="3">
                  <c:v>26</c:v>
                </c:pt>
                <c:pt idx="4" formatCode="General">
                  <c:v>21</c:v>
                </c:pt>
                <c:pt idx="5" formatCode="General">
                  <c:v>23</c:v>
                </c:pt>
                <c:pt idx="6" formatCode="General">
                  <c:v>43.5</c:v>
                </c:pt>
                <c:pt idx="7" formatCode="General">
                  <c:v>27</c:v>
                </c:pt>
                <c:pt idx="8" formatCode="General">
                  <c:v>25.6</c:v>
                </c:pt>
                <c:pt idx="9" formatCode="0.0">
                  <c:v>24.53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0888080"/>
        <c:axId val="370886904"/>
      </c:barChart>
      <c:lineChart>
        <c:grouping val="standard"/>
        <c:varyColors val="0"/>
        <c:ser>
          <c:idx val="2"/>
          <c:order val="2"/>
          <c:tx>
            <c:v>24 horas</c:v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'Evolución Mensual'!$E$43:$E$54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88080"/>
        <c:axId val="370886904"/>
      </c:lineChart>
      <c:catAx>
        <c:axId val="370888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PE"/>
          </a:p>
        </c:txPr>
        <c:crossAx val="370886904"/>
        <c:crosses val="autoZero"/>
        <c:auto val="1"/>
        <c:lblAlgn val="ctr"/>
        <c:lblOffset val="100"/>
        <c:noMultiLvlLbl val="0"/>
      </c:catAx>
      <c:valAx>
        <c:axId val="370886904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3708880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1.1325590824657316E-2"/>
          <c:y val="0.9119931104407466"/>
          <c:w val="0.93711701423697746"/>
          <c:h val="7.8595962122179008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053894465940913E-2"/>
          <c:y val="4.5548798707853763E-2"/>
          <c:w val="0.92087693505665746"/>
          <c:h val="0.7596579043004249"/>
        </c:manualLayout>
      </c:layout>
      <c:lineChart>
        <c:grouping val="standard"/>
        <c:varyColors val="0"/>
        <c:ser>
          <c:idx val="0"/>
          <c:order val="0"/>
          <c:tx>
            <c:strRef>
              <c:f>'Evalución Tiempo X Unidad'!$B$6</c:f>
              <c:strCache>
                <c:ptCount val="1"/>
                <c:pt idx="0">
                  <c:v>FILTROS LYS S.A. 1</c:v>
                </c:pt>
              </c:strCache>
            </c:strRef>
          </c:tx>
          <c:marker>
            <c:symbol val="none"/>
          </c:marker>
          <c:cat>
            <c:numRef>
              <c:f>'Evalución Tiempo X Unidad'!$C$5:$J$5</c:f>
              <c:numCache>
                <c:formatCode>mmm\-yy</c:formatCode>
                <c:ptCount val="8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</c:numCache>
            </c:numRef>
          </c:cat>
          <c:val>
            <c:numRef>
              <c:f>'Evalución Tiempo X Unidad'!$C$6:$J$6</c:f>
              <c:numCache>
                <c:formatCode>0.0</c:formatCode>
                <c:ptCount val="8"/>
                <c:pt idx="0">
                  <c:v>30.341431863954341</c:v>
                </c:pt>
                <c:pt idx="1">
                  <c:v>31.793574393203727</c:v>
                </c:pt>
                <c:pt idx="2">
                  <c:v>21.410444139957981</c:v>
                </c:pt>
                <c:pt idx="3">
                  <c:v>27.914559362603274</c:v>
                </c:pt>
                <c:pt idx="4">
                  <c:v>21.017493328657082</c:v>
                </c:pt>
                <c:pt idx="5">
                  <c:v>20.747693478069355</c:v>
                </c:pt>
                <c:pt idx="6">
                  <c:v>43.484940262264715</c:v>
                </c:pt>
                <c:pt idx="7">
                  <c:v>31.120168312910238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'Evalución Tiempo X Unidad'!$B$7</c:f>
              <c:strCache>
                <c:ptCount val="1"/>
                <c:pt idx="0">
                  <c:v>FILTROS LYS S.A. 2</c:v>
                </c:pt>
              </c:strCache>
            </c:strRef>
          </c:tx>
          <c:marker>
            <c:symbol val="none"/>
          </c:marker>
          <c:cat>
            <c:numRef>
              <c:f>'Evalución Tiempo X Unidad'!$C$5:$J$5</c:f>
              <c:numCache>
                <c:formatCode>mmm\-yy</c:formatCode>
                <c:ptCount val="8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</c:numCache>
            </c:numRef>
          </c:cat>
          <c:val>
            <c:numRef>
              <c:f>'Evalución Tiempo X Unidad'!$C$7:$J$7</c:f>
              <c:numCache>
                <c:formatCode>0.0</c:formatCode>
                <c:ptCount val="8"/>
                <c:pt idx="0">
                  <c:v>31.996305676880755</c:v>
                </c:pt>
                <c:pt idx="1">
                  <c:v>38.66495258960456</c:v>
                </c:pt>
                <c:pt idx="2">
                  <c:v>22.356548936798362</c:v>
                </c:pt>
                <c:pt idx="3">
                  <c:v>27.028696102536671</c:v>
                </c:pt>
                <c:pt idx="4">
                  <c:v>20.745509963131987</c:v>
                </c:pt>
                <c:pt idx="5">
                  <c:v>25.148411726912457</c:v>
                </c:pt>
                <c:pt idx="6">
                  <c:v>38.748094856216063</c:v>
                </c:pt>
                <c:pt idx="7">
                  <c:v>24.502785832249796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'Evalución Tiempo X Unidad'!$B$8</c:f>
              <c:strCache>
                <c:ptCount val="1"/>
                <c:pt idx="0">
                  <c:v>FILTROS LYS S.A. 3</c:v>
                </c:pt>
              </c:strCache>
            </c:strRef>
          </c:tx>
          <c:marker>
            <c:symbol val="none"/>
          </c:marker>
          <c:cat>
            <c:numRef>
              <c:f>'Evalución Tiempo X Unidad'!$C$5:$J$5</c:f>
              <c:numCache>
                <c:formatCode>mmm\-yy</c:formatCode>
                <c:ptCount val="8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</c:numCache>
            </c:numRef>
          </c:cat>
          <c:val>
            <c:numRef>
              <c:f>'Evalución Tiempo X Unidad'!$C$8:$J$8</c:f>
              <c:numCache>
                <c:formatCode>0.0</c:formatCode>
                <c:ptCount val="8"/>
                <c:pt idx="0">
                  <c:v>27.404636774785146</c:v>
                </c:pt>
                <c:pt idx="1">
                  <c:v>36.4510198085121</c:v>
                </c:pt>
                <c:pt idx="2">
                  <c:v>22.652577566069937</c:v>
                </c:pt>
                <c:pt idx="3">
                  <c:v>20.394255516411768</c:v>
                </c:pt>
                <c:pt idx="4">
                  <c:v>21.313922924510678</c:v>
                </c:pt>
                <c:pt idx="5">
                  <c:v>24.870211308518051</c:v>
                </c:pt>
                <c:pt idx="6">
                  <c:v>48.027771213703332</c:v>
                </c:pt>
                <c:pt idx="7">
                  <c:v>22.990438236866144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88472"/>
        <c:axId val="370890432"/>
      </c:lineChart>
      <c:dateAx>
        <c:axId val="370888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370890432"/>
        <c:crosses val="autoZero"/>
        <c:auto val="1"/>
        <c:lblOffset val="100"/>
        <c:baseTimeUnit val="months"/>
      </c:dateAx>
      <c:valAx>
        <c:axId val="370890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70888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734246783480508"/>
          <c:y val="0.89743848172824447"/>
          <c:w val="0.79609353924591653"/>
          <c:h val="9.9482010902483334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183173</xdr:colOff>
      <xdr:row>10</xdr:row>
      <xdr:rowOff>103170</xdr:rowOff>
    </xdr:from>
    <xdr:to>
      <xdr:col>29</xdr:col>
      <xdr:colOff>634999</xdr:colOff>
      <xdr:row>33</xdr:row>
      <xdr:rowOff>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170961</xdr:colOff>
      <xdr:row>34</xdr:row>
      <xdr:rowOff>1</xdr:rowOff>
    </xdr:from>
    <xdr:to>
      <xdr:col>29</xdr:col>
      <xdr:colOff>622788</xdr:colOff>
      <xdr:row>57</xdr:row>
      <xdr:rowOff>97693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9</xdr:row>
      <xdr:rowOff>123824</xdr:rowOff>
    </xdr:from>
    <xdr:to>
      <xdr:col>10</xdr:col>
      <xdr:colOff>857251</xdr:colOff>
      <xdr:row>25</xdr:row>
      <xdr:rowOff>171449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W57"/>
  <sheetViews>
    <sheetView showGridLines="0" tabSelected="1" zoomScale="78" zoomScaleNormal="78" workbookViewId="0">
      <selection activeCell="P16" sqref="P16"/>
    </sheetView>
  </sheetViews>
  <sheetFormatPr baseColWidth="10" defaultRowHeight="15" customHeight="1" x14ac:dyDescent="0.25"/>
  <cols>
    <col min="1" max="1" width="4.85546875" style="9" customWidth="1"/>
    <col min="2" max="2" width="21.28515625" style="9" customWidth="1"/>
    <col min="3" max="3" width="10.42578125" style="9" customWidth="1"/>
    <col min="4" max="4" width="12" style="9" bestFit="1" customWidth="1"/>
    <col min="5" max="5" width="12" style="9" customWidth="1"/>
    <col min="6" max="7" width="12" style="9" bestFit="1" customWidth="1"/>
    <col min="8" max="8" width="10.42578125" style="9" bestFit="1" customWidth="1"/>
    <col min="9" max="9" width="12" style="9" bestFit="1" customWidth="1"/>
    <col min="10" max="11" width="10.42578125" style="9" bestFit="1" customWidth="1"/>
    <col min="12" max="13" width="12" style="9" bestFit="1" customWidth="1"/>
    <col min="14" max="14" width="10.42578125" style="9" bestFit="1" customWidth="1"/>
    <col min="15" max="18" width="12" customWidth="1"/>
    <col min="19" max="19" width="7.140625" bestFit="1" customWidth="1"/>
    <col min="20" max="23" width="11.42578125" style="9"/>
  </cols>
  <sheetData>
    <row r="1" spans="1:23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T1"/>
      <c r="U1"/>
      <c r="V1"/>
      <c r="W1"/>
    </row>
    <row r="2" spans="1:2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T2"/>
      <c r="U2"/>
      <c r="V2"/>
      <c r="W2"/>
    </row>
    <row r="3" spans="1:23" ht="18.75" x14ac:dyDescent="0.3">
      <c r="A3"/>
      <c r="B3" s="10" t="s">
        <v>55</v>
      </c>
      <c r="C3"/>
      <c r="D3"/>
      <c r="E3"/>
      <c r="F3"/>
      <c r="G3"/>
      <c r="H3"/>
      <c r="I3"/>
      <c r="J3"/>
      <c r="K3"/>
      <c r="L3"/>
      <c r="M3"/>
      <c r="N3"/>
      <c r="T3"/>
      <c r="U3"/>
      <c r="V3"/>
      <c r="W3"/>
    </row>
    <row r="4" spans="1:23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T4"/>
      <c r="U4"/>
      <c r="V4"/>
      <c r="W4"/>
    </row>
    <row r="5" spans="1:23" ht="45" x14ac:dyDescent="0.25">
      <c r="A5"/>
      <c r="B5" s="21"/>
      <c r="C5" s="22">
        <v>42248</v>
      </c>
      <c r="D5" s="22">
        <v>42278</v>
      </c>
      <c r="E5" s="22">
        <v>42309</v>
      </c>
      <c r="F5" s="22">
        <v>42339</v>
      </c>
      <c r="G5" s="22">
        <v>42370</v>
      </c>
      <c r="H5" s="23">
        <v>42401</v>
      </c>
      <c r="I5" s="23">
        <v>42430</v>
      </c>
      <c r="J5" s="23">
        <v>42461</v>
      </c>
      <c r="K5" s="23">
        <v>42491</v>
      </c>
      <c r="L5" s="23">
        <v>42522</v>
      </c>
      <c r="M5" s="23">
        <v>42552</v>
      </c>
      <c r="N5" s="23">
        <v>42583</v>
      </c>
      <c r="O5" s="23">
        <v>42614</v>
      </c>
      <c r="P5" s="23">
        <v>42644</v>
      </c>
      <c r="Q5" s="47" t="s">
        <v>68</v>
      </c>
      <c r="R5" s="47" t="s">
        <v>69</v>
      </c>
      <c r="T5" s="1"/>
      <c r="U5" s="1"/>
      <c r="V5" s="1"/>
      <c r="W5" s="1"/>
    </row>
    <row r="6" spans="1:23" x14ac:dyDescent="0.25">
      <c r="A6"/>
      <c r="B6" s="2" t="s">
        <v>9</v>
      </c>
      <c r="C6" s="11"/>
      <c r="D6" s="11">
        <v>0.29526406015683221</v>
      </c>
      <c r="E6" s="11">
        <v>0.11761037746266623</v>
      </c>
      <c r="F6" s="11">
        <v>0.2</v>
      </c>
      <c r="G6" s="11">
        <v>0.22</v>
      </c>
      <c r="H6" s="11">
        <v>0.1271764233718731</v>
      </c>
      <c r="I6" s="11">
        <v>0.8421052631578948</v>
      </c>
      <c r="J6" s="11">
        <v>0.97</v>
      </c>
      <c r="K6" s="11">
        <v>0.96</v>
      </c>
      <c r="L6" s="11">
        <v>1.33</v>
      </c>
      <c r="M6" s="11">
        <v>1.31</v>
      </c>
      <c r="N6" s="11">
        <v>0.8</v>
      </c>
      <c r="O6" s="11"/>
      <c r="P6" s="11"/>
      <c r="Q6" s="38">
        <f>+AVERAGE(I10:P10)</f>
        <v>1.375</v>
      </c>
      <c r="R6" s="48"/>
      <c r="T6" s="1"/>
      <c r="U6" s="1"/>
      <c r="V6" s="1"/>
      <c r="W6"/>
    </row>
    <row r="7" spans="1:23" x14ac:dyDescent="0.25">
      <c r="A7"/>
      <c r="B7" s="2" t="s">
        <v>1</v>
      </c>
      <c r="C7" s="11">
        <v>0.32088837939209119</v>
      </c>
      <c r="D7" s="11">
        <v>0.31990211021187986</v>
      </c>
      <c r="E7" s="11">
        <v>0.233731950191297</v>
      </c>
      <c r="F7" s="11">
        <v>0.15639641139282209</v>
      </c>
      <c r="G7" s="11">
        <v>0.5306215976597467</v>
      </c>
      <c r="H7" s="11"/>
      <c r="I7" s="11"/>
      <c r="J7" s="11"/>
      <c r="K7" s="11"/>
      <c r="L7" s="11"/>
      <c r="M7" s="11"/>
      <c r="N7" s="11"/>
      <c r="O7" s="11"/>
      <c r="P7" s="11"/>
      <c r="Q7" s="38"/>
      <c r="R7" s="48"/>
      <c r="T7" s="1"/>
      <c r="U7" s="1"/>
      <c r="V7" s="1"/>
      <c r="W7"/>
    </row>
    <row r="8" spans="1:23" x14ac:dyDescent="0.25">
      <c r="A8"/>
      <c r="B8" s="2" t="s">
        <v>2</v>
      </c>
      <c r="C8" s="11">
        <v>0.28775501118543334</v>
      </c>
      <c r="D8" s="11">
        <v>0.1851993829753957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38"/>
      <c r="R8" s="48"/>
      <c r="T8" s="1"/>
      <c r="U8" s="1"/>
      <c r="V8" s="1"/>
      <c r="W8"/>
    </row>
    <row r="9" spans="1:23" x14ac:dyDescent="0.25">
      <c r="A9"/>
      <c r="B9" s="2" t="s">
        <v>3</v>
      </c>
      <c r="C9" s="11">
        <v>0.61621164398045614</v>
      </c>
      <c r="D9" s="11">
        <v>0.4404120448600195</v>
      </c>
      <c r="E9" s="11">
        <v>0.34446277663382002</v>
      </c>
      <c r="F9" s="11">
        <v>0.20933426273681582</v>
      </c>
      <c r="G9" s="11">
        <v>0.49717105178624194</v>
      </c>
      <c r="H9" s="11">
        <v>0.41218028055283901</v>
      </c>
      <c r="I9" s="11"/>
      <c r="J9" s="11"/>
      <c r="K9" s="11"/>
      <c r="L9" s="11"/>
      <c r="M9" s="11"/>
      <c r="N9" s="11"/>
      <c r="O9" s="11"/>
      <c r="P9" s="11"/>
      <c r="Q9" s="38"/>
      <c r="R9" s="48"/>
      <c r="T9" s="1"/>
      <c r="U9" s="1"/>
      <c r="V9" s="1"/>
      <c r="W9"/>
    </row>
    <row r="10" spans="1:23" x14ac:dyDescent="0.25">
      <c r="A10"/>
      <c r="B10" s="4" t="s">
        <v>0</v>
      </c>
      <c r="C10" s="12">
        <v>0.29579628042604811</v>
      </c>
      <c r="D10" s="12">
        <v>0.23101315317359797</v>
      </c>
      <c r="E10" s="12"/>
      <c r="F10" s="12"/>
      <c r="G10" s="12">
        <v>0.31954479846153183</v>
      </c>
      <c r="H10" s="12">
        <v>0.34235761474812998</v>
      </c>
      <c r="I10" s="12"/>
      <c r="J10" s="5"/>
      <c r="K10" s="38"/>
      <c r="L10" s="38"/>
      <c r="M10" s="38"/>
      <c r="N10" s="38"/>
      <c r="O10" s="38">
        <v>1.38</v>
      </c>
      <c r="P10" s="38">
        <v>1.37</v>
      </c>
      <c r="Q10" s="38">
        <f t="shared" ref="Q10:Q13" si="0">+AVERAGE(I10:P10)</f>
        <v>1.375</v>
      </c>
      <c r="R10" s="48"/>
      <c r="T10" s="1"/>
      <c r="U10" s="1"/>
      <c r="V10" s="1"/>
      <c r="W10"/>
    </row>
    <row r="11" spans="1:23" x14ac:dyDescent="0.25">
      <c r="A11"/>
      <c r="B11" s="4" t="s">
        <v>5</v>
      </c>
      <c r="C11" s="12">
        <v>0.77306926064842119</v>
      </c>
      <c r="D11" s="12">
        <v>0.95166845047702886</v>
      </c>
      <c r="E11" s="12">
        <v>0.46788871639309132</v>
      </c>
      <c r="F11" s="12">
        <v>0.66590719143284194</v>
      </c>
      <c r="G11" s="12">
        <v>0.81164473036118867</v>
      </c>
      <c r="H11" s="12">
        <v>1</v>
      </c>
      <c r="I11" s="12">
        <v>0.92105263157894746</v>
      </c>
      <c r="J11" s="5">
        <v>1.08</v>
      </c>
      <c r="K11" s="38">
        <v>0.93</v>
      </c>
      <c r="L11" s="38">
        <v>1.62</v>
      </c>
      <c r="M11" s="38">
        <v>1.87</v>
      </c>
      <c r="N11" s="38">
        <v>1.29</v>
      </c>
      <c r="O11" s="38">
        <v>2.06</v>
      </c>
      <c r="P11" s="38">
        <v>1.27</v>
      </c>
      <c r="Q11" s="38">
        <f t="shared" si="0"/>
        <v>1.3801315789473685</v>
      </c>
      <c r="R11" s="48"/>
      <c r="T11" s="1"/>
      <c r="U11" s="1"/>
      <c r="V11" s="1"/>
      <c r="W11"/>
    </row>
    <row r="12" spans="1:23" x14ac:dyDescent="0.25">
      <c r="A12"/>
      <c r="B12" s="4" t="s">
        <v>6</v>
      </c>
      <c r="C12" s="12">
        <v>1</v>
      </c>
      <c r="D12" s="12">
        <v>1</v>
      </c>
      <c r="E12" s="12">
        <v>0.55323516229400649</v>
      </c>
      <c r="F12" s="12">
        <v>1</v>
      </c>
      <c r="G12" s="12">
        <v>1</v>
      </c>
      <c r="H12" s="12">
        <v>0.75714179285616445</v>
      </c>
      <c r="I12" s="12">
        <v>1</v>
      </c>
      <c r="J12" s="5">
        <v>1.06</v>
      </c>
      <c r="K12" s="38">
        <v>1.29</v>
      </c>
      <c r="L12" s="38">
        <v>1.27</v>
      </c>
      <c r="M12" s="38">
        <v>1.35</v>
      </c>
      <c r="N12" s="38">
        <v>1.1100000000000001</v>
      </c>
      <c r="O12" s="38">
        <v>1.47</v>
      </c>
      <c r="P12" s="38">
        <v>1.26</v>
      </c>
      <c r="Q12" s="38">
        <f t="shared" si="0"/>
        <v>1.2262500000000001</v>
      </c>
      <c r="R12" s="48"/>
      <c r="T12" s="1"/>
      <c r="U12" s="1"/>
      <c r="V12" s="1"/>
      <c r="W12"/>
    </row>
    <row r="13" spans="1:23" x14ac:dyDescent="0.25">
      <c r="A13"/>
      <c r="B13" s="6" t="s">
        <v>10</v>
      </c>
      <c r="C13" s="14"/>
      <c r="D13" s="14"/>
      <c r="E13" s="13">
        <v>0.14891295169179403</v>
      </c>
      <c r="F13" s="13">
        <v>0.3</v>
      </c>
      <c r="G13" s="13">
        <v>0.5429995845450768</v>
      </c>
      <c r="H13" s="13">
        <v>0.56875274869204306</v>
      </c>
      <c r="I13" s="13">
        <v>0.80701754385964919</v>
      </c>
      <c r="J13" s="3">
        <v>1.0900000000000001</v>
      </c>
      <c r="K13" s="38">
        <v>0.99</v>
      </c>
      <c r="L13" s="38">
        <v>1.57</v>
      </c>
      <c r="M13" s="38">
        <v>1.55</v>
      </c>
      <c r="N13" s="38">
        <v>1.1399999999999999</v>
      </c>
      <c r="O13" s="38">
        <v>1.02</v>
      </c>
      <c r="P13" s="38">
        <v>1.1599999999999999</v>
      </c>
      <c r="Q13" s="38">
        <f t="shared" si="0"/>
        <v>1.1658771929824561</v>
      </c>
      <c r="R13" s="48"/>
      <c r="T13" s="1"/>
      <c r="U13" s="1"/>
      <c r="V13" s="1"/>
      <c r="W13"/>
    </row>
    <row r="14" spans="1:23" x14ac:dyDescent="0.25">
      <c r="A14"/>
      <c r="B14" s="6" t="s">
        <v>40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3">
        <v>0.45</v>
      </c>
      <c r="O14" s="38">
        <v>1.04</v>
      </c>
      <c r="P14" s="38">
        <v>1.1200000000000001</v>
      </c>
      <c r="Q14" s="38">
        <f t="shared" ref="Q14:Q26" si="1">+AVERAGE(I14:P14)</f>
        <v>0.87000000000000011</v>
      </c>
      <c r="R14" s="48"/>
      <c r="T14" s="1"/>
      <c r="U14" s="1"/>
      <c r="V14" s="1"/>
      <c r="W14"/>
    </row>
    <row r="15" spans="1:23" x14ac:dyDescent="0.25">
      <c r="A15"/>
      <c r="B15" s="6" t="s">
        <v>39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3">
        <v>0.3</v>
      </c>
      <c r="O15" s="38">
        <v>0.6</v>
      </c>
      <c r="P15" s="38">
        <v>0.71</v>
      </c>
      <c r="Q15" s="38">
        <f t="shared" si="1"/>
        <v>0.53666666666666663</v>
      </c>
      <c r="R15" s="48"/>
      <c r="T15" s="1"/>
      <c r="U15" s="1"/>
      <c r="V15" s="1"/>
      <c r="W15"/>
    </row>
    <row r="16" spans="1:23" x14ac:dyDescent="0.25">
      <c r="A16"/>
      <c r="B16" s="6" t="s">
        <v>49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38">
        <v>0.62</v>
      </c>
      <c r="P16" s="38">
        <v>0.82</v>
      </c>
      <c r="Q16" s="38">
        <f t="shared" si="1"/>
        <v>0.72</v>
      </c>
      <c r="R16" s="48"/>
      <c r="T16" s="1"/>
      <c r="U16" s="1"/>
      <c r="V16" s="1"/>
      <c r="W16"/>
    </row>
    <row r="17" spans="1:23" x14ac:dyDescent="0.25">
      <c r="A17"/>
      <c r="B17" s="6" t="s">
        <v>47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38">
        <v>0.79</v>
      </c>
      <c r="P17" s="38">
        <v>0.78</v>
      </c>
      <c r="Q17" s="38">
        <f t="shared" si="1"/>
        <v>0.78500000000000003</v>
      </c>
      <c r="R17" s="48"/>
      <c r="T17" s="1"/>
      <c r="U17" s="1"/>
      <c r="V17" s="1"/>
      <c r="W17"/>
    </row>
    <row r="18" spans="1:23" x14ac:dyDescent="0.25">
      <c r="A18"/>
      <c r="B18" s="6" t="s">
        <v>48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38">
        <v>0.51</v>
      </c>
      <c r="P18" s="38">
        <v>0.97</v>
      </c>
      <c r="Q18" s="38">
        <f t="shared" si="1"/>
        <v>0.74</v>
      </c>
      <c r="R18" s="48"/>
      <c r="T18" s="1"/>
      <c r="U18" s="1"/>
      <c r="V18" s="1"/>
      <c r="W18"/>
    </row>
    <row r="19" spans="1:23" x14ac:dyDescent="0.25">
      <c r="A19"/>
      <c r="B19" s="7" t="s">
        <v>50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0">
        <v>0.44</v>
      </c>
      <c r="P19" s="50">
        <v>0.75</v>
      </c>
      <c r="Q19" s="49">
        <f t="shared" si="1"/>
        <v>0.59499999999999997</v>
      </c>
      <c r="R19" s="49"/>
      <c r="T19" s="1"/>
      <c r="U19" s="1"/>
      <c r="V19" s="1"/>
      <c r="W19"/>
    </row>
    <row r="20" spans="1:23" x14ac:dyDescent="0.25">
      <c r="A20"/>
      <c r="B20" s="7" t="s">
        <v>7</v>
      </c>
      <c r="C20" s="49">
        <v>0.76856169795991047</v>
      </c>
      <c r="D20" s="49">
        <v>0.76418129237827415</v>
      </c>
      <c r="E20" s="49">
        <v>0.57459938031425994</v>
      </c>
      <c r="F20" s="49">
        <v>0.55000000000000004</v>
      </c>
      <c r="G20" s="49">
        <v>0.49730810908047396</v>
      </c>
      <c r="H20" s="49">
        <v>0.3654276424092841</v>
      </c>
      <c r="I20" s="49">
        <v>0.77192982456140358</v>
      </c>
      <c r="J20" s="49">
        <v>0.67</v>
      </c>
      <c r="K20" s="49">
        <v>0.68</v>
      </c>
      <c r="L20" s="49">
        <v>0.91</v>
      </c>
      <c r="M20" s="49">
        <v>0.96</v>
      </c>
      <c r="N20" s="49">
        <v>0.85</v>
      </c>
      <c r="O20" s="50"/>
      <c r="P20" s="50"/>
      <c r="Q20" s="49">
        <f t="shared" si="1"/>
        <v>0.80698830409356725</v>
      </c>
      <c r="R20" s="49"/>
      <c r="T20" s="1"/>
      <c r="U20" s="1"/>
      <c r="V20" s="1"/>
      <c r="W20"/>
    </row>
    <row r="21" spans="1:23" x14ac:dyDescent="0.25">
      <c r="A21"/>
      <c r="B21" s="7" t="s">
        <v>11</v>
      </c>
      <c r="C21" s="49"/>
      <c r="D21" s="49"/>
      <c r="E21" s="49"/>
      <c r="F21" s="49">
        <v>0.24638208886900609</v>
      </c>
      <c r="G21" s="49">
        <v>0.64438343491277594</v>
      </c>
      <c r="H21" s="49">
        <v>0.45273931945389051</v>
      </c>
      <c r="I21" s="49">
        <v>0.87719298245614041</v>
      </c>
      <c r="J21" s="49">
        <v>0.84</v>
      </c>
      <c r="K21" s="49">
        <v>0.7</v>
      </c>
      <c r="L21" s="49">
        <v>1.1299999999999999</v>
      </c>
      <c r="M21" s="49">
        <v>1.24</v>
      </c>
      <c r="N21" s="49">
        <v>0.75</v>
      </c>
      <c r="O21" s="50">
        <v>0.83</v>
      </c>
      <c r="P21" s="50"/>
      <c r="Q21" s="49">
        <f t="shared" si="1"/>
        <v>0.90959899749373441</v>
      </c>
      <c r="R21" s="49"/>
      <c r="T21" s="1"/>
      <c r="U21" s="1"/>
      <c r="V21" s="1"/>
      <c r="W21"/>
    </row>
    <row r="22" spans="1:23" x14ac:dyDescent="0.25">
      <c r="A22"/>
      <c r="B22" s="7" t="s">
        <v>8</v>
      </c>
      <c r="C22" s="49">
        <v>0.13054124141615375</v>
      </c>
      <c r="D22" s="49">
        <v>0.2</v>
      </c>
      <c r="E22" s="49">
        <v>0.36</v>
      </c>
      <c r="F22" s="49">
        <v>0.31222755126457824</v>
      </c>
      <c r="G22" s="49">
        <v>0.39151701009512629</v>
      </c>
      <c r="H22" s="49">
        <v>0.30683213692631944</v>
      </c>
      <c r="I22" s="49">
        <v>0.83333333333333337</v>
      </c>
      <c r="J22" s="49">
        <v>0.8</v>
      </c>
      <c r="K22" s="49">
        <v>0.64</v>
      </c>
      <c r="L22" s="49">
        <v>0.94</v>
      </c>
      <c r="M22" s="49">
        <v>0.91</v>
      </c>
      <c r="N22" s="49"/>
      <c r="O22" s="50"/>
      <c r="P22" s="50"/>
      <c r="Q22" s="49">
        <f t="shared" si="1"/>
        <v>0.82466666666666666</v>
      </c>
      <c r="R22" s="49"/>
      <c r="T22" s="1"/>
      <c r="U22" s="1"/>
      <c r="V22" s="1"/>
      <c r="W22"/>
    </row>
    <row r="23" spans="1:23" x14ac:dyDescent="0.25">
      <c r="A23"/>
      <c r="B23" s="7" t="s">
        <v>4</v>
      </c>
      <c r="C23" s="49">
        <v>0.40372179990873575</v>
      </c>
      <c r="D23" s="49">
        <v>0.80917011417408569</v>
      </c>
      <c r="E23" s="49">
        <v>0.98925618224217116</v>
      </c>
      <c r="F23" s="49">
        <v>0.57584521964093116</v>
      </c>
      <c r="G23" s="49">
        <v>0.34269463206541056</v>
      </c>
      <c r="H23" s="49">
        <v>0.42320364713883685</v>
      </c>
      <c r="I23" s="49">
        <v>0.7880787037037037</v>
      </c>
      <c r="J23" s="49">
        <v>1.18</v>
      </c>
      <c r="K23" s="49">
        <v>1.0900000000000001</v>
      </c>
      <c r="L23" s="49">
        <v>1.54</v>
      </c>
      <c r="M23" s="49"/>
      <c r="N23" s="49"/>
      <c r="O23" s="50"/>
      <c r="P23" s="50"/>
      <c r="Q23" s="49">
        <f t="shared" si="1"/>
        <v>1.1495196759259259</v>
      </c>
      <c r="R23" s="49"/>
      <c r="T23" s="1"/>
      <c r="U23" s="1"/>
      <c r="V23" s="1"/>
      <c r="W23"/>
    </row>
    <row r="24" spans="1:23" x14ac:dyDescent="0.25">
      <c r="A24"/>
      <c r="B24" s="7" t="s">
        <v>12</v>
      </c>
      <c r="C24" s="49"/>
      <c r="D24" s="49"/>
      <c r="E24" s="49"/>
      <c r="F24" s="49"/>
      <c r="G24" s="49">
        <v>5.0257196578707287E-2</v>
      </c>
      <c r="H24" s="49">
        <v>0.22030391221488704</v>
      </c>
      <c r="I24" s="49">
        <v>0.36842105263157898</v>
      </c>
      <c r="J24" s="49">
        <v>0.32</v>
      </c>
      <c r="K24" s="49"/>
      <c r="L24" s="49"/>
      <c r="M24" s="49"/>
      <c r="N24" s="49"/>
      <c r="O24" s="50"/>
      <c r="P24" s="50"/>
      <c r="Q24" s="49">
        <f t="shared" si="1"/>
        <v>0.34421052631578952</v>
      </c>
      <c r="R24" s="49"/>
      <c r="T24" s="1"/>
      <c r="U24" s="1"/>
      <c r="V24" s="1"/>
      <c r="W24"/>
    </row>
    <row r="25" spans="1:23" x14ac:dyDescent="0.25">
      <c r="A25"/>
      <c r="B25" s="7" t="s">
        <v>13</v>
      </c>
      <c r="C25" s="49"/>
      <c r="D25" s="49"/>
      <c r="E25" s="49"/>
      <c r="F25" s="49"/>
      <c r="G25" s="49">
        <v>0.17676536219531519</v>
      </c>
      <c r="H25" s="49">
        <v>0.24521817705542082</v>
      </c>
      <c r="I25" s="49">
        <v>0.22361111111111115</v>
      </c>
      <c r="J25" s="49"/>
      <c r="K25" s="49"/>
      <c r="L25" s="49"/>
      <c r="M25" s="49"/>
      <c r="N25" s="49"/>
      <c r="O25" s="50"/>
      <c r="P25" s="50"/>
      <c r="Q25" s="49">
        <f t="shared" si="1"/>
        <v>0.22361111111111115</v>
      </c>
      <c r="R25" s="49"/>
      <c r="T25" s="1"/>
      <c r="U25" s="1"/>
      <c r="V25" s="1"/>
      <c r="W25"/>
    </row>
    <row r="26" spans="1:23" x14ac:dyDescent="0.25">
      <c r="A26"/>
      <c r="B26" s="7" t="s">
        <v>38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>
        <v>0.4</v>
      </c>
      <c r="O26" s="50"/>
      <c r="P26" s="50"/>
      <c r="Q26" s="49">
        <f t="shared" si="1"/>
        <v>0.4</v>
      </c>
      <c r="R26" s="49"/>
      <c r="T26" s="1"/>
      <c r="U26" s="1"/>
      <c r="V26" s="1"/>
      <c r="W26"/>
    </row>
    <row r="27" spans="1:23" x14ac:dyDescent="0.25">
      <c r="A27"/>
      <c r="B27" s="7" t="s">
        <v>24</v>
      </c>
      <c r="C27" s="49"/>
      <c r="D27" s="49"/>
      <c r="E27" s="49"/>
      <c r="F27" s="49"/>
      <c r="G27" s="49"/>
      <c r="H27" s="49"/>
      <c r="I27" s="49"/>
      <c r="J27" s="49"/>
      <c r="K27" s="49">
        <v>0.56999999999999995</v>
      </c>
      <c r="L27" s="49">
        <v>1.03</v>
      </c>
      <c r="M27" s="49">
        <v>0.99</v>
      </c>
      <c r="N27" s="49"/>
      <c r="O27" s="49"/>
      <c r="P27" s="49"/>
      <c r="Q27" s="49">
        <f t="shared" ref="Q27:Q28" si="2">+AVERAGE(I27:P27)</f>
        <v>0.86333333333333329</v>
      </c>
      <c r="R27" s="49"/>
      <c r="T27" s="1"/>
      <c r="U27" s="1"/>
      <c r="V27" s="1"/>
      <c r="W27"/>
    </row>
    <row r="28" spans="1:23" x14ac:dyDescent="0.25">
      <c r="A28"/>
      <c r="B28" s="7" t="s">
        <v>15</v>
      </c>
      <c r="C28" s="49">
        <v>0.48649957150329998</v>
      </c>
      <c r="D28" s="49">
        <v>0.89432380298146796</v>
      </c>
      <c r="E28" s="49">
        <v>1</v>
      </c>
      <c r="F28" s="49">
        <v>0.60724033056246252</v>
      </c>
      <c r="G28" s="49">
        <v>0.45888495325061346</v>
      </c>
      <c r="H28" s="49"/>
      <c r="I28" s="49"/>
      <c r="J28" s="49">
        <v>1</v>
      </c>
      <c r="K28" s="50">
        <v>0.88</v>
      </c>
      <c r="L28" s="50">
        <v>1.06</v>
      </c>
      <c r="M28" s="50">
        <v>1.06</v>
      </c>
      <c r="N28" s="50">
        <v>0.55000000000000004</v>
      </c>
      <c r="O28" s="49"/>
      <c r="P28" s="49"/>
      <c r="Q28" s="49">
        <f t="shared" si="2"/>
        <v>0.90999999999999992</v>
      </c>
      <c r="R28" s="49"/>
      <c r="T28" s="1"/>
      <c r="U28" s="1"/>
      <c r="V28" s="1"/>
      <c r="W28"/>
    </row>
    <row r="29" spans="1:23" x14ac:dyDescent="0.25">
      <c r="A29"/>
      <c r="B29" s="7" t="s">
        <v>14</v>
      </c>
      <c r="C29" s="49"/>
      <c r="D29" s="49"/>
      <c r="E29" s="49">
        <v>0.17572053082514341</v>
      </c>
      <c r="F29" s="49">
        <v>0.6</v>
      </c>
      <c r="G29" s="49">
        <v>0.57850598983206192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T29" s="1"/>
      <c r="U29" s="1"/>
      <c r="V29" s="1"/>
      <c r="W29"/>
    </row>
    <row r="30" spans="1:23" x14ac:dyDescent="0.25">
      <c r="A30"/>
      <c r="B30" s="7" t="s">
        <v>16</v>
      </c>
      <c r="C30" s="49">
        <v>0.33090518536655938</v>
      </c>
      <c r="D30" s="49">
        <v>0.74683284214658319</v>
      </c>
      <c r="E30" s="49">
        <v>0.67011153044189964</v>
      </c>
      <c r="F30" s="49">
        <v>0.36231823746258973</v>
      </c>
      <c r="G30" s="49">
        <v>0.49419005563669527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T30" s="1"/>
      <c r="U30" s="1"/>
      <c r="V30" s="1"/>
      <c r="W30"/>
    </row>
    <row r="31" spans="1:23" x14ac:dyDescent="0.25">
      <c r="A31"/>
      <c r="B31" s="7" t="s">
        <v>17</v>
      </c>
      <c r="C31" s="49">
        <v>0.53023962425847815</v>
      </c>
      <c r="D31" s="49">
        <v>0.84349900791521115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T31" s="1"/>
      <c r="U31" s="1"/>
      <c r="V31" s="1"/>
      <c r="W31"/>
    </row>
    <row r="32" spans="1:23" x14ac:dyDescent="0.25">
      <c r="A32"/>
      <c r="B32" s="7" t="s">
        <v>18</v>
      </c>
      <c r="C32" s="49">
        <v>0.43642110652316668</v>
      </c>
      <c r="D32" s="49">
        <v>0.44687976300367094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T32" s="1"/>
      <c r="U32" s="1"/>
      <c r="V32" s="1"/>
      <c r="W32"/>
    </row>
    <row r="33" spans="1:23" ht="15.75" thickBot="1" x14ac:dyDescent="0.3">
      <c r="A33"/>
      <c r="B33" s="8" t="s">
        <v>19</v>
      </c>
      <c r="C33" s="51">
        <v>0.36824561208249401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T33" s="1"/>
      <c r="U33" s="1"/>
      <c r="V33" s="1"/>
      <c r="W33"/>
    </row>
    <row r="34" spans="1:23" x14ac:dyDescent="0.25">
      <c r="A34"/>
      <c r="B34" s="15" t="s">
        <v>20</v>
      </c>
      <c r="C34" s="16">
        <v>0.54319166553075904</v>
      </c>
      <c r="D34" s="16">
        <v>0.84682002806790002</v>
      </c>
      <c r="E34" s="16">
        <v>0.58300766056057995</v>
      </c>
      <c r="F34" s="16">
        <v>0.66672163111624305</v>
      </c>
      <c r="G34" s="16">
        <v>0.95</v>
      </c>
      <c r="H34" s="16">
        <v>0.53461738908930301</v>
      </c>
      <c r="I34" s="16">
        <v>0.8</v>
      </c>
      <c r="J34" s="16">
        <f>AVERAGE(J11:J24)</f>
        <v>0.88</v>
      </c>
      <c r="K34" s="16">
        <f>AVERAGE(K11:K18)</f>
        <v>1.07</v>
      </c>
      <c r="L34" s="16">
        <f>AVERAGE(L11:L18)</f>
        <v>1.4866666666666666</v>
      </c>
      <c r="M34" s="16">
        <f>AVERAGE(M11:M18)</f>
        <v>1.59</v>
      </c>
      <c r="N34" s="16">
        <f>AVERAGE(N11:N18)</f>
        <v>0.85799999999999998</v>
      </c>
      <c r="O34" s="16">
        <f>AVERAGE(O7:O18)</f>
        <v>1.0544444444444445</v>
      </c>
      <c r="P34" s="16">
        <f>AVERAGE(P7:P18)</f>
        <v>1.0511111111111111</v>
      </c>
      <c r="Q34" s="16"/>
      <c r="R34" s="16"/>
      <c r="T34"/>
      <c r="U34"/>
      <c r="V34"/>
      <c r="W34"/>
    </row>
    <row r="35" spans="1:23" x14ac:dyDescent="0.25">
      <c r="A35"/>
      <c r="B35" s="15" t="s">
        <v>21</v>
      </c>
      <c r="C35" s="17">
        <v>248737</v>
      </c>
      <c r="D35" s="17">
        <v>467816</v>
      </c>
      <c r="E35" s="17">
        <v>305519</v>
      </c>
      <c r="F35" s="17">
        <v>311480</v>
      </c>
      <c r="G35" s="17">
        <v>311021</v>
      </c>
      <c r="H35" s="17">
        <v>122864</v>
      </c>
      <c r="I35" s="17">
        <v>309280</v>
      </c>
      <c r="J35" s="24">
        <v>292392</v>
      </c>
      <c r="K35" s="24">
        <v>270320</v>
      </c>
      <c r="L35" s="24">
        <v>330442</v>
      </c>
      <c r="M35" s="24">
        <v>434297</v>
      </c>
      <c r="N35" s="24">
        <v>225560</v>
      </c>
      <c r="O35" s="24">
        <v>354545</v>
      </c>
      <c r="P35" s="24">
        <v>323246</v>
      </c>
      <c r="Q35" s="24"/>
      <c r="R35" s="24"/>
      <c r="T35"/>
      <c r="U35"/>
      <c r="V35"/>
      <c r="W35"/>
    </row>
    <row r="36" spans="1:23" x14ac:dyDescent="0.25">
      <c r="A36"/>
      <c r="B36" s="15" t="s">
        <v>25</v>
      </c>
      <c r="C36" s="36">
        <v>985338.51</v>
      </c>
      <c r="D36" s="36">
        <v>1450653.5199999991</v>
      </c>
      <c r="E36" s="36">
        <v>1130320.3299999982</v>
      </c>
      <c r="F36" s="36">
        <v>1143963.5999999994</v>
      </c>
      <c r="G36" s="36">
        <v>1052789.9999999991</v>
      </c>
      <c r="H36" s="36">
        <v>539733.12000000011</v>
      </c>
      <c r="I36" s="36">
        <v>1138775.9199999988</v>
      </c>
      <c r="J36" s="37">
        <v>982484.71000000078</v>
      </c>
      <c r="K36" s="37">
        <v>992064.09999999963</v>
      </c>
      <c r="L36" s="37">
        <v>1124285.1700000018</v>
      </c>
      <c r="M36" s="37">
        <v>1323083.6099999996</v>
      </c>
      <c r="N36" s="37">
        <v>931250.15999999968</v>
      </c>
      <c r="O36" s="37">
        <v>1348545.5200000003</v>
      </c>
      <c r="P36" s="37">
        <v>931354.21999999939</v>
      </c>
      <c r="Q36" s="37"/>
      <c r="R36" s="37"/>
      <c r="T36"/>
      <c r="U36"/>
      <c r="V36"/>
      <c r="W36"/>
    </row>
    <row r="37" spans="1:23" x14ac:dyDescent="0.25">
      <c r="A37"/>
      <c r="B37" s="15" t="s">
        <v>22</v>
      </c>
      <c r="C37" s="19">
        <v>32.729999999999997</v>
      </c>
      <c r="D37" s="19">
        <v>62.78</v>
      </c>
      <c r="E37" s="19">
        <v>34.99</v>
      </c>
      <c r="F37" s="19">
        <v>50.06</v>
      </c>
      <c r="G37" s="20">
        <v>30</v>
      </c>
      <c r="H37" s="20">
        <v>35</v>
      </c>
      <c r="I37" s="20">
        <v>22</v>
      </c>
      <c r="J37" s="20">
        <v>26</v>
      </c>
      <c r="K37" s="18">
        <v>21</v>
      </c>
      <c r="L37" s="18">
        <v>23</v>
      </c>
      <c r="M37" s="18">
        <v>43.5</v>
      </c>
      <c r="N37" s="19">
        <v>27</v>
      </c>
      <c r="O37" s="41">
        <v>25.6</v>
      </c>
      <c r="P37" s="41">
        <v>24.53</v>
      </c>
      <c r="Q37" s="41"/>
      <c r="R37" s="41"/>
      <c r="T37"/>
      <c r="U37"/>
      <c r="V37"/>
      <c r="W37"/>
    </row>
    <row r="38" spans="1:23" x14ac:dyDescent="0.25">
      <c r="B38" s="15" t="s">
        <v>23</v>
      </c>
      <c r="C38" s="18">
        <v>13</v>
      </c>
      <c r="D38" s="18">
        <v>14</v>
      </c>
      <c r="E38" s="18">
        <v>12</v>
      </c>
      <c r="F38" s="18">
        <v>9</v>
      </c>
      <c r="G38" s="18">
        <v>10</v>
      </c>
      <c r="H38" s="18">
        <v>10</v>
      </c>
      <c r="I38" s="18">
        <v>10</v>
      </c>
      <c r="J38" s="18">
        <v>10</v>
      </c>
      <c r="K38" s="18">
        <f>COUNT(K11:K18)</f>
        <v>3</v>
      </c>
      <c r="L38" s="18">
        <f>COUNT(L11:L18)</f>
        <v>3</v>
      </c>
      <c r="M38" s="18">
        <v>8</v>
      </c>
      <c r="N38" s="18">
        <v>10</v>
      </c>
      <c r="O38" s="18">
        <v>11</v>
      </c>
      <c r="P38" s="18">
        <v>10</v>
      </c>
      <c r="Q38" s="18"/>
      <c r="R38" s="18"/>
    </row>
    <row r="39" spans="1:23" ht="15" customHeight="1" x14ac:dyDescent="0.25">
      <c r="B39" s="15" t="s">
        <v>54</v>
      </c>
      <c r="C39" s="39">
        <v>86</v>
      </c>
      <c r="D39" s="39">
        <v>165</v>
      </c>
      <c r="E39" s="39">
        <v>112</v>
      </c>
      <c r="F39" s="39">
        <v>57</v>
      </c>
      <c r="G39" s="39">
        <v>128</v>
      </c>
      <c r="H39" s="39">
        <v>39</v>
      </c>
      <c r="I39" s="39">
        <v>105</v>
      </c>
      <c r="J39" s="39">
        <v>84</v>
      </c>
      <c r="K39" s="39">
        <v>96</v>
      </c>
      <c r="L39" s="39">
        <v>141</v>
      </c>
      <c r="M39" s="39">
        <v>153</v>
      </c>
      <c r="N39" s="39">
        <v>84</v>
      </c>
      <c r="O39" s="39">
        <v>152</v>
      </c>
      <c r="P39" s="39">
        <v>106</v>
      </c>
      <c r="Q39" s="39"/>
      <c r="R39" s="39"/>
    </row>
    <row r="40" spans="1:23" ht="15" customHeight="1" x14ac:dyDescent="0.25">
      <c r="B40" s="25" t="s">
        <v>21</v>
      </c>
      <c r="C40" s="25">
        <f t="shared" ref="C40:O40" si="3">C35/10000</f>
        <v>24.873699999999999</v>
      </c>
      <c r="D40" s="25">
        <f t="shared" si="3"/>
        <v>46.781599999999997</v>
      </c>
      <c r="E40" s="25">
        <f t="shared" si="3"/>
        <v>30.5519</v>
      </c>
      <c r="F40" s="25">
        <f t="shared" si="3"/>
        <v>31.148</v>
      </c>
      <c r="G40" s="25">
        <f t="shared" si="3"/>
        <v>31.1021</v>
      </c>
      <c r="H40" s="25">
        <f t="shared" si="3"/>
        <v>12.2864</v>
      </c>
      <c r="I40" s="25">
        <f t="shared" si="3"/>
        <v>30.928000000000001</v>
      </c>
      <c r="J40" s="25">
        <f t="shared" si="3"/>
        <v>29.2392</v>
      </c>
      <c r="K40" s="25">
        <f t="shared" si="3"/>
        <v>27.032</v>
      </c>
      <c r="L40" s="25">
        <f t="shared" si="3"/>
        <v>33.044199999999996</v>
      </c>
      <c r="M40" s="25">
        <f t="shared" si="3"/>
        <v>43.429699999999997</v>
      </c>
      <c r="N40" s="25">
        <f t="shared" si="3"/>
        <v>22.556000000000001</v>
      </c>
      <c r="O40" s="25">
        <f t="shared" si="3"/>
        <v>35.454500000000003</v>
      </c>
      <c r="P40" s="25">
        <f t="shared" ref="P40" si="4">P35/10000</f>
        <v>32.324599999999997</v>
      </c>
      <c r="Q40" s="25"/>
      <c r="R40" s="25"/>
    </row>
    <row r="41" spans="1:23" ht="15" customHeight="1" x14ac:dyDescent="0.25">
      <c r="B41" s="25" t="s">
        <v>53</v>
      </c>
      <c r="C41" s="40">
        <f t="shared" ref="C41:F41" si="5">C39/2.5</f>
        <v>34.4</v>
      </c>
      <c r="D41" s="40">
        <f t="shared" si="5"/>
        <v>66</v>
      </c>
      <c r="E41" s="40">
        <f t="shared" si="5"/>
        <v>44.8</v>
      </c>
      <c r="F41" s="40">
        <f t="shared" si="5"/>
        <v>22.8</v>
      </c>
      <c r="G41" s="40">
        <f>G39/2.5</f>
        <v>51.2</v>
      </c>
      <c r="H41" s="40">
        <f t="shared" ref="H41:O41" si="6">H39/2.5</f>
        <v>15.6</v>
      </c>
      <c r="I41" s="40">
        <f t="shared" si="6"/>
        <v>42</v>
      </c>
      <c r="J41" s="40">
        <f t="shared" si="6"/>
        <v>33.6</v>
      </c>
      <c r="K41" s="40">
        <f t="shared" si="6"/>
        <v>38.4</v>
      </c>
      <c r="L41" s="40">
        <f t="shared" si="6"/>
        <v>56.4</v>
      </c>
      <c r="M41" s="40">
        <f t="shared" si="6"/>
        <v>61.2</v>
      </c>
      <c r="N41" s="40">
        <f t="shared" si="6"/>
        <v>33.6</v>
      </c>
      <c r="O41" s="40">
        <f t="shared" si="6"/>
        <v>60.8</v>
      </c>
      <c r="P41" s="40">
        <f t="shared" ref="P41" si="7">P39/2.5</f>
        <v>42.4</v>
      </c>
      <c r="Q41" s="40"/>
      <c r="R41" s="40"/>
    </row>
    <row r="42" spans="1:23" ht="15" customHeight="1" x14ac:dyDescent="0.25">
      <c r="B42" s="25"/>
      <c r="C42" s="25" t="s">
        <v>51</v>
      </c>
      <c r="D42" s="25" t="s">
        <v>52</v>
      </c>
      <c r="E42" s="25"/>
      <c r="F42" s="26"/>
      <c r="G42" s="26"/>
      <c r="H42" s="26"/>
      <c r="I42" s="26"/>
      <c r="N42" s="46"/>
      <c r="O42" s="46"/>
      <c r="P42" s="46"/>
      <c r="Q42" s="46"/>
      <c r="R42" s="46"/>
    </row>
    <row r="43" spans="1:23" ht="15" customHeight="1" x14ac:dyDescent="0.25">
      <c r="B43" s="25" t="s">
        <v>26</v>
      </c>
      <c r="C43" s="43">
        <v>39.76</v>
      </c>
      <c r="D43" s="43">
        <v>30</v>
      </c>
      <c r="E43" s="43"/>
      <c r="F43" s="26"/>
      <c r="G43" s="26"/>
      <c r="H43" s="26"/>
      <c r="I43" s="26"/>
    </row>
    <row r="44" spans="1:23" ht="15" customHeight="1" x14ac:dyDescent="0.25">
      <c r="B44" s="25" t="s">
        <v>27</v>
      </c>
      <c r="C44" s="43">
        <v>38.06</v>
      </c>
      <c r="D44" s="43">
        <v>35</v>
      </c>
      <c r="E44" s="25"/>
      <c r="F44" s="26"/>
      <c r="G44" s="26"/>
      <c r="H44" s="26"/>
      <c r="I44" s="26"/>
    </row>
    <row r="45" spans="1:23" ht="15" customHeight="1" x14ac:dyDescent="0.25">
      <c r="B45" s="25" t="s">
        <v>28</v>
      </c>
      <c r="C45" s="43">
        <v>34.03</v>
      </c>
      <c r="D45" s="43">
        <v>22</v>
      </c>
      <c r="E45" s="43"/>
      <c r="F45" s="26"/>
      <c r="G45" s="26"/>
      <c r="H45" s="26"/>
      <c r="I45" s="26"/>
    </row>
    <row r="46" spans="1:23" ht="15" customHeight="1" x14ac:dyDescent="0.25">
      <c r="B46" s="25" t="s">
        <v>29</v>
      </c>
      <c r="C46" s="43">
        <v>34.56</v>
      </c>
      <c r="D46" s="43">
        <v>26</v>
      </c>
      <c r="E46" s="25"/>
      <c r="F46" s="26"/>
      <c r="G46" s="26"/>
      <c r="H46" s="26"/>
      <c r="I46" s="26"/>
    </row>
    <row r="47" spans="1:23" ht="15" customHeight="1" x14ac:dyDescent="0.25">
      <c r="B47" s="25" t="s">
        <v>30</v>
      </c>
      <c r="C47" s="43">
        <v>29.82</v>
      </c>
      <c r="D47" s="25">
        <v>21</v>
      </c>
      <c r="E47" s="43"/>
      <c r="F47" s="26"/>
      <c r="G47" s="26"/>
      <c r="H47" s="26"/>
      <c r="I47" s="26"/>
    </row>
    <row r="48" spans="1:23" ht="15" customHeight="1" x14ac:dyDescent="0.25">
      <c r="B48" s="25" t="s">
        <v>31</v>
      </c>
      <c r="C48" s="43">
        <v>32.340000000000003</v>
      </c>
      <c r="D48" s="25">
        <v>23</v>
      </c>
      <c r="E48" s="25"/>
      <c r="F48" s="26"/>
      <c r="G48" s="26"/>
      <c r="H48" s="26"/>
      <c r="I48" s="26"/>
    </row>
    <row r="49" spans="2:18" ht="15" customHeight="1" x14ac:dyDescent="0.25">
      <c r="B49" s="25" t="s">
        <v>32</v>
      </c>
      <c r="C49" s="43">
        <v>45.78</v>
      </c>
      <c r="D49" s="25">
        <v>43.5</v>
      </c>
      <c r="E49" s="43"/>
      <c r="F49" s="26"/>
      <c r="G49" s="26"/>
      <c r="H49" s="26"/>
      <c r="I49" s="26"/>
    </row>
    <row r="50" spans="2:18" ht="15" customHeight="1" x14ac:dyDescent="0.25">
      <c r="B50" s="25" t="s">
        <v>33</v>
      </c>
      <c r="C50" s="43">
        <v>40.57</v>
      </c>
      <c r="D50" s="25">
        <v>27</v>
      </c>
      <c r="E50" s="25"/>
      <c r="F50" s="26"/>
      <c r="G50" s="26"/>
      <c r="H50" s="26"/>
      <c r="I50" s="26"/>
    </row>
    <row r="51" spans="2:18" ht="15" customHeight="1" x14ac:dyDescent="0.25">
      <c r="B51" s="25" t="s">
        <v>34</v>
      </c>
      <c r="C51" s="43">
        <v>32.729999999999997</v>
      </c>
      <c r="D51" s="25">
        <f>O37</f>
        <v>25.6</v>
      </c>
      <c r="E51" s="43"/>
      <c r="F51" s="26"/>
      <c r="G51" s="26"/>
      <c r="H51" s="26"/>
      <c r="I51" s="26"/>
    </row>
    <row r="52" spans="2:18" ht="15" customHeight="1" x14ac:dyDescent="0.25">
      <c r="B52" s="25" t="s">
        <v>35</v>
      </c>
      <c r="C52" s="43">
        <v>62.78</v>
      </c>
      <c r="D52" s="44">
        <f>P37</f>
        <v>24.53</v>
      </c>
      <c r="E52" s="25"/>
      <c r="F52" s="26"/>
      <c r="G52" s="26"/>
      <c r="H52" s="26"/>
      <c r="I52" s="26"/>
    </row>
    <row r="53" spans="2:18" ht="15" customHeight="1" x14ac:dyDescent="0.25">
      <c r="B53" s="25" t="s">
        <v>36</v>
      </c>
      <c r="C53" s="43">
        <v>34.99</v>
      </c>
      <c r="D53" s="25"/>
      <c r="E53" s="43"/>
      <c r="F53" s="26"/>
      <c r="G53" s="26"/>
      <c r="H53" s="26"/>
      <c r="I53" s="26"/>
    </row>
    <row r="54" spans="2:18" ht="15" customHeight="1" x14ac:dyDescent="0.25">
      <c r="B54" s="25" t="s">
        <v>37</v>
      </c>
      <c r="C54" s="43">
        <v>50.06</v>
      </c>
      <c r="D54" s="25"/>
      <c r="E54" s="25"/>
      <c r="F54" s="26"/>
      <c r="G54" s="26"/>
      <c r="H54" s="26"/>
      <c r="I54" s="26"/>
    </row>
    <row r="55" spans="2:18" ht="15" customHeight="1" x14ac:dyDescent="0.25">
      <c r="B55" s="25"/>
      <c r="C55" s="25"/>
      <c r="D55" s="25"/>
      <c r="E55" s="25"/>
      <c r="F55" s="26"/>
      <c r="G55" s="26"/>
      <c r="H55" s="26"/>
      <c r="I55" s="26"/>
    </row>
    <row r="56" spans="2:18" ht="15" customHeight="1" x14ac:dyDescent="0.25">
      <c r="B56" s="25"/>
      <c r="C56" s="45"/>
      <c r="D56" s="45"/>
      <c r="E56" s="45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</row>
    <row r="57" spans="2:18" ht="15" customHeight="1" x14ac:dyDescent="0.25">
      <c r="B57" s="26"/>
      <c r="C57"/>
      <c r="D57"/>
      <c r="E57"/>
      <c r="F57"/>
      <c r="G57"/>
      <c r="H57"/>
      <c r="I57"/>
      <c r="J57"/>
      <c r="K57"/>
      <c r="L57" s="30"/>
      <c r="M57"/>
      <c r="N57" s="30"/>
      <c r="O57" s="30"/>
      <c r="P57" s="30"/>
      <c r="Q57" s="30"/>
      <c r="R57" s="30"/>
    </row>
  </sheetData>
  <conditionalFormatting sqref="C28:I28 O28:P28 C33:R33 C7:P9 C11:I13 C14:N19 R6:R19 C29:P32 R27:R32">
    <cfRule type="cellIs" dxfId="5" priority="24" operator="equal">
      <formula>0</formula>
    </cfRule>
  </conditionalFormatting>
  <conditionalFormatting sqref="C6:P6">
    <cfRule type="cellIs" dxfId="4" priority="4" operator="equal">
      <formula>0</formula>
    </cfRule>
  </conditionalFormatting>
  <conditionalFormatting sqref="C27:P27">
    <cfRule type="cellIs" dxfId="3" priority="3" operator="equal">
      <formula>0</formula>
    </cfRule>
  </conditionalFormatting>
  <conditionalFormatting sqref="C20:N26 Q20:R26 Q19 Q27:Q32">
    <cfRule type="cellIs" dxfId="2" priority="2" operator="equal">
      <formula>0</formula>
    </cfRule>
  </conditionalFormatting>
  <conditionalFormatting sqref="C10:I10">
    <cfRule type="cellIs" dxfId="1" priority="1" operator="equal">
      <formula>0</formula>
    </cfRule>
  </conditionalFormatting>
  <pageMargins left="0.7" right="0.7" top="0.75" bottom="0.75" header="0.3" footer="0.3"/>
  <pageSetup orientation="portrait" horizontalDpi="120" verticalDpi="72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19"/>
  <sheetViews>
    <sheetView workbookViewId="0">
      <selection activeCell="F15" sqref="F15"/>
    </sheetView>
  </sheetViews>
  <sheetFormatPr baseColWidth="10" defaultRowHeight="15" x14ac:dyDescent="0.25"/>
  <sheetData>
    <row r="7" spans="5:6" x14ac:dyDescent="0.25">
      <c r="E7" t="s">
        <v>56</v>
      </c>
      <c r="F7">
        <v>1</v>
      </c>
    </row>
    <row r="8" spans="5:6" x14ac:dyDescent="0.25">
      <c r="E8" t="s">
        <v>57</v>
      </c>
      <c r="F8">
        <v>2</v>
      </c>
    </row>
    <row r="9" spans="5:6" x14ac:dyDescent="0.25">
      <c r="E9" t="s">
        <v>58</v>
      </c>
      <c r="F9">
        <v>3</v>
      </c>
    </row>
    <row r="10" spans="5:6" x14ac:dyDescent="0.25">
      <c r="E10" t="s">
        <v>59</v>
      </c>
      <c r="F10">
        <v>4</v>
      </c>
    </row>
    <row r="11" spans="5:6" x14ac:dyDescent="0.25">
      <c r="E11" t="s">
        <v>60</v>
      </c>
      <c r="F11">
        <v>5</v>
      </c>
    </row>
    <row r="12" spans="5:6" x14ac:dyDescent="0.25">
      <c r="E12" t="s">
        <v>61</v>
      </c>
      <c r="F12">
        <v>6</v>
      </c>
    </row>
    <row r="13" spans="5:6" x14ac:dyDescent="0.25">
      <c r="E13" t="s">
        <v>62</v>
      </c>
      <c r="F13">
        <v>7</v>
      </c>
    </row>
    <row r="14" spans="5:6" x14ac:dyDescent="0.25">
      <c r="E14" t="s">
        <v>63</v>
      </c>
      <c r="F14">
        <v>8</v>
      </c>
    </row>
    <row r="15" spans="5:6" x14ac:dyDescent="0.25">
      <c r="E15" t="s">
        <v>64</v>
      </c>
      <c r="F15">
        <v>9</v>
      </c>
    </row>
    <row r="16" spans="5:6" x14ac:dyDescent="0.25">
      <c r="E16" t="s">
        <v>65</v>
      </c>
    </row>
    <row r="17" spans="5:5" x14ac:dyDescent="0.25">
      <c r="E17" t="s">
        <v>66</v>
      </c>
    </row>
    <row r="18" spans="5:5" x14ac:dyDescent="0.25">
      <c r="E18" t="s">
        <v>67</v>
      </c>
    </row>
    <row r="19" spans="5:5" x14ac:dyDescent="0.25">
      <c r="E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9"/>
  <sheetViews>
    <sheetView showGridLines="0" workbookViewId="0">
      <selection activeCell="M12" sqref="L12:M13"/>
    </sheetView>
  </sheetViews>
  <sheetFormatPr baseColWidth="10" defaultRowHeight="15" x14ac:dyDescent="0.25"/>
  <cols>
    <col min="2" max="2" width="16.7109375" bestFit="1" customWidth="1"/>
    <col min="3" max="4" width="7" bestFit="1" customWidth="1"/>
    <col min="5" max="5" width="7.140625" bestFit="1" customWidth="1"/>
    <col min="6" max="6" width="6.85546875" bestFit="1" customWidth="1"/>
    <col min="7" max="7" width="7.42578125" bestFit="1" customWidth="1"/>
    <col min="8" max="8" width="6.7109375" bestFit="1" customWidth="1"/>
    <col min="9" max="9" width="6.140625" bestFit="1" customWidth="1"/>
    <col min="10" max="10" width="7.140625" bestFit="1" customWidth="1"/>
    <col min="11" max="11" width="13.140625" customWidth="1"/>
  </cols>
  <sheetData>
    <row r="4" spans="2:11" x14ac:dyDescent="0.25">
      <c r="B4" s="30" t="s">
        <v>44</v>
      </c>
    </row>
    <row r="5" spans="2:11" ht="30" x14ac:dyDescent="0.25">
      <c r="B5" s="27"/>
      <c r="C5" s="31">
        <v>42370</v>
      </c>
      <c r="D5" s="31">
        <v>42401</v>
      </c>
      <c r="E5" s="31">
        <v>42430</v>
      </c>
      <c r="F5" s="31">
        <v>42461</v>
      </c>
      <c r="G5" s="31">
        <v>42491</v>
      </c>
      <c r="H5" s="31">
        <v>42522</v>
      </c>
      <c r="I5" s="31">
        <v>42552</v>
      </c>
      <c r="J5" s="31">
        <v>42583</v>
      </c>
      <c r="K5" s="32" t="s">
        <v>46</v>
      </c>
    </row>
    <row r="6" spans="2:11" x14ac:dyDescent="0.25">
      <c r="B6" t="s">
        <v>41</v>
      </c>
      <c r="C6" s="28">
        <v>30.341431863954341</v>
      </c>
      <c r="D6" s="28">
        <v>31.793574393203727</v>
      </c>
      <c r="E6" s="28">
        <v>21.410444139957981</v>
      </c>
      <c r="F6" s="28">
        <v>27.914559362603274</v>
      </c>
      <c r="G6" s="28">
        <v>21.017493328657082</v>
      </c>
      <c r="H6" s="28">
        <v>20.747693478069355</v>
      </c>
      <c r="I6" s="28">
        <v>43.484940262264715</v>
      </c>
      <c r="J6" s="28">
        <v>31.120168312910238</v>
      </c>
      <c r="K6" s="33">
        <f>COUNTIF(C6:J6,"&lt;24")/COUNT(C6:J6)</f>
        <v>0.375</v>
      </c>
    </row>
    <row r="7" spans="2:11" x14ac:dyDescent="0.25">
      <c r="B7" t="s">
        <v>42</v>
      </c>
      <c r="C7" s="28">
        <v>31.996305676880755</v>
      </c>
      <c r="D7" s="28">
        <v>38.66495258960456</v>
      </c>
      <c r="E7" s="28">
        <v>22.356548936798362</v>
      </c>
      <c r="F7" s="28">
        <v>27.028696102536671</v>
      </c>
      <c r="G7" s="28">
        <v>20.745509963131987</v>
      </c>
      <c r="H7" s="28">
        <v>25.148411726912457</v>
      </c>
      <c r="I7" s="28">
        <v>38.748094856216063</v>
      </c>
      <c r="J7" s="28">
        <v>24.502785832249796</v>
      </c>
      <c r="K7" s="33">
        <f t="shared" ref="K7:K8" si="0">COUNTIF(C7:J7,"&lt;24")/COUNT(C7:J7)</f>
        <v>0.25</v>
      </c>
    </row>
    <row r="8" spans="2:11" x14ac:dyDescent="0.25">
      <c r="B8" s="27" t="s">
        <v>43</v>
      </c>
      <c r="C8" s="29">
        <v>27.404636774785146</v>
      </c>
      <c r="D8" s="29">
        <v>36.4510198085121</v>
      </c>
      <c r="E8" s="29">
        <v>22.652577566069937</v>
      </c>
      <c r="F8" s="29">
        <v>20.394255516411768</v>
      </c>
      <c r="G8" s="29">
        <v>21.313922924510678</v>
      </c>
      <c r="H8" s="29">
        <v>24.870211308518051</v>
      </c>
      <c r="I8" s="29">
        <v>48.027771213703332</v>
      </c>
      <c r="J8" s="29">
        <v>22.990438236866144</v>
      </c>
      <c r="K8" s="34">
        <f t="shared" si="0"/>
        <v>0.5</v>
      </c>
    </row>
    <row r="9" spans="2:11" x14ac:dyDescent="0.25">
      <c r="B9" s="20" t="s">
        <v>45</v>
      </c>
      <c r="C9" s="20">
        <v>30</v>
      </c>
      <c r="D9" s="20">
        <v>35</v>
      </c>
      <c r="E9" s="20">
        <v>22</v>
      </c>
      <c r="F9" s="20">
        <v>26</v>
      </c>
      <c r="G9" s="18">
        <v>21</v>
      </c>
      <c r="H9" s="18">
        <v>23</v>
      </c>
      <c r="I9" s="18">
        <v>43.5</v>
      </c>
      <c r="J9" s="19">
        <v>27.29</v>
      </c>
      <c r="K9" s="35">
        <f>AVERAGE(K6:K8)</f>
        <v>0.375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Evolución Mensual</vt:lpstr>
      <vt:lpstr>Hoja1</vt:lpstr>
      <vt:lpstr>Evalución Tiempo X Unidad</vt:lpstr>
    </vt:vector>
  </TitlesOfParts>
  <Company>Filtros LYS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psegovia</dc:creator>
  <cp:lastModifiedBy>Pedro Purilla</cp:lastModifiedBy>
  <dcterms:created xsi:type="dcterms:W3CDTF">2016-04-25T14:05:25Z</dcterms:created>
  <dcterms:modified xsi:type="dcterms:W3CDTF">2016-12-13T13:04:31Z</dcterms:modified>
</cp:coreProperties>
</file>