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10" windowWidth="14810" windowHeight="4000"/>
  </bookViews>
  <sheets>
    <sheet name="Total impact" sheetId="1" r:id="rId1"/>
    <sheet name="Data Centre impact" sheetId="2" r:id="rId2"/>
    <sheet name="Network impact" sheetId="5" r:id="rId3"/>
    <sheet name="Device impact" sheetId="7" r:id="rId4"/>
  </sheets>
  <calcPr calcId="152511"/>
</workbook>
</file>

<file path=xl/calcChain.xml><?xml version="1.0" encoding="utf-8"?>
<calcChain xmlns="http://schemas.openxmlformats.org/spreadsheetml/2006/main">
  <c r="D11" i="2" l="1"/>
  <c r="C6" i="5" l="1"/>
  <c r="C5" i="5"/>
  <c r="C7" i="5"/>
  <c r="E11" i="5" l="1"/>
  <c r="E12" i="5"/>
  <c r="E13" i="5"/>
  <c r="D11" i="7" l="1"/>
  <c r="F17" i="7" s="1"/>
  <c r="D8" i="7"/>
  <c r="F16" i="7" s="1"/>
  <c r="G6" i="1" l="1"/>
  <c r="G17" i="1" l="1"/>
  <c r="G14" i="1"/>
  <c r="G8" i="1"/>
  <c r="G11" i="1"/>
  <c r="G10" i="1"/>
  <c r="G9" i="1"/>
  <c r="G7" i="1"/>
  <c r="G13" i="1"/>
  <c r="G15" i="1"/>
  <c r="G16" i="1"/>
  <c r="G12" i="1"/>
</calcChain>
</file>

<file path=xl/sharedStrings.xml><?xml version="1.0" encoding="utf-8"?>
<sst xmlns="http://schemas.openxmlformats.org/spreadsheetml/2006/main" count="84" uniqueCount="53">
  <si>
    <t>Source</t>
  </si>
  <si>
    <t>Comments</t>
  </si>
  <si>
    <t>Value</t>
  </si>
  <si>
    <t>Unit</t>
  </si>
  <si>
    <t>Quantity</t>
  </si>
  <si>
    <t>Energy impact for FAN Wired</t>
  </si>
  <si>
    <t>Energy impact for FAN WIFI</t>
  </si>
  <si>
    <t>FAN Wired</t>
  </si>
  <si>
    <t>FAN WIFI</t>
  </si>
  <si>
    <t>/</t>
  </si>
  <si>
    <t>Smartphone</t>
  </si>
  <si>
    <t>Laptop</t>
  </si>
  <si>
    <t>Action</t>
  </si>
  <si>
    <t>To send an email</t>
  </si>
  <si>
    <t xml:space="preserve">Network used </t>
  </si>
  <si>
    <t>Device used</t>
  </si>
  <si>
    <t>To watch a video online</t>
  </si>
  <si>
    <t>Daily use</t>
  </si>
  <si>
    <t>Device</t>
  </si>
  <si>
    <t>h / day</t>
  </si>
  <si>
    <t>Yearly use</t>
  </si>
  <si>
    <t>h / year</t>
  </si>
  <si>
    <t>Yearly energy impact</t>
  </si>
  <si>
    <t>Calculated for a year with 365,25 days</t>
  </si>
  <si>
    <t>Kantar data have been used to calculate a mean value, on the basis of the global repartition of the population between ages</t>
  </si>
  <si>
    <t>kWh / year</t>
  </si>
  <si>
    <t>Data for the Notebook have been used to choose a relevant number.</t>
  </si>
  <si>
    <t>Energy Impact of 1 byte of data due to use of Network</t>
  </si>
  <si>
    <t>Energy Impact of 1 byte of data due to Data Centres use</t>
  </si>
  <si>
    <t>10 minutes video, 1080p quality</t>
  </si>
  <si>
    <t>Hypothesis</t>
  </si>
  <si>
    <t>Energy impact for Mobile Network</t>
  </si>
  <si>
    <t>Mobile Network</t>
  </si>
  <si>
    <t>calculated from above</t>
  </si>
  <si>
    <t>1 MB email, 3 minutes</t>
  </si>
  <si>
    <r>
      <t>Energy Impact 
(</t>
    </r>
    <r>
      <rPr>
        <b/>
        <sz val="11"/>
        <color theme="0" tint="0.79998168889431442"/>
        <rFont val="Calibri"/>
        <family val="2"/>
        <scheme val="minor"/>
      </rPr>
      <t>kWh)</t>
    </r>
  </si>
  <si>
    <t>Time spent on the action
(min)</t>
  </si>
  <si>
    <t>[Lean ICT Materials] Forecast Model, by The Shift Project</t>
  </si>
  <si>
    <t>Comes from : " 1 PB ~ 72 MWh "</t>
  </si>
  <si>
    <t>Data Centers contribution</t>
  </si>
  <si>
    <r>
      <t xml:space="preserve">Energy Impact due to Data Centers
(in </t>
    </r>
    <r>
      <rPr>
        <b/>
        <sz val="11"/>
        <color theme="0" tint="0.79998168889431442"/>
        <rFont val="Calibri"/>
        <family val="2"/>
        <scheme val="minor"/>
      </rPr>
      <t>kWh/byte)</t>
    </r>
  </si>
  <si>
    <t>Electricity consumption by Data Centers (Kwh/byte)</t>
  </si>
  <si>
    <t>Data size
(byte, B)</t>
  </si>
  <si>
    <r>
      <t>[Lean ICT Materials] Forecast Model,</t>
    </r>
    <r>
      <rPr>
        <i/>
        <sz val="11"/>
        <color theme="1"/>
        <rFont val="Calibri"/>
        <family val="2"/>
        <scheme val="minor"/>
      </rPr>
      <t xml:space="preserve"> by The Shift Project</t>
    </r>
  </si>
  <si>
    <r>
      <t xml:space="preserve">Energy Impact due to Network
(in </t>
    </r>
    <r>
      <rPr>
        <b/>
        <sz val="11"/>
        <color theme="0" tint="0.79998168889431442"/>
        <rFont val="Calibri"/>
        <family val="2"/>
        <scheme val="minor"/>
      </rPr>
      <t>kWh/byte)</t>
    </r>
  </si>
  <si>
    <t>Network contribution (Wh/byte)</t>
  </si>
  <si>
    <t>Device contribution</t>
  </si>
  <si>
    <r>
      <t xml:space="preserve">Energy Impact 
(in </t>
    </r>
    <r>
      <rPr>
        <b/>
        <sz val="11"/>
        <color theme="0" tint="0.79998168889431442"/>
        <rFont val="Calibri"/>
        <family val="2"/>
        <scheme val="minor"/>
      </rPr>
      <t>kWh/min)</t>
    </r>
  </si>
  <si>
    <t>[Lean ICT Materials] REN, by The Shift Project</t>
  </si>
  <si>
    <t>Kantar TNS study : https://www.tns-sofres.com/publications/les-millennials-passent-un-jour-par-semaine-sur-leur-smartphone, visited 01/10/2018.</t>
  </si>
  <si>
    <t>Energy Star Requirements, p. 16 : https://www.energystar.gov/products/office_equipment/computers/key_product_criteria, "Computer Version 6.1Program Requirements "</t>
  </si>
  <si>
    <t>Energy Impact of 1 bit of data due to use of Devices</t>
  </si>
  <si>
    <t>Energy Impact of a digital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</si>
</sst>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9"/>
      <color rgb="FFF06E05"/>
      <name val="Arial Rounded MT Bold"/>
      <family val="2"/>
    </font>
    <font>
      <b/>
      <sz val="11"/>
      <color theme="0" tint="0.79998168889431442"/>
      <name val="Calibri"/>
      <family val="2"/>
    </font>
    <font>
      <b/>
      <sz val="11"/>
      <color theme="0" tint="0.79998168889431442"/>
      <name val="Calibri"/>
      <family val="2"/>
      <scheme val="minor"/>
    </font>
    <font>
      <b/>
      <sz val="16"/>
      <color theme="0" tint="0.79998168889431442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EE8D6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-0.499984740745262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06E05"/>
      </left>
      <right/>
      <top style="medium">
        <color rgb="FFF06E05"/>
      </top>
      <bottom style="medium">
        <color rgb="FFF06E05"/>
      </bottom>
      <diagonal/>
    </border>
    <border>
      <left/>
      <right/>
      <top style="medium">
        <color rgb="FFF06E05"/>
      </top>
      <bottom style="medium">
        <color rgb="FFF06E05"/>
      </bottom>
      <diagonal/>
    </border>
    <border>
      <left/>
      <right style="medium">
        <color rgb="FFF06E05"/>
      </right>
      <top style="medium">
        <color rgb="FFF06E05"/>
      </top>
      <bottom style="medium">
        <color rgb="FFF06E05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11" fontId="1" fillId="2" borderId="0" xfId="0" applyNumberFormat="1" applyFont="1" applyFill="1" applyBorder="1" applyAlignment="1">
      <alignment horizontal="left" vertical="center"/>
    </xf>
    <xf numFmtId="11" fontId="1" fillId="2" borderId="8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165" fontId="1" fillId="5" borderId="0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vertical="center" wrapText="1"/>
    </xf>
    <xf numFmtId="165" fontId="1" fillId="5" borderId="8" xfId="0" applyNumberFormat="1" applyFont="1" applyFill="1" applyBorder="1" applyAlignment="1">
      <alignment vertical="center" wrapText="1"/>
    </xf>
    <xf numFmtId="11" fontId="1" fillId="2" borderId="0" xfId="0" applyNumberFormat="1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1" fontId="1" fillId="2" borderId="10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1" fontId="1" fillId="2" borderId="6" xfId="0" applyNumberFormat="1" applyFont="1" applyFill="1" applyBorder="1" applyAlignment="1">
      <alignment horizontal="center" vertical="center"/>
    </xf>
    <xf numFmtId="11" fontId="1" fillId="2" borderId="9" xfId="0" applyNumberFormat="1" applyFont="1" applyFill="1" applyBorder="1" applyAlignment="1">
      <alignment horizontal="left" vertical="center"/>
    </xf>
    <xf numFmtId="11" fontId="1" fillId="2" borderId="3" xfId="0" applyNumberFormat="1" applyFont="1" applyFill="1" applyBorder="1" applyAlignment="1">
      <alignment horizontal="left" vertical="center"/>
    </xf>
    <xf numFmtId="11" fontId="1" fillId="2" borderId="4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11" fontId="1" fillId="2" borderId="8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165" fontId="1" fillId="5" borderId="0" xfId="0" applyNumberFormat="1" applyFont="1" applyFill="1" applyBorder="1" applyAlignment="1">
      <alignment horizontal="center" vertical="center" wrapText="1"/>
    </xf>
    <xf numFmtId="165" fontId="1" fillId="6" borderId="0" xfId="0" applyNumberFormat="1" applyFont="1" applyFill="1" applyBorder="1" applyAlignment="1">
      <alignment horizontal="center" vertical="center" wrapText="1"/>
    </xf>
    <xf numFmtId="165" fontId="1" fillId="6" borderId="8" xfId="0" applyNumberFormat="1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11" fontId="1" fillId="2" borderId="0" xfId="0" applyNumberFormat="1" applyFont="1" applyFill="1" applyBorder="1" applyAlignment="1">
      <alignment horizontal="center" vertical="center"/>
    </xf>
    <xf numFmtId="11" fontId="1" fillId="2" borderId="10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1" fontId="2" fillId="2" borderId="8" xfId="0" applyNumberFormat="1" applyFont="1" applyFill="1" applyBorder="1" applyAlignment="1">
      <alignment horizontal="left" vertical="center"/>
    </xf>
    <xf numFmtId="11" fontId="2" fillId="2" borderId="4" xfId="0" applyNumberFormat="1" applyFont="1" applyFill="1" applyBorder="1" applyAlignment="1">
      <alignment horizontal="left" vertical="center"/>
    </xf>
    <xf numFmtId="11" fontId="1" fillId="2" borderId="9" xfId="0" applyNumberFormat="1" applyFont="1" applyFill="1" applyBorder="1" applyAlignment="1">
      <alignment horizontal="center" vertical="center" wrapText="1"/>
    </xf>
    <xf numFmtId="11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FFCC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SP bis">
  <a:themeElements>
    <a:clrScheme name="TSP">
      <a:dk1>
        <a:srgbClr val="000000"/>
      </a:dk1>
      <a:lt1>
        <a:srgbClr val="FFC828"/>
      </a:lt1>
      <a:dk2>
        <a:srgbClr val="00508C"/>
      </a:dk2>
      <a:lt2>
        <a:srgbClr val="7D878C"/>
      </a:lt2>
      <a:accent1>
        <a:srgbClr val="F06E05"/>
      </a:accent1>
      <a:accent2>
        <a:srgbClr val="649632"/>
      </a:accent2>
      <a:accent3>
        <a:srgbClr val="692864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00"/>
      </a:hlink>
      <a:folHlink>
        <a:srgbClr val="00000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zoomScaleNormal="100" workbookViewId="0">
      <selection activeCell="B3" sqref="B3"/>
    </sheetView>
  </sheetViews>
  <sheetFormatPr baseColWidth="10" defaultColWidth="8.7265625" defaultRowHeight="14.5" x14ac:dyDescent="0.35"/>
  <cols>
    <col min="2" max="2" width="24.36328125" customWidth="1"/>
    <col min="3" max="4" width="14.6328125" customWidth="1"/>
    <col min="5" max="5" width="12.26953125" customWidth="1"/>
    <col min="6" max="6" width="14.1796875" bestFit="1" customWidth="1"/>
    <col min="7" max="7" width="10.7265625" customWidth="1"/>
    <col min="8" max="8" width="35.7265625" customWidth="1"/>
  </cols>
  <sheetData>
    <row r="1" spans="2:8" ht="15" thickBot="1" x14ac:dyDescent="0.4"/>
    <row r="2" spans="2:8" ht="15" thickBot="1" x14ac:dyDescent="0.4">
      <c r="B2" s="34" t="s">
        <v>52</v>
      </c>
      <c r="C2" s="35"/>
      <c r="D2" s="35"/>
      <c r="E2" s="36"/>
      <c r="F2" s="1"/>
    </row>
    <row r="3" spans="2:8" x14ac:dyDescent="0.35">
      <c r="B3" s="1"/>
      <c r="C3" s="7"/>
      <c r="D3" s="7"/>
      <c r="E3" s="7"/>
      <c r="F3" s="7"/>
      <c r="G3" s="7"/>
    </row>
    <row r="4" spans="2:8" ht="15" thickBot="1" x14ac:dyDescent="0.4">
      <c r="B4" s="8"/>
      <c r="C4" s="8"/>
      <c r="D4" s="8"/>
      <c r="E4" s="8"/>
      <c r="F4" s="8"/>
      <c r="G4" s="8"/>
      <c r="H4" s="1"/>
    </row>
    <row r="5" spans="2:8" ht="43.5" x14ac:dyDescent="0.35">
      <c r="B5" s="12" t="s">
        <v>12</v>
      </c>
      <c r="C5" s="13" t="s">
        <v>36</v>
      </c>
      <c r="D5" s="13" t="s">
        <v>42</v>
      </c>
      <c r="E5" s="13" t="s">
        <v>15</v>
      </c>
      <c r="F5" s="13" t="s">
        <v>14</v>
      </c>
      <c r="G5" s="13" t="s">
        <v>35</v>
      </c>
      <c r="H5" s="14" t="s">
        <v>30</v>
      </c>
    </row>
    <row r="6" spans="2:8" ht="14.5" customHeight="1" x14ac:dyDescent="0.35">
      <c r="B6" s="37" t="s">
        <v>13</v>
      </c>
      <c r="C6" s="43">
        <v>3</v>
      </c>
      <c r="D6" s="46">
        <v>1000000</v>
      </c>
      <c r="E6" s="43" t="s">
        <v>10</v>
      </c>
      <c r="F6" s="10" t="s">
        <v>7</v>
      </c>
      <c r="G6" s="11">
        <f>$C$6*'Device impact'!$F$16+'Total impact'!$D$6:$D$11*('Data Centre impact'!$D$11+'Network impact'!E11)</f>
        <v>8.2406639288158787E-4</v>
      </c>
      <c r="H6" s="40" t="s">
        <v>34</v>
      </c>
    </row>
    <row r="7" spans="2:8" ht="14.5" customHeight="1" x14ac:dyDescent="0.35">
      <c r="B7" s="37"/>
      <c r="C7" s="43"/>
      <c r="D7" s="46"/>
      <c r="E7" s="43"/>
      <c r="F7" s="10" t="s">
        <v>8</v>
      </c>
      <c r="G7" s="11">
        <f>$C$6*'Device impact'!$F$16+'Total impact'!$D$6*('Data Centre impact'!$D$11+'Network impact'!E12)</f>
        <v>5.4706639288158796E-4</v>
      </c>
      <c r="H7" s="40"/>
    </row>
    <row r="8" spans="2:8" ht="14.5" customHeight="1" x14ac:dyDescent="0.35">
      <c r="B8" s="37"/>
      <c r="C8" s="43"/>
      <c r="D8" s="46"/>
      <c r="E8" s="43"/>
      <c r="F8" s="10" t="s">
        <v>32</v>
      </c>
      <c r="G8" s="11">
        <f>$C$6*'Device impact'!$F$16+'Total impact'!$D$6*('Data Centre impact'!$D$11+'Network impact'!E13)</f>
        <v>1.2790663928815881E-3</v>
      </c>
      <c r="H8" s="40"/>
    </row>
    <row r="9" spans="2:8" ht="14.5" customHeight="1" x14ac:dyDescent="0.35">
      <c r="B9" s="37"/>
      <c r="C9" s="43"/>
      <c r="D9" s="46"/>
      <c r="E9" s="43" t="s">
        <v>11</v>
      </c>
      <c r="F9" s="10" t="s">
        <v>7</v>
      </c>
      <c r="G9" s="11">
        <f>$C$6*'Device impact'!$F$17+'Total impact'!$D$6*('Data Centre impact'!$D$11+'Network impact'!$E11)</f>
        <v>1.4592477754962353E-3</v>
      </c>
      <c r="H9" s="40"/>
    </row>
    <row r="10" spans="2:8" ht="14.5" customHeight="1" x14ac:dyDescent="0.35">
      <c r="B10" s="37"/>
      <c r="C10" s="43"/>
      <c r="D10" s="46"/>
      <c r="E10" s="43"/>
      <c r="F10" s="10" t="s">
        <v>8</v>
      </c>
      <c r="G10" s="11">
        <f>$C$6*'Device impact'!$F$17+'Total impact'!$D$6*('Data Centre impact'!$D$11+'Network impact'!$E12)</f>
        <v>1.1822477754962354E-3</v>
      </c>
      <c r="H10" s="40"/>
    </row>
    <row r="11" spans="2:8" ht="14.5" customHeight="1" x14ac:dyDescent="0.35">
      <c r="B11" s="37"/>
      <c r="C11" s="43"/>
      <c r="D11" s="46"/>
      <c r="E11" s="43"/>
      <c r="F11" s="10" t="s">
        <v>32</v>
      </c>
      <c r="G11" s="11">
        <f>$C$6*'Device impact'!$F$17+'Total impact'!$D$6*('Data Centre impact'!$D$11+'Network impact'!$E13)</f>
        <v>1.9142477754962354E-3</v>
      </c>
      <c r="H11" s="40"/>
    </row>
    <row r="12" spans="2:8" ht="14.5" customHeight="1" x14ac:dyDescent="0.35">
      <c r="B12" s="38" t="s">
        <v>16</v>
      </c>
      <c r="C12" s="44">
        <v>10</v>
      </c>
      <c r="D12" s="47">
        <v>170000000</v>
      </c>
      <c r="E12" s="43" t="s">
        <v>10</v>
      </c>
      <c r="F12" s="10" t="s">
        <v>7</v>
      </c>
      <c r="G12" s="11">
        <f>$C$12*'Device impact'!$F$16+'Total impact'!$D$12*('Data Centre impact'!$D$11+'Network impact'!E11)</f>
        <v>8.6246887976271946E-2</v>
      </c>
      <c r="H12" s="41" t="s">
        <v>29</v>
      </c>
    </row>
    <row r="13" spans="2:8" ht="14.5" customHeight="1" x14ac:dyDescent="0.35">
      <c r="B13" s="38"/>
      <c r="C13" s="44"/>
      <c r="D13" s="47"/>
      <c r="E13" s="43"/>
      <c r="F13" s="10" t="s">
        <v>8</v>
      </c>
      <c r="G13" s="11">
        <f>$C$12*'Device impact'!$F$16+'Total impact'!$D$12*('Data Centre impact'!$D$11+'Network impact'!E12)</f>
        <v>3.915688797627196E-2</v>
      </c>
      <c r="H13" s="41"/>
    </row>
    <row r="14" spans="2:8" ht="14.5" customHeight="1" x14ac:dyDescent="0.35">
      <c r="B14" s="38"/>
      <c r="C14" s="44"/>
      <c r="D14" s="47"/>
      <c r="E14" s="43"/>
      <c r="F14" s="10" t="s">
        <v>32</v>
      </c>
      <c r="G14" s="11">
        <f>$C$12*'Device impact'!$F$16+'Total impact'!$D$12*('Data Centre impact'!$D$11+'Network impact'!E13)</f>
        <v>0.16359688797627195</v>
      </c>
      <c r="H14" s="41"/>
    </row>
    <row r="15" spans="2:8" ht="14.5" customHeight="1" x14ac:dyDescent="0.35">
      <c r="B15" s="38"/>
      <c r="C15" s="44"/>
      <c r="D15" s="47"/>
      <c r="E15" s="43" t="s">
        <v>11</v>
      </c>
      <c r="F15" s="10" t="s">
        <v>7</v>
      </c>
      <c r="G15" s="11">
        <f>$C$12*'Device impact'!$F$17+'Total impact'!$D$12*('Data Centre impact'!$D$11+'Network impact'!E11)</f>
        <v>8.8364159251654098E-2</v>
      </c>
      <c r="H15" s="41"/>
    </row>
    <row r="16" spans="2:8" ht="14.5" customHeight="1" x14ac:dyDescent="0.35">
      <c r="B16" s="38"/>
      <c r="C16" s="44"/>
      <c r="D16" s="47"/>
      <c r="E16" s="43"/>
      <c r="F16" s="10" t="s">
        <v>8</v>
      </c>
      <c r="G16" s="11">
        <f>$C$12*'Device impact'!$F$17+'Total impact'!$D$12*('Data Centre impact'!$D$11+'Network impact'!E12)</f>
        <v>4.1274159251654119E-2</v>
      </c>
      <c r="H16" s="41"/>
    </row>
    <row r="17" spans="2:8" ht="14.5" customHeight="1" thickBot="1" x14ac:dyDescent="0.4">
      <c r="B17" s="39"/>
      <c r="C17" s="45"/>
      <c r="D17" s="48"/>
      <c r="E17" s="49"/>
      <c r="F17" s="15" t="s">
        <v>32</v>
      </c>
      <c r="G17" s="16">
        <f>$C$12*'Device impact'!$F$17+'Total impact'!$D$12*('Data Centre impact'!$D$11+'Network impact'!E13)</f>
        <v>0.16571415925165411</v>
      </c>
      <c r="H17" s="42"/>
    </row>
    <row r="18" spans="2:8" ht="14.5" customHeight="1" x14ac:dyDescent="0.35"/>
  </sheetData>
  <mergeCells count="13">
    <mergeCell ref="B2:E2"/>
    <mergeCell ref="B6:B11"/>
    <mergeCell ref="B12:B17"/>
    <mergeCell ref="H6:H11"/>
    <mergeCell ref="H12:H17"/>
    <mergeCell ref="C6:C11"/>
    <mergeCell ref="C12:C17"/>
    <mergeCell ref="D6:D11"/>
    <mergeCell ref="D12:D17"/>
    <mergeCell ref="E6:E8"/>
    <mergeCell ref="E9:E11"/>
    <mergeCell ref="E12:E14"/>
    <mergeCell ref="E15:E17"/>
  </mergeCells>
  <conditionalFormatting sqref="B6:H6 B12:H12 E9:G9 E15:G15 F7:G8 F10:G11 F13:G14 F16:G17">
    <cfRule type="expression" dxfId="21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zoomScaleNormal="100" workbookViewId="0">
      <selection activeCell="D20" sqref="D20"/>
    </sheetView>
  </sheetViews>
  <sheetFormatPr baseColWidth="10" defaultColWidth="8.7265625" defaultRowHeight="14.5" x14ac:dyDescent="0.35"/>
  <cols>
    <col min="2" max="2" width="22.90625" customWidth="1"/>
    <col min="3" max="3" width="10.54296875" customWidth="1"/>
    <col min="4" max="4" width="40" customWidth="1"/>
    <col min="5" max="5" width="28.453125" customWidth="1"/>
  </cols>
  <sheetData>
    <row r="1" spans="2:6" ht="15" thickBot="1" x14ac:dyDescent="0.4"/>
    <row r="2" spans="2:6" ht="15" thickBot="1" x14ac:dyDescent="0.4">
      <c r="B2" s="34" t="s">
        <v>28</v>
      </c>
      <c r="C2" s="35"/>
      <c r="D2" s="36"/>
      <c r="E2" s="1"/>
    </row>
    <row r="3" spans="2:6" x14ac:dyDescent="0.35">
      <c r="B3" s="1"/>
    </row>
    <row r="4" spans="2:6" ht="15" thickBot="1" x14ac:dyDescent="0.4">
      <c r="B4" s="8"/>
      <c r="C4" s="8"/>
      <c r="D4" s="8"/>
      <c r="E4" s="1"/>
      <c r="F4" s="7"/>
    </row>
    <row r="5" spans="2:6" ht="21.5" customHeight="1" x14ac:dyDescent="0.35">
      <c r="B5" s="56" t="s">
        <v>39</v>
      </c>
      <c r="C5" s="57"/>
      <c r="D5" s="58"/>
    </row>
    <row r="6" spans="2:6" ht="43.5" x14ac:dyDescent="0.35">
      <c r="B6" s="18" t="s">
        <v>41</v>
      </c>
      <c r="C6" s="54">
        <v>7.1999999999999997E-11</v>
      </c>
      <c r="D6" s="55"/>
    </row>
    <row r="7" spans="2:6" x14ac:dyDescent="0.35">
      <c r="B7" s="18" t="s">
        <v>0</v>
      </c>
      <c r="C7" s="52" t="s">
        <v>37</v>
      </c>
      <c r="D7" s="53"/>
      <c r="E7" s="7"/>
      <c r="F7" s="7"/>
    </row>
    <row r="8" spans="2:6" ht="15" thickBot="1" x14ac:dyDescent="0.4">
      <c r="B8" s="20" t="s">
        <v>1</v>
      </c>
      <c r="C8" s="50" t="s">
        <v>38</v>
      </c>
      <c r="D8" s="51"/>
      <c r="E8" s="7"/>
      <c r="F8" s="7"/>
    </row>
    <row r="9" spans="2:6" ht="15" thickBot="1" x14ac:dyDescent="0.4">
      <c r="B9" s="7"/>
      <c r="C9" s="7"/>
      <c r="D9" s="7"/>
      <c r="E9" s="7"/>
      <c r="F9" s="7"/>
    </row>
    <row r="10" spans="2:6" ht="29" x14ac:dyDescent="0.35">
      <c r="B10" s="7"/>
      <c r="C10" s="7"/>
      <c r="D10" s="22" t="s">
        <v>40</v>
      </c>
      <c r="E10" s="7"/>
      <c r="F10" s="7"/>
    </row>
    <row r="11" spans="2:6" ht="15" thickBot="1" x14ac:dyDescent="0.4">
      <c r="B11" s="7"/>
      <c r="C11" s="7"/>
      <c r="D11" s="23">
        <f>C6</f>
        <v>7.1999999999999997E-11</v>
      </c>
      <c r="E11" s="7"/>
      <c r="F11" s="7"/>
    </row>
    <row r="12" spans="2:6" x14ac:dyDescent="0.35">
      <c r="B12" s="7"/>
      <c r="C12" s="7"/>
      <c r="D12" s="7"/>
      <c r="E12" s="7"/>
      <c r="F12" s="7"/>
    </row>
  </sheetData>
  <mergeCells count="5">
    <mergeCell ref="C8:D8"/>
    <mergeCell ref="C7:D7"/>
    <mergeCell ref="C6:D6"/>
    <mergeCell ref="B2:D2"/>
    <mergeCell ref="B5:D5"/>
  </mergeCells>
  <conditionalFormatting sqref="C6">
    <cfRule type="expression" dxfId="20" priority="4">
      <formula>MOD(ROW(),2)</formula>
    </cfRule>
  </conditionalFormatting>
  <conditionalFormatting sqref="D11">
    <cfRule type="expression" dxfId="19" priority="3">
      <formula>MOD(ROW(),2)</formula>
    </cfRule>
  </conditionalFormatting>
  <conditionalFormatting sqref="C7">
    <cfRule type="expression" dxfId="18" priority="2">
      <formula>MOD(ROW(),2)</formula>
    </cfRule>
  </conditionalFormatting>
  <conditionalFormatting sqref="C8">
    <cfRule type="expression" dxfId="17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zoomScaleNormal="100" workbookViewId="0">
      <selection activeCell="B5" sqref="B5"/>
    </sheetView>
  </sheetViews>
  <sheetFormatPr baseColWidth="10" defaultColWidth="8.7265625" defaultRowHeight="14.5" x14ac:dyDescent="0.35"/>
  <cols>
    <col min="2" max="2" width="22.90625" customWidth="1"/>
    <col min="3" max="3" width="10.54296875" customWidth="1"/>
    <col min="4" max="4" width="14" customWidth="1"/>
    <col min="5" max="5" width="23.1796875" customWidth="1"/>
  </cols>
  <sheetData>
    <row r="1" spans="2:6" ht="15" thickBot="1" x14ac:dyDescent="0.4"/>
    <row r="2" spans="2:6" ht="15" thickBot="1" x14ac:dyDescent="0.4">
      <c r="B2" s="34" t="s">
        <v>27</v>
      </c>
      <c r="C2" s="35"/>
      <c r="D2" s="36"/>
    </row>
    <row r="3" spans="2:6" ht="15" thickBot="1" x14ac:dyDescent="0.4">
      <c r="B3" s="8"/>
      <c r="C3" s="8"/>
      <c r="D3" s="8"/>
      <c r="E3" s="8"/>
      <c r="F3" s="7"/>
    </row>
    <row r="4" spans="2:6" ht="21" customHeight="1" x14ac:dyDescent="0.35">
      <c r="B4" s="56" t="s">
        <v>45</v>
      </c>
      <c r="C4" s="57"/>
      <c r="D4" s="57"/>
      <c r="E4" s="58"/>
      <c r="F4" s="7"/>
    </row>
    <row r="5" spans="2:6" ht="43.5" customHeight="1" x14ac:dyDescent="0.35">
      <c r="B5" s="18" t="s">
        <v>5</v>
      </c>
      <c r="C5" s="54">
        <f>429/1000000000</f>
        <v>4.2899999999999999E-7</v>
      </c>
      <c r="D5" s="54"/>
      <c r="E5" s="55"/>
      <c r="F5" s="7"/>
    </row>
    <row r="6" spans="2:6" ht="29" x14ac:dyDescent="0.35">
      <c r="B6" s="18" t="s">
        <v>6</v>
      </c>
      <c r="C6" s="54">
        <f>152/1000000000</f>
        <v>1.5200000000000001E-7</v>
      </c>
      <c r="D6" s="54"/>
      <c r="E6" s="55"/>
      <c r="F6" s="7"/>
    </row>
    <row r="7" spans="2:6" ht="29" customHeight="1" x14ac:dyDescent="0.35">
      <c r="B7" s="18" t="s">
        <v>31</v>
      </c>
      <c r="C7" s="54">
        <f>884/1000000000</f>
        <v>8.8400000000000003E-7</v>
      </c>
      <c r="D7" s="54"/>
      <c r="E7" s="55"/>
      <c r="F7" s="7"/>
    </row>
    <row r="8" spans="2:6" ht="15" thickBot="1" x14ac:dyDescent="0.4">
      <c r="B8" s="20" t="s">
        <v>0</v>
      </c>
      <c r="C8" s="61" t="s">
        <v>43</v>
      </c>
      <c r="D8" s="61"/>
      <c r="E8" s="62"/>
      <c r="F8" s="7"/>
    </row>
    <row r="9" spans="2:6" ht="15" thickBot="1" x14ac:dyDescent="0.4">
      <c r="B9" s="7"/>
      <c r="C9" s="7"/>
      <c r="D9" s="7"/>
      <c r="E9" s="7"/>
      <c r="F9" s="7"/>
    </row>
    <row r="10" spans="2:6" ht="29.5" customHeight="1" x14ac:dyDescent="0.35">
      <c r="B10" s="7"/>
      <c r="C10" s="7"/>
      <c r="D10" s="59" t="s">
        <v>44</v>
      </c>
      <c r="E10" s="60"/>
      <c r="F10" s="7"/>
    </row>
    <row r="11" spans="2:6" x14ac:dyDescent="0.35">
      <c r="B11" s="7"/>
      <c r="C11" s="7"/>
      <c r="D11" s="24" t="s">
        <v>7</v>
      </c>
      <c r="E11" s="21">
        <f>C5/1000</f>
        <v>4.2899999999999997E-10</v>
      </c>
      <c r="F11" s="7"/>
    </row>
    <row r="12" spans="2:6" x14ac:dyDescent="0.35">
      <c r="B12" s="7"/>
      <c r="C12" s="7"/>
      <c r="D12" s="24" t="s">
        <v>8</v>
      </c>
      <c r="E12" s="21">
        <f>C6/1000</f>
        <v>1.5200000000000002E-10</v>
      </c>
      <c r="F12" s="7"/>
    </row>
    <row r="13" spans="2:6" ht="15" thickBot="1" x14ac:dyDescent="0.4">
      <c r="B13" s="7"/>
      <c r="C13" s="7"/>
      <c r="D13" s="25" t="s">
        <v>32</v>
      </c>
      <c r="E13" s="26">
        <f>C7/1000</f>
        <v>8.8400000000000005E-10</v>
      </c>
      <c r="F13" s="7"/>
    </row>
    <row r="14" spans="2:6" x14ac:dyDescent="0.35">
      <c r="B14" s="7"/>
      <c r="C14" s="7"/>
      <c r="D14" s="7"/>
      <c r="E14" s="7"/>
      <c r="F14" s="7"/>
    </row>
    <row r="15" spans="2:6" x14ac:dyDescent="0.35">
      <c r="B15" s="7"/>
      <c r="C15" s="7"/>
      <c r="D15" s="7"/>
      <c r="E15" s="7"/>
      <c r="F15" s="7"/>
    </row>
    <row r="16" spans="2:6" x14ac:dyDescent="0.35">
      <c r="B16" s="7"/>
      <c r="C16" s="7"/>
      <c r="D16" s="7"/>
      <c r="E16" s="7"/>
      <c r="F16" s="7"/>
    </row>
  </sheetData>
  <mergeCells count="7">
    <mergeCell ref="C5:E5"/>
    <mergeCell ref="B4:E4"/>
    <mergeCell ref="D10:E10"/>
    <mergeCell ref="B2:D2"/>
    <mergeCell ref="C8:E8"/>
    <mergeCell ref="C7:E7"/>
    <mergeCell ref="C6:E6"/>
  </mergeCells>
  <conditionalFormatting sqref="C5:C6">
    <cfRule type="expression" dxfId="16" priority="14">
      <formula>MOD(ROW(),2)</formula>
    </cfRule>
  </conditionalFormatting>
  <conditionalFormatting sqref="C7">
    <cfRule type="expression" dxfId="15" priority="15">
      <formula>MOD(ROW(),2)</formula>
    </cfRule>
  </conditionalFormatting>
  <conditionalFormatting sqref="E11:E13">
    <cfRule type="expression" dxfId="14" priority="12">
      <formula>MOD(ROW(),2)</formula>
    </cfRule>
  </conditionalFormatting>
  <conditionalFormatting sqref="D11:D13">
    <cfRule type="expression" dxfId="13" priority="8">
      <formula>MOD(ROW(),2)</formula>
    </cfRule>
  </conditionalFormatting>
  <conditionalFormatting sqref="C8">
    <cfRule type="expression" dxfId="12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zoomScaleNormal="100" workbookViewId="0">
      <selection activeCell="F10" sqref="F10"/>
    </sheetView>
  </sheetViews>
  <sheetFormatPr baseColWidth="10" defaultColWidth="8.7265625" defaultRowHeight="14.5" x14ac:dyDescent="0.35"/>
  <cols>
    <col min="2" max="3" width="22.90625" customWidth="1"/>
    <col min="4" max="4" width="10.54296875" customWidth="1"/>
    <col min="5" max="5" width="14" customWidth="1"/>
    <col min="6" max="6" width="40" customWidth="1"/>
    <col min="7" max="7" width="37.26953125" customWidth="1"/>
  </cols>
  <sheetData>
    <row r="1" spans="2:7" ht="15" thickBot="1" x14ac:dyDescent="0.4"/>
    <row r="2" spans="2:7" ht="15" thickBot="1" x14ac:dyDescent="0.4">
      <c r="B2" s="34" t="s">
        <v>51</v>
      </c>
      <c r="C2" s="35"/>
      <c r="D2" s="36"/>
      <c r="E2" s="1"/>
    </row>
    <row r="3" spans="2:7" x14ac:dyDescent="0.35">
      <c r="B3" s="1"/>
    </row>
    <row r="4" spans="2:7" ht="15" thickBot="1" x14ac:dyDescent="0.4">
      <c r="B4" s="8"/>
      <c r="C4" s="8"/>
      <c r="D4" s="8"/>
      <c r="E4" s="8"/>
      <c r="F4" s="8"/>
      <c r="G4" s="1"/>
    </row>
    <row r="5" spans="2:7" ht="21" customHeight="1" x14ac:dyDescent="0.35">
      <c r="B5" s="56" t="s">
        <v>46</v>
      </c>
      <c r="C5" s="57"/>
      <c r="D5" s="57"/>
      <c r="E5" s="57"/>
      <c r="F5" s="57"/>
      <c r="G5" s="58"/>
    </row>
    <row r="6" spans="2:7" ht="48.5" customHeight="1" x14ac:dyDescent="0.35">
      <c r="B6" s="18" t="s">
        <v>18</v>
      </c>
      <c r="C6" s="9" t="s">
        <v>4</v>
      </c>
      <c r="D6" s="9" t="s">
        <v>2</v>
      </c>
      <c r="E6" s="9" t="s">
        <v>3</v>
      </c>
      <c r="F6" s="9" t="s">
        <v>0</v>
      </c>
      <c r="G6" s="19" t="s">
        <v>1</v>
      </c>
    </row>
    <row r="7" spans="2:7" ht="58" x14ac:dyDescent="0.35">
      <c r="B7" s="63" t="s">
        <v>10</v>
      </c>
      <c r="C7" s="17" t="s">
        <v>17</v>
      </c>
      <c r="D7" s="27">
        <v>2.5</v>
      </c>
      <c r="E7" s="4" t="s">
        <v>19</v>
      </c>
      <c r="F7" s="6" t="s">
        <v>49</v>
      </c>
      <c r="G7" s="30" t="s">
        <v>24</v>
      </c>
    </row>
    <row r="8" spans="2:7" x14ac:dyDescent="0.35">
      <c r="B8" s="63"/>
      <c r="C8" s="17" t="s">
        <v>20</v>
      </c>
      <c r="D8" s="2">
        <f>D7*365.25</f>
        <v>913.125</v>
      </c>
      <c r="E8" s="4" t="s">
        <v>21</v>
      </c>
      <c r="F8" s="6" t="s">
        <v>33</v>
      </c>
      <c r="G8" s="30" t="s">
        <v>23</v>
      </c>
    </row>
    <row r="9" spans="2:7" x14ac:dyDescent="0.35">
      <c r="B9" s="63"/>
      <c r="C9" s="17" t="s">
        <v>22</v>
      </c>
      <c r="D9" s="2">
        <v>5.9</v>
      </c>
      <c r="E9" s="4" t="s">
        <v>25</v>
      </c>
      <c r="F9" s="6" t="s">
        <v>48</v>
      </c>
      <c r="G9" s="30" t="s">
        <v>9</v>
      </c>
    </row>
    <row r="10" spans="2:7" ht="58" x14ac:dyDescent="0.35">
      <c r="B10" s="63" t="s">
        <v>11</v>
      </c>
      <c r="C10" s="17" t="s">
        <v>17</v>
      </c>
      <c r="D10" s="2">
        <v>8</v>
      </c>
      <c r="E10" s="4" t="s">
        <v>19</v>
      </c>
      <c r="F10" s="6" t="s">
        <v>50</v>
      </c>
      <c r="G10" s="30" t="s">
        <v>26</v>
      </c>
    </row>
    <row r="11" spans="2:7" x14ac:dyDescent="0.35">
      <c r="B11" s="63"/>
      <c r="C11" s="17" t="s">
        <v>20</v>
      </c>
      <c r="D11" s="2">
        <f>D10*365.25</f>
        <v>2922</v>
      </c>
      <c r="E11" s="4" t="s">
        <v>21</v>
      </c>
      <c r="F11" s="6" t="s">
        <v>33</v>
      </c>
      <c r="G11" s="30" t="s">
        <v>23</v>
      </c>
    </row>
    <row r="12" spans="2:7" ht="15" thickBot="1" x14ac:dyDescent="0.4">
      <c r="B12" s="64"/>
      <c r="C12" s="28" t="s">
        <v>22</v>
      </c>
      <c r="D12" s="3">
        <v>56</v>
      </c>
      <c r="E12" s="5" t="s">
        <v>25</v>
      </c>
      <c r="F12" s="29" t="s">
        <v>48</v>
      </c>
      <c r="G12" s="31" t="s">
        <v>9</v>
      </c>
    </row>
    <row r="13" spans="2:7" x14ac:dyDescent="0.35">
      <c r="B13" s="7"/>
      <c r="C13" s="7"/>
      <c r="D13" s="7"/>
      <c r="E13" s="7"/>
      <c r="F13" s="7"/>
      <c r="G13" s="7"/>
    </row>
    <row r="14" spans="2:7" ht="15" thickBot="1" x14ac:dyDescent="0.4">
      <c r="B14" s="7"/>
      <c r="C14" s="7"/>
      <c r="D14" s="7"/>
      <c r="E14" s="7"/>
      <c r="F14" s="7"/>
      <c r="G14" s="7"/>
    </row>
    <row r="15" spans="2:7" ht="29.5" customHeight="1" x14ac:dyDescent="0.35">
      <c r="B15" s="7"/>
      <c r="C15" s="7"/>
      <c r="D15" s="7"/>
      <c r="E15" s="59" t="s">
        <v>47</v>
      </c>
      <c r="F15" s="60"/>
      <c r="G15" s="7"/>
    </row>
    <row r="16" spans="2:7" x14ac:dyDescent="0.35">
      <c r="B16" s="7"/>
      <c r="C16" s="7"/>
      <c r="D16" s="7"/>
      <c r="E16" s="24" t="s">
        <v>10</v>
      </c>
      <c r="F16" s="32">
        <f>D9/D8/60</f>
        <v>1.0768879762719598E-4</v>
      </c>
      <c r="G16" s="7"/>
    </row>
    <row r="17" spans="2:7" ht="15" thickBot="1" x14ac:dyDescent="0.4">
      <c r="B17" s="7"/>
      <c r="C17" s="7"/>
      <c r="D17" s="7"/>
      <c r="E17" s="25" t="s">
        <v>11</v>
      </c>
      <c r="F17" s="33">
        <f>D12/D11/60</f>
        <v>3.1941592516541181E-4</v>
      </c>
      <c r="G17" s="7"/>
    </row>
    <row r="18" spans="2:7" x14ac:dyDescent="0.35">
      <c r="B18" s="7"/>
      <c r="C18" s="7"/>
      <c r="D18" s="7"/>
      <c r="E18" s="7"/>
      <c r="F18" s="7"/>
      <c r="G18" s="7"/>
    </row>
  </sheetData>
  <mergeCells count="5">
    <mergeCell ref="B5:G5"/>
    <mergeCell ref="E15:F15"/>
    <mergeCell ref="B7:B9"/>
    <mergeCell ref="B10:B12"/>
    <mergeCell ref="B2:D2"/>
  </mergeCells>
  <conditionalFormatting sqref="D8:D12">
    <cfRule type="expression" dxfId="11" priority="16">
      <formula>MOD(ROW(),2)</formula>
    </cfRule>
  </conditionalFormatting>
  <conditionalFormatting sqref="B7:G7">
    <cfRule type="expression" dxfId="10" priority="15">
      <formula>MOD(ROW(),2)</formula>
    </cfRule>
  </conditionalFormatting>
  <conditionalFormatting sqref="F16:F17">
    <cfRule type="expression" dxfId="9" priority="14">
      <formula>MOD(ROW(),2)</formula>
    </cfRule>
  </conditionalFormatting>
  <conditionalFormatting sqref="B10 C8:C9">
    <cfRule type="expression" dxfId="8" priority="13">
      <formula>MOD(ROW(),2)</formula>
    </cfRule>
  </conditionalFormatting>
  <conditionalFormatting sqref="E16:E17">
    <cfRule type="expression" dxfId="7" priority="11">
      <formula>MOD(ROW(),2)</formula>
    </cfRule>
  </conditionalFormatting>
  <conditionalFormatting sqref="F8:F12">
    <cfRule type="expression" dxfId="6" priority="10">
      <formula>MOD(ROW(),2)</formula>
    </cfRule>
  </conditionalFormatting>
  <conditionalFormatting sqref="E8:E9">
    <cfRule type="expression" dxfId="5" priority="8">
      <formula>MOD(ROW(),2)</formula>
    </cfRule>
  </conditionalFormatting>
  <conditionalFormatting sqref="G8:G12">
    <cfRule type="expression" dxfId="4" priority="6">
      <formula>MOD(ROW(),2)</formula>
    </cfRule>
  </conditionalFormatting>
  <conditionalFormatting sqref="C10">
    <cfRule type="expression" dxfId="3" priority="4">
      <formula>MOD(ROW(),2)</formula>
    </cfRule>
  </conditionalFormatting>
  <conditionalFormatting sqref="C11:C12">
    <cfRule type="expression" dxfId="2" priority="3">
      <formula>MOD(ROW(),2)</formula>
    </cfRule>
  </conditionalFormatting>
  <conditionalFormatting sqref="E10">
    <cfRule type="expression" dxfId="1" priority="2">
      <formula>MOD(ROW(),2)</formula>
    </cfRule>
  </conditionalFormatting>
  <conditionalFormatting sqref="E11:E12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Total impact</vt:lpstr>
      <vt:lpstr>Data Centre impact</vt:lpstr>
      <vt:lpstr>Network impact</vt:lpstr>
      <vt:lpstr>Device impact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2018-10-03T09:26:20Z</dcterms:modified>
</cp:coreProperties>
</file>