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E:\GitHub Repos\LLM_Power_Balance\"/>
    </mc:Choice>
  </mc:AlternateContent>
  <xr:revisionPtr revIDLastSave="0" documentId="13_ncr:1_{E94BA5B7-56F5-4A76-B21E-9CEAFB84DEC8}" xr6:coauthVersionLast="47" xr6:coauthVersionMax="47" xr10:uidLastSave="{00000000-0000-0000-0000-000000000000}"/>
  <bookViews>
    <workbookView xWindow="-96" yWindow="0" windowWidth="20832" windowHeight="166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00" i="1" l="1"/>
  <c r="C99" i="1"/>
  <c r="C98" i="1"/>
  <c r="C97" i="1"/>
  <c r="C96" i="1"/>
  <c r="C95" i="1"/>
  <c r="C94" i="1"/>
  <c r="C93" i="1"/>
  <c r="C92" i="1"/>
  <c r="C91" i="1"/>
  <c r="C90" i="1"/>
  <c r="C89" i="1"/>
  <c r="C88" i="1"/>
  <c r="C87" i="1"/>
  <c r="C86" i="1"/>
  <c r="C85" i="1"/>
  <c r="C84" i="1"/>
  <c r="C83" i="1"/>
  <c r="C82" i="1"/>
  <c r="C81" i="1"/>
  <c r="C80" i="1"/>
  <c r="C79" i="1"/>
  <c r="C78" i="1"/>
  <c r="C77" i="1"/>
  <c r="C76" i="1"/>
  <c r="C75" i="1"/>
  <c r="C74" i="1"/>
  <c r="C73" i="1"/>
  <c r="C72" i="1"/>
  <c r="C71" i="1"/>
  <c r="C70" i="1"/>
  <c r="C69" i="1"/>
  <c r="C68" i="1"/>
  <c r="C67" i="1"/>
  <c r="C66" i="1"/>
  <c r="C65" i="1"/>
  <c r="C64" i="1"/>
  <c r="C63" i="1"/>
  <c r="C62" i="1"/>
  <c r="C61" i="1"/>
  <c r="C60" i="1"/>
  <c r="C59" i="1"/>
  <c r="C58" i="1"/>
  <c r="C57" i="1"/>
  <c r="C56" i="1"/>
  <c r="C55" i="1"/>
  <c r="C54" i="1"/>
  <c r="C53" i="1"/>
  <c r="C52" i="1"/>
  <c r="C51" i="1"/>
  <c r="C50" i="1"/>
  <c r="C49" i="1"/>
  <c r="C48" i="1"/>
  <c r="C47" i="1"/>
  <c r="C46" i="1"/>
  <c r="C45" i="1"/>
  <c r="C44" i="1"/>
  <c r="C43" i="1"/>
  <c r="C42" i="1"/>
  <c r="C41" i="1"/>
  <c r="C40" i="1"/>
  <c r="C39" i="1"/>
  <c r="C38" i="1"/>
  <c r="C37" i="1"/>
  <c r="C36" i="1"/>
  <c r="C35" i="1"/>
  <c r="C34" i="1"/>
  <c r="C33" i="1"/>
  <c r="C32" i="1"/>
  <c r="C31" i="1"/>
  <c r="C30" i="1"/>
  <c r="C29" i="1"/>
  <c r="C28" i="1"/>
  <c r="C27" i="1"/>
  <c r="C26" i="1"/>
  <c r="C25" i="1"/>
  <c r="C24" i="1"/>
  <c r="C23" i="1"/>
  <c r="C22" i="1"/>
  <c r="C21" i="1"/>
  <c r="C20" i="1"/>
  <c r="C19" i="1"/>
  <c r="C18" i="1"/>
  <c r="C17" i="1"/>
  <c r="C16" i="1"/>
  <c r="C15" i="1"/>
  <c r="C14" i="1"/>
  <c r="C13" i="1"/>
  <c r="C12" i="1"/>
  <c r="C11" i="1"/>
  <c r="C10" i="1"/>
  <c r="C9" i="1"/>
  <c r="C8" i="1"/>
  <c r="C7" i="1"/>
  <c r="C6" i="1"/>
  <c r="C5" i="1"/>
  <c r="C4" i="1"/>
  <c r="C3" i="1"/>
  <c r="C2" i="1"/>
  <c r="C1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"/>
  <sheetViews>
    <sheetView tabSelected="1" topLeftCell="A80" workbookViewId="0">
      <selection activeCell="F76" sqref="F76"/>
    </sheetView>
  </sheetViews>
  <sheetFormatPr defaultRowHeight="14.4" x14ac:dyDescent="0.3"/>
  <sheetData>
    <row r="1" spans="1:3" x14ac:dyDescent="0.3">
      <c r="A1">
        <v>21.783000000000001</v>
      </c>
      <c r="B1">
        <v>8.411999999999999</v>
      </c>
      <c r="C1">
        <f>(((10801*(6488/20500))*0.8)/1000)*3</f>
        <v>8.204123473170732</v>
      </c>
    </row>
    <row r="2" spans="1:3" x14ac:dyDescent="0.3">
      <c r="A2">
        <v>22.521000000000001</v>
      </c>
      <c r="B2">
        <v>8.5020000000000007</v>
      </c>
      <c r="C2">
        <f>(((10873*(6488/20500))*0.8)/1000)*3</f>
        <v>8.2588125658536597</v>
      </c>
    </row>
    <row r="3" spans="1:3" x14ac:dyDescent="0.3">
      <c r="A3">
        <v>22.193999999999999</v>
      </c>
      <c r="B3">
        <v>8.6039999999999992</v>
      </c>
      <c r="C3">
        <f>(((10977*(6488/20500))*0.8)/1000)*3</f>
        <v>8.3378079219512209</v>
      </c>
    </row>
    <row r="4" spans="1:3" x14ac:dyDescent="0.3">
      <c r="A4">
        <v>21.51</v>
      </c>
      <c r="B4">
        <v>8.7029999999999994</v>
      </c>
      <c r="C4">
        <f>(((11114*(6488/20500))*0.8)/1000)*3</f>
        <v>8.441869112195123</v>
      </c>
    </row>
    <row r="5" spans="1:3" x14ac:dyDescent="0.3">
      <c r="A5">
        <v>20.619</v>
      </c>
      <c r="B5">
        <v>8.7989999999999995</v>
      </c>
      <c r="C5">
        <f>(((11231*(6488/20500))*0.8)/1000)*3</f>
        <v>8.5307388878048798</v>
      </c>
    </row>
    <row r="6" spans="1:3" x14ac:dyDescent="0.3">
      <c r="A6">
        <v>20.099</v>
      </c>
      <c r="B6">
        <v>8.8949999999999996</v>
      </c>
      <c r="C6">
        <f>(((11330*(6488/20500))*0.8)/1000)*3</f>
        <v>8.6059363902439046</v>
      </c>
    </row>
    <row r="7" spans="1:3" x14ac:dyDescent="0.3">
      <c r="A7">
        <v>19.344999999999999</v>
      </c>
      <c r="B7">
        <v>8.9610000000000003</v>
      </c>
      <c r="C7">
        <f>(((11433*(6488/20500))*0.8)/1000)*3</f>
        <v>8.6841721756097563</v>
      </c>
    </row>
    <row r="8" spans="1:3" x14ac:dyDescent="0.3">
      <c r="A8">
        <v>18.742999999999999</v>
      </c>
      <c r="B8">
        <v>9.0240000000000009</v>
      </c>
      <c r="C8">
        <f>(((11541*(6488/20500))*0.8)/1000)*3</f>
        <v>8.7662058146341462</v>
      </c>
    </row>
    <row r="9" spans="1:3" x14ac:dyDescent="0.3">
      <c r="A9">
        <v>18.364999999999998</v>
      </c>
      <c r="B9">
        <v>9</v>
      </c>
      <c r="C9">
        <f>(((11621*(6488/20500))*0.8)/1000)*3</f>
        <v>8.8269714731707332</v>
      </c>
    </row>
    <row r="10" spans="1:3" x14ac:dyDescent="0.3">
      <c r="A10">
        <v>18.128</v>
      </c>
      <c r="B10">
        <v>8.9759999999999991</v>
      </c>
      <c r="C10">
        <f>(((11673*(6488/20500))*0.8)/1000)*3</f>
        <v>8.8664691512195137</v>
      </c>
    </row>
    <row r="11" spans="1:3" x14ac:dyDescent="0.3">
      <c r="A11">
        <v>18.079000000000001</v>
      </c>
      <c r="B11">
        <v>8.786999999999999</v>
      </c>
      <c r="C11">
        <f>(((11733*(6488/20500))*0.8)/1000)*3</f>
        <v>8.9120433951219518</v>
      </c>
    </row>
    <row r="12" spans="1:3" x14ac:dyDescent="0.3">
      <c r="A12">
        <v>18.189</v>
      </c>
      <c r="B12">
        <v>8.5950000000000006</v>
      </c>
      <c r="C12">
        <f>(((11801*(6488/20500))*0.8)/1000)*3</f>
        <v>8.963694204878049</v>
      </c>
    </row>
    <row r="13" spans="1:3" x14ac:dyDescent="0.3">
      <c r="A13">
        <v>18.847000000000001</v>
      </c>
      <c r="B13">
        <v>8.3070000000000004</v>
      </c>
      <c r="C13">
        <f>(((11839*(6488/20500))*0.8)/1000)*3</f>
        <v>8.9925578926829282</v>
      </c>
    </row>
    <row r="14" spans="1:3" x14ac:dyDescent="0.3">
      <c r="A14">
        <v>19.286999999999999</v>
      </c>
      <c r="B14">
        <v>8.0190000000000001</v>
      </c>
      <c r="C14">
        <f>(((11846*(6488/20500))*0.8)/1000)*3</f>
        <v>8.9978748878048798</v>
      </c>
    </row>
    <row r="15" spans="1:3" x14ac:dyDescent="0.3">
      <c r="A15">
        <v>19.917000000000002</v>
      </c>
      <c r="B15">
        <v>7.8090000000000011</v>
      </c>
      <c r="C15">
        <f>(((11856*(6488/20500))*0.8)/1000)*3</f>
        <v>9.0054705951219525</v>
      </c>
    </row>
    <row r="16" spans="1:3" x14ac:dyDescent="0.3">
      <c r="A16">
        <v>20.395</v>
      </c>
      <c r="B16">
        <v>7.5960000000000001</v>
      </c>
      <c r="C16">
        <f>(((11868*(6488/20500))*0.8)/1000)*3</f>
        <v>9.0145854439024404</v>
      </c>
    </row>
    <row r="17" spans="1:3" x14ac:dyDescent="0.3">
      <c r="A17">
        <v>21.582000000000001</v>
      </c>
      <c r="B17">
        <v>7.3439999999999994</v>
      </c>
      <c r="C17">
        <f>(((11857*(6488/20500))*0.8)/1000)*3</f>
        <v>9.0062301658536601</v>
      </c>
    </row>
    <row r="18" spans="1:3" x14ac:dyDescent="0.3">
      <c r="A18">
        <v>22.082000000000001</v>
      </c>
      <c r="B18">
        <v>7.0890000000000004</v>
      </c>
      <c r="C18">
        <f>(((11822*(6488/20500))*0.8)/1000)*3</f>
        <v>8.9796451902439038</v>
      </c>
    </row>
    <row r="19" spans="1:3" x14ac:dyDescent="0.3">
      <c r="A19">
        <v>23.167999999999999</v>
      </c>
      <c r="B19">
        <v>6.7440000000000007</v>
      </c>
      <c r="C19">
        <f>(((11791*(6488/20500))*0.8)/1000)*3</f>
        <v>8.9560984975609745</v>
      </c>
    </row>
    <row r="20" spans="1:3" x14ac:dyDescent="0.3">
      <c r="A20">
        <v>23.753</v>
      </c>
      <c r="B20">
        <v>6.399</v>
      </c>
      <c r="C20">
        <f>(((11765*(6488/20500))*0.8)/1000)*3</f>
        <v>8.9363496585365869</v>
      </c>
    </row>
    <row r="21" spans="1:3" x14ac:dyDescent="0.3">
      <c r="A21">
        <v>24.471</v>
      </c>
      <c r="B21">
        <v>6.09</v>
      </c>
      <c r="C21">
        <f>(((11696*(6488/20500))*0.8)/1000)*3</f>
        <v>8.883939278048782</v>
      </c>
    </row>
    <row r="22" spans="1:3" x14ac:dyDescent="0.3">
      <c r="A22">
        <v>24.864000000000001</v>
      </c>
      <c r="B22">
        <v>5.7810000000000006</v>
      </c>
      <c r="C22">
        <f>(((11583*(6488/20500))*0.8)/1000)*3</f>
        <v>8.798107785365854</v>
      </c>
    </row>
    <row r="23" spans="1:3" x14ac:dyDescent="0.3">
      <c r="A23">
        <v>25.946999999999999</v>
      </c>
      <c r="B23">
        <v>5.532</v>
      </c>
      <c r="C23">
        <f>(((11485*(6488/20500))*0.8)/1000)*3</f>
        <v>8.7236698536585369</v>
      </c>
    </row>
    <row r="24" spans="1:3" x14ac:dyDescent="0.3">
      <c r="A24">
        <v>26.664000000000001</v>
      </c>
      <c r="B24">
        <v>5.2829999999999995</v>
      </c>
      <c r="C24">
        <f>(((11401*(6488/20500))*0.8)/1000)*3</f>
        <v>8.6598659121951229</v>
      </c>
    </row>
    <row r="25" spans="1:3" x14ac:dyDescent="0.3">
      <c r="A25">
        <v>27.852</v>
      </c>
      <c r="B25">
        <v>4.9290000000000003</v>
      </c>
      <c r="C25">
        <f>(((11210*(6488/20500))*0.8)/1000)*3</f>
        <v>8.5147879024390249</v>
      </c>
    </row>
    <row r="26" spans="1:3" x14ac:dyDescent="0.3">
      <c r="A26">
        <v>28.748000000000001</v>
      </c>
      <c r="B26">
        <v>4.5749999999999993</v>
      </c>
      <c r="C26">
        <f>(((10911*(6488/20500))*0.8)/1000)*3</f>
        <v>8.2876762536585389</v>
      </c>
    </row>
    <row r="27" spans="1:3" x14ac:dyDescent="0.3">
      <c r="A27">
        <v>29.376999999999999</v>
      </c>
      <c r="B27">
        <v>4.2240000000000002</v>
      </c>
      <c r="C27">
        <f>(((10523*(6488/20500))*0.8)/1000)*3</f>
        <v>7.9929628097560972</v>
      </c>
    </row>
    <row r="28" spans="1:3" x14ac:dyDescent="0.3">
      <c r="A28">
        <v>30.067</v>
      </c>
      <c r="B28">
        <v>3.8729999999999998</v>
      </c>
      <c r="C28">
        <f>(((10046*(6488/20500))*0.8)/1000)*3</f>
        <v>7.630647570731707</v>
      </c>
    </row>
    <row r="29" spans="1:3" x14ac:dyDescent="0.3">
      <c r="A29">
        <v>30.373999999999999</v>
      </c>
      <c r="B29">
        <v>3.726</v>
      </c>
      <c r="C29">
        <f>(((9549*(6488/20500))*0.8)/1000)*3</f>
        <v>7.2531409170731713</v>
      </c>
    </row>
    <row r="30" spans="1:3" x14ac:dyDescent="0.3">
      <c r="A30">
        <v>30.972000000000001</v>
      </c>
      <c r="B30">
        <v>3.5759999999999996</v>
      </c>
      <c r="C30">
        <f>(((9032*(6488/20500))*0.8)/1000)*3</f>
        <v>6.8604428487804885</v>
      </c>
    </row>
    <row r="31" spans="1:3" x14ac:dyDescent="0.3">
      <c r="A31">
        <v>31.757999999999999</v>
      </c>
      <c r="B31">
        <v>3.6930000000000005</v>
      </c>
      <c r="C31">
        <f>(((8462*(6488/20500))*0.8)/1000)*3</f>
        <v>6.4274875317073166</v>
      </c>
    </row>
    <row r="32" spans="1:3" x14ac:dyDescent="0.3">
      <c r="A32">
        <v>32.493000000000002</v>
      </c>
      <c r="B32">
        <v>3.8069999999999995</v>
      </c>
      <c r="C32">
        <f>(((7840*(6488/20500))*0.8)/1000)*3</f>
        <v>5.9550345365853667</v>
      </c>
    </row>
    <row r="33" spans="1:3" x14ac:dyDescent="0.3">
      <c r="A33">
        <v>33.786999999999999</v>
      </c>
      <c r="B33">
        <v>4.0949999999999998</v>
      </c>
      <c r="C33">
        <f>(((7335*(6488/20500))*0.8)/1000)*3</f>
        <v>5.571451317073171</v>
      </c>
    </row>
    <row r="34" spans="1:3" x14ac:dyDescent="0.3">
      <c r="A34">
        <v>34.792000000000002</v>
      </c>
      <c r="B34">
        <v>4.383</v>
      </c>
      <c r="C34">
        <f>(((6947*(6488/20500))*0.8)/1000)*3</f>
        <v>5.276737873170732</v>
      </c>
    </row>
    <row r="35" spans="1:3" x14ac:dyDescent="0.3">
      <c r="A35">
        <v>34.844999999999999</v>
      </c>
      <c r="B35">
        <v>4.7700000000000005</v>
      </c>
      <c r="C35">
        <f>(((6647*(6488/20500))*0.8)/1000)*3</f>
        <v>5.0488666536585365</v>
      </c>
    </row>
    <row r="36" spans="1:3" x14ac:dyDescent="0.3">
      <c r="A36">
        <v>34.478999999999999</v>
      </c>
      <c r="B36">
        <v>5.157</v>
      </c>
      <c r="C36">
        <f>(((6433*(6488/20500))*0.8)/1000)*3</f>
        <v>4.8863185170731711</v>
      </c>
    </row>
    <row r="37" spans="1:3" x14ac:dyDescent="0.3">
      <c r="A37">
        <v>33.607999999999997</v>
      </c>
      <c r="B37">
        <v>5.7720000000000002</v>
      </c>
      <c r="C37">
        <f>(((6242*(6488/20500))*0.8)/1000)*3</f>
        <v>4.7412405073170731</v>
      </c>
    </row>
    <row r="38" spans="1:3" x14ac:dyDescent="0.3">
      <c r="A38">
        <v>32.723999999999997</v>
      </c>
      <c r="B38">
        <v>6.3840000000000003</v>
      </c>
      <c r="C38">
        <f>(((6073*(6488/20500))*0.8)/1000)*3</f>
        <v>4.6128730536585376</v>
      </c>
    </row>
    <row r="39" spans="1:3" x14ac:dyDescent="0.3">
      <c r="A39">
        <v>31.673999999999999</v>
      </c>
      <c r="B39">
        <v>7.0140000000000002</v>
      </c>
      <c r="C39">
        <f>(((5904*(6488/20500))*0.8)/1000)*3</f>
        <v>4.4845056000000003</v>
      </c>
    </row>
    <row r="40" spans="1:3" x14ac:dyDescent="0.3">
      <c r="A40">
        <v>30.524999999999999</v>
      </c>
      <c r="B40">
        <v>7.641</v>
      </c>
      <c r="C40">
        <f>(((5736*(6488/20500))*0.8)/1000)*3</f>
        <v>4.3568977170731706</v>
      </c>
    </row>
    <row r="41" spans="1:3" x14ac:dyDescent="0.3">
      <c r="A41">
        <v>28.786000000000001</v>
      </c>
      <c r="B41">
        <v>8.2919999999999998</v>
      </c>
      <c r="C41">
        <f>(((5612*(6488/20500))*0.8)/1000)*3</f>
        <v>4.2627109463414632</v>
      </c>
    </row>
    <row r="42" spans="1:3" x14ac:dyDescent="0.3">
      <c r="A42">
        <v>27.780999999999999</v>
      </c>
      <c r="B42">
        <v>8.94</v>
      </c>
      <c r="C42">
        <f>(((5531*(6488/20500))*0.8)/1000)*3</f>
        <v>4.2011857170731712</v>
      </c>
    </row>
    <row r="43" spans="1:3" x14ac:dyDescent="0.3">
      <c r="A43">
        <v>26.181999999999999</v>
      </c>
      <c r="B43">
        <v>9.3780000000000001</v>
      </c>
      <c r="C43">
        <f>(((5758*(6488/20500))*0.8)/1000)*3</f>
        <v>4.3736082731707313</v>
      </c>
    </row>
    <row r="44" spans="1:3" x14ac:dyDescent="0.3">
      <c r="A44">
        <v>24.879000000000001</v>
      </c>
      <c r="B44">
        <v>9.8159999999999989</v>
      </c>
      <c r="C44">
        <f>(((6292*(6488/20500))*0.8)/1000)*3</f>
        <v>4.7792190439024393</v>
      </c>
    </row>
    <row r="45" spans="1:3" x14ac:dyDescent="0.3">
      <c r="A45">
        <v>23.495000000000001</v>
      </c>
      <c r="B45">
        <v>10.151999999999999</v>
      </c>
      <c r="C45">
        <f>(((6653*(6488/20500))*0.8)/1000)*3</f>
        <v>5.0534240780487814</v>
      </c>
    </row>
    <row r="46" spans="1:3" x14ac:dyDescent="0.3">
      <c r="A46">
        <v>22.352</v>
      </c>
      <c r="B46">
        <v>10.488</v>
      </c>
      <c r="C46">
        <f>(((6842*(6488/20500))*0.8)/1000)*3</f>
        <v>5.1969829463414632</v>
      </c>
    </row>
    <row r="47" spans="1:3" x14ac:dyDescent="0.3">
      <c r="A47">
        <v>20.806999999999999</v>
      </c>
      <c r="B47">
        <v>11.004000000000001</v>
      </c>
      <c r="C47">
        <f>(((7031*(6488/20500))*0.8)/1000)*3</f>
        <v>5.3405418146341468</v>
      </c>
    </row>
    <row r="48" spans="1:3" x14ac:dyDescent="0.3">
      <c r="A48">
        <v>20.059999999999999</v>
      </c>
      <c r="B48">
        <v>11.52</v>
      </c>
      <c r="C48">
        <f>(((7222*(6488/20500))*0.8)/1000)*3</f>
        <v>5.4856198243902448</v>
      </c>
    </row>
    <row r="49" spans="1:3" x14ac:dyDescent="0.3">
      <c r="A49">
        <v>20.056000000000001</v>
      </c>
      <c r="B49">
        <v>11.343</v>
      </c>
      <c r="C49">
        <f>(((13053*(6488/20500))*0.8)/1000)*3</f>
        <v>9.9146767609756097</v>
      </c>
    </row>
    <row r="50" spans="1:3" x14ac:dyDescent="0.3">
      <c r="A50">
        <v>20.390999999999998</v>
      </c>
      <c r="B50">
        <v>11.163</v>
      </c>
      <c r="C50">
        <f>(((13402*(6488/20500))*0.8)/1000)*3</f>
        <v>10.179766946341463</v>
      </c>
    </row>
    <row r="51" spans="1:3" x14ac:dyDescent="0.3">
      <c r="A51">
        <v>20.055</v>
      </c>
      <c r="B51">
        <v>10.89</v>
      </c>
      <c r="C51">
        <f>(((13691*(6488/20500))*0.8)/1000)*3</f>
        <v>10.399282887804878</v>
      </c>
    </row>
    <row r="52" spans="1:3" x14ac:dyDescent="0.3">
      <c r="A52">
        <v>19.350000000000001</v>
      </c>
      <c r="B52">
        <v>10.617000000000001</v>
      </c>
      <c r="C52">
        <f>(((13921*(6488/20500))*0.8)/1000)*3</f>
        <v>10.573984156097561</v>
      </c>
    </row>
    <row r="53" spans="1:3" x14ac:dyDescent="0.3">
      <c r="A53">
        <v>19.219000000000001</v>
      </c>
      <c r="B53">
        <v>10.26</v>
      </c>
      <c r="C53">
        <f>(((14071*(6488/20500))*0.8)/1000)*3</f>
        <v>10.68791976585366</v>
      </c>
    </row>
    <row r="54" spans="1:3" x14ac:dyDescent="0.3">
      <c r="A54">
        <v>19.001000000000001</v>
      </c>
      <c r="B54">
        <v>9.8999999999999986</v>
      </c>
      <c r="C54">
        <f>(((14143*(6488/20500))*0.8)/1000)*3</f>
        <v>10.742608858536585</v>
      </c>
    </row>
    <row r="55" spans="1:3" x14ac:dyDescent="0.3">
      <c r="A55">
        <v>18.649000000000001</v>
      </c>
      <c r="B55">
        <v>9.33</v>
      </c>
      <c r="C55">
        <f>(((14143*(6488/20500))*0.8)/1000)*3</f>
        <v>10.742608858536585</v>
      </c>
    </row>
    <row r="56" spans="1:3" x14ac:dyDescent="0.3">
      <c r="A56">
        <v>18.53</v>
      </c>
      <c r="B56">
        <v>8.7569999999999997</v>
      </c>
      <c r="C56">
        <f>(((14071*(6488/20500))*0.8)/1000)*3</f>
        <v>10.68791976585366</v>
      </c>
    </row>
    <row r="57" spans="1:3" x14ac:dyDescent="0.3">
      <c r="A57">
        <v>18.45</v>
      </c>
      <c r="B57">
        <v>8.2590000000000003</v>
      </c>
      <c r="C57">
        <f>(((13967*(6488/20500))*0.8)/1000)*3</f>
        <v>10.608924409756098</v>
      </c>
    </row>
    <row r="58" spans="1:3" x14ac:dyDescent="0.3">
      <c r="A58">
        <v>18.466999999999999</v>
      </c>
      <c r="B58">
        <v>7.761000000000001</v>
      </c>
      <c r="C58">
        <f>(((13831*(6488/20500))*0.8)/1000)*3</f>
        <v>10.505622790243903</v>
      </c>
    </row>
    <row r="59" spans="1:3" x14ac:dyDescent="0.3">
      <c r="A59">
        <v>18.986000000000001</v>
      </c>
      <c r="B59">
        <v>7.3140000000000001</v>
      </c>
      <c r="C59">
        <f>(((13765*(6488/20500))*0.8)/1000)*3</f>
        <v>10.455491121951221</v>
      </c>
    </row>
    <row r="60" spans="1:3" x14ac:dyDescent="0.3">
      <c r="A60">
        <v>19.600999999999999</v>
      </c>
      <c r="B60">
        <v>6.863999999999999</v>
      </c>
      <c r="C60">
        <f>(((13770*(6488/20500))*0.8)/1000)*3</f>
        <v>10.459288975609756</v>
      </c>
    </row>
    <row r="61" spans="1:3" x14ac:dyDescent="0.3">
      <c r="A61">
        <v>21.95</v>
      </c>
      <c r="B61">
        <v>6.5549999999999997</v>
      </c>
      <c r="C61">
        <f>(((13689*(6488/20500))*0.8)/1000)*3</f>
        <v>10.397763746341464</v>
      </c>
    </row>
    <row r="62" spans="1:3" x14ac:dyDescent="0.3">
      <c r="A62">
        <v>23.605</v>
      </c>
      <c r="B62">
        <v>6.2459999999999996</v>
      </c>
      <c r="C62">
        <f>(((13522*(6488/20500))*0.8)/1000)*3</f>
        <v>10.270915434146342</v>
      </c>
    </row>
    <row r="63" spans="1:3" x14ac:dyDescent="0.3">
      <c r="A63">
        <v>26.131</v>
      </c>
      <c r="B63">
        <v>6.0359999999999996</v>
      </c>
      <c r="C63">
        <f>(((13359*(6488/20500))*0.8)/1000)*3</f>
        <v>10.147105404878051</v>
      </c>
    </row>
    <row r="64" spans="1:3" x14ac:dyDescent="0.3">
      <c r="A64">
        <v>27.603000000000002</v>
      </c>
      <c r="B64">
        <v>5.8259999999999996</v>
      </c>
      <c r="C64">
        <f>(((13200*(6488/20500))*0.8)/1000)*3</f>
        <v>10.026333658536586</v>
      </c>
    </row>
    <row r="65" spans="1:3" x14ac:dyDescent="0.3">
      <c r="A65">
        <v>29.817</v>
      </c>
      <c r="B65">
        <v>5.6310000000000002</v>
      </c>
      <c r="C65">
        <f>(((13003*(6488/20500))*0.8)/1000)*3</f>
        <v>9.8766982243902444</v>
      </c>
    </row>
    <row r="66" spans="1:3" x14ac:dyDescent="0.3">
      <c r="A66">
        <v>31.783000000000001</v>
      </c>
      <c r="B66">
        <v>5.4359999999999999</v>
      </c>
      <c r="C66">
        <f>(((12768*(6488/20500))*0.8)/1000)*3</f>
        <v>9.6981991024390251</v>
      </c>
    </row>
    <row r="67" spans="1:3" x14ac:dyDescent="0.3">
      <c r="A67">
        <v>33.277999999999999</v>
      </c>
      <c r="B67">
        <v>5.3580000000000005</v>
      </c>
      <c r="C67">
        <f>(((12478*(6488/20500))*0.8)/1000)*3</f>
        <v>9.4779235902439041</v>
      </c>
    </row>
    <row r="68" spans="1:3" x14ac:dyDescent="0.3">
      <c r="A68">
        <v>34.146000000000001</v>
      </c>
      <c r="B68">
        <v>5.2769999999999992</v>
      </c>
      <c r="C68">
        <f>(((12131*(6488/20500))*0.8)/1000)*3</f>
        <v>9.2143525463414644</v>
      </c>
    </row>
    <row r="69" spans="1:3" x14ac:dyDescent="0.3">
      <c r="A69">
        <v>34.540999999999997</v>
      </c>
      <c r="B69">
        <v>5.2679999999999998</v>
      </c>
      <c r="C69">
        <f>(((11756*(6488/20500))*0.8)/1000)*3</f>
        <v>8.9295135219512183</v>
      </c>
    </row>
    <row r="70" spans="1:3" x14ac:dyDescent="0.3">
      <c r="A70">
        <v>34.83</v>
      </c>
      <c r="B70">
        <v>5.2589999999999995</v>
      </c>
      <c r="C70">
        <f>(((11353*(6488/20500))*0.8)/1000)*3</f>
        <v>8.6234065170731711</v>
      </c>
    </row>
    <row r="71" spans="1:3" x14ac:dyDescent="0.3">
      <c r="A71">
        <v>34.942999999999998</v>
      </c>
      <c r="B71">
        <v>5.298</v>
      </c>
      <c r="C71">
        <f>(((11004*(6488/20500))*0.8)/1000)*3</f>
        <v>8.3583163317073179</v>
      </c>
    </row>
    <row r="72" spans="1:3" x14ac:dyDescent="0.3">
      <c r="A72">
        <v>35.515999999999998</v>
      </c>
      <c r="B72">
        <v>5.3369999999999997</v>
      </c>
      <c r="C72">
        <f>(((10710*(6488/20500))*0.8)/1000)*3</f>
        <v>8.1350025365853664</v>
      </c>
    </row>
    <row r="73" spans="1:3" x14ac:dyDescent="0.3">
      <c r="A73">
        <v>36.134</v>
      </c>
      <c r="B73">
        <v>5.5229999999999997</v>
      </c>
      <c r="C73">
        <f>(((10403*(6488/20500))*0.8)/1000)*3</f>
        <v>7.9018143219512211</v>
      </c>
    </row>
    <row r="74" spans="1:3" x14ac:dyDescent="0.3">
      <c r="A74">
        <v>36.28</v>
      </c>
      <c r="B74">
        <v>5.7089999999999996</v>
      </c>
      <c r="C74">
        <f>(((10085*(6488/20500))*0.8)/1000)*3</f>
        <v>7.6602708292682937</v>
      </c>
    </row>
    <row r="75" spans="1:3" x14ac:dyDescent="0.3">
      <c r="A75">
        <v>36.082000000000001</v>
      </c>
      <c r="B75">
        <v>5.8950000000000005</v>
      </c>
      <c r="C75">
        <f>(((9812*(6488/20500))*0.8)/1000)*3</f>
        <v>7.4529080195121962</v>
      </c>
    </row>
    <row r="76" spans="1:3" x14ac:dyDescent="0.3">
      <c r="A76">
        <v>35.680999999999997</v>
      </c>
      <c r="B76">
        <v>6.0810000000000004</v>
      </c>
      <c r="C76">
        <f>(((9587*(6488/20500))*0.8)/1000)*3</f>
        <v>7.2820046048780496</v>
      </c>
    </row>
    <row r="77" spans="1:3" x14ac:dyDescent="0.3">
      <c r="A77">
        <v>35.32</v>
      </c>
      <c r="B77">
        <v>6.2579999999999991</v>
      </c>
      <c r="C77">
        <f>(((9490*(6488/20500))*0.8)/1000)*3</f>
        <v>7.2083262439024391</v>
      </c>
    </row>
    <row r="78" spans="1:3" x14ac:dyDescent="0.3">
      <c r="A78">
        <v>35.326000000000001</v>
      </c>
      <c r="B78">
        <v>6.4350000000000005</v>
      </c>
      <c r="C78">
        <f>(((9521*(6488/20500))*0.8)/1000)*3</f>
        <v>7.2318729365853667</v>
      </c>
    </row>
    <row r="79" spans="1:3" x14ac:dyDescent="0.3">
      <c r="A79">
        <v>35.716000000000001</v>
      </c>
      <c r="B79">
        <v>6.6029999999999998</v>
      </c>
      <c r="C79">
        <f>(((9603*(6488/20500))*0.8)/1000)*3</f>
        <v>7.2941577365853671</v>
      </c>
    </row>
    <row r="80" spans="1:3" x14ac:dyDescent="0.3">
      <c r="A80">
        <v>35.966000000000001</v>
      </c>
      <c r="B80">
        <v>6.7710000000000008</v>
      </c>
      <c r="C80">
        <f>(((9736*(6488/20500))*0.8)/1000)*3</f>
        <v>7.3951806439024406</v>
      </c>
    </row>
    <row r="81" spans="1:3" x14ac:dyDescent="0.3">
      <c r="A81">
        <v>36.545999999999999</v>
      </c>
      <c r="B81">
        <v>6.99</v>
      </c>
      <c r="C81">
        <f>(((9859*(6488/20500))*0.8)/1000)*3</f>
        <v>7.4886078439024413</v>
      </c>
    </row>
    <row r="82" spans="1:3" x14ac:dyDescent="0.3">
      <c r="A82">
        <v>37.536000000000001</v>
      </c>
      <c r="B82">
        <v>7.2089999999999996</v>
      </c>
      <c r="C82">
        <f>(((9974*(6488/20500))*0.8)/1000)*3</f>
        <v>7.5759584780487828</v>
      </c>
    </row>
    <row r="83" spans="1:3" x14ac:dyDescent="0.3">
      <c r="A83">
        <v>38.381999999999998</v>
      </c>
      <c r="B83">
        <v>7.2509999999999994</v>
      </c>
      <c r="C83">
        <f>(((10133*(6488/20500))*0.8)/1000)*3</f>
        <v>7.6967302243902438</v>
      </c>
    </row>
    <row r="84" spans="1:3" x14ac:dyDescent="0.3">
      <c r="A84">
        <v>38.399000000000001</v>
      </c>
      <c r="B84">
        <v>7.2930000000000001</v>
      </c>
      <c r="C84">
        <f>(((10338*(6488/20500))*0.8)/1000)*3</f>
        <v>7.8524422243902441</v>
      </c>
    </row>
    <row r="85" spans="1:3" x14ac:dyDescent="0.3">
      <c r="A85">
        <v>37.716000000000001</v>
      </c>
      <c r="B85">
        <v>7.2780000000000005</v>
      </c>
      <c r="C85">
        <f>(((10538*(6488/20500))*0.8)/1000)*3</f>
        <v>8.0043563707317098</v>
      </c>
    </row>
    <row r="86" spans="1:3" x14ac:dyDescent="0.3">
      <c r="A86">
        <v>36.581000000000003</v>
      </c>
      <c r="B86">
        <v>7.2629999999999999</v>
      </c>
      <c r="C86">
        <f>(((10732*(6488/20500))*0.8)/1000)*3</f>
        <v>8.1517130926829289</v>
      </c>
    </row>
    <row r="87" spans="1:3" x14ac:dyDescent="0.3">
      <c r="A87">
        <v>35.256</v>
      </c>
      <c r="B87">
        <v>7.2359999999999998</v>
      </c>
      <c r="C87">
        <f>(((10944*(6488/20500))*0.8)/1000)*3</f>
        <v>8.3127420878048799</v>
      </c>
    </row>
    <row r="88" spans="1:3" x14ac:dyDescent="0.3">
      <c r="A88">
        <v>33.905000000000001</v>
      </c>
      <c r="B88">
        <v>7.2089999999999996</v>
      </c>
      <c r="C88">
        <f>(((11173*(6488/20500))*0.8)/1000)*3</f>
        <v>8.4866837853658552</v>
      </c>
    </row>
    <row r="89" spans="1:3" x14ac:dyDescent="0.3">
      <c r="A89">
        <v>32.805</v>
      </c>
      <c r="B89">
        <v>7.1850000000000005</v>
      </c>
      <c r="C89">
        <f>(((11301*(6488/20500))*0.8)/1000)*3</f>
        <v>8.5839088390243905</v>
      </c>
    </row>
    <row r="90" spans="1:3" x14ac:dyDescent="0.3">
      <c r="A90">
        <v>32.021999999999998</v>
      </c>
      <c r="B90">
        <v>7.1580000000000004</v>
      </c>
      <c r="C90">
        <f>(((11330*(6488/20500))*0.8)/1000)*3</f>
        <v>8.6059363902439046</v>
      </c>
    </row>
    <row r="91" spans="1:3" x14ac:dyDescent="0.3">
      <c r="A91">
        <v>30.513999999999999</v>
      </c>
      <c r="B91">
        <v>7.101</v>
      </c>
      <c r="C91">
        <f>(((11361*(6488/20500))*0.8)/1000)*3</f>
        <v>8.6294830829268303</v>
      </c>
    </row>
    <row r="92" spans="1:3" x14ac:dyDescent="0.3">
      <c r="A92">
        <v>29.158999999999999</v>
      </c>
      <c r="B92">
        <v>7.0410000000000004</v>
      </c>
      <c r="C92">
        <f>(((11395*(6488/20500))*0.8)/1000)*3</f>
        <v>8.6553084878048789</v>
      </c>
    </row>
    <row r="93" spans="1:3" x14ac:dyDescent="0.3">
      <c r="A93">
        <v>27.827999999999999</v>
      </c>
      <c r="B93">
        <v>7.0350000000000001</v>
      </c>
      <c r="C93">
        <f>(((11385*(6488/20500))*0.8)/1000)*3</f>
        <v>8.6477127804878045</v>
      </c>
    </row>
    <row r="94" spans="1:3" x14ac:dyDescent="0.3">
      <c r="A94">
        <v>26.170999999999999</v>
      </c>
      <c r="B94">
        <v>7.0289999999999999</v>
      </c>
      <c r="C94">
        <f>(((11331*(6488/20500))*0.8)/1000)*3</f>
        <v>8.6066959609756104</v>
      </c>
    </row>
    <row r="95" spans="1:3" x14ac:dyDescent="0.3">
      <c r="A95">
        <v>24.093</v>
      </c>
      <c r="B95">
        <v>6.9150000000000009</v>
      </c>
      <c r="C95">
        <f>(((11277*(6488/20500))*0.8)/1000)*3</f>
        <v>8.5656791414634164</v>
      </c>
    </row>
    <row r="96" spans="1:3" x14ac:dyDescent="0.3">
      <c r="A96">
        <v>23.225999999999999</v>
      </c>
      <c r="B96">
        <v>6.8010000000000002</v>
      </c>
      <c r="C96">
        <f>(((11222*(6488/20500))*0.8)/1000)*3</f>
        <v>8.5239027512195129</v>
      </c>
    </row>
    <row r="97" spans="1:3" x14ac:dyDescent="0.3">
      <c r="A97">
        <v>23.097000000000001</v>
      </c>
      <c r="B97">
        <v>6.75</v>
      </c>
      <c r="C97">
        <f>(((11088*(6488/20500))*0.8)/1000)*3</f>
        <v>8.4221202731707319</v>
      </c>
    </row>
    <row r="98" spans="1:3" x14ac:dyDescent="0.3">
      <c r="A98">
        <v>23.277000000000001</v>
      </c>
      <c r="B98">
        <v>6.6960000000000006</v>
      </c>
      <c r="C98">
        <f>(((10987*(6488/20500))*0.8)/1000)*3</f>
        <v>8.3454036292682936</v>
      </c>
    </row>
    <row r="99" spans="1:3" x14ac:dyDescent="0.3">
      <c r="A99">
        <v>23.085000000000001</v>
      </c>
      <c r="B99">
        <v>6.63</v>
      </c>
      <c r="C99">
        <f>(((10916*(6488/20500))*0.8)/1000)*3</f>
        <v>8.2914741073170735</v>
      </c>
    </row>
    <row r="100" spans="1:3" x14ac:dyDescent="0.3">
      <c r="A100">
        <v>22.707000000000001</v>
      </c>
      <c r="B100">
        <v>6.5609999999999999</v>
      </c>
      <c r="C100">
        <f>(((10873*(6488/20500))*0.8)/1000)*3</f>
        <v>8.2588125658536597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Hongyu</dc:creator>
  <cp:lastModifiedBy>Zekun Guo</cp:lastModifiedBy>
  <dcterms:created xsi:type="dcterms:W3CDTF">2015-06-05T18:17:20Z</dcterms:created>
  <dcterms:modified xsi:type="dcterms:W3CDTF">2025-01-26T23:59:59Z</dcterms:modified>
</cp:coreProperties>
</file>