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ric\Documents\GitHub\ZRAD\hardware\ZRADmini\"/>
    </mc:Choice>
  </mc:AlternateContent>
  <xr:revisionPtr revIDLastSave="0" documentId="13_ncr:1_{4CDE31CC-4D9A-4A8C-98CA-2045E2497CC3}" xr6:coauthVersionLast="47" xr6:coauthVersionMax="47" xr10:uidLastSave="{00000000-0000-0000-0000-000000000000}"/>
  <bookViews>
    <workbookView xWindow="-25950" yWindow="750" windowWidth="25950" windowHeight="14730" xr2:uid="{00000000-000D-0000-FFFF-FFFF00000000}"/>
  </bookViews>
  <sheets>
    <sheet name="Introduction" sheetId="1" r:id="rId1"/>
    <sheet name="ZRADminiBOM" sheetId="2" r:id="rId2"/>
    <sheet name="USB Controller" sheetId="4" r:id="rId3"/>
    <sheet name="USB End Device" sheetId="5" r:id="rId4"/>
    <sheet name="Test Jig" sheetId="3" r:id="rId5"/>
  </sheets>
  <definedNames>
    <definedName name="_xlnm.Print_Area" localSheetId="1">ZRADminiBOM!$A$1:$G$42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 s="1"/>
  <c r="A13" i="2" s="1"/>
  <c r="A14" i="2" s="1"/>
  <c r="A15" i="2" s="1"/>
  <c r="A16" i="2" s="1"/>
  <c r="A17" i="2" s="1"/>
  <c r="I11" i="2"/>
  <c r="M13" i="2"/>
  <c r="M12" i="2"/>
  <c r="M15" i="2"/>
  <c r="K3" i="2"/>
  <c r="K4" i="2"/>
  <c r="K5" i="2"/>
  <c r="K6" i="2"/>
  <c r="K7" i="2"/>
  <c r="K8" i="2"/>
  <c r="K9" i="2"/>
  <c r="K10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" i="2"/>
  <c r="G4" i="4"/>
  <c r="F4" i="4"/>
  <c r="E4" i="4"/>
  <c r="D4" i="4"/>
  <c r="C4" i="4"/>
  <c r="B4" i="4"/>
  <c r="I41" i="2"/>
  <c r="R16" i="2"/>
  <c r="I16" i="2"/>
  <c r="I17" i="2"/>
  <c r="I4" i="2"/>
  <c r="G35" i="5"/>
  <c r="F35" i="5"/>
  <c r="E35" i="5"/>
  <c r="D35" i="5"/>
  <c r="C35" i="5"/>
  <c r="B35" i="5"/>
  <c r="G34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G31" i="5"/>
  <c r="F31" i="5"/>
  <c r="E31" i="5"/>
  <c r="D31" i="5"/>
  <c r="C31" i="5"/>
  <c r="B31" i="5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B28" i="5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A2" i="5"/>
  <c r="G1" i="5"/>
  <c r="F1" i="5"/>
  <c r="E1" i="5"/>
  <c r="D1" i="5"/>
  <c r="C1" i="5"/>
  <c r="B1" i="5"/>
  <c r="A1" i="5"/>
  <c r="B38" i="4"/>
  <c r="C38" i="4"/>
  <c r="D38" i="4"/>
  <c r="E38" i="4"/>
  <c r="F38" i="4"/>
  <c r="G38" i="4"/>
  <c r="B39" i="4"/>
  <c r="C39" i="4"/>
  <c r="D39" i="4"/>
  <c r="E39" i="4"/>
  <c r="F39" i="4"/>
  <c r="G39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G1" i="4"/>
  <c r="G2" i="4"/>
  <c r="G3" i="4"/>
  <c r="G5" i="4"/>
  <c r="G6" i="4"/>
  <c r="G7" i="4"/>
  <c r="G8" i="4"/>
  <c r="G9" i="4"/>
  <c r="G10" i="4"/>
  <c r="G11" i="4"/>
  <c r="G12" i="4"/>
  <c r="G13" i="4"/>
  <c r="G14" i="4"/>
  <c r="G15" i="4"/>
  <c r="G17" i="4"/>
  <c r="G18" i="4"/>
  <c r="G19" i="4"/>
  <c r="G20" i="4"/>
  <c r="G21" i="4"/>
  <c r="G22" i="4"/>
  <c r="G23" i="4"/>
  <c r="G24" i="4"/>
  <c r="G25" i="4"/>
  <c r="G26" i="4"/>
  <c r="B1" i="4"/>
  <c r="C1" i="4"/>
  <c r="D1" i="4"/>
  <c r="E1" i="4"/>
  <c r="F1" i="4"/>
  <c r="B2" i="4"/>
  <c r="C2" i="4"/>
  <c r="D2" i="4"/>
  <c r="E2" i="4"/>
  <c r="F2" i="4"/>
  <c r="B3" i="4"/>
  <c r="C3" i="4"/>
  <c r="D3" i="4"/>
  <c r="E3" i="4"/>
  <c r="F3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A2" i="4"/>
  <c r="A1" i="4"/>
  <c r="R10" i="2"/>
  <c r="R9" i="2"/>
  <c r="R8" i="2"/>
  <c r="R7" i="2"/>
  <c r="R6" i="2"/>
  <c r="I43" i="2"/>
  <c r="S8" i="2" s="1"/>
  <c r="I42" i="2"/>
  <c r="S9" i="2" s="1"/>
  <c r="I40" i="2"/>
  <c r="I39" i="2"/>
  <c r="I38" i="2"/>
  <c r="I37" i="2"/>
  <c r="I36" i="2"/>
  <c r="I35" i="2"/>
  <c r="I34" i="2"/>
  <c r="I33" i="2"/>
  <c r="I32" i="2"/>
  <c r="I31" i="2"/>
  <c r="I3" i="2"/>
  <c r="S7" i="2" s="1"/>
  <c r="I5" i="2"/>
  <c r="I6" i="2"/>
  <c r="I7" i="2"/>
  <c r="I8" i="2"/>
  <c r="I9" i="2"/>
  <c r="I10" i="2"/>
  <c r="I18" i="2"/>
  <c r="I19" i="2"/>
  <c r="I20" i="2"/>
  <c r="I21" i="2"/>
  <c r="I22" i="2"/>
  <c r="I23" i="2"/>
  <c r="I24" i="2"/>
  <c r="S10" i="2" s="1"/>
  <c r="I25" i="2"/>
  <c r="S16" i="2" s="1"/>
  <c r="I26" i="2"/>
  <c r="I27" i="2"/>
  <c r="I28" i="2"/>
  <c r="I29" i="2"/>
  <c r="I30" i="2"/>
  <c r="A11" i="3"/>
  <c r="A12" i="3" s="1"/>
  <c r="A13" i="3" s="1"/>
  <c r="A14" i="3" s="1"/>
  <c r="A15" i="3" s="1"/>
  <c r="A9" i="3"/>
  <c r="A10" i="3" s="1"/>
  <c r="G3" i="3" l="1"/>
  <c r="G4" i="3"/>
  <c r="G5" i="3"/>
  <c r="G2" i="3"/>
  <c r="A4" i="3"/>
  <c r="A5" i="3" s="1"/>
  <c r="A6" i="3" s="1"/>
  <c r="A7" i="3" s="1"/>
  <c r="A8" i="3" s="1"/>
  <c r="A3" i="3"/>
  <c r="I2" i="2"/>
  <c r="S6" i="2" s="1"/>
  <c r="A3" i="2"/>
  <c r="A4" i="2" s="1"/>
  <c r="A5" i="2" l="1"/>
  <c r="A4" i="4"/>
  <c r="A3" i="4"/>
  <c r="A3" i="5"/>
  <c r="I47" i="2"/>
  <c r="S17" i="2" l="1"/>
  <c r="S18" i="2" s="1"/>
  <c r="A6" i="2"/>
  <c r="A4" i="5"/>
  <c r="A5" i="4"/>
  <c r="A7" i="2" l="1"/>
  <c r="A6" i="4"/>
  <c r="A5" i="5"/>
  <c r="A8" i="2" l="1"/>
  <c r="A7" i="4"/>
  <c r="A6" i="5"/>
  <c r="A9" i="2" l="1"/>
  <c r="A8" i="4"/>
  <c r="A7" i="5"/>
  <c r="A10" i="2" l="1"/>
  <c r="A9" i="4"/>
  <c r="A8" i="5"/>
  <c r="A10" i="4" l="1"/>
  <c r="A9" i="5"/>
  <c r="A18" i="2" l="1"/>
  <c r="A11" i="4"/>
  <c r="A10" i="5"/>
  <c r="A19" i="2" l="1"/>
  <c r="A12" i="4"/>
  <c r="A11" i="5"/>
  <c r="A20" i="2" l="1"/>
  <c r="A12" i="5"/>
  <c r="A13" i="4"/>
  <c r="A21" i="2" l="1"/>
  <c r="A14" i="4"/>
  <c r="A13" i="5"/>
  <c r="A22" i="2" l="1"/>
  <c r="A15" i="4"/>
  <c r="A14" i="5"/>
  <c r="A23" i="2" l="1"/>
  <c r="A16" i="4"/>
  <c r="A15" i="5"/>
  <c r="A24" i="2" l="1"/>
  <c r="A17" i="4"/>
  <c r="A16" i="5"/>
  <c r="A25" i="2" l="1"/>
  <c r="A18" i="4"/>
  <c r="A17" i="5"/>
  <c r="A26" i="2" l="1"/>
  <c r="A19" i="4"/>
  <c r="A18" i="5"/>
  <c r="A27" i="2" l="1"/>
  <c r="A19" i="5"/>
  <c r="A20" i="4"/>
  <c r="A28" i="2" l="1"/>
  <c r="A20" i="5"/>
  <c r="A21" i="4"/>
  <c r="A29" i="2" l="1"/>
  <c r="A22" i="4"/>
  <c r="A21" i="5"/>
  <c r="A30" i="2" l="1"/>
  <c r="A22" i="5"/>
  <c r="A23" i="4"/>
  <c r="A31" i="2" l="1"/>
  <c r="A24" i="4"/>
  <c r="A23" i="5"/>
  <c r="A32" i="2" l="1"/>
  <c r="A25" i="4"/>
  <c r="A24" i="5"/>
  <c r="A26" i="4" l="1"/>
  <c r="A25" i="5"/>
  <c r="A33" i="2"/>
  <c r="A26" i="5" l="1"/>
  <c r="A27" i="4"/>
  <c r="A34" i="2"/>
  <c r="A35" i="2" l="1"/>
  <c r="A28" i="4"/>
  <c r="A27" i="5"/>
  <c r="A36" i="2" l="1"/>
  <c r="A28" i="5"/>
  <c r="A29" i="4"/>
  <c r="A37" i="2" l="1"/>
  <c r="A29" i="5"/>
  <c r="A30" i="4"/>
  <c r="A38" i="2" l="1"/>
  <c r="A31" i="4"/>
  <c r="A30" i="5"/>
  <c r="A39" i="2" l="1"/>
  <c r="A31" i="5"/>
  <c r="A32" i="4"/>
  <c r="A40" i="2" l="1"/>
  <c r="A41" i="2" s="1"/>
  <c r="A32" i="5"/>
  <c r="A33" i="4"/>
  <c r="A34" i="4" l="1"/>
  <c r="A33" i="5"/>
  <c r="A34" i="5" l="1"/>
  <c r="A35" i="4"/>
  <c r="A36" i="4" l="1"/>
  <c r="A35" i="5"/>
  <c r="A37" i="4" l="1"/>
  <c r="A38" i="4" l="1"/>
  <c r="A3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H1" authorId="0" shapeId="0" xr:uid="{370D2F2D-7D97-411E-B3F4-CAC04E84BF18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@1K Qty</t>
        </r>
      </text>
    </comment>
    <comment ref="B2" authorId="0" shapeId="0" xr:uid="{59D89BA4-42FF-4127-9EEB-79EB1CC483FD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Recommend using the B part as it is likely more available and better supported. The A part might be a little cheaper but will require building the SerialAPI</t>
        </r>
      </text>
    </comment>
    <comment ref="F2" authorId="0" shapeId="0" xr:uid="{EEC95B1F-208A-439A-8C3C-3CFBAC01750F}">
      <text>
        <r>
          <rPr>
            <b/>
            <sz val="9"/>
            <color indexed="81"/>
            <rFont val="Tahoma"/>
            <family val="2"/>
          </rPr>
          <t>Mouser part number.
Digikey does not stock the 48 pin parts. Be sure to get the Rev C version</t>
        </r>
      </text>
    </comment>
  </commentList>
</comments>
</file>

<file path=xl/sharedStrings.xml><?xml version="1.0" encoding="utf-8"?>
<sst xmlns="http://schemas.openxmlformats.org/spreadsheetml/2006/main" count="286" uniqueCount="241">
  <si>
    <t>Item #</t>
  </si>
  <si>
    <t>Mfg Part #</t>
  </si>
  <si>
    <t>Qty</t>
  </si>
  <si>
    <t>Description</t>
  </si>
  <si>
    <t>RefDes</t>
  </si>
  <si>
    <t>Cost Total</t>
  </si>
  <si>
    <t>Cost Each</t>
  </si>
  <si>
    <t>Manufacturer</t>
  </si>
  <si>
    <t>Digikey #</t>
  </si>
  <si>
    <t>Silicon Labs</t>
  </si>
  <si>
    <t>Z-Wave MCU/Radio</t>
  </si>
  <si>
    <t>On Hand</t>
  </si>
  <si>
    <t>To be ordered</t>
  </si>
  <si>
    <t>Number of board to be built</t>
  </si>
  <si>
    <t>Comments</t>
  </si>
  <si>
    <t>TC2050-IDC-NL-050-ALL</t>
  </si>
  <si>
    <t>History:</t>
  </si>
  <si>
    <t>634-ZG2320F512GM48CR</t>
  </si>
  <si>
    <t>Wood base</t>
  </si>
  <si>
    <t>Toggle Clamp</t>
  </si>
  <si>
    <t>PeachTree Woodworking</t>
  </si>
  <si>
    <t>Tag-Connect</t>
  </si>
  <si>
    <t>Tag-Connect 10 pin 050 cable normal orientation</t>
  </si>
  <si>
    <t>3D Printed Jig and hold downs</t>
  </si>
  <si>
    <t>Jig STL files are in the 3D folder</t>
  </si>
  <si>
    <t>Or other material, roughly 28"x12"</t>
  </si>
  <si>
    <t>Initial file creation</t>
  </si>
  <si>
    <t>Alternate</t>
  </si>
  <si>
    <t>U2</t>
  </si>
  <si>
    <t>USB2.0 UART</t>
  </si>
  <si>
    <t>U1</t>
  </si>
  <si>
    <t>AP2127K-3.3</t>
  </si>
  <si>
    <t>Diodes Inc</t>
  </si>
  <si>
    <t>LDO 3.3V SOT23-5</t>
  </si>
  <si>
    <t>U3</t>
  </si>
  <si>
    <t>AP2127K-3.3TRG1DICT-ND</t>
  </si>
  <si>
    <t>ECS-390-12-33B2-CKM-TR3</t>
  </si>
  <si>
    <t>ECS</t>
  </si>
  <si>
    <t>39Mhz Crystal 10ppm</t>
  </si>
  <si>
    <t>50-ECS-390-12-33B2-CKM-TR3CT-ND</t>
  </si>
  <si>
    <t>Y1</t>
  </si>
  <si>
    <t>Cap 220pF 0402</t>
  </si>
  <si>
    <t>GRM1555C2A221JE01D</t>
  </si>
  <si>
    <t>Murata</t>
  </si>
  <si>
    <t>490-GRM1555C2A221JE01DTR-ND</t>
  </si>
  <si>
    <t>GRT188R71E105KE13D</t>
  </si>
  <si>
    <t>490-GRT188R71E105KE13DTR-ND</t>
  </si>
  <si>
    <t>Cap 1uF 0603 X7R 25v</t>
  </si>
  <si>
    <t>GJM1555C1H1R9BB01D</t>
  </si>
  <si>
    <t>Cap 1.9pF 0402 C0G NP0</t>
  </si>
  <si>
    <t>490-GJM1555C1H1R9BB01DTR-ND</t>
  </si>
  <si>
    <t>GJM1555C1H470FB01D</t>
  </si>
  <si>
    <t>Cap 47pF 0402 C0G NP0</t>
  </si>
  <si>
    <t>490-16376-2-ND</t>
  </si>
  <si>
    <t>GJM1555C1H7R2BB01D</t>
  </si>
  <si>
    <t>Cap 7.2pF 0402 C0G NP0</t>
  </si>
  <si>
    <t>490-GJM1555C1H7R2BB01DTR-ND</t>
  </si>
  <si>
    <t>GJM1555C1H1R3BB01D</t>
  </si>
  <si>
    <t>Cap 1.3pF 0402 C0G NP0</t>
  </si>
  <si>
    <t>C8</t>
  </si>
  <si>
    <t>490-8086-2-ND</t>
  </si>
  <si>
    <t>GRM21BR71C475KE51L</t>
  </si>
  <si>
    <t>Cap 4.7uF 0805 X7R</t>
  </si>
  <si>
    <t>490-14466-2-ND</t>
  </si>
  <si>
    <t>GCM188L81H104KA57D</t>
  </si>
  <si>
    <t>Cap 100nF 0603 X7R</t>
  </si>
  <si>
    <t>490-6049-2-ND</t>
  </si>
  <si>
    <t>F2715TR-ND</t>
  </si>
  <si>
    <t>SP0503BAHTG</t>
  </si>
  <si>
    <t>LittleFuse</t>
  </si>
  <si>
    <t>TVS Diode USB</t>
  </si>
  <si>
    <t>D1</t>
  </si>
  <si>
    <t>QLSP14RGB_B</t>
  </si>
  <si>
    <t>Quelighting</t>
  </si>
  <si>
    <t>RGB LED</t>
  </si>
  <si>
    <t>D2</t>
  </si>
  <si>
    <t>3970-QLSP14RGB_BTR-ND</t>
  </si>
  <si>
    <t>2073-USB4110-GF-A-2-ND</t>
  </si>
  <si>
    <t>J1</t>
  </si>
  <si>
    <t>USB Recepticle</t>
  </si>
  <si>
    <t>GCT</t>
  </si>
  <si>
    <t>USB4110-GF-A</t>
  </si>
  <si>
    <t>RF2-04A-T-00-50-G</t>
  </si>
  <si>
    <t>Adam Tech</t>
  </si>
  <si>
    <t>SMA Verticle</t>
  </si>
  <si>
    <t>2057-RF2-04A-T-00-50-G-ND</t>
  </si>
  <si>
    <t>SM04B-SRSS-TB</t>
  </si>
  <si>
    <t>JST</t>
  </si>
  <si>
    <t>QWIIC connector</t>
  </si>
  <si>
    <t>455-SM04B-SRSS-TBTR-ND</t>
  </si>
  <si>
    <t>Optional - mostly for ED only</t>
  </si>
  <si>
    <t>Optional - mostly for ED</t>
  </si>
  <si>
    <t>LQG15HN18NH02D</t>
  </si>
  <si>
    <t>Ind 18nH 0402 3%</t>
  </si>
  <si>
    <t>490-15066-2-ND</t>
  </si>
  <si>
    <t>LQG15HS1N5S02D</t>
  </si>
  <si>
    <t>Ind 1.5nH 0402</t>
  </si>
  <si>
    <t>L2</t>
  </si>
  <si>
    <t>490-2612-2-ND</t>
  </si>
  <si>
    <t>LQG15HS1N3S02D</t>
  </si>
  <si>
    <t>490-6568-2-ND</t>
  </si>
  <si>
    <t>LQG15WZ13NJ02D</t>
  </si>
  <si>
    <t>Ind 1.3nH 0402</t>
  </si>
  <si>
    <t>Ind 13nH 0402</t>
  </si>
  <si>
    <t>490-15250-2-ND</t>
  </si>
  <si>
    <t>LQM18PN2R2MFRL</t>
  </si>
  <si>
    <t>Ind 2.2uH 0603</t>
  </si>
  <si>
    <t>490-10764-2-ND</t>
  </si>
  <si>
    <t>BLM18PG330SN1D</t>
  </si>
  <si>
    <t>Ferrite 33@100mhz 0603</t>
  </si>
  <si>
    <t>490-5220-2-ND</t>
  </si>
  <si>
    <t>RC0603FR-075K1L</t>
  </si>
  <si>
    <t>Yageo</t>
  </si>
  <si>
    <t>Res 5.1K ohm 0603 1%</t>
  </si>
  <si>
    <t>311-5.10KHRTR-ND</t>
  </si>
  <si>
    <t>RC0603FR-07100RL</t>
  </si>
  <si>
    <t>Res 100 ohm 0603 1%</t>
  </si>
  <si>
    <t>311-100HRTR-ND</t>
  </si>
  <si>
    <t>RC0603FR-0722K1L</t>
  </si>
  <si>
    <t>Res 22.1K ohm 0603 1%</t>
  </si>
  <si>
    <t>311-22.1KHRTR-ND</t>
  </si>
  <si>
    <t>RC0603FR-0747K5L</t>
  </si>
  <si>
    <t>Res 47.5K ohm 0603 1%</t>
  </si>
  <si>
    <t>311-47.5KHRTR-ND</t>
  </si>
  <si>
    <t>RC0603FR-071K2L</t>
  </si>
  <si>
    <t>Res 1.2K ohm 0603 1%</t>
  </si>
  <si>
    <t>311-1.20KHRTR-ND</t>
  </si>
  <si>
    <t>RC0603FR-071KL</t>
  </si>
  <si>
    <t>Res 1.0K ohm 0603 1%</t>
  </si>
  <si>
    <t>311-1.00KHRTR-ND</t>
  </si>
  <si>
    <t>RC0603FR-07820RL</t>
  </si>
  <si>
    <t>Res 820 ohm 0603 1%</t>
  </si>
  <si>
    <t>311-820HRTR-ND</t>
  </si>
  <si>
    <t>PTS810 SJM 250 SMTR LFS</t>
  </si>
  <si>
    <t>C&amp;K</t>
  </si>
  <si>
    <t>SPST-NO switch</t>
  </si>
  <si>
    <t>SW1</t>
  </si>
  <si>
    <t>CKN10502TR-ND</t>
  </si>
  <si>
    <t>For ED</t>
  </si>
  <si>
    <t>SC32S-7PF20PPM</t>
  </si>
  <si>
    <t>Seiko</t>
  </si>
  <si>
    <t>32.768KHz crystal</t>
  </si>
  <si>
    <t>Y2</t>
  </si>
  <si>
    <t>728-1074-2-ND</t>
  </si>
  <si>
    <t>For ED if using time CC</t>
  </si>
  <si>
    <t>C5</t>
  </si>
  <si>
    <t>J8</t>
  </si>
  <si>
    <t>J2</t>
  </si>
  <si>
    <t>L6</t>
  </si>
  <si>
    <t>L7</t>
  </si>
  <si>
    <t>CP2102N-A02-GQFN24R</t>
  </si>
  <si>
    <t>336-5888-1-ND‎</t>
  </si>
  <si>
    <t>OSHPark.com</t>
  </si>
  <si>
    <t>Bare PCB</t>
  </si>
  <si>
    <t>Cost estimate is assuming panelized PCB</t>
  </si>
  <si>
    <t>Antenna</t>
  </si>
  <si>
    <t>Enclosure</t>
  </si>
  <si>
    <t>USB Cable</t>
  </si>
  <si>
    <t>JCG402LR-2</t>
  </si>
  <si>
    <t>MISC</t>
  </si>
  <si>
    <t>Cost</t>
  </si>
  <si>
    <t>Item</t>
  </si>
  <si>
    <t>Total</t>
  </si>
  <si>
    <t>Low cost recommended antenna - there are several more expensive ones</t>
  </si>
  <si>
    <t>ED=End Device vs. Controller</t>
  </si>
  <si>
    <t>TOTAL COST:</t>
  </si>
  <si>
    <t>Your cost could be significantly lower depending on volume</t>
  </si>
  <si>
    <t>Packaging</t>
  </si>
  <si>
    <t>Total cost is for a controller @1K qty with distributor pricing from Digikey</t>
  </si>
  <si>
    <t>Component cost ONLY and does not include assembly, testing or packaging</t>
  </si>
  <si>
    <t>Updated with more details and cost analysis</t>
  </si>
  <si>
    <t>The Test Jig is used to program and test assembled ZRAD boards.</t>
  </si>
  <si>
    <t>Created individual tabs for the different builds</t>
  </si>
  <si>
    <t>There are individual tabs for each optional build of ZRAD.</t>
  </si>
  <si>
    <t>The FULLBOM tab has every possible component included. The other tabs then select only the parts needed for that option.</t>
  </si>
  <si>
    <t>Typically do a Save-As of the desired tab as VALUES ONLY either as an .XLSX or .CSV file.</t>
  </si>
  <si>
    <t>Then upload it to various prototype service shops such as Screaming Circuits.</t>
  </si>
  <si>
    <t>https://www.screamingcircuits.com/</t>
  </si>
  <si>
    <t>Typically they don't have the ZG23 and possibly a few other components which you will have to procure and ship to the proto house.</t>
  </si>
  <si>
    <t>Costs are for information only and are simply the distributor cost at 1k quantities. Actual costs will depend heavily on volume.</t>
  </si>
  <si>
    <t>The Test Jig BOM is for the Test Jig which has not been designed yet…</t>
  </si>
  <si>
    <t>Cost Analysis pie chart:</t>
  </si>
  <si>
    <t>Optional</t>
  </si>
  <si>
    <t>Always On USB powered End Device</t>
  </si>
  <si>
    <t>R3</t>
  </si>
  <si>
    <t>USB Controller</t>
  </si>
  <si>
    <t>EFR32ZG23B020F512GM48</t>
  </si>
  <si>
    <t>Bill of material for the Z-Wave Alliance Reference Application Design Mini (ZRADmini)</t>
  </si>
  <si>
    <t>Copied from ZRAD and customized for ZRADmini - RefDes were renumbered</t>
  </si>
  <si>
    <t>CP2105-F01-GMR</t>
  </si>
  <si>
    <t>USB2.0 Dual UART</t>
  </si>
  <si>
    <t>CP2105-F01-GMRTR-ND</t>
  </si>
  <si>
    <t>Option to add PTI - not currently supported</t>
  </si>
  <si>
    <t>C6, C9, C10</t>
  </si>
  <si>
    <t>C12, C13, C14</t>
  </si>
  <si>
    <t>C11</t>
  </si>
  <si>
    <t>C1</t>
  </si>
  <si>
    <t>C3</t>
  </si>
  <si>
    <t>PCB antenna</t>
  </si>
  <si>
    <t>SMA Antenna</t>
  </si>
  <si>
    <t>C15, C17, C18, C20</t>
  </si>
  <si>
    <t>C16, C19, C21</t>
  </si>
  <si>
    <t>L5</t>
  </si>
  <si>
    <t>L1</t>
  </si>
  <si>
    <t>L3, L4, L8</t>
  </si>
  <si>
    <t>R5, R10</t>
  </si>
  <si>
    <t>R6, R7</t>
  </si>
  <si>
    <t>R8</t>
  </si>
  <si>
    <t>R4</t>
  </si>
  <si>
    <t>R2, R9</t>
  </si>
  <si>
    <t>Hammond</t>
  </si>
  <si>
    <t>1551UUFLGY</t>
  </si>
  <si>
    <t>164-1551UUFLGY-ND</t>
  </si>
  <si>
    <t>Assembly/Test</t>
  </si>
  <si>
    <t>This is a work-in-progress and has not yet been started in Nov 2024</t>
  </si>
  <si>
    <t>Raspberry Pi (Recommend a PI400)</t>
  </si>
  <si>
    <t>TinySA Ultra</t>
  </si>
  <si>
    <t>USB port expander</t>
  </si>
  <si>
    <t>R1</t>
  </si>
  <si>
    <t>US PCB antenna</t>
  </si>
  <si>
    <t>EU PCB Antenna</t>
  </si>
  <si>
    <t>Install ONLY 1 of 3 options! SMA, US PCB or EU PCB.</t>
  </si>
  <si>
    <t>Cap 3.0pF 0402 C0G NP0</t>
  </si>
  <si>
    <t>C4</t>
  </si>
  <si>
    <t>GCM1555C1H3R0BA16D</t>
  </si>
  <si>
    <t>Cap 4.7pF 0402 C0G NP0</t>
  </si>
  <si>
    <t>490-14421-1-ND</t>
  </si>
  <si>
    <t>Cap 3.3pF 0402 C0G NP0</t>
  </si>
  <si>
    <t>GRM1555C1H3R3CA01D</t>
  </si>
  <si>
    <t>490-5938-1-ND</t>
  </si>
  <si>
    <t>GRM1555C1H4R7CA01D</t>
  </si>
  <si>
    <t>490-5874-1-ND </t>
  </si>
  <si>
    <t>Ind 22nH 0402</t>
  </si>
  <si>
    <t>C7</t>
  </si>
  <si>
    <t>C3, C7</t>
  </si>
  <si>
    <t>Ind 27nH 0402</t>
  </si>
  <si>
    <t>LQW18AN27NG00D</t>
  </si>
  <si>
    <t>490-6879-1-ND </t>
  </si>
  <si>
    <t>LQW15AN22NG00D</t>
  </si>
  <si>
    <t>490-6787-1-ND</t>
  </si>
  <si>
    <t>Added the RF antenna Tuning components C3, C4, 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</si>
</sst>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444444"/>
      <name val="Roboto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2" fillId="0" borderId="4" xfId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0" fontId="5" fillId="0" borderId="4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0" fontId="7" fillId="0" borderId="0" xfId="0" applyFont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2" fillId="0" borderId="0" xfId="1"/>
    <xf numFmtId="44" fontId="1" fillId="0" borderId="1" xfId="2" applyFont="1" applyBorder="1"/>
    <xf numFmtId="44" fontId="0" fillId="0" borderId="0" xfId="2" applyFont="1"/>
    <xf numFmtId="0" fontId="5" fillId="0" borderId="0" xfId="0" applyFont="1"/>
    <xf numFmtId="0" fontId="0" fillId="0" borderId="12" xfId="0" applyBorder="1"/>
    <xf numFmtId="0" fontId="0" fillId="0" borderId="3" xfId="0" applyBorder="1"/>
    <xf numFmtId="0" fontId="9" fillId="0" borderId="0" xfId="1" applyFont="1"/>
    <xf numFmtId="164" fontId="0" fillId="0" borderId="13" xfId="0" applyNumberFormat="1" applyBorder="1"/>
    <xf numFmtId="164" fontId="11" fillId="0" borderId="11" xfId="0" applyNumberFormat="1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10" fillId="0" borderId="11" xfId="0" applyFont="1" applyBorder="1"/>
    <xf numFmtId="0" fontId="0" fillId="0" borderId="11" xfId="0" applyBorder="1" applyAlignment="1">
      <alignment horizontal="center"/>
    </xf>
    <xf numFmtId="164" fontId="0" fillId="0" borderId="11" xfId="0" applyNumberForma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17054469314931"/>
          <c:y val="0.16315377534848599"/>
          <c:w val="0.69358400424666022"/>
          <c:h val="0.70446752790838318"/>
        </c:manualLayout>
      </c:layout>
      <c:pieChart>
        <c:varyColors val="1"/>
        <c:ser>
          <c:idx val="0"/>
          <c:order val="0"/>
          <c:tx>
            <c:strRef>
              <c:f>ZRADminiBOM!$S$5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C4-420C-95B8-F6CB3D3E51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C4-420C-95B8-F6CB3D3E51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C4-420C-95B8-F6CB3D3E51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C4-420C-95B8-F6CB3D3E51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C4-420C-95B8-F6CB3D3E51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C4-420C-95B8-F6CB3D3E51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32-493B-A408-99D3E741FC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ZRADminiBOM!$R$6:$R$17</c:f>
              <c:strCache>
                <c:ptCount val="12"/>
                <c:pt idx="0">
                  <c:v>Z-Wave MCU/Radio</c:v>
                </c:pt>
                <c:pt idx="1">
                  <c:v>USB2.0 UART</c:v>
                </c:pt>
                <c:pt idx="2">
                  <c:v>Antenna</c:v>
                </c:pt>
                <c:pt idx="3">
                  <c:v>Bare PCB</c:v>
                </c:pt>
                <c:pt idx="4">
                  <c:v>SMA Verticle</c:v>
                </c:pt>
                <c:pt idx="10">
                  <c:v>SMA Verticle</c:v>
                </c:pt>
                <c:pt idx="11">
                  <c:v>MISC</c:v>
                </c:pt>
              </c:strCache>
            </c:strRef>
          </c:cat>
          <c:val>
            <c:numRef>
              <c:f>ZRADminiBOM!$S$6:$S$17</c:f>
              <c:numCache>
                <c:formatCode>"$"#,##0.00</c:formatCode>
                <c:ptCount val="12"/>
                <c:pt idx="0">
                  <c:v>4.8499999999999996</c:v>
                </c:pt>
                <c:pt idx="1">
                  <c:v>2.34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10">
                  <c:v>0</c:v>
                </c:pt>
                <c:pt idx="11">
                  <c:v>4.3548999999999989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CA6-B883-B6FA7044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18</xdr:row>
      <xdr:rowOff>204786</xdr:rowOff>
    </xdr:from>
    <xdr:to>
      <xdr:col>20</xdr:col>
      <xdr:colOff>600075</xdr:colOff>
      <xdr:row>35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10EF3-925A-24BB-02D0-A043D5C4F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JM1555C1H7R2BB01D/2593116" TargetMode="External"/><Relationship Id="rId13" Type="http://schemas.openxmlformats.org/officeDocument/2006/relationships/hyperlink" Target="https://www.digikey.com/en/products/detail/murata-electronics/GJM1555C1H470FB01D/7363120" TargetMode="External"/><Relationship Id="rId18" Type="http://schemas.openxmlformats.org/officeDocument/2006/relationships/hyperlink" Target="https://www.digikey.com/en/products/detail/murata-electronics/LQW15AN22NG00D/2594872" TargetMode="External"/><Relationship Id="rId3" Type="http://schemas.openxmlformats.org/officeDocument/2006/relationships/hyperlink" Target="https://www.digikey.com/en/products/detail/ecs-inc/ECS-390-12-33B2-CKM-TR3/21725258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digikey.com/en/products/detail/murata-electronics/GJM1555C1H470FB01D/7363120" TargetMode="External"/><Relationship Id="rId12" Type="http://schemas.openxmlformats.org/officeDocument/2006/relationships/hyperlink" Target="https://www.digikey.com/en/products/detail/jc-antenna/JCG402LR-2/15814458" TargetMode="External"/><Relationship Id="rId17" Type="http://schemas.openxmlformats.org/officeDocument/2006/relationships/hyperlink" Target="https://www.digikey.com/en/products/detail/murata-electronics/LQW18AN27NG00D/2594997" TargetMode="External"/><Relationship Id="rId2" Type="http://schemas.openxmlformats.org/officeDocument/2006/relationships/hyperlink" Target="https://www.digikey.com/en/products/detail/diodes-incorporated/AP2127K-3-3TRG1/4470786" TargetMode="External"/><Relationship Id="rId16" Type="http://schemas.openxmlformats.org/officeDocument/2006/relationships/hyperlink" Target="https://www.digikey.com/en/products/detail/murata-electronics/GRM1555C1H4R7CA01D/3175193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silabs.com/wireless/z-wave/800-series-modem-soc/device.efr32zg23b020f512im48" TargetMode="External"/><Relationship Id="rId6" Type="http://schemas.openxmlformats.org/officeDocument/2006/relationships/hyperlink" Target="https://www.digikey.com/en/products/detail/murata-electronics/GJM1555C1H1R9BB01D/2592905" TargetMode="External"/><Relationship Id="rId11" Type="http://schemas.openxmlformats.org/officeDocument/2006/relationships/hyperlink" Target="https://www.digikey.com/en/products/detail/murata-electronics/GCM188L81H104KA57D/2591908" TargetMode="External"/><Relationship Id="rId5" Type="http://schemas.openxmlformats.org/officeDocument/2006/relationships/hyperlink" Target="https://www.digikey.com/en/products/detail/murata-electronics/GRT188R71E105KE13D/10694256" TargetMode="External"/><Relationship Id="rId15" Type="http://schemas.openxmlformats.org/officeDocument/2006/relationships/hyperlink" Target="https://www.digikey.com/en/products/detail/murata-electronics/GRM1555C1H3R3CA01D/3693848" TargetMode="External"/><Relationship Id="rId10" Type="http://schemas.openxmlformats.org/officeDocument/2006/relationships/hyperlink" Target="https://www.digikey.com/en/products/detail/murata-electronics/GRM21BR71C475KE51L/660609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ecs-inc/ECS-390-12-33B2-CKM-TR3/21725258" TargetMode="External"/><Relationship Id="rId9" Type="http://schemas.openxmlformats.org/officeDocument/2006/relationships/hyperlink" Target="https://www.digikey.com/en/products/detail/murata-electronics/GJM1555C1H1R3BB01D/2592879" TargetMode="External"/><Relationship Id="rId14" Type="http://schemas.openxmlformats.org/officeDocument/2006/relationships/hyperlink" Target="https://www.digikey.com/en/products/detail/murata-electronics/GCM1555C1H3R0BA16D/6606050" TargetMode="External"/><Relationship Id="rId2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g-connect.com/product/tc2050-idc-nl-050-all" TargetMode="External"/><Relationship Id="rId1" Type="http://schemas.openxmlformats.org/officeDocument/2006/relationships/hyperlink" Target="https://www.ptreeusa.com/ttrack_tog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A17" sqref="A17"/>
    </sheetView>
  </sheetViews>
  <sheetFormatPr defaultRowHeight="15" x14ac:dyDescent="0.25"/>
  <cols>
    <col min="1" max="1" width="10.7109375" bestFit="1" customWidth="1"/>
  </cols>
  <sheetData>
    <row r="1" spans="1:10" ht="23.25" x14ac:dyDescent="0.35">
      <c r="A1" s="21" t="s">
        <v>187</v>
      </c>
    </row>
    <row r="2" spans="1:10" x14ac:dyDescent="0.25">
      <c r="A2" t="s">
        <v>173</v>
      </c>
    </row>
    <row r="3" spans="1:10" x14ac:dyDescent="0.25">
      <c r="A3" t="s">
        <v>174</v>
      </c>
    </row>
    <row r="4" spans="1:10" x14ac:dyDescent="0.25">
      <c r="A4" t="s">
        <v>175</v>
      </c>
    </row>
    <row r="5" spans="1:10" x14ac:dyDescent="0.25">
      <c r="A5" t="s">
        <v>176</v>
      </c>
      <c r="J5" t="s">
        <v>177</v>
      </c>
    </row>
    <row r="6" spans="1:10" x14ac:dyDescent="0.25">
      <c r="A6" t="s">
        <v>178</v>
      </c>
    </row>
    <row r="8" spans="1:10" x14ac:dyDescent="0.25">
      <c r="A8" t="s">
        <v>179</v>
      </c>
    </row>
    <row r="10" spans="1:10" x14ac:dyDescent="0.25">
      <c r="A10" t="s">
        <v>180</v>
      </c>
    </row>
    <row r="12" spans="1:10" x14ac:dyDescent="0.25">
      <c r="A12" s="1" t="s">
        <v>16</v>
      </c>
    </row>
    <row r="13" spans="1:10" x14ac:dyDescent="0.25">
      <c r="A13" s="4">
        <v>45338</v>
      </c>
      <c r="B13" t="s">
        <v>26</v>
      </c>
    </row>
    <row r="14" spans="1:10" x14ac:dyDescent="0.25">
      <c r="A14" s="4">
        <v>45406</v>
      </c>
      <c r="B14" t="s">
        <v>170</v>
      </c>
    </row>
    <row r="15" spans="1:10" x14ac:dyDescent="0.25">
      <c r="A15" s="4">
        <v>45455</v>
      </c>
      <c r="B15" t="s">
        <v>172</v>
      </c>
    </row>
    <row r="16" spans="1:10" x14ac:dyDescent="0.25">
      <c r="A16" s="4">
        <v>45610</v>
      </c>
      <c r="B16" t="s">
        <v>188</v>
      </c>
    </row>
    <row r="17" spans="1:2" x14ac:dyDescent="0.25">
      <c r="A17" s="4">
        <v>45644</v>
      </c>
      <c r="B17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2BD3-33F6-41F5-90FD-F492634AF0B9}">
  <sheetPr>
    <pageSetUpPr fitToPage="1"/>
  </sheetPr>
  <dimension ref="A1:S49"/>
  <sheetViews>
    <sheetView workbookViewId="0">
      <pane ySplit="1" topLeftCell="A5" activePane="bottomLeft" state="frozen"/>
      <selection pane="bottomLeft" activeCell="A11" sqref="A11"/>
    </sheetView>
  </sheetViews>
  <sheetFormatPr defaultRowHeight="15" x14ac:dyDescent="0.25"/>
  <cols>
    <col min="1" max="1" width="7.28515625" style="3" customWidth="1"/>
    <col min="2" max="2" width="22.42578125" customWidth="1"/>
    <col min="3" max="3" width="10.42578125" customWidth="1"/>
    <col min="4" max="4" width="20.28515625" customWidth="1"/>
    <col min="5" max="5" width="12.7109375" customWidth="1"/>
    <col min="6" max="6" width="22.5703125" customWidth="1"/>
    <col min="7" max="7" width="5.5703125" style="3" customWidth="1"/>
    <col min="8" max="8" width="10.85546875" style="2" customWidth="1"/>
    <col min="9" max="9" width="9.140625" style="2"/>
  </cols>
  <sheetData>
    <row r="1" spans="1:19" s="1" customFormat="1" x14ac:dyDescent="0.25">
      <c r="A1" s="23" t="s">
        <v>0</v>
      </c>
      <c r="B1" s="24" t="s">
        <v>1</v>
      </c>
      <c r="C1" s="24" t="s">
        <v>7</v>
      </c>
      <c r="D1" s="24" t="s">
        <v>3</v>
      </c>
      <c r="E1" s="24" t="s">
        <v>4</v>
      </c>
      <c r="F1" s="24" t="s">
        <v>8</v>
      </c>
      <c r="G1" s="25" t="s">
        <v>2</v>
      </c>
      <c r="H1" s="6" t="s">
        <v>6</v>
      </c>
      <c r="I1" s="6" t="s">
        <v>5</v>
      </c>
      <c r="J1" s="5" t="s">
        <v>11</v>
      </c>
      <c r="K1" s="7" t="s">
        <v>12</v>
      </c>
      <c r="L1" s="1" t="s">
        <v>27</v>
      </c>
      <c r="M1" s="1" t="s">
        <v>14</v>
      </c>
    </row>
    <row r="2" spans="1:19" x14ac:dyDescent="0.25">
      <c r="A2" s="22">
        <v>1</v>
      </c>
      <c r="B2" s="9" t="s">
        <v>186</v>
      </c>
      <c r="C2" s="10" t="s">
        <v>9</v>
      </c>
      <c r="D2" s="10" t="s">
        <v>10</v>
      </c>
      <c r="E2" s="10" t="s">
        <v>30</v>
      </c>
      <c r="F2" s="10" t="s">
        <v>17</v>
      </c>
      <c r="G2" s="11">
        <v>1</v>
      </c>
      <c r="H2" s="12">
        <v>4.8499999999999996</v>
      </c>
      <c r="I2" s="12">
        <f>H2*G2</f>
        <v>4.8499999999999996</v>
      </c>
      <c r="J2" s="10">
        <v>5</v>
      </c>
      <c r="K2" s="13">
        <f>MAX($M$2*G2-J2,0)</f>
        <v>5</v>
      </c>
      <c r="M2">
        <v>10</v>
      </c>
      <c r="N2" t="s">
        <v>13</v>
      </c>
    </row>
    <row r="3" spans="1:19" x14ac:dyDescent="0.25">
      <c r="A3" s="22">
        <f>A2+1</f>
        <v>2</v>
      </c>
      <c r="B3" t="s">
        <v>150</v>
      </c>
      <c r="C3" s="10" t="s">
        <v>9</v>
      </c>
      <c r="D3" s="10" t="s">
        <v>29</v>
      </c>
      <c r="E3" s="10" t="s">
        <v>34</v>
      </c>
      <c r="F3" s="32" t="s">
        <v>151</v>
      </c>
      <c r="G3" s="11">
        <v>1</v>
      </c>
      <c r="H3" s="12">
        <v>2.34</v>
      </c>
      <c r="I3" s="12">
        <f t="shared" ref="I3:I43" si="0">H3*G3</f>
        <v>2.34</v>
      </c>
      <c r="J3" s="10">
        <v>5</v>
      </c>
      <c r="K3" s="13">
        <f t="shared" ref="K3:K41" si="1">MAX($M$2*G3-J3,0)</f>
        <v>5</v>
      </c>
      <c r="R3" t="s">
        <v>181</v>
      </c>
    </row>
    <row r="4" spans="1:19" x14ac:dyDescent="0.25">
      <c r="A4" s="22">
        <f t="shared" ref="A4:A5" si="2">A3+1</f>
        <v>3</v>
      </c>
      <c r="B4" t="s">
        <v>189</v>
      </c>
      <c r="C4" s="10" t="s">
        <v>9</v>
      </c>
      <c r="D4" s="10" t="s">
        <v>190</v>
      </c>
      <c r="E4" s="10" t="s">
        <v>34</v>
      </c>
      <c r="F4" s="32" t="s">
        <v>191</v>
      </c>
      <c r="G4" s="11">
        <v>0</v>
      </c>
      <c r="H4" s="12">
        <v>3.23</v>
      </c>
      <c r="I4" s="12">
        <f t="shared" si="0"/>
        <v>0</v>
      </c>
      <c r="J4" s="10">
        <v>5</v>
      </c>
      <c r="K4" s="13">
        <f t="shared" si="1"/>
        <v>0</v>
      </c>
      <c r="M4" t="s">
        <v>192</v>
      </c>
    </row>
    <row r="5" spans="1:19" x14ac:dyDescent="0.25">
      <c r="A5" s="22">
        <f t="shared" si="2"/>
        <v>4</v>
      </c>
      <c r="B5" t="s">
        <v>31</v>
      </c>
      <c r="C5" s="10" t="s">
        <v>32</v>
      </c>
      <c r="D5" s="10" t="s">
        <v>33</v>
      </c>
      <c r="E5" s="10" t="s">
        <v>28</v>
      </c>
      <c r="F5" s="26" t="s">
        <v>35</v>
      </c>
      <c r="G5" s="11">
        <v>1</v>
      </c>
      <c r="H5" s="12">
        <v>0.1</v>
      </c>
      <c r="I5" s="12">
        <f t="shared" si="0"/>
        <v>0.1</v>
      </c>
      <c r="J5" s="10">
        <v>6</v>
      </c>
      <c r="K5" s="13">
        <f t="shared" si="1"/>
        <v>4</v>
      </c>
      <c r="R5" t="s">
        <v>161</v>
      </c>
      <c r="S5" t="s">
        <v>160</v>
      </c>
    </row>
    <row r="6" spans="1:19" x14ac:dyDescent="0.25">
      <c r="A6" s="22">
        <f t="shared" ref="A6:A41" si="3">A5+1</f>
        <v>5</v>
      </c>
      <c r="B6" s="26" t="s">
        <v>36</v>
      </c>
      <c r="C6" s="10" t="s">
        <v>37</v>
      </c>
      <c r="D6" s="10" t="s">
        <v>38</v>
      </c>
      <c r="E6" s="10" t="s">
        <v>40</v>
      </c>
      <c r="F6" s="26" t="s">
        <v>39</v>
      </c>
      <c r="G6" s="11">
        <v>1</v>
      </c>
      <c r="H6" s="12">
        <v>0.34</v>
      </c>
      <c r="I6" s="12">
        <f t="shared" si="0"/>
        <v>0.34</v>
      </c>
      <c r="J6" s="10">
        <v>6</v>
      </c>
      <c r="K6" s="13">
        <f t="shared" si="1"/>
        <v>4</v>
      </c>
      <c r="M6" t="s">
        <v>164</v>
      </c>
      <c r="R6" t="str">
        <f>$D$2</f>
        <v>Z-Wave MCU/Radio</v>
      </c>
      <c r="S6" s="2">
        <f>I2</f>
        <v>4.8499999999999996</v>
      </c>
    </row>
    <row r="7" spans="1:19" x14ac:dyDescent="0.25">
      <c r="A7" s="22">
        <f t="shared" si="3"/>
        <v>6</v>
      </c>
      <c r="B7" s="10" t="s">
        <v>42</v>
      </c>
      <c r="C7" s="10" t="s">
        <v>43</v>
      </c>
      <c r="D7" s="10" t="s">
        <v>41</v>
      </c>
      <c r="E7" s="10" t="s">
        <v>193</v>
      </c>
      <c r="F7" s="29" t="s">
        <v>44</v>
      </c>
      <c r="G7" s="11">
        <v>3</v>
      </c>
      <c r="H7" s="12">
        <v>5.0000000000000001E-3</v>
      </c>
      <c r="I7" s="12">
        <f t="shared" si="0"/>
        <v>1.4999999999999999E-2</v>
      </c>
      <c r="J7" s="10">
        <v>15</v>
      </c>
      <c r="K7" s="13">
        <f t="shared" si="1"/>
        <v>15</v>
      </c>
      <c r="R7" t="str">
        <f>$D$3</f>
        <v>USB2.0 UART</v>
      </c>
      <c r="S7" s="2">
        <f>I3</f>
        <v>2.34</v>
      </c>
    </row>
    <row r="8" spans="1:19" x14ac:dyDescent="0.25">
      <c r="A8" s="22">
        <f t="shared" si="3"/>
        <v>7</v>
      </c>
      <c r="B8" s="26" t="s">
        <v>45</v>
      </c>
      <c r="C8" s="10" t="s">
        <v>43</v>
      </c>
      <c r="D8" s="10" t="s">
        <v>47</v>
      </c>
      <c r="E8" s="10" t="s">
        <v>194</v>
      </c>
      <c r="F8" s="29" t="s">
        <v>46</v>
      </c>
      <c r="G8" s="11">
        <v>3</v>
      </c>
      <c r="H8" s="12">
        <v>0.03</v>
      </c>
      <c r="I8" s="12">
        <f t="shared" si="0"/>
        <v>0.09</v>
      </c>
      <c r="J8" s="10">
        <v>25</v>
      </c>
      <c r="K8" s="13">
        <f t="shared" si="1"/>
        <v>5</v>
      </c>
      <c r="R8" t="str">
        <f>$D$43</f>
        <v>Antenna</v>
      </c>
      <c r="S8" s="2">
        <f>I43</f>
        <v>0</v>
      </c>
    </row>
    <row r="9" spans="1:19" x14ac:dyDescent="0.25">
      <c r="A9" s="22">
        <f t="shared" si="3"/>
        <v>8</v>
      </c>
      <c r="B9" s="26" t="s">
        <v>48</v>
      </c>
      <c r="C9" s="10" t="s">
        <v>43</v>
      </c>
      <c r="D9" s="10" t="s">
        <v>49</v>
      </c>
      <c r="E9" s="10" t="s">
        <v>195</v>
      </c>
      <c r="F9" s="29" t="s">
        <v>50</v>
      </c>
      <c r="G9" s="11">
        <v>1</v>
      </c>
      <c r="H9" s="12">
        <v>0.02</v>
      </c>
      <c r="I9" s="12">
        <f t="shared" si="0"/>
        <v>0.02</v>
      </c>
      <c r="J9" s="10">
        <v>40</v>
      </c>
      <c r="K9" s="13">
        <f t="shared" si="1"/>
        <v>0</v>
      </c>
      <c r="R9" t="str">
        <f>$D$42</f>
        <v>Bare PCB</v>
      </c>
      <c r="S9" s="2">
        <f>I42</f>
        <v>1</v>
      </c>
    </row>
    <row r="10" spans="1:19" x14ac:dyDescent="0.25">
      <c r="A10" s="22">
        <f t="shared" si="3"/>
        <v>9</v>
      </c>
      <c r="B10" s="26" t="s">
        <v>51</v>
      </c>
      <c r="C10" s="10" t="s">
        <v>43</v>
      </c>
      <c r="D10" s="10" t="s">
        <v>52</v>
      </c>
      <c r="E10" s="10" t="s">
        <v>196</v>
      </c>
      <c r="F10" s="10" t="s">
        <v>53</v>
      </c>
      <c r="G10" s="11">
        <v>0</v>
      </c>
      <c r="H10" s="12">
        <v>0.03</v>
      </c>
      <c r="I10" s="12">
        <f t="shared" si="0"/>
        <v>0</v>
      </c>
      <c r="J10" s="10">
        <v>40</v>
      </c>
      <c r="K10" s="13">
        <f t="shared" si="1"/>
        <v>0</v>
      </c>
      <c r="M10" t="s">
        <v>199</v>
      </c>
      <c r="R10" t="str">
        <f>$D$24</f>
        <v>SMA Verticle</v>
      </c>
      <c r="S10" s="2">
        <f>I24</f>
        <v>0</v>
      </c>
    </row>
    <row r="11" spans="1:19" x14ac:dyDescent="0.25">
      <c r="A11" s="22">
        <f t="shared" si="3"/>
        <v>10</v>
      </c>
      <c r="B11" s="26" t="s">
        <v>238</v>
      </c>
      <c r="C11" s="10" t="s">
        <v>43</v>
      </c>
      <c r="D11" s="10" t="s">
        <v>232</v>
      </c>
      <c r="E11" s="10" t="s">
        <v>223</v>
      </c>
      <c r="F11" s="10" t="s">
        <v>239</v>
      </c>
      <c r="G11" s="11">
        <v>1</v>
      </c>
      <c r="H11" s="12">
        <v>6.8900000000000003E-2</v>
      </c>
      <c r="I11" s="12">
        <f t="shared" si="0"/>
        <v>6.8900000000000003E-2</v>
      </c>
      <c r="J11" s="10"/>
      <c r="K11" s="13"/>
      <c r="M11" t="s">
        <v>219</v>
      </c>
      <c r="O11" t="s">
        <v>221</v>
      </c>
      <c r="S11" s="2"/>
    </row>
    <row r="12" spans="1:19" x14ac:dyDescent="0.25">
      <c r="A12" s="22">
        <f t="shared" si="3"/>
        <v>11</v>
      </c>
      <c r="B12" s="26" t="s">
        <v>224</v>
      </c>
      <c r="C12" s="10" t="s">
        <v>43</v>
      </c>
      <c r="D12" s="10" t="s">
        <v>222</v>
      </c>
      <c r="E12" s="10" t="s">
        <v>197</v>
      </c>
      <c r="F12" s="29" t="s">
        <v>226</v>
      </c>
      <c r="G12" s="11">
        <v>1</v>
      </c>
      <c r="H12" s="12">
        <v>1.4E-2</v>
      </c>
      <c r="I12" s="12"/>
      <c r="J12" s="10"/>
      <c r="K12" s="13"/>
      <c r="M12" t="str">
        <f>M11</f>
        <v>US PCB antenna</v>
      </c>
      <c r="S12" s="2"/>
    </row>
    <row r="13" spans="1:19" x14ac:dyDescent="0.25">
      <c r="A13" s="22">
        <f t="shared" si="3"/>
        <v>12</v>
      </c>
      <c r="B13" s="26" t="s">
        <v>228</v>
      </c>
      <c r="C13" s="10" t="s">
        <v>43</v>
      </c>
      <c r="D13" s="10" t="s">
        <v>227</v>
      </c>
      <c r="E13" s="10" t="s">
        <v>233</v>
      </c>
      <c r="F13" s="10" t="s">
        <v>229</v>
      </c>
      <c r="G13" s="11">
        <v>1</v>
      </c>
      <c r="H13" s="12">
        <v>6.0000000000000001E-3</v>
      </c>
      <c r="I13" s="12"/>
      <c r="J13" s="10"/>
      <c r="K13" s="13"/>
      <c r="M13" t="str">
        <f>M12</f>
        <v>US PCB antenna</v>
      </c>
      <c r="S13" s="2"/>
    </row>
    <row r="14" spans="1:19" x14ac:dyDescent="0.25">
      <c r="A14" s="22">
        <f t="shared" si="3"/>
        <v>13</v>
      </c>
      <c r="B14" s="26" t="s">
        <v>236</v>
      </c>
      <c r="C14" s="10" t="s">
        <v>43</v>
      </c>
      <c r="D14" s="10" t="s">
        <v>235</v>
      </c>
      <c r="E14" s="10" t="s">
        <v>223</v>
      </c>
      <c r="F14" s="10" t="s">
        <v>237</v>
      </c>
      <c r="G14" s="11">
        <v>1</v>
      </c>
      <c r="H14" s="12">
        <v>7.5999999999999998E-2</v>
      </c>
      <c r="I14" s="12"/>
      <c r="J14" s="10"/>
      <c r="K14" s="13"/>
      <c r="M14" t="s">
        <v>220</v>
      </c>
      <c r="S14" s="2"/>
    </row>
    <row r="15" spans="1:19" x14ac:dyDescent="0.25">
      <c r="A15" s="22">
        <f t="shared" si="3"/>
        <v>14</v>
      </c>
      <c r="B15" s="26" t="s">
        <v>230</v>
      </c>
      <c r="C15" s="10" t="s">
        <v>43</v>
      </c>
      <c r="D15" s="10" t="s">
        <v>225</v>
      </c>
      <c r="E15" s="10" t="s">
        <v>234</v>
      </c>
      <c r="F15" s="10" t="s">
        <v>231</v>
      </c>
      <c r="G15" s="11">
        <v>2</v>
      </c>
      <c r="H15" s="12">
        <v>8.9999999999999993E-3</v>
      </c>
      <c r="I15" s="12"/>
      <c r="J15" s="10"/>
      <c r="K15" s="13"/>
      <c r="M15" t="str">
        <f>M14</f>
        <v>EU PCB Antenna</v>
      </c>
      <c r="S15" s="2"/>
    </row>
    <row r="16" spans="1:19" x14ac:dyDescent="0.25">
      <c r="A16" s="22">
        <f t="shared" si="3"/>
        <v>15</v>
      </c>
      <c r="B16" s="26" t="s">
        <v>51</v>
      </c>
      <c r="C16" s="10" t="s">
        <v>43</v>
      </c>
      <c r="D16" s="10" t="s">
        <v>52</v>
      </c>
      <c r="E16" s="10" t="s">
        <v>197</v>
      </c>
      <c r="F16" s="10" t="s">
        <v>53</v>
      </c>
      <c r="G16" s="11">
        <v>1</v>
      </c>
      <c r="H16" s="12">
        <v>0.03</v>
      </c>
      <c r="I16" s="12">
        <f t="shared" ref="I16" si="4">H16*G16</f>
        <v>0.03</v>
      </c>
      <c r="J16" s="10">
        <v>40</v>
      </c>
      <c r="K16" s="13">
        <f t="shared" si="1"/>
        <v>0</v>
      </c>
      <c r="M16" t="s">
        <v>198</v>
      </c>
      <c r="R16" t="str">
        <f>$D$24</f>
        <v>SMA Verticle</v>
      </c>
      <c r="S16" s="2">
        <f>I25</f>
        <v>0</v>
      </c>
    </row>
    <row r="17" spans="1:19" x14ac:dyDescent="0.25">
      <c r="A17" s="22">
        <f t="shared" si="3"/>
        <v>16</v>
      </c>
      <c r="B17" s="26" t="s">
        <v>54</v>
      </c>
      <c r="C17" s="10" t="s">
        <v>43</v>
      </c>
      <c r="D17" s="10" t="s">
        <v>55</v>
      </c>
      <c r="E17" s="10" t="s">
        <v>59</v>
      </c>
      <c r="F17" s="10" t="s">
        <v>56</v>
      </c>
      <c r="G17" s="11">
        <v>1</v>
      </c>
      <c r="H17" s="12">
        <v>0.02</v>
      </c>
      <c r="I17" s="12">
        <f t="shared" si="0"/>
        <v>0.02</v>
      </c>
      <c r="J17" s="10">
        <v>0</v>
      </c>
      <c r="K17" s="13">
        <f t="shared" si="1"/>
        <v>10</v>
      </c>
      <c r="R17" t="s">
        <v>159</v>
      </c>
      <c r="S17" s="2">
        <f>I47-SUM(S6:S10)</f>
        <v>4.3548999999999989</v>
      </c>
    </row>
    <row r="18" spans="1:19" x14ac:dyDescent="0.25">
      <c r="A18" s="22">
        <f t="shared" si="3"/>
        <v>17</v>
      </c>
      <c r="B18" s="26" t="s">
        <v>57</v>
      </c>
      <c r="C18" s="10" t="s">
        <v>43</v>
      </c>
      <c r="D18" s="10" t="s">
        <v>58</v>
      </c>
      <c r="E18" s="10" t="s">
        <v>145</v>
      </c>
      <c r="F18" s="10" t="s">
        <v>60</v>
      </c>
      <c r="G18" s="11">
        <v>1</v>
      </c>
      <c r="H18" s="12">
        <v>0.03</v>
      </c>
      <c r="I18" s="12">
        <f t="shared" si="0"/>
        <v>0.03</v>
      </c>
      <c r="J18" s="10">
        <v>15</v>
      </c>
      <c r="K18" s="13">
        <f t="shared" si="1"/>
        <v>0</v>
      </c>
      <c r="R18" t="s">
        <v>162</v>
      </c>
      <c r="S18" s="2">
        <f>SUM(S6:S17)</f>
        <v>12.544899999999998</v>
      </c>
    </row>
    <row r="19" spans="1:19" ht="30" x14ac:dyDescent="0.25">
      <c r="A19" s="22">
        <f t="shared" si="3"/>
        <v>18</v>
      </c>
      <c r="B19" s="26" t="s">
        <v>61</v>
      </c>
      <c r="C19" s="10" t="s">
        <v>43</v>
      </c>
      <c r="D19" s="10" t="s">
        <v>62</v>
      </c>
      <c r="E19" s="15" t="s">
        <v>200</v>
      </c>
      <c r="F19" s="10" t="s">
        <v>63</v>
      </c>
      <c r="G19" s="11">
        <v>4</v>
      </c>
      <c r="H19" s="12">
        <v>0.03</v>
      </c>
      <c r="I19" s="12">
        <f t="shared" si="0"/>
        <v>0.12</v>
      </c>
      <c r="J19" s="10">
        <v>60</v>
      </c>
      <c r="K19" s="13">
        <f t="shared" si="1"/>
        <v>0</v>
      </c>
    </row>
    <row r="20" spans="1:19" x14ac:dyDescent="0.25">
      <c r="A20" s="22">
        <f t="shared" si="3"/>
        <v>19</v>
      </c>
      <c r="B20" s="26" t="s">
        <v>64</v>
      </c>
      <c r="C20" s="10" t="s">
        <v>43</v>
      </c>
      <c r="D20" s="10" t="s">
        <v>65</v>
      </c>
      <c r="E20" s="10" t="s">
        <v>201</v>
      </c>
      <c r="F20" s="14" t="s">
        <v>66</v>
      </c>
      <c r="G20" s="11">
        <v>3</v>
      </c>
      <c r="H20" s="12">
        <v>0.03</v>
      </c>
      <c r="I20" s="12">
        <f t="shared" si="0"/>
        <v>0.09</v>
      </c>
      <c r="J20" s="10">
        <v>20</v>
      </c>
      <c r="K20" s="13">
        <f t="shared" si="1"/>
        <v>10</v>
      </c>
    </row>
    <row r="21" spans="1:19" x14ac:dyDescent="0.25">
      <c r="A21" s="22">
        <f t="shared" si="3"/>
        <v>20</v>
      </c>
      <c r="B21" s="13" t="s">
        <v>68</v>
      </c>
      <c r="C21" s="30" t="s">
        <v>69</v>
      </c>
      <c r="D21" s="31" t="s">
        <v>70</v>
      </c>
      <c r="E21" s="10" t="s">
        <v>75</v>
      </c>
      <c r="F21" s="10" t="s">
        <v>67</v>
      </c>
      <c r="G21" s="11">
        <v>1</v>
      </c>
      <c r="H21" s="12">
        <v>0.36</v>
      </c>
      <c r="I21" s="12">
        <f t="shared" si="0"/>
        <v>0.36</v>
      </c>
      <c r="J21" s="10">
        <v>12</v>
      </c>
      <c r="K21" s="13">
        <f t="shared" si="1"/>
        <v>0</v>
      </c>
    </row>
    <row r="22" spans="1:19" x14ac:dyDescent="0.25">
      <c r="A22" s="22">
        <f t="shared" si="3"/>
        <v>21</v>
      </c>
      <c r="B22" s="10" t="s">
        <v>72</v>
      </c>
      <c r="C22" s="10" t="s">
        <v>73</v>
      </c>
      <c r="D22" s="10" t="s">
        <v>74</v>
      </c>
      <c r="E22" s="10" t="s">
        <v>71</v>
      </c>
      <c r="F22" s="10" t="s">
        <v>76</v>
      </c>
      <c r="G22" s="11">
        <v>1</v>
      </c>
      <c r="H22" s="12">
        <v>0.09</v>
      </c>
      <c r="I22" s="12">
        <f t="shared" si="0"/>
        <v>0.09</v>
      </c>
      <c r="J22" s="10">
        <v>18</v>
      </c>
      <c r="K22" s="13">
        <f t="shared" si="1"/>
        <v>0</v>
      </c>
      <c r="M22" t="s">
        <v>91</v>
      </c>
    </row>
    <row r="23" spans="1:19" x14ac:dyDescent="0.25">
      <c r="A23" s="22">
        <f t="shared" si="3"/>
        <v>22</v>
      </c>
      <c r="B23" s="10" t="s">
        <v>81</v>
      </c>
      <c r="C23" s="10" t="s">
        <v>80</v>
      </c>
      <c r="D23" s="10" t="s">
        <v>79</v>
      </c>
      <c r="E23" s="10" t="s">
        <v>146</v>
      </c>
      <c r="F23" s="10" t="s">
        <v>77</v>
      </c>
      <c r="G23" s="11">
        <v>1</v>
      </c>
      <c r="H23" s="12">
        <v>0.75</v>
      </c>
      <c r="I23" s="12">
        <f t="shared" si="0"/>
        <v>0.75</v>
      </c>
      <c r="J23" s="10">
        <v>6</v>
      </c>
      <c r="K23" s="13">
        <f t="shared" si="1"/>
        <v>4</v>
      </c>
    </row>
    <row r="24" spans="1:19" x14ac:dyDescent="0.25">
      <c r="A24" s="22">
        <f t="shared" si="3"/>
        <v>23</v>
      </c>
      <c r="B24" s="10" t="s">
        <v>82</v>
      </c>
      <c r="C24" s="10" t="s">
        <v>83</v>
      </c>
      <c r="D24" s="10" t="s">
        <v>84</v>
      </c>
      <c r="E24" s="10" t="s">
        <v>78</v>
      </c>
      <c r="F24" s="10" t="s">
        <v>85</v>
      </c>
      <c r="G24" s="11">
        <v>0</v>
      </c>
      <c r="H24" s="12">
        <v>1.22</v>
      </c>
      <c r="I24" s="12">
        <f t="shared" si="0"/>
        <v>0</v>
      </c>
      <c r="J24" s="10">
        <v>6</v>
      </c>
      <c r="K24" s="13">
        <f t="shared" si="1"/>
        <v>0</v>
      </c>
    </row>
    <row r="25" spans="1:19" x14ac:dyDescent="0.25">
      <c r="A25" s="22">
        <f t="shared" si="3"/>
        <v>24</v>
      </c>
      <c r="B25" s="10" t="s">
        <v>86</v>
      </c>
      <c r="C25" s="10" t="s">
        <v>87</v>
      </c>
      <c r="D25" s="10" t="s">
        <v>88</v>
      </c>
      <c r="E25" s="10" t="s">
        <v>147</v>
      </c>
      <c r="F25" s="10" t="s">
        <v>89</v>
      </c>
      <c r="G25" s="11">
        <v>0</v>
      </c>
      <c r="H25" s="12">
        <v>0.31</v>
      </c>
      <c r="I25" s="12">
        <f t="shared" si="0"/>
        <v>0</v>
      </c>
      <c r="J25" s="10">
        <v>3</v>
      </c>
      <c r="K25" s="13">
        <f t="shared" si="1"/>
        <v>0</v>
      </c>
      <c r="M25" t="s">
        <v>90</v>
      </c>
    </row>
    <row r="26" spans="1:19" x14ac:dyDescent="0.25">
      <c r="A26" s="22">
        <f t="shared" si="3"/>
        <v>25</v>
      </c>
      <c r="B26" s="10" t="s">
        <v>92</v>
      </c>
      <c r="C26" s="10" t="s">
        <v>43</v>
      </c>
      <c r="D26" s="10" t="s">
        <v>93</v>
      </c>
      <c r="E26" s="10" t="s">
        <v>202</v>
      </c>
      <c r="F26" s="10" t="s">
        <v>94</v>
      </c>
      <c r="G26" s="11">
        <v>1</v>
      </c>
      <c r="H26" s="12">
        <v>0.03</v>
      </c>
      <c r="I26" s="12">
        <f t="shared" si="0"/>
        <v>0.03</v>
      </c>
      <c r="J26" s="10">
        <v>10</v>
      </c>
      <c r="K26" s="13">
        <f t="shared" si="1"/>
        <v>0</v>
      </c>
    </row>
    <row r="27" spans="1:19" x14ac:dyDescent="0.25">
      <c r="A27" s="22">
        <f t="shared" si="3"/>
        <v>26</v>
      </c>
      <c r="B27" s="10" t="s">
        <v>95</v>
      </c>
      <c r="C27" s="10" t="s">
        <v>43</v>
      </c>
      <c r="D27" s="10" t="s">
        <v>96</v>
      </c>
      <c r="E27" s="15" t="s">
        <v>148</v>
      </c>
      <c r="F27" s="10" t="s">
        <v>98</v>
      </c>
      <c r="G27" s="11">
        <v>1</v>
      </c>
      <c r="H27" s="12">
        <v>0.02</v>
      </c>
      <c r="I27" s="12">
        <f t="shared" si="0"/>
        <v>0.02</v>
      </c>
      <c r="J27" s="10">
        <v>15</v>
      </c>
      <c r="K27" s="13">
        <f t="shared" si="1"/>
        <v>0</v>
      </c>
    </row>
    <row r="28" spans="1:19" x14ac:dyDescent="0.25">
      <c r="A28" s="22">
        <f t="shared" si="3"/>
        <v>27</v>
      </c>
      <c r="B28" s="10" t="s">
        <v>99</v>
      </c>
      <c r="C28" s="10" t="s">
        <v>43</v>
      </c>
      <c r="D28" s="10" t="s">
        <v>102</v>
      </c>
      <c r="E28" s="10" t="s">
        <v>203</v>
      </c>
      <c r="F28" s="10" t="s">
        <v>100</v>
      </c>
      <c r="G28" s="11">
        <v>1</v>
      </c>
      <c r="H28" s="12">
        <v>0.02</v>
      </c>
      <c r="I28" s="12">
        <f t="shared" si="0"/>
        <v>0.02</v>
      </c>
      <c r="J28" s="10">
        <v>15</v>
      </c>
      <c r="K28" s="13">
        <f t="shared" si="1"/>
        <v>0</v>
      </c>
    </row>
    <row r="29" spans="1:19" x14ac:dyDescent="0.25">
      <c r="A29" s="22">
        <f t="shared" si="3"/>
        <v>28</v>
      </c>
      <c r="B29" s="10" t="s">
        <v>101</v>
      </c>
      <c r="C29" s="10" t="s">
        <v>43</v>
      </c>
      <c r="D29" s="10" t="s">
        <v>103</v>
      </c>
      <c r="E29" s="15" t="s">
        <v>97</v>
      </c>
      <c r="F29" s="10" t="s">
        <v>104</v>
      </c>
      <c r="G29" s="11">
        <v>1</v>
      </c>
      <c r="H29" s="12">
        <v>0.05</v>
      </c>
      <c r="I29" s="12">
        <f t="shared" si="0"/>
        <v>0.05</v>
      </c>
      <c r="J29" s="10">
        <v>10</v>
      </c>
      <c r="K29" s="13">
        <f t="shared" si="1"/>
        <v>0</v>
      </c>
    </row>
    <row r="30" spans="1:19" x14ac:dyDescent="0.25">
      <c r="A30" s="22">
        <f t="shared" si="3"/>
        <v>29</v>
      </c>
      <c r="B30" s="10" t="s">
        <v>105</v>
      </c>
      <c r="C30" s="10" t="s">
        <v>43</v>
      </c>
      <c r="D30" s="10" t="s">
        <v>106</v>
      </c>
      <c r="E30" s="10" t="s">
        <v>149</v>
      </c>
      <c r="F30" s="10" t="s">
        <v>107</v>
      </c>
      <c r="G30" s="11">
        <v>1</v>
      </c>
      <c r="H30" s="12">
        <v>0.09</v>
      </c>
      <c r="I30" s="12">
        <f t="shared" si="0"/>
        <v>0.09</v>
      </c>
      <c r="J30" s="10">
        <v>10</v>
      </c>
      <c r="K30" s="13">
        <f t="shared" si="1"/>
        <v>0</v>
      </c>
    </row>
    <row r="31" spans="1:19" x14ac:dyDescent="0.25">
      <c r="A31" s="22">
        <f t="shared" si="3"/>
        <v>30</v>
      </c>
      <c r="B31" s="10" t="s">
        <v>108</v>
      </c>
      <c r="C31" s="10" t="s">
        <v>43</v>
      </c>
      <c r="D31" s="10" t="s">
        <v>109</v>
      </c>
      <c r="E31" s="10" t="s">
        <v>204</v>
      </c>
      <c r="F31" s="10" t="s">
        <v>110</v>
      </c>
      <c r="G31" s="11">
        <v>3</v>
      </c>
      <c r="H31" s="12">
        <v>0.03</v>
      </c>
      <c r="I31" s="12">
        <f t="shared" si="0"/>
        <v>0.09</v>
      </c>
      <c r="J31" s="10">
        <v>20</v>
      </c>
      <c r="K31" s="13">
        <f t="shared" si="1"/>
        <v>10</v>
      </c>
    </row>
    <row r="32" spans="1:19" x14ac:dyDescent="0.25">
      <c r="A32" s="22">
        <f t="shared" si="3"/>
        <v>31</v>
      </c>
      <c r="B32" s="10" t="s">
        <v>111</v>
      </c>
      <c r="C32" s="10" t="s">
        <v>112</v>
      </c>
      <c r="D32" s="10" t="s">
        <v>113</v>
      </c>
      <c r="E32" s="10" t="s">
        <v>205</v>
      </c>
      <c r="F32" s="10" t="s">
        <v>114</v>
      </c>
      <c r="G32" s="11">
        <v>2</v>
      </c>
      <c r="H32" s="12">
        <v>5.0000000000000001E-3</v>
      </c>
      <c r="I32" s="12">
        <f t="shared" si="0"/>
        <v>0.01</v>
      </c>
      <c r="J32" s="10">
        <v>20</v>
      </c>
      <c r="K32" s="13">
        <f t="shared" si="1"/>
        <v>0</v>
      </c>
    </row>
    <row r="33" spans="1:13" x14ac:dyDescent="0.25">
      <c r="A33" s="22">
        <f t="shared" si="3"/>
        <v>32</v>
      </c>
      <c r="B33" s="10" t="s">
        <v>115</v>
      </c>
      <c r="C33" s="10" t="s">
        <v>112</v>
      </c>
      <c r="D33" s="10" t="s">
        <v>116</v>
      </c>
      <c r="E33" s="10" t="s">
        <v>206</v>
      </c>
      <c r="F33" s="10" t="s">
        <v>117</v>
      </c>
      <c r="G33" s="11">
        <v>2</v>
      </c>
      <c r="H33" s="12">
        <v>5.0000000000000001E-3</v>
      </c>
      <c r="I33" s="12">
        <f t="shared" si="0"/>
        <v>0.01</v>
      </c>
      <c r="J33" s="10">
        <v>40</v>
      </c>
      <c r="K33" s="13">
        <f t="shared" si="1"/>
        <v>0</v>
      </c>
    </row>
    <row r="34" spans="1:13" x14ac:dyDescent="0.25">
      <c r="A34" s="22">
        <f t="shared" si="3"/>
        <v>33</v>
      </c>
      <c r="B34" s="10" t="s">
        <v>118</v>
      </c>
      <c r="C34" s="10" t="s">
        <v>112</v>
      </c>
      <c r="D34" s="10" t="s">
        <v>119</v>
      </c>
      <c r="E34" s="10" t="s">
        <v>207</v>
      </c>
      <c r="F34" s="10" t="s">
        <v>120</v>
      </c>
      <c r="G34" s="11">
        <v>1</v>
      </c>
      <c r="H34" s="12">
        <v>5.0000000000000001E-3</v>
      </c>
      <c r="I34" s="12">
        <f t="shared" si="0"/>
        <v>5.0000000000000001E-3</v>
      </c>
      <c r="J34" s="10">
        <v>40</v>
      </c>
      <c r="K34" s="13">
        <f t="shared" si="1"/>
        <v>0</v>
      </c>
    </row>
    <row r="35" spans="1:13" x14ac:dyDescent="0.25">
      <c r="A35" s="22">
        <f t="shared" si="3"/>
        <v>34</v>
      </c>
      <c r="B35" s="10" t="s">
        <v>121</v>
      </c>
      <c r="C35" s="10" t="s">
        <v>112</v>
      </c>
      <c r="D35" s="10" t="s">
        <v>122</v>
      </c>
      <c r="E35" s="10" t="s">
        <v>208</v>
      </c>
      <c r="F35" s="10" t="s">
        <v>123</v>
      </c>
      <c r="G35" s="11">
        <v>1</v>
      </c>
      <c r="H35" s="12">
        <v>5.0000000000000001E-3</v>
      </c>
      <c r="I35" s="12">
        <f t="shared" si="0"/>
        <v>5.0000000000000001E-3</v>
      </c>
      <c r="J35" s="10">
        <v>45</v>
      </c>
      <c r="K35" s="13">
        <f t="shared" si="1"/>
        <v>0</v>
      </c>
    </row>
    <row r="36" spans="1:13" x14ac:dyDescent="0.25">
      <c r="A36" s="22">
        <f t="shared" si="3"/>
        <v>35</v>
      </c>
      <c r="B36" s="10" t="s">
        <v>124</v>
      </c>
      <c r="C36" s="10" t="s">
        <v>112</v>
      </c>
      <c r="D36" s="10" t="s">
        <v>125</v>
      </c>
      <c r="E36" s="10" t="s">
        <v>218</v>
      </c>
      <c r="F36" s="10" t="s">
        <v>126</v>
      </c>
      <c r="G36" s="11">
        <v>1</v>
      </c>
      <c r="H36" s="12">
        <v>6.0000000000000001E-3</v>
      </c>
      <c r="I36" s="12">
        <f t="shared" si="0"/>
        <v>6.0000000000000001E-3</v>
      </c>
      <c r="J36" s="10">
        <v>30</v>
      </c>
      <c r="K36" s="13">
        <f t="shared" si="1"/>
        <v>0</v>
      </c>
    </row>
    <row r="37" spans="1:13" x14ac:dyDescent="0.25">
      <c r="A37" s="22">
        <f t="shared" si="3"/>
        <v>36</v>
      </c>
      <c r="B37" s="10" t="s">
        <v>127</v>
      </c>
      <c r="C37" s="10" t="s">
        <v>112</v>
      </c>
      <c r="D37" s="10" t="s">
        <v>128</v>
      </c>
      <c r="E37" s="10" t="s">
        <v>209</v>
      </c>
      <c r="F37" s="10" t="s">
        <v>129</v>
      </c>
      <c r="G37" s="11">
        <v>2</v>
      </c>
      <c r="H37" s="12">
        <v>5.0000000000000001E-3</v>
      </c>
      <c r="I37" s="12">
        <f t="shared" si="0"/>
        <v>0.01</v>
      </c>
      <c r="J37" s="10">
        <v>30</v>
      </c>
      <c r="K37" s="13">
        <f t="shared" si="1"/>
        <v>0</v>
      </c>
    </row>
    <row r="38" spans="1:13" x14ac:dyDescent="0.25">
      <c r="A38" s="22">
        <f t="shared" si="3"/>
        <v>37</v>
      </c>
      <c r="B38" s="10" t="s">
        <v>130</v>
      </c>
      <c r="C38" s="10" t="s">
        <v>112</v>
      </c>
      <c r="D38" s="10" t="s">
        <v>131</v>
      </c>
      <c r="E38" s="10" t="s">
        <v>184</v>
      </c>
      <c r="F38" s="10" t="s">
        <v>132</v>
      </c>
      <c r="G38" s="11">
        <v>1</v>
      </c>
      <c r="H38" s="12">
        <v>5.0000000000000001E-3</v>
      </c>
      <c r="I38" s="12">
        <f t="shared" si="0"/>
        <v>5.0000000000000001E-3</v>
      </c>
      <c r="J38" s="10">
        <v>40</v>
      </c>
      <c r="K38" s="13">
        <f t="shared" si="1"/>
        <v>0</v>
      </c>
    </row>
    <row r="39" spans="1:13" ht="12.75" customHeight="1" x14ac:dyDescent="0.25">
      <c r="A39" s="22">
        <f t="shared" si="3"/>
        <v>38</v>
      </c>
      <c r="B39" s="15" t="s">
        <v>133</v>
      </c>
      <c r="C39" s="10" t="s">
        <v>134</v>
      </c>
      <c r="D39" s="10" t="s">
        <v>135</v>
      </c>
      <c r="E39" s="10" t="s">
        <v>136</v>
      </c>
      <c r="F39" s="10" t="s">
        <v>137</v>
      </c>
      <c r="G39" s="11">
        <v>0</v>
      </c>
      <c r="H39" s="12">
        <v>0.3</v>
      </c>
      <c r="I39" s="12">
        <f t="shared" si="0"/>
        <v>0</v>
      </c>
      <c r="J39" s="10">
        <v>0</v>
      </c>
      <c r="K39" s="13">
        <f t="shared" si="1"/>
        <v>0</v>
      </c>
      <c r="M39" t="s">
        <v>138</v>
      </c>
    </row>
    <row r="40" spans="1:13" x14ac:dyDescent="0.25">
      <c r="A40" s="22">
        <f t="shared" si="3"/>
        <v>39</v>
      </c>
      <c r="B40" s="10" t="s">
        <v>139</v>
      </c>
      <c r="C40" s="10" t="s">
        <v>140</v>
      </c>
      <c r="D40" s="10" t="s">
        <v>141</v>
      </c>
      <c r="E40" s="10" t="s">
        <v>142</v>
      </c>
      <c r="F40" s="10" t="s">
        <v>143</v>
      </c>
      <c r="G40" s="11">
        <v>0</v>
      </c>
      <c r="H40" s="12">
        <v>0.2</v>
      </c>
      <c r="I40" s="12">
        <f t="shared" si="0"/>
        <v>0</v>
      </c>
      <c r="J40" s="10">
        <v>10</v>
      </c>
      <c r="K40" s="13">
        <f t="shared" si="1"/>
        <v>0</v>
      </c>
      <c r="M40" t="s">
        <v>144</v>
      </c>
    </row>
    <row r="41" spans="1:13" x14ac:dyDescent="0.25">
      <c r="A41" s="22">
        <f t="shared" si="3"/>
        <v>40</v>
      </c>
      <c r="B41" s="10" t="s">
        <v>211</v>
      </c>
      <c r="C41" s="10" t="s">
        <v>210</v>
      </c>
      <c r="D41" s="10" t="s">
        <v>156</v>
      </c>
      <c r="E41" s="10"/>
      <c r="F41" s="10" t="s">
        <v>212</v>
      </c>
      <c r="G41" s="11">
        <v>1</v>
      </c>
      <c r="H41" s="12">
        <v>1.88</v>
      </c>
      <c r="I41" s="12">
        <f t="shared" si="0"/>
        <v>1.88</v>
      </c>
      <c r="J41" s="10"/>
      <c r="K41" s="13">
        <f t="shared" si="1"/>
        <v>10</v>
      </c>
    </row>
    <row r="42" spans="1:13" x14ac:dyDescent="0.25">
      <c r="A42" s="22"/>
      <c r="B42" s="10" t="s">
        <v>152</v>
      </c>
      <c r="C42" s="10"/>
      <c r="D42" s="10" t="s">
        <v>153</v>
      </c>
      <c r="E42" s="15"/>
      <c r="F42" s="10"/>
      <c r="G42" s="11">
        <v>1</v>
      </c>
      <c r="H42" s="12">
        <v>1</v>
      </c>
      <c r="I42" s="12">
        <f t="shared" si="0"/>
        <v>1</v>
      </c>
      <c r="J42" s="10"/>
      <c r="K42" s="13"/>
      <c r="M42" t="s">
        <v>154</v>
      </c>
    </row>
    <row r="43" spans="1:13" x14ac:dyDescent="0.25">
      <c r="A43" s="8"/>
      <c r="B43" t="s">
        <v>158</v>
      </c>
      <c r="C43" s="10"/>
      <c r="D43" s="10" t="s">
        <v>155</v>
      </c>
      <c r="E43" s="10"/>
      <c r="F43" s="26" t="s">
        <v>158</v>
      </c>
      <c r="G43" s="11">
        <v>0</v>
      </c>
      <c r="H43" s="12">
        <v>2.54</v>
      </c>
      <c r="I43" s="12">
        <f t="shared" si="0"/>
        <v>0</v>
      </c>
      <c r="J43" s="10"/>
      <c r="K43" s="13"/>
      <c r="M43" t="s">
        <v>163</v>
      </c>
    </row>
    <row r="44" spans="1:13" x14ac:dyDescent="0.25">
      <c r="A44" s="8"/>
      <c r="B44" s="10"/>
      <c r="C44" s="10"/>
      <c r="D44" s="10" t="s">
        <v>213</v>
      </c>
      <c r="E44" s="10"/>
      <c r="F44" s="10"/>
      <c r="G44" s="11"/>
      <c r="H44" s="12"/>
      <c r="I44" s="12"/>
      <c r="J44" s="10"/>
      <c r="K44" s="13"/>
    </row>
    <row r="45" spans="1:13" x14ac:dyDescent="0.25">
      <c r="A45" s="8"/>
      <c r="B45" s="10"/>
      <c r="C45" s="10"/>
      <c r="D45" s="10" t="s">
        <v>157</v>
      </c>
      <c r="E45" s="10"/>
      <c r="F45" s="10"/>
      <c r="G45" s="11"/>
      <c r="H45" s="12"/>
      <c r="I45" s="12"/>
      <c r="J45" s="10"/>
      <c r="K45" s="13"/>
    </row>
    <row r="46" spans="1:13" x14ac:dyDescent="0.25">
      <c r="A46" s="8"/>
      <c r="B46" s="10"/>
      <c r="C46" s="10"/>
      <c r="D46" s="10" t="s">
        <v>167</v>
      </c>
      <c r="E46" s="10"/>
      <c r="F46" s="35"/>
      <c r="G46" s="36"/>
      <c r="H46" s="33"/>
      <c r="I46" s="33"/>
      <c r="J46" s="10"/>
      <c r="K46" s="13"/>
    </row>
    <row r="47" spans="1:13" ht="23.25" customHeight="1" x14ac:dyDescent="0.35">
      <c r="A47" s="8"/>
      <c r="B47" s="14"/>
      <c r="C47" s="10"/>
      <c r="D47" s="10"/>
      <c r="E47" s="10"/>
      <c r="F47" s="37" t="s">
        <v>165</v>
      </c>
      <c r="G47" s="38"/>
      <c r="H47" s="39"/>
      <c r="I47" s="34">
        <f>SUM(I2:I46)</f>
        <v>12.544899999999998</v>
      </c>
      <c r="J47" s="10"/>
      <c r="K47" s="13"/>
      <c r="M47" t="s">
        <v>168</v>
      </c>
    </row>
    <row r="48" spans="1:13" x14ac:dyDescent="0.25">
      <c r="A48" s="8"/>
      <c r="B48" s="10"/>
      <c r="C48" s="10"/>
      <c r="D48" s="10"/>
      <c r="E48" s="10"/>
      <c r="F48" s="14"/>
      <c r="G48" s="11"/>
      <c r="H48" s="12"/>
      <c r="I48" s="12"/>
      <c r="J48" s="10"/>
      <c r="K48" s="13"/>
      <c r="M48" t="s">
        <v>166</v>
      </c>
    </row>
    <row r="49" spans="1:13" x14ac:dyDescent="0.25">
      <c r="A49" s="16"/>
      <c r="B49" s="17"/>
      <c r="C49" s="17"/>
      <c r="D49" s="17"/>
      <c r="E49" s="17"/>
      <c r="F49" s="17"/>
      <c r="G49" s="18"/>
      <c r="H49" s="19"/>
      <c r="I49" s="19"/>
      <c r="J49" s="17"/>
      <c r="K49" s="20"/>
      <c r="M49" t="s">
        <v>169</v>
      </c>
    </row>
  </sheetData>
  <hyperlinks>
    <hyperlink ref="B2" r:id="rId1" tooltip="https://www.silabs.com/wireless/z-wave/800-series-modem-soc/device.efr32zg23a020f512gm48" xr:uid="{569DEB3F-84FF-4F44-91D9-A2DB2C6F6557}"/>
    <hyperlink ref="F5" r:id="rId2" display="https://www.digikey.com/en/products/detail/diodes-incorporated/AP2127K-3-3TRG1/4470786" xr:uid="{B96C7413-CA90-42B2-B55D-5F909FD849F9}"/>
    <hyperlink ref="B6" r:id="rId3" display="https://www.digikey.com/en/products/detail/ecs-inc/ECS-390-12-33B2-CKM-TR3/21725258" xr:uid="{C115526E-E086-46DD-B796-18672E5B3ACB}"/>
    <hyperlink ref="F6" r:id="rId4" display="https://www.digikey.com/en/products/detail/ecs-inc/ECS-390-12-33B2-CKM-TR3/21725258" xr:uid="{38F6C545-9405-42AD-83A9-D2D88C243098}"/>
    <hyperlink ref="B8" r:id="rId5" display="https://www.digikey.com/en/products/detail/murata-electronics/GRT188R71E105KE13D/10694256" xr:uid="{AECFF252-BC39-47CD-B084-1DB6F9100E33}"/>
    <hyperlink ref="B9" r:id="rId6" display="https://www.digikey.com/en/products/detail/murata-electronics/GJM1555C1H1R9BB01D/2592905" xr:uid="{8EF7BA38-C849-43A1-A5A5-AFC4F12C41C9}"/>
    <hyperlink ref="B10" r:id="rId7" display="https://www.digikey.com/en/products/detail/murata-electronics/GJM1555C1H470FB01D/7363120" xr:uid="{BED5BC6F-C42B-472C-83B6-55BEAA075284}"/>
    <hyperlink ref="B17" r:id="rId8" display="https://www.digikey.com/en/products/detail/murata-electronics/GJM1555C1H7R2BB01D/2593116" xr:uid="{64E22636-E812-48CB-A43F-D0260C121E62}"/>
    <hyperlink ref="B18" r:id="rId9" display="https://www.digikey.com/en/products/detail/murata-electronics/GJM1555C1H1R3BB01D/2592879" xr:uid="{744A2046-458B-4F89-A568-71EDB3430337}"/>
    <hyperlink ref="B19" r:id="rId10" display="https://www.digikey.com/en/products/detail/murata-electronics/GRM21BR71C475KE51L/6606095" xr:uid="{D1C9B504-EA11-47B0-A380-66685325C2A3}"/>
    <hyperlink ref="B20" r:id="rId11" display="https://www.digikey.com/en/products/detail/murata-electronics/GCM188L81H104KA57D/2591908" xr:uid="{CF280619-1A25-4425-9524-CC71C1A3F4D8}"/>
    <hyperlink ref="F43" r:id="rId12" display="https://www.digikey.com/en/products/detail/jc-antenna/JCG402LR-2/15814458" xr:uid="{C038367E-887A-4E6B-BA17-618664AFA725}"/>
    <hyperlink ref="B16" r:id="rId13" display="https://www.digikey.com/en/products/detail/murata-electronics/GJM1555C1H470FB01D/7363120" xr:uid="{C18DB824-9FFB-4EE0-9100-4F6C84ED2198}"/>
    <hyperlink ref="B12" r:id="rId14" display="https://www.digikey.com/en/products/detail/murata-electronics/GCM1555C1H3R0BA16D/6606050" xr:uid="{E2209988-C899-40B5-982D-796A10170EA8}"/>
    <hyperlink ref="B13" r:id="rId15" display="https://www.digikey.com/en/products/detail/murata-electronics/GRM1555C1H3R3CA01D/3693848" xr:uid="{6383CF9A-11AE-4831-BF0D-E760188EFB66}"/>
    <hyperlink ref="B15" r:id="rId16" display="https://www.digikey.com/en/products/detail/murata-electronics/GRM1555C1H4R7CA01D/3175193" xr:uid="{3A64D669-6C78-4F75-BF0C-BD9A52BAB7AC}"/>
    <hyperlink ref="B14" r:id="rId17" display="https://www.digikey.com/en/products/detail/murata-electronics/LQW18AN27NG00D/2594997" xr:uid="{E00C8425-EA9F-44C7-AF05-17F3B46B1A78}"/>
    <hyperlink ref="B11" r:id="rId18" display="https://www.digikey.com/en/products/detail/murata-electronics/LQW15AN22NG00D/2594872" xr:uid="{3A8EED4D-FAE0-4D34-A6A5-4D3623F9D598}"/>
  </hyperlinks>
  <pageMargins left="0.7" right="0.7" top="0.75" bottom="0.75" header="0.3" footer="0.3"/>
  <pageSetup scale="92" orientation="portrait" r:id="rId19"/>
  <drawing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FA97-60F3-4C38-9DCE-150766A50853}">
  <dimension ref="A1:I39"/>
  <sheetViews>
    <sheetView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6.5703125" bestFit="1" customWidth="1"/>
    <col min="2" max="2" width="24.42578125" bestFit="1" customWidth="1"/>
    <col min="3" max="3" width="13.28515625" bestFit="1" customWidth="1"/>
    <col min="4" max="4" width="22.5703125" customWidth="1"/>
    <col min="5" max="5" width="15.42578125" bestFit="1" customWidth="1"/>
    <col min="6" max="6" width="33" bestFit="1" customWidth="1"/>
  </cols>
  <sheetData>
    <row r="1" spans="1:9" s="1" customFormat="1" x14ac:dyDescent="0.25">
      <c r="A1" s="1" t="str">
        <f>ZRADminiBOM!A1</f>
        <v>Item #</v>
      </c>
      <c r="B1" s="1" t="str">
        <f>ZRADminiBOM!B1</f>
        <v>Mfg Part #</v>
      </c>
      <c r="C1" s="1" t="str">
        <f>ZRADminiBOM!C1</f>
        <v>Manufacturer</v>
      </c>
      <c r="D1" s="1" t="str">
        <f>ZRADminiBOM!D1</f>
        <v>Description</v>
      </c>
      <c r="E1" s="1" t="str">
        <f>ZRADminiBOM!E1</f>
        <v>RefDes</v>
      </c>
      <c r="F1" s="1" t="str">
        <f>ZRADminiBOM!F1</f>
        <v>Digikey #</v>
      </c>
      <c r="G1" s="1" t="str">
        <f>ZRADminiBOM!G1</f>
        <v>Qty</v>
      </c>
    </row>
    <row r="2" spans="1:9" x14ac:dyDescent="0.25">
      <c r="A2">
        <f>ZRADminiBOM!A2</f>
        <v>1</v>
      </c>
      <c r="B2" t="str">
        <f>ZRADminiBOM!B2</f>
        <v>EFR32ZG23B020F512GM48</v>
      </c>
      <c r="C2" t="str">
        <f>ZRADminiBOM!C2</f>
        <v>Silicon Labs</v>
      </c>
      <c r="D2" t="str">
        <f>ZRADminiBOM!D2</f>
        <v>Z-Wave MCU/Radio</v>
      </c>
      <c r="E2" t="str">
        <f>ZRADminiBOM!E2</f>
        <v>U1</v>
      </c>
      <c r="F2" t="str">
        <f>ZRADminiBOM!F2</f>
        <v>634-ZG2320F512GM48CR</v>
      </c>
      <c r="G2">
        <f>ZRADminiBOM!G2</f>
        <v>1</v>
      </c>
    </row>
    <row r="3" spans="1:9" x14ac:dyDescent="0.25">
      <c r="A3">
        <f>ZRADminiBOM!A3</f>
        <v>2</v>
      </c>
      <c r="B3" t="str">
        <f>ZRADminiBOM!B3</f>
        <v>CP2102N-A02-GQFN24R</v>
      </c>
      <c r="C3" t="str">
        <f>ZRADminiBOM!C3</f>
        <v>Silicon Labs</v>
      </c>
      <c r="D3" t="str">
        <f>ZRADminiBOM!D3</f>
        <v>USB2.0 UART</v>
      </c>
      <c r="E3" t="str">
        <f>ZRADminiBOM!E3</f>
        <v>U3</v>
      </c>
      <c r="F3" t="str">
        <f>ZRADminiBOM!F3</f>
        <v>336-5888-1-ND‎</v>
      </c>
      <c r="G3">
        <f>ZRADminiBOM!G3</f>
        <v>1</v>
      </c>
      <c r="I3" t="s">
        <v>185</v>
      </c>
    </row>
    <row r="4" spans="1:9" x14ac:dyDescent="0.25">
      <c r="A4">
        <f>ZRADminiBOM!A4</f>
        <v>3</v>
      </c>
      <c r="B4" t="str">
        <f>ZRADminiBOM!B4</f>
        <v>CP2105-F01-GMR</v>
      </c>
      <c r="C4" t="str">
        <f>ZRADminiBOM!C4</f>
        <v>Silicon Labs</v>
      </c>
      <c r="D4" t="str">
        <f>ZRADminiBOM!D4</f>
        <v>USB2.0 Dual UART</v>
      </c>
      <c r="E4" t="str">
        <f>ZRADminiBOM!E4</f>
        <v>U3</v>
      </c>
      <c r="F4" t="str">
        <f>ZRADminiBOM!F4</f>
        <v>CP2105-F01-GMRTR-ND</v>
      </c>
      <c r="G4">
        <f>ZRADminiBOM!G4</f>
        <v>0</v>
      </c>
      <c r="I4" t="s">
        <v>185</v>
      </c>
    </row>
    <row r="5" spans="1:9" x14ac:dyDescent="0.25">
      <c r="A5">
        <f>ZRADminiBOM!A5</f>
        <v>4</v>
      </c>
      <c r="B5" t="str">
        <f>ZRADminiBOM!B5</f>
        <v>AP2127K-3.3</v>
      </c>
      <c r="C5" t="str">
        <f>ZRADminiBOM!C5</f>
        <v>Diodes Inc</v>
      </c>
      <c r="D5" t="str">
        <f>ZRADminiBOM!D5</f>
        <v>LDO 3.3V SOT23-5</v>
      </c>
      <c r="E5" t="str">
        <f>ZRADminiBOM!E5</f>
        <v>U2</v>
      </c>
      <c r="F5" t="str">
        <f>ZRADminiBOM!F5</f>
        <v>AP2127K-3.3TRG1DICT-ND</v>
      </c>
      <c r="G5">
        <f>ZRADminiBOM!G5</f>
        <v>1</v>
      </c>
    </row>
    <row r="6" spans="1:9" x14ac:dyDescent="0.25">
      <c r="A6">
        <f>ZRADminiBOM!A6</f>
        <v>5</v>
      </c>
      <c r="B6" t="str">
        <f>ZRADminiBOM!B6</f>
        <v>ECS-390-12-33B2-CKM-TR3</v>
      </c>
      <c r="C6" t="str">
        <f>ZRADminiBOM!C6</f>
        <v>ECS</v>
      </c>
      <c r="D6" t="str">
        <f>ZRADminiBOM!D6</f>
        <v>39Mhz Crystal 10ppm</v>
      </c>
      <c r="E6" t="str">
        <f>ZRADminiBOM!E6</f>
        <v>Y1</v>
      </c>
      <c r="F6" t="str">
        <f>ZRADminiBOM!F6</f>
        <v>50-ECS-390-12-33B2-CKM-TR3CT-ND</v>
      </c>
      <c r="G6">
        <f>ZRADminiBOM!G6</f>
        <v>1</v>
      </c>
    </row>
    <row r="7" spans="1:9" x14ac:dyDescent="0.25">
      <c r="A7">
        <f>ZRADminiBOM!A7</f>
        <v>6</v>
      </c>
      <c r="B7" t="str">
        <f>ZRADminiBOM!B7</f>
        <v>GRM1555C2A221JE01D</v>
      </c>
      <c r="C7" t="str">
        <f>ZRADminiBOM!C7</f>
        <v>Murata</v>
      </c>
      <c r="D7" t="str">
        <f>ZRADminiBOM!D7</f>
        <v>Cap 220pF 0402</v>
      </c>
      <c r="E7" t="str">
        <f>ZRADminiBOM!E7</f>
        <v>C6, C9, C10</v>
      </c>
      <c r="F7" t="str">
        <f>ZRADminiBOM!F7</f>
        <v>490-GRM1555C2A221JE01DTR-ND</v>
      </c>
      <c r="G7">
        <f>ZRADminiBOM!G7</f>
        <v>3</v>
      </c>
    </row>
    <row r="8" spans="1:9" x14ac:dyDescent="0.25">
      <c r="A8">
        <f>ZRADminiBOM!A8</f>
        <v>7</v>
      </c>
      <c r="B8" t="str">
        <f>ZRADminiBOM!B8</f>
        <v>GRT188R71E105KE13D</v>
      </c>
      <c r="C8" t="str">
        <f>ZRADminiBOM!C8</f>
        <v>Murata</v>
      </c>
      <c r="D8" t="str">
        <f>ZRADminiBOM!D8</f>
        <v>Cap 1uF 0603 X7R 25v</v>
      </c>
      <c r="E8" t="str">
        <f>ZRADminiBOM!E8</f>
        <v>C12, C13, C14</v>
      </c>
      <c r="F8" t="str">
        <f>ZRADminiBOM!F8</f>
        <v>490-GRT188R71E105KE13DTR-ND</v>
      </c>
      <c r="G8">
        <f>ZRADminiBOM!G8</f>
        <v>3</v>
      </c>
    </row>
    <row r="9" spans="1:9" x14ac:dyDescent="0.25">
      <c r="A9">
        <f>ZRADminiBOM!A9</f>
        <v>8</v>
      </c>
      <c r="B9" t="str">
        <f>ZRADminiBOM!B9</f>
        <v>GJM1555C1H1R9BB01D</v>
      </c>
      <c r="C9" t="str">
        <f>ZRADminiBOM!C9</f>
        <v>Murata</v>
      </c>
      <c r="D9" t="str">
        <f>ZRADminiBOM!D9</f>
        <v>Cap 1.9pF 0402 C0G NP0</v>
      </c>
      <c r="E9" t="str">
        <f>ZRADminiBOM!E9</f>
        <v>C11</v>
      </c>
      <c r="F9" t="str">
        <f>ZRADminiBOM!F9</f>
        <v>490-GJM1555C1H1R9BB01DTR-ND</v>
      </c>
      <c r="G9">
        <f>ZRADminiBOM!G9</f>
        <v>1</v>
      </c>
    </row>
    <row r="10" spans="1:9" x14ac:dyDescent="0.25">
      <c r="A10">
        <f>ZRADminiBOM!A10</f>
        <v>9</v>
      </c>
      <c r="B10" t="str">
        <f>ZRADminiBOM!B10</f>
        <v>GJM1555C1H470FB01D</v>
      </c>
      <c r="C10" t="str">
        <f>ZRADminiBOM!C10</f>
        <v>Murata</v>
      </c>
      <c r="D10" t="str">
        <f>ZRADminiBOM!D10</f>
        <v>Cap 47pF 0402 C0G NP0</v>
      </c>
      <c r="E10" t="str">
        <f>ZRADminiBOM!E10</f>
        <v>C1</v>
      </c>
      <c r="F10" t="str">
        <f>ZRADminiBOM!F10</f>
        <v>490-16376-2-ND</v>
      </c>
      <c r="G10">
        <f>ZRADminiBOM!G10</f>
        <v>0</v>
      </c>
    </row>
    <row r="11" spans="1:9" x14ac:dyDescent="0.25">
      <c r="A11">
        <f>ZRADminiBOM!A17</f>
        <v>16</v>
      </c>
      <c r="B11" t="str">
        <f>ZRADminiBOM!B17</f>
        <v>GJM1555C1H7R2BB01D</v>
      </c>
      <c r="C11" t="str">
        <f>ZRADminiBOM!C17</f>
        <v>Murata</v>
      </c>
      <c r="D11" t="str">
        <f>ZRADminiBOM!D17</f>
        <v>Cap 7.2pF 0402 C0G NP0</v>
      </c>
      <c r="E11" t="str">
        <f>ZRADminiBOM!E17</f>
        <v>C8</v>
      </c>
      <c r="F11" t="str">
        <f>ZRADminiBOM!F17</f>
        <v>490-GJM1555C1H7R2BB01DTR-ND</v>
      </c>
      <c r="G11">
        <f>ZRADminiBOM!G17</f>
        <v>1</v>
      </c>
    </row>
    <row r="12" spans="1:9" x14ac:dyDescent="0.25">
      <c r="A12">
        <f>ZRADminiBOM!A18</f>
        <v>17</v>
      </c>
      <c r="B12" t="str">
        <f>ZRADminiBOM!B18</f>
        <v>GJM1555C1H1R3BB01D</v>
      </c>
      <c r="C12" t="str">
        <f>ZRADminiBOM!C18</f>
        <v>Murata</v>
      </c>
      <c r="D12" t="str">
        <f>ZRADminiBOM!D18</f>
        <v>Cap 1.3pF 0402 C0G NP0</v>
      </c>
      <c r="E12" t="str">
        <f>ZRADminiBOM!E18</f>
        <v>C5</v>
      </c>
      <c r="F12" t="str">
        <f>ZRADminiBOM!F18</f>
        <v>490-8086-2-ND</v>
      </c>
      <c r="G12">
        <f>ZRADminiBOM!G18</f>
        <v>1</v>
      </c>
    </row>
    <row r="13" spans="1:9" x14ac:dyDescent="0.25">
      <c r="A13">
        <f>ZRADminiBOM!A19</f>
        <v>18</v>
      </c>
      <c r="B13" t="str">
        <f>ZRADminiBOM!B19</f>
        <v>GRM21BR71C475KE51L</v>
      </c>
      <c r="C13" t="str">
        <f>ZRADminiBOM!C19</f>
        <v>Murata</v>
      </c>
      <c r="D13" t="str">
        <f>ZRADminiBOM!D19</f>
        <v>Cap 4.7uF 0805 X7R</v>
      </c>
      <c r="E13" t="str">
        <f>ZRADminiBOM!E19</f>
        <v>C15, C17, C18, C20</v>
      </c>
      <c r="F13" t="str">
        <f>ZRADminiBOM!F19</f>
        <v>490-14466-2-ND</v>
      </c>
      <c r="G13">
        <f>ZRADminiBOM!G19</f>
        <v>4</v>
      </c>
    </row>
    <row r="14" spans="1:9" x14ac:dyDescent="0.25">
      <c r="A14">
        <f>ZRADminiBOM!A20</f>
        <v>19</v>
      </c>
      <c r="B14" t="str">
        <f>ZRADminiBOM!B20</f>
        <v>GCM188L81H104KA57D</v>
      </c>
      <c r="C14" t="str">
        <f>ZRADminiBOM!C20</f>
        <v>Murata</v>
      </c>
      <c r="D14" t="str">
        <f>ZRADminiBOM!D20</f>
        <v>Cap 100nF 0603 X7R</v>
      </c>
      <c r="E14" t="str">
        <f>ZRADminiBOM!E20</f>
        <v>C16, C19, C21</v>
      </c>
      <c r="F14" t="str">
        <f>ZRADminiBOM!F20</f>
        <v>490-6049-2-ND</v>
      </c>
      <c r="G14">
        <f>ZRADminiBOM!G20</f>
        <v>3</v>
      </c>
    </row>
    <row r="15" spans="1:9" x14ac:dyDescent="0.25">
      <c r="A15">
        <f>ZRADminiBOM!A21</f>
        <v>20</v>
      </c>
      <c r="B15" t="str">
        <f>ZRADminiBOM!B21</f>
        <v>SP0503BAHTG</v>
      </c>
      <c r="C15" t="str">
        <f>ZRADminiBOM!C21</f>
        <v>LittleFuse</v>
      </c>
      <c r="D15" t="str">
        <f>ZRADminiBOM!D21</f>
        <v>TVS Diode USB</v>
      </c>
      <c r="E15" t="str">
        <f>ZRADminiBOM!E21</f>
        <v>D2</v>
      </c>
      <c r="F15" t="str">
        <f>ZRADminiBOM!F21</f>
        <v>F2715TR-ND</v>
      </c>
      <c r="G15">
        <f>ZRADminiBOM!G21</f>
        <v>1</v>
      </c>
    </row>
    <row r="16" spans="1:9" x14ac:dyDescent="0.25">
      <c r="A16">
        <f>ZRADminiBOM!A22</f>
        <v>21</v>
      </c>
      <c r="B16" t="str">
        <f>ZRADminiBOM!B22</f>
        <v>QLSP14RGB_B</v>
      </c>
      <c r="C16" t="str">
        <f>ZRADminiBOM!C22</f>
        <v>Quelighting</v>
      </c>
      <c r="D16" t="str">
        <f>ZRADminiBOM!D22</f>
        <v>RGB LED</v>
      </c>
      <c r="E16" t="str">
        <f>ZRADminiBOM!E22</f>
        <v>D1</v>
      </c>
      <c r="F16" t="str">
        <f>ZRADminiBOM!F22</f>
        <v>3970-QLSP14RGB_BTR-ND</v>
      </c>
      <c r="G16">
        <v>0</v>
      </c>
    </row>
    <row r="17" spans="1:7" x14ac:dyDescent="0.25">
      <c r="A17">
        <f>ZRADminiBOM!A23</f>
        <v>22</v>
      </c>
      <c r="B17" t="str">
        <f>ZRADminiBOM!B23</f>
        <v>USB4110-GF-A</v>
      </c>
      <c r="C17" t="str">
        <f>ZRADminiBOM!C23</f>
        <v>GCT</v>
      </c>
      <c r="D17" t="str">
        <f>ZRADminiBOM!D23</f>
        <v>USB Recepticle</v>
      </c>
      <c r="E17" t="str">
        <f>ZRADminiBOM!E23</f>
        <v>J8</v>
      </c>
      <c r="F17" t="str">
        <f>ZRADminiBOM!F23</f>
        <v>2073-USB4110-GF-A-2-ND</v>
      </c>
      <c r="G17">
        <f>ZRADminiBOM!G23</f>
        <v>1</v>
      </c>
    </row>
    <row r="18" spans="1:7" x14ac:dyDescent="0.25">
      <c r="A18">
        <f>ZRADminiBOM!A24</f>
        <v>23</v>
      </c>
      <c r="B18" t="str">
        <f>ZRADminiBOM!B24</f>
        <v>RF2-04A-T-00-50-G</v>
      </c>
      <c r="C18" t="str">
        <f>ZRADminiBOM!C24</f>
        <v>Adam Tech</v>
      </c>
      <c r="D18" t="str">
        <f>ZRADminiBOM!D24</f>
        <v>SMA Verticle</v>
      </c>
      <c r="E18" t="str">
        <f>ZRADminiBOM!E24</f>
        <v>J1</v>
      </c>
      <c r="F18" t="str">
        <f>ZRADminiBOM!F24</f>
        <v>2057-RF2-04A-T-00-50-G-ND</v>
      </c>
      <c r="G18">
        <f>ZRADminiBOM!G24</f>
        <v>0</v>
      </c>
    </row>
    <row r="19" spans="1:7" x14ac:dyDescent="0.25">
      <c r="A19">
        <f>ZRADminiBOM!A25</f>
        <v>24</v>
      </c>
      <c r="B19" t="str">
        <f>ZRADminiBOM!B25</f>
        <v>SM04B-SRSS-TB</v>
      </c>
      <c r="C19" t="str">
        <f>ZRADminiBOM!C25</f>
        <v>JST</v>
      </c>
      <c r="D19" t="str">
        <f>ZRADminiBOM!D25</f>
        <v>QWIIC connector</v>
      </c>
      <c r="E19" t="str">
        <f>ZRADminiBOM!E25</f>
        <v>J2</v>
      </c>
      <c r="F19" t="str">
        <f>ZRADminiBOM!F25</f>
        <v>455-SM04B-SRSS-TBTR-ND</v>
      </c>
      <c r="G19">
        <f>ZRADminiBOM!G25</f>
        <v>0</v>
      </c>
    </row>
    <row r="20" spans="1:7" x14ac:dyDescent="0.25">
      <c r="A20">
        <f>ZRADminiBOM!A26</f>
        <v>25</v>
      </c>
      <c r="B20" t="str">
        <f>ZRADminiBOM!B26</f>
        <v>LQG15HN18NH02D</v>
      </c>
      <c r="C20" t="str">
        <f>ZRADminiBOM!C26</f>
        <v>Murata</v>
      </c>
      <c r="D20" t="str">
        <f>ZRADminiBOM!D26</f>
        <v>Ind 18nH 0402 3%</v>
      </c>
      <c r="E20" t="str">
        <f>ZRADminiBOM!E26</f>
        <v>L5</v>
      </c>
      <c r="F20" t="str">
        <f>ZRADminiBOM!F26</f>
        <v>490-15066-2-ND</v>
      </c>
      <c r="G20">
        <f>ZRADminiBOM!G26</f>
        <v>1</v>
      </c>
    </row>
    <row r="21" spans="1:7" x14ac:dyDescent="0.25">
      <c r="A21">
        <f>ZRADminiBOM!A27</f>
        <v>26</v>
      </c>
      <c r="B21" t="str">
        <f>ZRADminiBOM!B27</f>
        <v>LQG15HS1N5S02D</v>
      </c>
      <c r="C21" t="str">
        <f>ZRADminiBOM!C27</f>
        <v>Murata</v>
      </c>
      <c r="D21" t="str">
        <f>ZRADminiBOM!D27</f>
        <v>Ind 1.5nH 0402</v>
      </c>
      <c r="E21" t="str">
        <f>ZRADminiBOM!E27</f>
        <v>L6</v>
      </c>
      <c r="F21" t="str">
        <f>ZRADminiBOM!F27</f>
        <v>490-2612-2-ND</v>
      </c>
      <c r="G21">
        <f>ZRADminiBOM!G27</f>
        <v>1</v>
      </c>
    </row>
    <row r="22" spans="1:7" x14ac:dyDescent="0.25">
      <c r="A22">
        <f>ZRADminiBOM!A28</f>
        <v>27</v>
      </c>
      <c r="B22" t="str">
        <f>ZRADminiBOM!B28</f>
        <v>LQG15HS1N3S02D</v>
      </c>
      <c r="C22" t="str">
        <f>ZRADminiBOM!C28</f>
        <v>Murata</v>
      </c>
      <c r="D22" t="str">
        <f>ZRADminiBOM!D28</f>
        <v>Ind 1.3nH 0402</v>
      </c>
      <c r="E22" t="str">
        <f>ZRADminiBOM!E28</f>
        <v>L1</v>
      </c>
      <c r="F22" t="str">
        <f>ZRADminiBOM!F28</f>
        <v>490-6568-2-ND</v>
      </c>
      <c r="G22">
        <f>ZRADminiBOM!G28</f>
        <v>1</v>
      </c>
    </row>
    <row r="23" spans="1:7" x14ac:dyDescent="0.25">
      <c r="A23">
        <f>ZRADminiBOM!A29</f>
        <v>28</v>
      </c>
      <c r="B23" t="str">
        <f>ZRADminiBOM!B29</f>
        <v>LQG15WZ13NJ02D</v>
      </c>
      <c r="C23" t="str">
        <f>ZRADminiBOM!C29</f>
        <v>Murata</v>
      </c>
      <c r="D23" t="str">
        <f>ZRADminiBOM!D29</f>
        <v>Ind 13nH 0402</v>
      </c>
      <c r="E23" t="str">
        <f>ZRADminiBOM!E29</f>
        <v>L2</v>
      </c>
      <c r="F23" t="str">
        <f>ZRADminiBOM!F29</f>
        <v>490-15250-2-ND</v>
      </c>
      <c r="G23">
        <f>ZRADminiBOM!G29</f>
        <v>1</v>
      </c>
    </row>
    <row r="24" spans="1:7" x14ac:dyDescent="0.25">
      <c r="A24">
        <f>ZRADminiBOM!A30</f>
        <v>29</v>
      </c>
      <c r="B24" t="str">
        <f>ZRADminiBOM!B30</f>
        <v>LQM18PN2R2MFRL</v>
      </c>
      <c r="C24" t="str">
        <f>ZRADminiBOM!C30</f>
        <v>Murata</v>
      </c>
      <c r="D24" t="str">
        <f>ZRADminiBOM!D30</f>
        <v>Ind 2.2uH 0603</v>
      </c>
      <c r="E24" t="str">
        <f>ZRADminiBOM!E30</f>
        <v>L7</v>
      </c>
      <c r="F24" t="str">
        <f>ZRADminiBOM!F30</f>
        <v>490-10764-2-ND</v>
      </c>
      <c r="G24">
        <f>ZRADminiBOM!G30</f>
        <v>1</v>
      </c>
    </row>
    <row r="25" spans="1:7" x14ac:dyDescent="0.25">
      <c r="A25">
        <f>ZRADminiBOM!A31</f>
        <v>30</v>
      </c>
      <c r="B25" t="str">
        <f>ZRADminiBOM!B31</f>
        <v>BLM18PG330SN1D</v>
      </c>
      <c r="C25" t="str">
        <f>ZRADminiBOM!C31</f>
        <v>Murata</v>
      </c>
      <c r="D25" t="str">
        <f>ZRADminiBOM!D31</f>
        <v>Ferrite 33@100mhz 0603</v>
      </c>
      <c r="E25" t="str">
        <f>ZRADminiBOM!E31</f>
        <v>L3, L4, L8</v>
      </c>
      <c r="F25" t="str">
        <f>ZRADminiBOM!F31</f>
        <v>490-5220-2-ND</v>
      </c>
      <c r="G25">
        <f>ZRADminiBOM!G31</f>
        <v>3</v>
      </c>
    </row>
    <row r="26" spans="1:7" x14ac:dyDescent="0.25">
      <c r="A26">
        <f>ZRADminiBOM!A32</f>
        <v>31</v>
      </c>
      <c r="B26" t="str">
        <f>ZRADminiBOM!B32</f>
        <v>RC0603FR-075K1L</v>
      </c>
      <c r="C26" t="str">
        <f>ZRADminiBOM!C32</f>
        <v>Yageo</v>
      </c>
      <c r="D26" t="str">
        <f>ZRADminiBOM!D32</f>
        <v>Res 5.1K ohm 0603 1%</v>
      </c>
      <c r="E26" t="str">
        <f>ZRADminiBOM!E32</f>
        <v>R5, R10</v>
      </c>
      <c r="F26" t="str">
        <f>ZRADminiBOM!F32</f>
        <v>311-5.10KHRTR-ND</v>
      </c>
      <c r="G26">
        <f>ZRADminiBOM!G32</f>
        <v>2</v>
      </c>
    </row>
    <row r="27" spans="1:7" x14ac:dyDescent="0.25">
      <c r="A27">
        <f>ZRADminiBOM!A33</f>
        <v>32</v>
      </c>
      <c r="B27" t="str">
        <f>ZRADminiBOM!B33</f>
        <v>RC0603FR-07100RL</v>
      </c>
      <c r="C27" t="str">
        <f>ZRADminiBOM!C33</f>
        <v>Yageo</v>
      </c>
      <c r="D27" t="str">
        <f>ZRADminiBOM!D33</f>
        <v>Res 100 ohm 0603 1%</v>
      </c>
      <c r="E27" t="str">
        <f>ZRADminiBOM!E33</f>
        <v>R6, R7</v>
      </c>
      <c r="F27" t="str">
        <f>ZRADminiBOM!F33</f>
        <v>311-100HRTR-ND</v>
      </c>
      <c r="G27">
        <f>ZRADminiBOM!G33</f>
        <v>2</v>
      </c>
    </row>
    <row r="28" spans="1:7" x14ac:dyDescent="0.25">
      <c r="A28">
        <f>ZRADminiBOM!A34</f>
        <v>33</v>
      </c>
      <c r="B28" t="str">
        <f>ZRADminiBOM!B34</f>
        <v>RC0603FR-0722K1L</v>
      </c>
      <c r="C28" t="str">
        <f>ZRADminiBOM!C34</f>
        <v>Yageo</v>
      </c>
      <c r="D28" t="str">
        <f>ZRADminiBOM!D34</f>
        <v>Res 22.1K ohm 0603 1%</v>
      </c>
      <c r="E28" t="str">
        <f>ZRADminiBOM!E34</f>
        <v>R8</v>
      </c>
      <c r="F28" t="str">
        <f>ZRADminiBOM!F34</f>
        <v>311-22.1KHRTR-ND</v>
      </c>
      <c r="G28">
        <f>ZRADminiBOM!G34</f>
        <v>1</v>
      </c>
    </row>
    <row r="29" spans="1:7" x14ac:dyDescent="0.25">
      <c r="A29">
        <f>ZRADminiBOM!A35</f>
        <v>34</v>
      </c>
      <c r="B29" t="str">
        <f>ZRADminiBOM!B35</f>
        <v>RC0603FR-0747K5L</v>
      </c>
      <c r="C29" t="str">
        <f>ZRADminiBOM!C35</f>
        <v>Yageo</v>
      </c>
      <c r="D29" t="str">
        <f>ZRADminiBOM!D35</f>
        <v>Res 47.5K ohm 0603 1%</v>
      </c>
      <c r="E29" t="str">
        <f>ZRADminiBOM!E35</f>
        <v>R4</v>
      </c>
      <c r="F29" t="str">
        <f>ZRADminiBOM!F35</f>
        <v>311-47.5KHRTR-ND</v>
      </c>
      <c r="G29">
        <f>ZRADminiBOM!G35</f>
        <v>1</v>
      </c>
    </row>
    <row r="30" spans="1:7" x14ac:dyDescent="0.25">
      <c r="A30">
        <f>ZRADminiBOM!A36</f>
        <v>35</v>
      </c>
      <c r="B30" t="str">
        <f>ZRADminiBOM!B36</f>
        <v>RC0603FR-071K2L</v>
      </c>
      <c r="C30" t="str">
        <f>ZRADminiBOM!C36</f>
        <v>Yageo</v>
      </c>
      <c r="D30" t="str">
        <f>ZRADminiBOM!D36</f>
        <v>Res 1.2K ohm 0603 1%</v>
      </c>
      <c r="E30" t="str">
        <f>ZRADminiBOM!E36</f>
        <v>R1</v>
      </c>
      <c r="F30" t="str">
        <f>ZRADminiBOM!F36</f>
        <v>311-1.20KHRTR-ND</v>
      </c>
      <c r="G30">
        <f>ZRADminiBOM!G36</f>
        <v>1</v>
      </c>
    </row>
    <row r="31" spans="1:7" x14ac:dyDescent="0.25">
      <c r="A31">
        <f>ZRADminiBOM!A37</f>
        <v>36</v>
      </c>
      <c r="B31" t="str">
        <f>ZRADminiBOM!B37</f>
        <v>RC0603FR-071KL</v>
      </c>
      <c r="C31" t="str">
        <f>ZRADminiBOM!C37</f>
        <v>Yageo</v>
      </c>
      <c r="D31" t="str">
        <f>ZRADminiBOM!D37</f>
        <v>Res 1.0K ohm 0603 1%</v>
      </c>
      <c r="E31" t="str">
        <f>ZRADminiBOM!E37</f>
        <v>R2, R9</v>
      </c>
      <c r="F31" t="str">
        <f>ZRADminiBOM!F37</f>
        <v>311-1.00KHRTR-ND</v>
      </c>
      <c r="G31">
        <f>ZRADminiBOM!G37</f>
        <v>2</v>
      </c>
    </row>
    <row r="32" spans="1:7" x14ac:dyDescent="0.25">
      <c r="A32">
        <f>ZRADminiBOM!A38</f>
        <v>37</v>
      </c>
      <c r="B32" t="str">
        <f>ZRADminiBOM!B38</f>
        <v>RC0603FR-07820RL</v>
      </c>
      <c r="C32" t="str">
        <f>ZRADminiBOM!C38</f>
        <v>Yageo</v>
      </c>
      <c r="D32" t="str">
        <f>ZRADminiBOM!D38</f>
        <v>Res 820 ohm 0603 1%</v>
      </c>
      <c r="E32" t="str">
        <f>ZRADminiBOM!E38</f>
        <v>R3</v>
      </c>
      <c r="F32" t="str">
        <f>ZRADminiBOM!F38</f>
        <v>311-820HRTR-ND</v>
      </c>
      <c r="G32">
        <f>ZRADminiBOM!G38</f>
        <v>1</v>
      </c>
    </row>
    <row r="33" spans="1:7" x14ac:dyDescent="0.25">
      <c r="A33">
        <f>ZRADminiBOM!A39</f>
        <v>38</v>
      </c>
      <c r="B33" t="str">
        <f>ZRADminiBOM!B39</f>
        <v>PTS810 SJM 250 SMTR LFS</v>
      </c>
      <c r="C33" t="str">
        <f>ZRADminiBOM!C39</f>
        <v>C&amp;K</v>
      </c>
      <c r="D33" t="str">
        <f>ZRADminiBOM!D39</f>
        <v>SPST-NO switch</v>
      </c>
      <c r="E33" t="str">
        <f>ZRADminiBOM!E39</f>
        <v>SW1</v>
      </c>
      <c r="F33" t="str">
        <f>ZRADminiBOM!F39</f>
        <v>CKN10502TR-ND</v>
      </c>
      <c r="G33">
        <f>ZRADminiBOM!G39</f>
        <v>0</v>
      </c>
    </row>
    <row r="34" spans="1:7" x14ac:dyDescent="0.25">
      <c r="A34">
        <f>ZRADminiBOM!A40</f>
        <v>39</v>
      </c>
      <c r="B34" t="str">
        <f>ZRADminiBOM!B40</f>
        <v>SC32S-7PF20PPM</v>
      </c>
      <c r="C34" t="str">
        <f>ZRADminiBOM!C40</f>
        <v>Seiko</v>
      </c>
      <c r="D34" t="str">
        <f>ZRADminiBOM!D40</f>
        <v>32.768KHz crystal</v>
      </c>
      <c r="E34" t="str">
        <f>ZRADminiBOM!E40</f>
        <v>Y2</v>
      </c>
      <c r="F34" t="str">
        <f>ZRADminiBOM!F40</f>
        <v>728-1074-2-ND</v>
      </c>
      <c r="G34">
        <f>ZRADminiBOM!G40</f>
        <v>0</v>
      </c>
    </row>
    <row r="35" spans="1:7" x14ac:dyDescent="0.25">
      <c r="A35">
        <f>ZRADminiBOM!A42</f>
        <v>0</v>
      </c>
      <c r="B35" t="str">
        <f>ZRADminiBOM!B42</f>
        <v>OSHPark.com</v>
      </c>
      <c r="C35">
        <f>ZRADminiBOM!C42</f>
        <v>0</v>
      </c>
      <c r="D35" t="str">
        <f>ZRADminiBOM!D42</f>
        <v>Bare PCB</v>
      </c>
      <c r="E35">
        <f>ZRADminiBOM!E42</f>
        <v>0</v>
      </c>
      <c r="F35">
        <f>ZRADminiBOM!F42</f>
        <v>0</v>
      </c>
      <c r="G35">
        <f>ZRADminiBOM!G42</f>
        <v>1</v>
      </c>
    </row>
    <row r="36" spans="1:7" x14ac:dyDescent="0.25">
      <c r="A36">
        <f>ZRADminiBOM!A43</f>
        <v>0</v>
      </c>
      <c r="B36" t="str">
        <f>ZRADminiBOM!B43</f>
        <v>JCG402LR-2</v>
      </c>
      <c r="C36">
        <f>ZRADminiBOM!C43</f>
        <v>0</v>
      </c>
      <c r="D36" t="str">
        <f>ZRADminiBOM!D43</f>
        <v>Antenna</v>
      </c>
      <c r="E36">
        <f>ZRADminiBOM!E43</f>
        <v>0</v>
      </c>
      <c r="F36" t="str">
        <f>ZRADminiBOM!F43</f>
        <v>JCG402LR-2</v>
      </c>
      <c r="G36">
        <f>ZRADminiBOM!G43</f>
        <v>0</v>
      </c>
    </row>
    <row r="37" spans="1:7" x14ac:dyDescent="0.25">
      <c r="A37">
        <f>ZRADminiBOM!A44</f>
        <v>0</v>
      </c>
      <c r="B37">
        <f>ZRADminiBOM!B44</f>
        <v>0</v>
      </c>
      <c r="C37">
        <f>ZRADminiBOM!C44</f>
        <v>0</v>
      </c>
      <c r="D37" t="str">
        <f>ZRADminiBOM!D44</f>
        <v>Assembly/Test</v>
      </c>
      <c r="E37">
        <f>ZRADminiBOM!E44</f>
        <v>0</v>
      </c>
      <c r="F37">
        <f>ZRADminiBOM!F44</f>
        <v>0</v>
      </c>
      <c r="G37">
        <f>ZRADminiBOM!G44</f>
        <v>0</v>
      </c>
    </row>
    <row r="38" spans="1:7" x14ac:dyDescent="0.25">
      <c r="A38">
        <f>ZRADminiBOM!A45</f>
        <v>0</v>
      </c>
      <c r="B38">
        <f>ZRADminiBOM!B45</f>
        <v>0</v>
      </c>
      <c r="C38">
        <f>ZRADminiBOM!C45</f>
        <v>0</v>
      </c>
      <c r="D38" t="str">
        <f>ZRADminiBOM!D45</f>
        <v>USB Cable</v>
      </c>
      <c r="E38">
        <f>ZRADminiBOM!E45</f>
        <v>0</v>
      </c>
      <c r="F38">
        <f>ZRADminiBOM!F45</f>
        <v>0</v>
      </c>
      <c r="G38">
        <f>ZRADminiBOM!G45</f>
        <v>0</v>
      </c>
    </row>
    <row r="39" spans="1:7" x14ac:dyDescent="0.25">
      <c r="A39">
        <f>ZRADminiBOM!A46</f>
        <v>0</v>
      </c>
      <c r="B39">
        <f>ZRADminiBOM!B46</f>
        <v>0</v>
      </c>
      <c r="C39">
        <f>ZRADminiBOM!C46</f>
        <v>0</v>
      </c>
      <c r="D39" t="str">
        <f>ZRADminiBOM!D46</f>
        <v>Packaging</v>
      </c>
      <c r="E39">
        <f>ZRADminiBOM!E46</f>
        <v>0</v>
      </c>
      <c r="F39">
        <f>ZRADminiBOM!F46</f>
        <v>0</v>
      </c>
      <c r="G39">
        <f>ZRADminiBOM!G46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08B-7B7B-4BFD-9BD1-6CD084153617}">
  <dimension ref="A1:I35"/>
  <sheetViews>
    <sheetView workbookViewId="0">
      <pane ySplit="1" topLeftCell="A10" activePane="bottomLeft" state="frozen"/>
      <selection pane="bottomLeft" activeCell="A36" sqref="A36:XFD38"/>
    </sheetView>
  </sheetViews>
  <sheetFormatPr defaultRowHeight="15" x14ac:dyDescent="0.25"/>
  <cols>
    <col min="1" max="1" width="6.5703125" bestFit="1" customWidth="1"/>
    <col min="2" max="2" width="24.42578125" bestFit="1" customWidth="1"/>
    <col min="3" max="3" width="13.28515625" bestFit="1" customWidth="1"/>
    <col min="4" max="4" width="22.5703125" customWidth="1"/>
    <col min="5" max="5" width="15.42578125" bestFit="1" customWidth="1"/>
    <col min="6" max="6" width="33" bestFit="1" customWidth="1"/>
  </cols>
  <sheetData>
    <row r="1" spans="1:9" s="1" customFormat="1" x14ac:dyDescent="0.25">
      <c r="A1" s="1" t="str">
        <f>ZRADminiBOM!A1</f>
        <v>Item #</v>
      </c>
      <c r="B1" s="1" t="str">
        <f>ZRADminiBOM!B1</f>
        <v>Mfg Part #</v>
      </c>
      <c r="C1" s="1" t="str">
        <f>ZRADminiBOM!C1</f>
        <v>Manufacturer</v>
      </c>
      <c r="D1" s="1" t="str">
        <f>ZRADminiBOM!D1</f>
        <v>Description</v>
      </c>
      <c r="E1" s="1" t="str">
        <f>ZRADminiBOM!E1</f>
        <v>RefDes</v>
      </c>
      <c r="F1" s="1" t="str">
        <f>ZRADminiBOM!F1</f>
        <v>Digikey #</v>
      </c>
      <c r="G1" s="1" t="str">
        <f>ZRADminiBOM!G1</f>
        <v>Qty</v>
      </c>
    </row>
    <row r="2" spans="1:9" x14ac:dyDescent="0.25">
      <c r="A2">
        <f>ZRADminiBOM!A2</f>
        <v>1</v>
      </c>
      <c r="B2" t="str">
        <f>ZRADminiBOM!B2</f>
        <v>EFR32ZG23B020F512GM48</v>
      </c>
      <c r="C2" t="str">
        <f>ZRADminiBOM!C2</f>
        <v>Silicon Labs</v>
      </c>
      <c r="D2" t="str">
        <f>ZRADminiBOM!D2</f>
        <v>Z-Wave MCU/Radio</v>
      </c>
      <c r="E2" t="str">
        <f>ZRADminiBOM!E2</f>
        <v>U1</v>
      </c>
      <c r="F2" t="str">
        <f>ZRADminiBOM!F2</f>
        <v>634-ZG2320F512GM48CR</v>
      </c>
      <c r="G2">
        <f>ZRADminiBOM!G2</f>
        <v>1</v>
      </c>
    </row>
    <row r="3" spans="1:9" x14ac:dyDescent="0.25">
      <c r="A3">
        <f>ZRADminiBOM!A3</f>
        <v>2</v>
      </c>
      <c r="B3" t="str">
        <f>ZRADminiBOM!B3</f>
        <v>CP2102N-A02-GQFN24R</v>
      </c>
      <c r="C3" t="str">
        <f>ZRADminiBOM!C3</f>
        <v>Silicon Labs</v>
      </c>
      <c r="D3" t="str">
        <f>ZRADminiBOM!D3</f>
        <v>USB2.0 UART</v>
      </c>
      <c r="E3" t="str">
        <f>ZRADminiBOM!E3</f>
        <v>U3</v>
      </c>
      <c r="F3" t="str">
        <f>ZRADminiBOM!F3</f>
        <v>336-5888-1-ND‎</v>
      </c>
      <c r="G3">
        <f>ZRADminiBOM!G3</f>
        <v>1</v>
      </c>
      <c r="I3" t="s">
        <v>183</v>
      </c>
    </row>
    <row r="4" spans="1:9" x14ac:dyDescent="0.25">
      <c r="A4">
        <f>ZRADminiBOM!A5</f>
        <v>4</v>
      </c>
      <c r="B4" t="str">
        <f>ZRADminiBOM!B5</f>
        <v>AP2127K-3.3</v>
      </c>
      <c r="C4" t="str">
        <f>ZRADminiBOM!C5</f>
        <v>Diodes Inc</v>
      </c>
      <c r="D4" t="str">
        <f>ZRADminiBOM!D5</f>
        <v>LDO 3.3V SOT23-5</v>
      </c>
      <c r="E4" t="str">
        <f>ZRADminiBOM!E5</f>
        <v>U2</v>
      </c>
      <c r="F4" t="str">
        <f>ZRADminiBOM!F5</f>
        <v>AP2127K-3.3TRG1DICT-ND</v>
      </c>
      <c r="G4">
        <f>ZRADminiBOM!G5</f>
        <v>1</v>
      </c>
    </row>
    <row r="5" spans="1:9" x14ac:dyDescent="0.25">
      <c r="A5">
        <f>ZRADminiBOM!A6</f>
        <v>5</v>
      </c>
      <c r="B5" t="str">
        <f>ZRADminiBOM!B6</f>
        <v>ECS-390-12-33B2-CKM-TR3</v>
      </c>
      <c r="C5" t="str">
        <f>ZRADminiBOM!C6</f>
        <v>ECS</v>
      </c>
      <c r="D5" t="str">
        <f>ZRADminiBOM!D6</f>
        <v>39Mhz Crystal 10ppm</v>
      </c>
      <c r="E5" t="str">
        <f>ZRADminiBOM!E6</f>
        <v>Y1</v>
      </c>
      <c r="F5" t="str">
        <f>ZRADminiBOM!F6</f>
        <v>50-ECS-390-12-33B2-CKM-TR3CT-ND</v>
      </c>
      <c r="G5">
        <f>ZRADminiBOM!G6</f>
        <v>1</v>
      </c>
    </row>
    <row r="6" spans="1:9" x14ac:dyDescent="0.25">
      <c r="A6">
        <f>ZRADminiBOM!A7</f>
        <v>6</v>
      </c>
      <c r="B6" t="str">
        <f>ZRADminiBOM!B7</f>
        <v>GRM1555C2A221JE01D</v>
      </c>
      <c r="C6" t="str">
        <f>ZRADminiBOM!C7</f>
        <v>Murata</v>
      </c>
      <c r="D6" t="str">
        <f>ZRADminiBOM!D7</f>
        <v>Cap 220pF 0402</v>
      </c>
      <c r="E6" t="str">
        <f>ZRADminiBOM!E7</f>
        <v>C6, C9, C10</v>
      </c>
      <c r="F6" t="str">
        <f>ZRADminiBOM!F7</f>
        <v>490-GRM1555C2A221JE01DTR-ND</v>
      </c>
      <c r="G6">
        <f>ZRADminiBOM!G7</f>
        <v>3</v>
      </c>
    </row>
    <row r="7" spans="1:9" x14ac:dyDescent="0.25">
      <c r="A7">
        <f>ZRADminiBOM!A8</f>
        <v>7</v>
      </c>
      <c r="B7" t="str">
        <f>ZRADminiBOM!B8</f>
        <v>GRT188R71E105KE13D</v>
      </c>
      <c r="C7" t="str">
        <f>ZRADminiBOM!C8</f>
        <v>Murata</v>
      </c>
      <c r="D7" t="str">
        <f>ZRADminiBOM!D8</f>
        <v>Cap 1uF 0603 X7R 25v</v>
      </c>
      <c r="E7" t="str">
        <f>ZRADminiBOM!E8</f>
        <v>C12, C13, C14</v>
      </c>
      <c r="F7" t="str">
        <f>ZRADminiBOM!F8</f>
        <v>490-GRT188R71E105KE13DTR-ND</v>
      </c>
      <c r="G7">
        <f>ZRADminiBOM!G8</f>
        <v>3</v>
      </c>
    </row>
    <row r="8" spans="1:9" x14ac:dyDescent="0.25">
      <c r="A8">
        <f>ZRADminiBOM!A9</f>
        <v>8</v>
      </c>
      <c r="B8" t="str">
        <f>ZRADminiBOM!B9</f>
        <v>GJM1555C1H1R9BB01D</v>
      </c>
      <c r="C8" t="str">
        <f>ZRADminiBOM!C9</f>
        <v>Murata</v>
      </c>
      <c r="D8" t="str">
        <f>ZRADminiBOM!D9</f>
        <v>Cap 1.9pF 0402 C0G NP0</v>
      </c>
      <c r="E8" t="str">
        <f>ZRADminiBOM!E9</f>
        <v>C11</v>
      </c>
      <c r="F8" t="str">
        <f>ZRADminiBOM!F9</f>
        <v>490-GJM1555C1H1R9BB01DTR-ND</v>
      </c>
      <c r="G8">
        <f>ZRADminiBOM!G9</f>
        <v>1</v>
      </c>
    </row>
    <row r="9" spans="1:9" x14ac:dyDescent="0.25">
      <c r="A9">
        <f>ZRADminiBOM!A10</f>
        <v>9</v>
      </c>
      <c r="B9" t="str">
        <f>ZRADminiBOM!B10</f>
        <v>GJM1555C1H470FB01D</v>
      </c>
      <c r="C9" t="str">
        <f>ZRADminiBOM!C10</f>
        <v>Murata</v>
      </c>
      <c r="D9" t="str">
        <f>ZRADminiBOM!D10</f>
        <v>Cap 47pF 0402 C0G NP0</v>
      </c>
      <c r="E9" t="str">
        <f>ZRADminiBOM!E10</f>
        <v>C1</v>
      </c>
      <c r="F9" t="str">
        <f>ZRADminiBOM!F10</f>
        <v>490-16376-2-ND</v>
      </c>
      <c r="G9">
        <f>ZRADminiBOM!G10</f>
        <v>0</v>
      </c>
    </row>
    <row r="10" spans="1:9" x14ac:dyDescent="0.25">
      <c r="A10">
        <f>ZRADminiBOM!A17</f>
        <v>16</v>
      </c>
      <c r="B10" t="str">
        <f>ZRADminiBOM!B17</f>
        <v>GJM1555C1H7R2BB01D</v>
      </c>
      <c r="C10" t="str">
        <f>ZRADminiBOM!C17</f>
        <v>Murata</v>
      </c>
      <c r="D10" t="str">
        <f>ZRADminiBOM!D17</f>
        <v>Cap 7.2pF 0402 C0G NP0</v>
      </c>
      <c r="E10" t="str">
        <f>ZRADminiBOM!E17</f>
        <v>C8</v>
      </c>
      <c r="F10" t="str">
        <f>ZRADminiBOM!F17</f>
        <v>490-GJM1555C1H7R2BB01DTR-ND</v>
      </c>
      <c r="G10">
        <f>ZRADminiBOM!G17</f>
        <v>1</v>
      </c>
    </row>
    <row r="11" spans="1:9" x14ac:dyDescent="0.25">
      <c r="A11">
        <f>ZRADminiBOM!A18</f>
        <v>17</v>
      </c>
      <c r="B11" t="str">
        <f>ZRADminiBOM!B18</f>
        <v>GJM1555C1H1R3BB01D</v>
      </c>
      <c r="C11" t="str">
        <f>ZRADminiBOM!C18</f>
        <v>Murata</v>
      </c>
      <c r="D11" t="str">
        <f>ZRADminiBOM!D18</f>
        <v>Cap 1.3pF 0402 C0G NP0</v>
      </c>
      <c r="E11" t="str">
        <f>ZRADminiBOM!E18</f>
        <v>C5</v>
      </c>
      <c r="F11" t="str">
        <f>ZRADminiBOM!F18</f>
        <v>490-8086-2-ND</v>
      </c>
      <c r="G11">
        <f>ZRADminiBOM!G18</f>
        <v>1</v>
      </c>
    </row>
    <row r="12" spans="1:9" x14ac:dyDescent="0.25">
      <c r="A12">
        <f>ZRADminiBOM!A19</f>
        <v>18</v>
      </c>
      <c r="B12" t="str">
        <f>ZRADminiBOM!B19</f>
        <v>GRM21BR71C475KE51L</v>
      </c>
      <c r="C12" t="str">
        <f>ZRADminiBOM!C19</f>
        <v>Murata</v>
      </c>
      <c r="D12" t="str">
        <f>ZRADminiBOM!D19</f>
        <v>Cap 4.7uF 0805 X7R</v>
      </c>
      <c r="E12" t="str">
        <f>ZRADminiBOM!E19</f>
        <v>C15, C17, C18, C20</v>
      </c>
      <c r="F12" t="str">
        <f>ZRADminiBOM!F19</f>
        <v>490-14466-2-ND</v>
      </c>
      <c r="G12">
        <f>ZRADminiBOM!G19</f>
        <v>4</v>
      </c>
    </row>
    <row r="13" spans="1:9" x14ac:dyDescent="0.25">
      <c r="A13">
        <f>ZRADminiBOM!A20</f>
        <v>19</v>
      </c>
      <c r="B13" t="str">
        <f>ZRADminiBOM!B20</f>
        <v>GCM188L81H104KA57D</v>
      </c>
      <c r="C13" t="str">
        <f>ZRADminiBOM!C20</f>
        <v>Murata</v>
      </c>
      <c r="D13" t="str">
        <f>ZRADminiBOM!D20</f>
        <v>Cap 100nF 0603 X7R</v>
      </c>
      <c r="E13" t="str">
        <f>ZRADminiBOM!E20</f>
        <v>C16, C19, C21</v>
      </c>
      <c r="F13" t="str">
        <f>ZRADminiBOM!F20</f>
        <v>490-6049-2-ND</v>
      </c>
      <c r="G13">
        <f>ZRADminiBOM!G20</f>
        <v>3</v>
      </c>
    </row>
    <row r="14" spans="1:9" x14ac:dyDescent="0.25">
      <c r="A14">
        <f>ZRADminiBOM!A21</f>
        <v>20</v>
      </c>
      <c r="B14" t="str">
        <f>ZRADminiBOM!B21</f>
        <v>SP0503BAHTG</v>
      </c>
      <c r="C14" t="str">
        <f>ZRADminiBOM!C21</f>
        <v>LittleFuse</v>
      </c>
      <c r="D14" t="str">
        <f>ZRADminiBOM!D21</f>
        <v>TVS Diode USB</v>
      </c>
      <c r="E14" t="str">
        <f>ZRADminiBOM!E21</f>
        <v>D2</v>
      </c>
      <c r="F14" t="str">
        <f>ZRADminiBOM!F21</f>
        <v>F2715TR-ND</v>
      </c>
      <c r="G14">
        <f>ZRADminiBOM!G21</f>
        <v>1</v>
      </c>
    </row>
    <row r="15" spans="1:9" x14ac:dyDescent="0.25">
      <c r="A15">
        <f>ZRADminiBOM!A22</f>
        <v>21</v>
      </c>
      <c r="B15" t="str">
        <f>ZRADminiBOM!B22</f>
        <v>QLSP14RGB_B</v>
      </c>
      <c r="C15" t="str">
        <f>ZRADminiBOM!C22</f>
        <v>Quelighting</v>
      </c>
      <c r="D15" t="str">
        <f>ZRADminiBOM!D22</f>
        <v>RGB LED</v>
      </c>
      <c r="E15" t="str">
        <f>ZRADminiBOM!E22</f>
        <v>D1</v>
      </c>
      <c r="F15" t="str">
        <f>ZRADminiBOM!F22</f>
        <v>3970-QLSP14RGB_BTR-ND</v>
      </c>
      <c r="G15">
        <v>1</v>
      </c>
    </row>
    <row r="16" spans="1:9" x14ac:dyDescent="0.25">
      <c r="A16">
        <f>ZRADminiBOM!A23</f>
        <v>22</v>
      </c>
      <c r="B16" t="str">
        <f>ZRADminiBOM!B23</f>
        <v>USB4110-GF-A</v>
      </c>
      <c r="C16" t="str">
        <f>ZRADminiBOM!C23</f>
        <v>GCT</v>
      </c>
      <c r="D16" t="str">
        <f>ZRADminiBOM!D23</f>
        <v>USB Recepticle</v>
      </c>
      <c r="E16" t="str">
        <f>ZRADminiBOM!E23</f>
        <v>J8</v>
      </c>
      <c r="F16" t="str">
        <f>ZRADminiBOM!F23</f>
        <v>2073-USB4110-GF-A-2-ND</v>
      </c>
      <c r="G16">
        <f>ZRADminiBOM!G23</f>
        <v>1</v>
      </c>
    </row>
    <row r="17" spans="1:7" x14ac:dyDescent="0.25">
      <c r="A17">
        <f>ZRADminiBOM!A24</f>
        <v>23</v>
      </c>
      <c r="B17" t="str">
        <f>ZRADminiBOM!B24</f>
        <v>RF2-04A-T-00-50-G</v>
      </c>
      <c r="C17" t="str">
        <f>ZRADminiBOM!C24</f>
        <v>Adam Tech</v>
      </c>
      <c r="D17" t="str">
        <f>ZRADminiBOM!D24</f>
        <v>SMA Verticle</v>
      </c>
      <c r="E17" t="str">
        <f>ZRADminiBOM!E24</f>
        <v>J1</v>
      </c>
      <c r="F17" t="str">
        <f>ZRADminiBOM!F24</f>
        <v>2057-RF2-04A-T-00-50-G-ND</v>
      </c>
      <c r="G17">
        <f>ZRADminiBOM!G24</f>
        <v>0</v>
      </c>
    </row>
    <row r="18" spans="1:7" x14ac:dyDescent="0.25">
      <c r="A18">
        <f>ZRADminiBOM!A25</f>
        <v>24</v>
      </c>
      <c r="B18" t="str">
        <f>ZRADminiBOM!B25</f>
        <v>SM04B-SRSS-TB</v>
      </c>
      <c r="C18" t="str">
        <f>ZRADminiBOM!C25</f>
        <v>JST</v>
      </c>
      <c r="D18" t="str">
        <f>ZRADminiBOM!D25</f>
        <v>QWIIC connector</v>
      </c>
      <c r="E18" t="str">
        <f>ZRADminiBOM!E25</f>
        <v>J2</v>
      </c>
      <c r="F18" t="str">
        <f>ZRADminiBOM!F25</f>
        <v>455-SM04B-SRSS-TBTR-ND</v>
      </c>
      <c r="G18">
        <v>1</v>
      </c>
    </row>
    <row r="19" spans="1:7" x14ac:dyDescent="0.25">
      <c r="A19">
        <f>ZRADminiBOM!A26</f>
        <v>25</v>
      </c>
      <c r="B19" t="str">
        <f>ZRADminiBOM!B26</f>
        <v>LQG15HN18NH02D</v>
      </c>
      <c r="C19" t="str">
        <f>ZRADminiBOM!C26</f>
        <v>Murata</v>
      </c>
      <c r="D19" t="str">
        <f>ZRADminiBOM!D26</f>
        <v>Ind 18nH 0402 3%</v>
      </c>
      <c r="E19" t="str">
        <f>ZRADminiBOM!E26</f>
        <v>L5</v>
      </c>
      <c r="F19" t="str">
        <f>ZRADminiBOM!F26</f>
        <v>490-15066-2-ND</v>
      </c>
      <c r="G19">
        <f>ZRADminiBOM!G26</f>
        <v>1</v>
      </c>
    </row>
    <row r="20" spans="1:7" x14ac:dyDescent="0.25">
      <c r="A20">
        <f>ZRADminiBOM!A27</f>
        <v>26</v>
      </c>
      <c r="B20" t="str">
        <f>ZRADminiBOM!B27</f>
        <v>LQG15HS1N5S02D</v>
      </c>
      <c r="C20" t="str">
        <f>ZRADminiBOM!C27</f>
        <v>Murata</v>
      </c>
      <c r="D20" t="str">
        <f>ZRADminiBOM!D27</f>
        <v>Ind 1.5nH 0402</v>
      </c>
      <c r="E20" t="str">
        <f>ZRADminiBOM!E27</f>
        <v>L6</v>
      </c>
      <c r="F20" t="str">
        <f>ZRADminiBOM!F27</f>
        <v>490-2612-2-ND</v>
      </c>
      <c r="G20">
        <f>ZRADminiBOM!G27</f>
        <v>1</v>
      </c>
    </row>
    <row r="21" spans="1:7" x14ac:dyDescent="0.25">
      <c r="A21">
        <f>ZRADminiBOM!A28</f>
        <v>27</v>
      </c>
      <c r="B21" t="str">
        <f>ZRADminiBOM!B28</f>
        <v>LQG15HS1N3S02D</v>
      </c>
      <c r="C21" t="str">
        <f>ZRADminiBOM!C28</f>
        <v>Murata</v>
      </c>
      <c r="D21" t="str">
        <f>ZRADminiBOM!D28</f>
        <v>Ind 1.3nH 0402</v>
      </c>
      <c r="E21" t="str">
        <f>ZRADminiBOM!E28</f>
        <v>L1</v>
      </c>
      <c r="F21" t="str">
        <f>ZRADminiBOM!F28</f>
        <v>490-6568-2-ND</v>
      </c>
      <c r="G21">
        <f>ZRADminiBOM!G28</f>
        <v>1</v>
      </c>
    </row>
    <row r="22" spans="1:7" x14ac:dyDescent="0.25">
      <c r="A22">
        <f>ZRADminiBOM!A29</f>
        <v>28</v>
      </c>
      <c r="B22" t="str">
        <f>ZRADminiBOM!B29</f>
        <v>LQG15WZ13NJ02D</v>
      </c>
      <c r="C22" t="str">
        <f>ZRADminiBOM!C29</f>
        <v>Murata</v>
      </c>
      <c r="D22" t="str">
        <f>ZRADminiBOM!D29</f>
        <v>Ind 13nH 0402</v>
      </c>
      <c r="E22" t="str">
        <f>ZRADminiBOM!E29</f>
        <v>L2</v>
      </c>
      <c r="F22" t="str">
        <f>ZRADminiBOM!F29</f>
        <v>490-15250-2-ND</v>
      </c>
      <c r="G22">
        <f>ZRADminiBOM!G29</f>
        <v>1</v>
      </c>
    </row>
    <row r="23" spans="1:7" x14ac:dyDescent="0.25">
      <c r="A23">
        <f>ZRADminiBOM!A30</f>
        <v>29</v>
      </c>
      <c r="B23" t="str">
        <f>ZRADminiBOM!B30</f>
        <v>LQM18PN2R2MFRL</v>
      </c>
      <c r="C23" t="str">
        <f>ZRADminiBOM!C30</f>
        <v>Murata</v>
      </c>
      <c r="D23" t="str">
        <f>ZRADminiBOM!D30</f>
        <v>Ind 2.2uH 0603</v>
      </c>
      <c r="E23" t="str">
        <f>ZRADminiBOM!E30</f>
        <v>L7</v>
      </c>
      <c r="F23" t="str">
        <f>ZRADminiBOM!F30</f>
        <v>490-10764-2-ND</v>
      </c>
      <c r="G23">
        <f>ZRADminiBOM!G30</f>
        <v>1</v>
      </c>
    </row>
    <row r="24" spans="1:7" x14ac:dyDescent="0.25">
      <c r="A24">
        <f>ZRADminiBOM!A31</f>
        <v>30</v>
      </c>
      <c r="B24" t="str">
        <f>ZRADminiBOM!B31</f>
        <v>BLM18PG330SN1D</v>
      </c>
      <c r="C24" t="str">
        <f>ZRADminiBOM!C31</f>
        <v>Murata</v>
      </c>
      <c r="D24" t="str">
        <f>ZRADminiBOM!D31</f>
        <v>Ferrite 33@100mhz 0603</v>
      </c>
      <c r="E24" t="str">
        <f>ZRADminiBOM!E31</f>
        <v>L3, L4, L8</v>
      </c>
      <c r="F24" t="str">
        <f>ZRADminiBOM!F31</f>
        <v>490-5220-2-ND</v>
      </c>
      <c r="G24">
        <f>ZRADminiBOM!G31</f>
        <v>3</v>
      </c>
    </row>
    <row r="25" spans="1:7" x14ac:dyDescent="0.25">
      <c r="A25">
        <f>ZRADminiBOM!A32</f>
        <v>31</v>
      </c>
      <c r="B25" t="str">
        <f>ZRADminiBOM!B32</f>
        <v>RC0603FR-075K1L</v>
      </c>
      <c r="C25" t="str">
        <f>ZRADminiBOM!C32</f>
        <v>Yageo</v>
      </c>
      <c r="D25" t="str">
        <f>ZRADminiBOM!D32</f>
        <v>Res 5.1K ohm 0603 1%</v>
      </c>
      <c r="E25" t="str">
        <f>ZRADminiBOM!E32</f>
        <v>R5, R10</v>
      </c>
      <c r="F25" t="str">
        <f>ZRADminiBOM!F32</f>
        <v>311-5.10KHRTR-ND</v>
      </c>
      <c r="G25">
        <f>ZRADminiBOM!G32</f>
        <v>2</v>
      </c>
    </row>
    <row r="26" spans="1:7" x14ac:dyDescent="0.25">
      <c r="A26">
        <f>ZRADminiBOM!A33</f>
        <v>32</v>
      </c>
      <c r="B26" t="str">
        <f>ZRADminiBOM!B33</f>
        <v>RC0603FR-07100RL</v>
      </c>
      <c r="C26" t="str">
        <f>ZRADminiBOM!C33</f>
        <v>Yageo</v>
      </c>
      <c r="D26" t="str">
        <f>ZRADminiBOM!D33</f>
        <v>Res 100 ohm 0603 1%</v>
      </c>
      <c r="E26" t="str">
        <f>ZRADminiBOM!E33</f>
        <v>R6, R7</v>
      </c>
      <c r="F26" t="str">
        <f>ZRADminiBOM!F33</f>
        <v>311-100HRTR-ND</v>
      </c>
      <c r="G26">
        <f>ZRADminiBOM!G33</f>
        <v>2</v>
      </c>
    </row>
    <row r="27" spans="1:7" x14ac:dyDescent="0.25">
      <c r="A27">
        <f>ZRADminiBOM!A34</f>
        <v>33</v>
      </c>
      <c r="B27" t="str">
        <f>ZRADminiBOM!B34</f>
        <v>RC0603FR-0722K1L</v>
      </c>
      <c r="C27" t="str">
        <f>ZRADminiBOM!C34</f>
        <v>Yageo</v>
      </c>
      <c r="D27" t="str">
        <f>ZRADminiBOM!D34</f>
        <v>Res 22.1K ohm 0603 1%</v>
      </c>
      <c r="E27" t="str">
        <f>ZRADminiBOM!E34</f>
        <v>R8</v>
      </c>
      <c r="F27" t="str">
        <f>ZRADminiBOM!F34</f>
        <v>311-22.1KHRTR-ND</v>
      </c>
      <c r="G27">
        <f>ZRADminiBOM!G34</f>
        <v>1</v>
      </c>
    </row>
    <row r="28" spans="1:7" x14ac:dyDescent="0.25">
      <c r="A28">
        <f>ZRADminiBOM!A35</f>
        <v>34</v>
      </c>
      <c r="B28" t="str">
        <f>ZRADminiBOM!B35</f>
        <v>RC0603FR-0747K5L</v>
      </c>
      <c r="C28" t="str">
        <f>ZRADminiBOM!C35</f>
        <v>Yageo</v>
      </c>
      <c r="D28" t="str">
        <f>ZRADminiBOM!D35</f>
        <v>Res 47.5K ohm 0603 1%</v>
      </c>
      <c r="E28" t="str">
        <f>ZRADminiBOM!E35</f>
        <v>R4</v>
      </c>
      <c r="F28" t="str">
        <f>ZRADminiBOM!F35</f>
        <v>311-47.5KHRTR-ND</v>
      </c>
      <c r="G28">
        <f>ZRADminiBOM!G35</f>
        <v>1</v>
      </c>
    </row>
    <row r="29" spans="1:7" x14ac:dyDescent="0.25">
      <c r="A29">
        <f>ZRADminiBOM!A36</f>
        <v>35</v>
      </c>
      <c r="B29" t="str">
        <f>ZRADminiBOM!B36</f>
        <v>RC0603FR-071K2L</v>
      </c>
      <c r="C29" t="str">
        <f>ZRADminiBOM!C36</f>
        <v>Yageo</v>
      </c>
      <c r="D29" t="str">
        <f>ZRADminiBOM!D36</f>
        <v>Res 1.2K ohm 0603 1%</v>
      </c>
      <c r="E29" t="str">
        <f>ZRADminiBOM!E36</f>
        <v>R1</v>
      </c>
      <c r="F29" t="str">
        <f>ZRADminiBOM!F36</f>
        <v>311-1.20KHRTR-ND</v>
      </c>
      <c r="G29">
        <f>ZRADminiBOM!G36</f>
        <v>1</v>
      </c>
    </row>
    <row r="30" spans="1:7" x14ac:dyDescent="0.25">
      <c r="A30">
        <f>ZRADminiBOM!A37</f>
        <v>36</v>
      </c>
      <c r="B30" t="str">
        <f>ZRADminiBOM!B37</f>
        <v>RC0603FR-071KL</v>
      </c>
      <c r="C30" t="str">
        <f>ZRADminiBOM!C37</f>
        <v>Yageo</v>
      </c>
      <c r="D30" t="str">
        <f>ZRADminiBOM!D37</f>
        <v>Res 1.0K ohm 0603 1%</v>
      </c>
      <c r="E30" t="str">
        <f>ZRADminiBOM!E37</f>
        <v>R2, R9</v>
      </c>
      <c r="F30" t="str">
        <f>ZRADminiBOM!F37</f>
        <v>311-1.00KHRTR-ND</v>
      </c>
      <c r="G30">
        <f>ZRADminiBOM!G37</f>
        <v>2</v>
      </c>
    </row>
    <row r="31" spans="1:7" x14ac:dyDescent="0.25">
      <c r="A31">
        <f>ZRADminiBOM!A38</f>
        <v>37</v>
      </c>
      <c r="B31" t="str">
        <f>ZRADminiBOM!B38</f>
        <v>RC0603FR-07820RL</v>
      </c>
      <c r="C31" t="str">
        <f>ZRADminiBOM!C38</f>
        <v>Yageo</v>
      </c>
      <c r="D31" t="str">
        <f>ZRADminiBOM!D38</f>
        <v>Res 820 ohm 0603 1%</v>
      </c>
      <c r="E31" t="str">
        <f>ZRADminiBOM!E38</f>
        <v>R3</v>
      </c>
      <c r="F31" t="str">
        <f>ZRADminiBOM!F38</f>
        <v>311-820HRTR-ND</v>
      </c>
      <c r="G31">
        <f>ZRADminiBOM!G38</f>
        <v>1</v>
      </c>
    </row>
    <row r="32" spans="1:7" x14ac:dyDescent="0.25">
      <c r="A32">
        <f>ZRADminiBOM!A39</f>
        <v>38</v>
      </c>
      <c r="B32" t="str">
        <f>ZRADminiBOM!B39</f>
        <v>PTS810 SJM 250 SMTR LFS</v>
      </c>
      <c r="C32" t="str">
        <f>ZRADminiBOM!C39</f>
        <v>C&amp;K</v>
      </c>
      <c r="D32" t="str">
        <f>ZRADminiBOM!D39</f>
        <v>SPST-NO switch</v>
      </c>
      <c r="E32" t="str">
        <f>ZRADminiBOM!E39</f>
        <v>SW1</v>
      </c>
      <c r="F32" t="str">
        <f>ZRADminiBOM!F39</f>
        <v>CKN10502TR-ND</v>
      </c>
      <c r="G32">
        <v>1</v>
      </c>
    </row>
    <row r="33" spans="1:9" x14ac:dyDescent="0.25">
      <c r="A33">
        <f>ZRADminiBOM!A40</f>
        <v>39</v>
      </c>
      <c r="B33" t="str">
        <f>ZRADminiBOM!B40</f>
        <v>SC32S-7PF20PPM</v>
      </c>
      <c r="C33" t="str">
        <f>ZRADminiBOM!C40</f>
        <v>Seiko</v>
      </c>
      <c r="D33" t="str">
        <f>ZRADminiBOM!D40</f>
        <v>32.768KHz crystal</v>
      </c>
      <c r="E33" t="str">
        <f>ZRADminiBOM!E40</f>
        <v>Y2</v>
      </c>
      <c r="F33" t="str">
        <f>ZRADminiBOM!F40</f>
        <v>728-1074-2-ND</v>
      </c>
      <c r="G33">
        <v>1</v>
      </c>
      <c r="I33" t="s">
        <v>182</v>
      </c>
    </row>
    <row r="34" spans="1:9" x14ac:dyDescent="0.25">
      <c r="A34">
        <f>ZRADminiBOM!A42</f>
        <v>0</v>
      </c>
      <c r="B34" t="str">
        <f>ZRADminiBOM!B42</f>
        <v>OSHPark.com</v>
      </c>
      <c r="C34">
        <f>ZRADminiBOM!C42</f>
        <v>0</v>
      </c>
      <c r="D34" t="str">
        <f>ZRADminiBOM!D42</f>
        <v>Bare PCB</v>
      </c>
      <c r="E34">
        <f>ZRADminiBOM!E42</f>
        <v>0</v>
      </c>
      <c r="F34">
        <f>ZRADminiBOM!F42</f>
        <v>0</v>
      </c>
      <c r="G34">
        <f>ZRADminiBOM!G42</f>
        <v>1</v>
      </c>
    </row>
    <row r="35" spans="1:9" x14ac:dyDescent="0.25">
      <c r="A35">
        <f>ZRADminiBOM!A43</f>
        <v>0</v>
      </c>
      <c r="B35" t="str">
        <f>ZRADminiBOM!B43</f>
        <v>JCG402LR-2</v>
      </c>
      <c r="C35">
        <f>ZRADminiBOM!C43</f>
        <v>0</v>
      </c>
      <c r="D35" t="str">
        <f>ZRADminiBOM!D43</f>
        <v>Antenna</v>
      </c>
      <c r="E35">
        <f>ZRADminiBOM!E43</f>
        <v>0</v>
      </c>
      <c r="F35" t="str">
        <f>ZRADminiBOM!F43</f>
        <v>JCG402LR-2</v>
      </c>
      <c r="G35">
        <f>ZRADminiBOM!G43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0F15-B4E9-4E34-8D0E-C7A19BDCE1DA}">
  <dimension ref="A1:J21"/>
  <sheetViews>
    <sheetView workbookViewId="0">
      <selection activeCell="D9" sqref="D9"/>
    </sheetView>
  </sheetViews>
  <sheetFormatPr defaultRowHeight="15" x14ac:dyDescent="0.25"/>
  <cols>
    <col min="1" max="1" width="6.5703125" bestFit="1" customWidth="1"/>
    <col min="2" max="2" width="21.85546875" customWidth="1"/>
    <col min="3" max="3" width="13.28515625" bestFit="1" customWidth="1"/>
    <col min="4" max="4" width="43" customWidth="1"/>
    <col min="6" max="6" width="9.140625" style="2"/>
    <col min="7" max="7" width="10.140625" style="28" customWidth="1"/>
  </cols>
  <sheetData>
    <row r="1" spans="1:10" x14ac:dyDescent="0.25">
      <c r="A1" s="23" t="s">
        <v>0</v>
      </c>
      <c r="B1" s="24" t="s">
        <v>1</v>
      </c>
      <c r="C1" s="24" t="s">
        <v>7</v>
      </c>
      <c r="D1" s="24" t="s">
        <v>3</v>
      </c>
      <c r="E1" s="25" t="s">
        <v>2</v>
      </c>
      <c r="F1" s="6" t="s">
        <v>6</v>
      </c>
      <c r="G1" s="27" t="s">
        <v>5</v>
      </c>
      <c r="H1" s="5" t="s">
        <v>11</v>
      </c>
      <c r="I1" s="7" t="s">
        <v>12</v>
      </c>
      <c r="J1" s="1" t="s">
        <v>14</v>
      </c>
    </row>
    <row r="2" spans="1:10" x14ac:dyDescent="0.25">
      <c r="A2">
        <v>1</v>
      </c>
      <c r="D2" t="s">
        <v>23</v>
      </c>
      <c r="E2">
        <v>2</v>
      </c>
      <c r="G2" s="28">
        <f>F2*E2</f>
        <v>0</v>
      </c>
      <c r="J2" t="s">
        <v>24</v>
      </c>
    </row>
    <row r="3" spans="1:10" x14ac:dyDescent="0.25">
      <c r="A3">
        <f>A2+1</f>
        <v>2</v>
      </c>
      <c r="D3" t="s">
        <v>18</v>
      </c>
      <c r="E3">
        <v>1</v>
      </c>
      <c r="G3" s="28">
        <f t="shared" ref="G3:G5" si="0">F3*E3</f>
        <v>0</v>
      </c>
      <c r="J3" t="s">
        <v>25</v>
      </c>
    </row>
    <row r="4" spans="1:10" x14ac:dyDescent="0.25">
      <c r="A4">
        <f t="shared" ref="A4:A15" si="1">A3+1</f>
        <v>3</v>
      </c>
      <c r="B4">
        <v>3418</v>
      </c>
      <c r="C4" s="26" t="s">
        <v>20</v>
      </c>
      <c r="D4" t="s">
        <v>19</v>
      </c>
      <c r="E4">
        <v>2</v>
      </c>
      <c r="F4" s="2">
        <v>10.99</v>
      </c>
      <c r="G4" s="28">
        <f t="shared" si="0"/>
        <v>21.98</v>
      </c>
    </row>
    <row r="5" spans="1:10" x14ac:dyDescent="0.25">
      <c r="A5">
        <f t="shared" si="1"/>
        <v>4</v>
      </c>
      <c r="B5" s="26" t="s">
        <v>15</v>
      </c>
      <c r="C5" t="s">
        <v>21</v>
      </c>
      <c r="D5" t="s">
        <v>22</v>
      </c>
      <c r="E5">
        <v>2</v>
      </c>
      <c r="F5" s="2">
        <v>59</v>
      </c>
      <c r="G5" s="28">
        <f t="shared" si="0"/>
        <v>118</v>
      </c>
    </row>
    <row r="6" spans="1:10" x14ac:dyDescent="0.25">
      <c r="A6">
        <f t="shared" si="1"/>
        <v>5</v>
      </c>
      <c r="D6" t="s">
        <v>215</v>
      </c>
    </row>
    <row r="7" spans="1:10" x14ac:dyDescent="0.25">
      <c r="A7">
        <f t="shared" si="1"/>
        <v>6</v>
      </c>
      <c r="B7" s="26"/>
      <c r="D7" t="s">
        <v>216</v>
      </c>
    </row>
    <row r="8" spans="1:10" x14ac:dyDescent="0.25">
      <c r="A8">
        <f t="shared" si="1"/>
        <v>7</v>
      </c>
      <c r="B8" s="26"/>
      <c r="D8" t="s">
        <v>217</v>
      </c>
    </row>
    <row r="9" spans="1:10" x14ac:dyDescent="0.25">
      <c r="A9">
        <f t="shared" si="1"/>
        <v>8</v>
      </c>
      <c r="B9" s="26"/>
    </row>
    <row r="10" spans="1:10" x14ac:dyDescent="0.25">
      <c r="A10">
        <f t="shared" si="1"/>
        <v>9</v>
      </c>
    </row>
    <row r="11" spans="1:10" x14ac:dyDescent="0.25">
      <c r="A11">
        <f t="shared" si="1"/>
        <v>10</v>
      </c>
    </row>
    <row r="12" spans="1:10" x14ac:dyDescent="0.25">
      <c r="A12">
        <f t="shared" si="1"/>
        <v>11</v>
      </c>
    </row>
    <row r="13" spans="1:10" x14ac:dyDescent="0.25">
      <c r="A13">
        <f t="shared" si="1"/>
        <v>12</v>
      </c>
    </row>
    <row r="14" spans="1:10" x14ac:dyDescent="0.25">
      <c r="A14">
        <f t="shared" si="1"/>
        <v>13</v>
      </c>
    </row>
    <row r="15" spans="1:10" x14ac:dyDescent="0.25">
      <c r="A15">
        <f t="shared" si="1"/>
        <v>14</v>
      </c>
    </row>
    <row r="20" spans="2:2" x14ac:dyDescent="0.25">
      <c r="B20" t="s">
        <v>171</v>
      </c>
    </row>
    <row r="21" spans="2:2" x14ac:dyDescent="0.25">
      <c r="B21" t="s">
        <v>214</v>
      </c>
    </row>
  </sheetData>
  <hyperlinks>
    <hyperlink ref="C4" r:id="rId1" xr:uid="{1FDC4E02-AAB4-4DDC-98A7-899E4AA5F8EF}"/>
    <hyperlink ref="B5" r:id="rId2" xr:uid="{2F280912-1894-4BB6-B856-B14A6BBF48A7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Introduction</vt:lpstr>
      <vt:lpstr>ZRADminiBOM</vt:lpstr>
      <vt:lpstr>USB Controller</vt:lpstr>
      <vt:lpstr>USB End Device</vt:lpstr>
      <vt:lpstr>Test Jig</vt:lpstr>
      <vt:lpstr>ZRADminiBOM!Print_Area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Ryherd</cp:lastModifiedBy>
  <cp:lastPrinted>2024-03-13T18:49:14Z</cp:lastPrinted>
  <dcterms:created xsi:type="dcterms:W3CDTF">2015-06-05T18:17:20Z</dcterms:created>
  <dcterms:modified xsi:type="dcterms:W3CDTF">2024-12-18T19:40:37Z</dcterms:modified>
</cp:coreProperties>
</file>