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ofiavillas-boas/Dropbox/EEP118_Spring2021/Daily Assignments/3-DA-Lecture3/"/>
    </mc:Choice>
  </mc:AlternateContent>
  <xr:revisionPtr revIDLastSave="0" documentId="13_ncr:1_{B2B892AE-CF46-6240-879B-527ABCD35152}" xr6:coauthVersionLast="46" xr6:coauthVersionMax="46" xr10:uidLastSave="{00000000-0000-0000-0000-000000000000}"/>
  <bookViews>
    <workbookView xWindow="0" yWindow="460" windowWidth="22100" windowHeight="13020" xr2:uid="{00000000-000D-0000-FFFF-FFFF00000000}"/>
  </bookViews>
  <sheets>
    <sheet name="Daily Assign  Lecture 3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E9" i="1"/>
  <c r="C21" i="1"/>
  <c r="D9" i="1"/>
  <c r="I9" i="1"/>
  <c r="E10" i="1"/>
  <c r="D10" i="1"/>
  <c r="I10" i="1"/>
  <c r="E11" i="1"/>
  <c r="D11" i="1"/>
  <c r="I11" i="1"/>
  <c r="E12" i="1"/>
  <c r="D12" i="1"/>
  <c r="I12" i="1"/>
  <c r="E13" i="1"/>
  <c r="D13" i="1"/>
  <c r="I13" i="1"/>
  <c r="E14" i="1"/>
  <c r="D14" i="1"/>
  <c r="I14" i="1"/>
  <c r="E15" i="1"/>
  <c r="D15" i="1"/>
  <c r="I15" i="1"/>
  <c r="E16" i="1"/>
  <c r="D16" i="1"/>
  <c r="I16" i="1"/>
  <c r="E17" i="1"/>
  <c r="D17" i="1"/>
  <c r="I17" i="1"/>
  <c r="E18" i="1"/>
  <c r="D18" i="1"/>
  <c r="I18" i="1"/>
  <c r="E19" i="1"/>
  <c r="D19" i="1"/>
  <c r="I19" i="1"/>
  <c r="E20" i="1"/>
  <c r="D20" i="1"/>
  <c r="I20" i="1"/>
  <c r="I2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E24" i="1"/>
  <c r="E25" i="1"/>
  <c r="E32" i="1"/>
  <c r="E30" i="1"/>
  <c r="H15" i="1"/>
  <c r="E21" i="1"/>
  <c r="D21" i="1"/>
  <c r="H9" i="1"/>
  <c r="H11" i="1"/>
  <c r="H17" i="1"/>
  <c r="H20" i="1"/>
  <c r="H12" i="1"/>
  <c r="H19" i="1"/>
  <c r="H10" i="1"/>
  <c r="H16" i="1"/>
  <c r="H18" i="1"/>
  <c r="H13" i="1"/>
  <c r="G22" i="1"/>
  <c r="H14" i="1"/>
  <c r="H21" i="1"/>
  <c r="H22" i="1"/>
  <c r="K13" i="1"/>
  <c r="M13" i="1"/>
  <c r="N13" i="1"/>
  <c r="K16" i="1"/>
  <c r="M16" i="1"/>
  <c r="N16" i="1"/>
  <c r="K15" i="1"/>
  <c r="M15" i="1"/>
  <c r="N15" i="1"/>
  <c r="K14" i="1"/>
  <c r="M14" i="1"/>
  <c r="N14" i="1"/>
  <c r="K11" i="1"/>
  <c r="M11" i="1"/>
  <c r="N11" i="1"/>
  <c r="K10" i="1"/>
  <c r="M10" i="1"/>
  <c r="N10" i="1"/>
  <c r="K20" i="1"/>
  <c r="M20" i="1"/>
  <c r="N20" i="1"/>
  <c r="K12" i="1"/>
  <c r="M12" i="1"/>
  <c r="N12" i="1"/>
  <c r="K9" i="1"/>
  <c r="M9" i="1"/>
  <c r="K17" i="1"/>
  <c r="M17" i="1"/>
  <c r="N17" i="1"/>
  <c r="K18" i="1"/>
  <c r="M18" i="1"/>
  <c r="N18" i="1"/>
  <c r="K19" i="1"/>
  <c r="M19" i="1"/>
  <c r="N19" i="1"/>
  <c r="M21" i="1"/>
  <c r="N9" i="1"/>
  <c r="N21" i="1"/>
  <c r="N22" i="1"/>
  <c r="N23" i="1"/>
</calcChain>
</file>

<file path=xl/sharedStrings.xml><?xml version="1.0" encoding="utf-8"?>
<sst xmlns="http://schemas.openxmlformats.org/spreadsheetml/2006/main" count="28" uniqueCount="26">
  <si>
    <t>World</t>
  </si>
  <si>
    <t>Q</t>
  </si>
  <si>
    <t>oil</t>
  </si>
  <si>
    <t>price</t>
  </si>
  <si>
    <t>period</t>
  </si>
  <si>
    <t>average</t>
  </si>
  <si>
    <t>p-pbar</t>
  </si>
  <si>
    <t>q-qbar</t>
  </si>
  <si>
    <t>(p-pbar)^2</t>
  </si>
  <si>
    <t>(q-qbar)^2</t>
  </si>
  <si>
    <t>sum</t>
  </si>
  <si>
    <t>(p-pbar)*(q-qbar)</t>
  </si>
  <si>
    <t>Y</t>
  </si>
  <si>
    <t>x</t>
  </si>
  <si>
    <t>alpha1</t>
  </si>
  <si>
    <t>alpha0</t>
  </si>
  <si>
    <t>fitted values</t>
  </si>
  <si>
    <t>residuals</t>
  </si>
  <si>
    <t>residulas^2</t>
  </si>
  <si>
    <t>R squared</t>
  </si>
  <si>
    <t>ceteris paribus</t>
  </si>
  <si>
    <t>quantity hat when p=100</t>
  </si>
  <si>
    <t>Daily Assignment 3 solutions</t>
  </si>
  <si>
    <t>you will do something similar in Pset 1</t>
  </si>
  <si>
    <t>predicted change in Q when price increases by 25, ceteris paribus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</si>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</sst>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1"/>
    <xf numFmtId="0" fontId="2" fillId="0" borderId="0" xfId="1" applyFont="1"/>
    <xf numFmtId="1" fontId="2" fillId="0" borderId="0" xfId="1" applyNumberFormat="1" applyFont="1" applyAlignment="1">
      <alignment horizontal="right"/>
    </xf>
    <xf numFmtId="1" fontId="1" fillId="2" borderId="0" xfId="1" applyNumberFormat="1" applyFill="1"/>
    <xf numFmtId="4" fontId="1" fillId="2" borderId="0" xfId="1" applyNumberFormat="1" applyFill="1"/>
    <xf numFmtId="1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2" fillId="0" borderId="0" xfId="1" applyFont="1" applyFill="1"/>
    <xf numFmtId="0" fontId="1" fillId="0" borderId="0" xfId="1" applyFill="1"/>
    <xf numFmtId="1" fontId="0" fillId="0" borderId="0" xfId="0" applyNumberFormat="1"/>
    <xf numFmtId="164" fontId="0" fillId="0" borderId="0" xfId="0" applyNumberFormat="1"/>
    <xf numFmtId="0" fontId="0" fillId="0" borderId="0" xfId="0" quotePrefix="1"/>
    <xf numFmtId="1" fontId="1" fillId="0" borderId="0" xfId="1" applyNumberFormat="1" applyFont="1" applyAlignment="1">
      <alignment horizontal="center"/>
    </xf>
    <xf numFmtId="0" fontId="1" fillId="0" borderId="0" xfId="1" applyFill="1" applyBorder="1"/>
    <xf numFmtId="1" fontId="1" fillId="2" borderId="0" xfId="1" applyNumberFormat="1" applyFill="1" applyBorder="1"/>
    <xf numFmtId="4" fontId="1" fillId="2" borderId="0" xfId="1" applyNumberFormat="1" applyFill="1" applyBorder="1"/>
    <xf numFmtId="164" fontId="0" fillId="0" borderId="0" xfId="0" applyNumberFormat="1" applyBorder="1"/>
    <xf numFmtId="0" fontId="0" fillId="0" borderId="0" xfId="0" applyBorder="1"/>
    <xf numFmtId="0" fontId="1" fillId="0" borderId="1" xfId="1" applyFill="1" applyBorder="1"/>
    <xf numFmtId="1" fontId="1" fillId="2" borderId="1" xfId="1" applyNumberFormat="1" applyFill="1" applyBorder="1"/>
    <xf numFmtId="4" fontId="1" fillId="2" borderId="1" xfId="1" applyNumberFormat="1" applyFill="1" applyBorder="1"/>
    <xf numFmtId="164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1" fontId="0" fillId="3" borderId="0" xfId="0" applyNumberFormat="1" applyFill="1"/>
    <xf numFmtId="0" fontId="0" fillId="3" borderId="0" xfId="0" applyFill="1" applyBorder="1"/>
    <xf numFmtId="1" fontId="0" fillId="3" borderId="0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6" fillId="3" borderId="0" xfId="0" applyFont="1" applyFill="1"/>
    <xf numFmtId="1" fontId="6" fillId="3" borderId="0" xfId="0" applyNumberFormat="1" applyFont="1" applyFill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32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4" max="4" width="18.1640625" customWidth="1"/>
    <col min="5" max="5" width="28.5" customWidth="1"/>
    <col min="6" max="6" width="18.1640625" customWidth="1"/>
    <col min="9" max="9" width="15" customWidth="1"/>
  </cols>
  <sheetData>
    <row r="2" spans="1:14" x14ac:dyDescent="0.2">
      <c r="A2" t="s">
        <v>22</v>
      </c>
    </row>
    <row r="3" spans="1:14" x14ac:dyDescent="0.2">
      <c r="A3" t="s">
        <v>23</v>
      </c>
    </row>
    <row r="4" spans="1:14" x14ac:dyDescent="0.2">
      <c r="A4" t="s">
        <v>25</v>
      </c>
    </row>
    <row r="5" spans="1:14" x14ac:dyDescent="0.2">
      <c r="A5" s="1"/>
      <c r="B5" s="3"/>
      <c r="C5" s="1"/>
    </row>
    <row r="6" spans="1:14" x14ac:dyDescent="0.2">
      <c r="A6" s="1"/>
      <c r="B6" s="13" t="s">
        <v>12</v>
      </c>
      <c r="C6" s="7" t="s">
        <v>13</v>
      </c>
    </row>
    <row r="7" spans="1:14" x14ac:dyDescent="0.2">
      <c r="A7" s="1"/>
      <c r="B7" s="6" t="s">
        <v>0</v>
      </c>
      <c r="C7" s="7" t="s">
        <v>2</v>
      </c>
      <c r="K7" s="33" t="s">
        <v>16</v>
      </c>
      <c r="L7" s="33"/>
      <c r="M7" s="33" t="s">
        <v>17</v>
      </c>
      <c r="N7" t="s">
        <v>18</v>
      </c>
    </row>
    <row r="8" spans="1:14" x14ac:dyDescent="0.2">
      <c r="A8" s="2" t="s">
        <v>4</v>
      </c>
      <c r="B8" s="6" t="s">
        <v>1</v>
      </c>
      <c r="C8" s="7" t="s">
        <v>3</v>
      </c>
      <c r="D8" t="s">
        <v>6</v>
      </c>
      <c r="E8" t="s">
        <v>7</v>
      </c>
      <c r="G8" s="12" t="s">
        <v>8</v>
      </c>
      <c r="H8" s="12" t="s">
        <v>9</v>
      </c>
      <c r="I8" t="s">
        <v>11</v>
      </c>
      <c r="K8" s="27"/>
      <c r="L8" s="27"/>
      <c r="M8" s="27"/>
    </row>
    <row r="9" spans="1:14" x14ac:dyDescent="0.2">
      <c r="A9" s="8">
        <v>1</v>
      </c>
      <c r="B9" s="4">
        <v>61440</v>
      </c>
      <c r="C9" s="5">
        <v>145.43</v>
      </c>
      <c r="D9" s="11">
        <f>+C9-C$21</f>
        <v>39.664166666666688</v>
      </c>
      <c r="E9" s="11">
        <f>+B9-B$21</f>
        <v>-7248.8333333333285</v>
      </c>
      <c r="F9" s="11"/>
      <c r="G9">
        <f>+D9*D9</f>
        <v>1573.2461173611127</v>
      </c>
      <c r="H9">
        <f>+E9*E9</f>
        <v>52545584.694444373</v>
      </c>
      <c r="I9">
        <f>+E9*D9</f>
        <v>-287518.93347222218</v>
      </c>
      <c r="K9" s="27">
        <f>+C9*E$24+E$25</f>
        <v>60952.629475020658</v>
      </c>
      <c r="L9" s="27"/>
      <c r="M9" s="28">
        <f>+B9-K9</f>
        <v>487.37052497934201</v>
      </c>
      <c r="N9">
        <f>+M9*M9</f>
        <v>237530.02861863942</v>
      </c>
    </row>
    <row r="10" spans="1:14" x14ac:dyDescent="0.2">
      <c r="A10" s="9">
        <v>2</v>
      </c>
      <c r="B10" s="4">
        <v>62083</v>
      </c>
      <c r="C10" s="5">
        <v>145.21</v>
      </c>
      <c r="D10" s="11">
        <f t="shared" ref="D10:D21" si="0">+C10-C$21</f>
        <v>39.444166666666689</v>
      </c>
      <c r="E10" s="11">
        <f t="shared" ref="E10:E21" si="1">+B10-B$21</f>
        <v>-6605.8333333333285</v>
      </c>
      <c r="F10" s="11"/>
      <c r="G10">
        <f t="shared" ref="G10:G20" si="2">+D10*D10</f>
        <v>1555.8422840277794</v>
      </c>
      <c r="H10">
        <f t="shared" ref="H10:H20" si="3">+E10*E10</f>
        <v>43637034.027777717</v>
      </c>
      <c r="I10">
        <f t="shared" ref="I10:I20" si="4">+E10*D10</f>
        <v>-260561.59097222218</v>
      </c>
      <c r="K10" s="27">
        <f t="shared" ref="K10:K20" si="5">+C10*E$24+E$25</f>
        <v>60995.53885625465</v>
      </c>
      <c r="L10" s="27"/>
      <c r="M10" s="28">
        <f t="shared" ref="M10:M20" si="6">+B10-K10</f>
        <v>1087.4611437453495</v>
      </c>
      <c r="N10">
        <f t="shared" ref="N10:N20" si="7">+M10*M10</f>
        <v>1182571.7391559437</v>
      </c>
    </row>
    <row r="11" spans="1:14" x14ac:dyDescent="0.2">
      <c r="A11" s="8">
        <v>3</v>
      </c>
      <c r="B11" s="4">
        <v>62769</v>
      </c>
      <c r="C11" s="5">
        <v>134.41</v>
      </c>
      <c r="D11" s="11">
        <f t="shared" si="0"/>
        <v>28.644166666666678</v>
      </c>
      <c r="E11" s="11">
        <f t="shared" si="1"/>
        <v>-5919.8333333333285</v>
      </c>
      <c r="F11" s="11"/>
      <c r="G11">
        <f t="shared" si="2"/>
        <v>820.48828402777838</v>
      </c>
      <c r="H11">
        <f t="shared" si="3"/>
        <v>35044426.694444388</v>
      </c>
      <c r="I11">
        <f t="shared" si="4"/>
        <v>-169568.69263888881</v>
      </c>
      <c r="K11" s="27">
        <f t="shared" si="5"/>
        <v>63101.999389559947</v>
      </c>
      <c r="L11" s="27"/>
      <c r="M11" s="28">
        <f t="shared" si="6"/>
        <v>-332.9993895599473</v>
      </c>
      <c r="N11">
        <f t="shared" si="7"/>
        <v>110888.59344729754</v>
      </c>
    </row>
    <row r="12" spans="1:14" x14ac:dyDescent="0.2">
      <c r="A12" s="8">
        <v>4</v>
      </c>
      <c r="B12" s="4">
        <v>64494</v>
      </c>
      <c r="C12" s="5">
        <v>121.29</v>
      </c>
      <c r="D12" s="11">
        <f t="shared" si="0"/>
        <v>15.524166666666687</v>
      </c>
      <c r="E12" s="11">
        <f t="shared" si="1"/>
        <v>-4194.8333333333285</v>
      </c>
      <c r="F12" s="11"/>
      <c r="G12">
        <f t="shared" si="2"/>
        <v>240.99975069444508</v>
      </c>
      <c r="H12">
        <f t="shared" si="3"/>
        <v>17596626.694444403</v>
      </c>
      <c r="I12">
        <f t="shared" si="4"/>
        <v>-65121.291805555564</v>
      </c>
      <c r="K12" s="27">
        <f t="shared" si="5"/>
        <v>65660.958852241936</v>
      </c>
      <c r="L12" s="27"/>
      <c r="M12" s="28">
        <f t="shared" si="6"/>
        <v>-1166.9588522419363</v>
      </c>
      <c r="N12">
        <f t="shared" si="7"/>
        <v>1361792.9628258173</v>
      </c>
    </row>
    <row r="13" spans="1:14" x14ac:dyDescent="0.2">
      <c r="A13" s="9">
        <v>5</v>
      </c>
      <c r="B13" s="4">
        <v>66023</v>
      </c>
      <c r="C13" s="5">
        <v>114.24</v>
      </c>
      <c r="D13" s="11">
        <f t="shared" si="0"/>
        <v>8.474166666666676</v>
      </c>
      <c r="E13" s="11">
        <f t="shared" si="1"/>
        <v>-2665.8333333333285</v>
      </c>
      <c r="F13" s="11"/>
      <c r="G13">
        <f t="shared" si="2"/>
        <v>71.811500694444604</v>
      </c>
      <c r="H13">
        <f t="shared" si="3"/>
        <v>7106667.3611110849</v>
      </c>
      <c r="I13">
        <f t="shared" si="4"/>
        <v>-22590.715972222206</v>
      </c>
      <c r="K13" s="27">
        <f t="shared" si="5"/>
        <v>67036.009478149557</v>
      </c>
      <c r="L13" s="27"/>
      <c r="M13" s="28">
        <f t="shared" si="6"/>
        <v>-1013.0094781495573</v>
      </c>
      <c r="N13">
        <f t="shared" si="7"/>
        <v>1026188.2028208383</v>
      </c>
    </row>
    <row r="14" spans="1:14" x14ac:dyDescent="0.2">
      <c r="A14" s="9">
        <v>6</v>
      </c>
      <c r="B14" s="4">
        <v>67769</v>
      </c>
      <c r="C14" s="5">
        <v>107.88</v>
      </c>
      <c r="D14" s="11">
        <f t="shared" si="0"/>
        <v>2.1141666666666765</v>
      </c>
      <c r="E14" s="11">
        <f t="shared" si="1"/>
        <v>-919.83333333332848</v>
      </c>
      <c r="F14" s="11"/>
      <c r="G14">
        <f t="shared" si="2"/>
        <v>4.4697006944444864</v>
      </c>
      <c r="H14">
        <f t="shared" si="3"/>
        <v>846093.36111110216</v>
      </c>
      <c r="I14">
        <f t="shared" si="4"/>
        <v>-1944.680972222221</v>
      </c>
      <c r="K14" s="27">
        <f t="shared" si="5"/>
        <v>68276.480681096014</v>
      </c>
      <c r="L14" s="27"/>
      <c r="M14" s="28">
        <f t="shared" si="6"/>
        <v>-507.48068109601445</v>
      </c>
      <c r="N14">
        <f t="shared" si="7"/>
        <v>257536.64168567472</v>
      </c>
    </row>
    <row r="15" spans="1:14" x14ac:dyDescent="0.2">
      <c r="A15" s="9">
        <v>7</v>
      </c>
      <c r="B15" s="4">
        <v>69652</v>
      </c>
      <c r="C15" s="5">
        <v>103.73</v>
      </c>
      <c r="D15" s="11">
        <f t="shared" si="0"/>
        <v>-2.035833333333315</v>
      </c>
      <c r="E15" s="11">
        <f t="shared" si="1"/>
        <v>963.16666666667152</v>
      </c>
      <c r="F15" s="11"/>
      <c r="G15">
        <f t="shared" si="2"/>
        <v>4.1446173611110364</v>
      </c>
      <c r="H15">
        <f t="shared" si="3"/>
        <v>927690.02777778707</v>
      </c>
      <c r="I15">
        <f t="shared" si="4"/>
        <v>-1960.8468055555477</v>
      </c>
      <c r="K15" s="27">
        <f t="shared" si="5"/>
        <v>69085.907645282772</v>
      </c>
      <c r="L15" s="27"/>
      <c r="M15" s="28">
        <f t="shared" si="6"/>
        <v>566.09235471722786</v>
      </c>
      <c r="N15">
        <f t="shared" si="7"/>
        <v>320460.55406929576</v>
      </c>
    </row>
    <row r="16" spans="1:14" x14ac:dyDescent="0.2">
      <c r="A16" s="9">
        <v>8</v>
      </c>
      <c r="B16" s="4">
        <v>70206</v>
      </c>
      <c r="C16" s="5">
        <v>94.62</v>
      </c>
      <c r="D16" s="11">
        <f t="shared" si="0"/>
        <v>-11.145833333333314</v>
      </c>
      <c r="E16" s="11">
        <f t="shared" si="1"/>
        <v>1517.1666666666715</v>
      </c>
      <c r="F16" s="11"/>
      <c r="G16">
        <f t="shared" si="2"/>
        <v>124.22960069444402</v>
      </c>
      <c r="H16">
        <f t="shared" si="3"/>
        <v>2301794.6944444589</v>
      </c>
      <c r="I16">
        <f t="shared" si="4"/>
        <v>-16910.08680555558</v>
      </c>
      <c r="K16" s="27">
        <f t="shared" si="5"/>
        <v>70862.746113654182</v>
      </c>
      <c r="L16" s="27"/>
      <c r="M16" s="28">
        <f t="shared" si="6"/>
        <v>-656.74611365418241</v>
      </c>
      <c r="N16">
        <f t="shared" si="7"/>
        <v>431315.45779987227</v>
      </c>
    </row>
    <row r="17" spans="1:14" x14ac:dyDescent="0.2">
      <c r="A17" s="9">
        <v>9</v>
      </c>
      <c r="B17" s="4">
        <v>73530</v>
      </c>
      <c r="C17" s="5">
        <v>86.7</v>
      </c>
      <c r="D17" s="11">
        <f t="shared" si="0"/>
        <v>-19.065833333333316</v>
      </c>
      <c r="E17" s="11">
        <f t="shared" si="1"/>
        <v>4841.1666666666715</v>
      </c>
      <c r="F17" s="11"/>
      <c r="G17">
        <f t="shared" si="2"/>
        <v>363.5060006944438</v>
      </c>
      <c r="H17">
        <f t="shared" si="3"/>
        <v>23436894.694444492</v>
      </c>
      <c r="I17">
        <f t="shared" si="4"/>
        <v>-92300.87680555557</v>
      </c>
      <c r="K17" s="27">
        <f t="shared" si="5"/>
        <v>72407.483838078071</v>
      </c>
      <c r="L17" s="27"/>
      <c r="M17" s="28">
        <f t="shared" si="6"/>
        <v>1122.5161619219289</v>
      </c>
      <c r="N17">
        <f t="shared" si="7"/>
        <v>1260042.533775938</v>
      </c>
    </row>
    <row r="18" spans="1:14" x14ac:dyDescent="0.2">
      <c r="A18" s="9">
        <v>10</v>
      </c>
      <c r="B18" s="4">
        <v>74540</v>
      </c>
      <c r="C18" s="5">
        <v>75.069999999999993</v>
      </c>
      <c r="D18" s="11">
        <f t="shared" si="0"/>
        <v>-30.695833333333326</v>
      </c>
      <c r="E18" s="11">
        <f t="shared" si="1"/>
        <v>5851.1666666666715</v>
      </c>
      <c r="F18" s="11"/>
      <c r="G18">
        <f t="shared" si="2"/>
        <v>942.23418402777736</v>
      </c>
      <c r="H18">
        <f t="shared" si="3"/>
        <v>34236151.361111172</v>
      </c>
      <c r="I18">
        <f t="shared" si="4"/>
        <v>-179606.43680555566</v>
      </c>
      <c r="K18" s="27">
        <f t="shared" si="5"/>
        <v>74675.829764220718</v>
      </c>
      <c r="L18" s="27"/>
      <c r="M18" s="28">
        <f t="shared" si="6"/>
        <v>-135.82976422071806</v>
      </c>
      <c r="N18">
        <f t="shared" si="7"/>
        <v>18449.724848255861</v>
      </c>
    </row>
    <row r="19" spans="1:14" x14ac:dyDescent="0.2">
      <c r="A19" s="14">
        <v>11</v>
      </c>
      <c r="B19" s="15">
        <v>76258</v>
      </c>
      <c r="C19" s="16">
        <v>73.260000000000005</v>
      </c>
      <c r="D19" s="17">
        <f t="shared" si="0"/>
        <v>-32.505833333333314</v>
      </c>
      <c r="E19" s="17">
        <f t="shared" si="1"/>
        <v>7569.1666666666715</v>
      </c>
      <c r="F19" s="17"/>
      <c r="G19" s="18">
        <f t="shared" si="2"/>
        <v>1056.6292006944432</v>
      </c>
      <c r="H19" s="18">
        <f t="shared" si="3"/>
        <v>57292284.027777851</v>
      </c>
      <c r="I19" s="18">
        <f t="shared" si="4"/>
        <v>-246042.0701388889</v>
      </c>
      <c r="J19" s="18"/>
      <c r="K19" s="29">
        <f t="shared" si="5"/>
        <v>75028.856946191328</v>
      </c>
      <c r="L19" s="29"/>
      <c r="M19" s="30">
        <f t="shared" si="6"/>
        <v>1229.1430538086715</v>
      </c>
      <c r="N19" s="18">
        <f t="shared" si="7"/>
        <v>1510792.6467261068</v>
      </c>
    </row>
    <row r="20" spans="1:14" x14ac:dyDescent="0.2">
      <c r="A20" s="19">
        <v>12</v>
      </c>
      <c r="B20" s="20">
        <v>75502</v>
      </c>
      <c r="C20" s="21">
        <v>67.349999999999994</v>
      </c>
      <c r="D20" s="22">
        <f t="shared" si="0"/>
        <v>-38.415833333333325</v>
      </c>
      <c r="E20" s="22">
        <f t="shared" si="1"/>
        <v>6813.1666666666715</v>
      </c>
      <c r="F20" s="22"/>
      <c r="G20" s="23">
        <f t="shared" si="2"/>
        <v>1475.7762506944439</v>
      </c>
      <c r="H20" s="23">
        <f t="shared" si="3"/>
        <v>46419240.027777843</v>
      </c>
      <c r="I20" s="23">
        <f t="shared" si="4"/>
        <v>-261733.47513888901</v>
      </c>
      <c r="J20" s="23"/>
      <c r="K20" s="31">
        <f t="shared" si="5"/>
        <v>76181.558960250055</v>
      </c>
      <c r="L20" s="31"/>
      <c r="M20" s="32">
        <f t="shared" si="6"/>
        <v>-679.55896025005495</v>
      </c>
      <c r="N20" s="23">
        <f t="shared" si="7"/>
        <v>461800.38045613578</v>
      </c>
    </row>
    <row r="21" spans="1:14" x14ac:dyDescent="0.2">
      <c r="A21" t="s">
        <v>5</v>
      </c>
      <c r="B21" s="10">
        <f>AVERAGE(B9:B20)</f>
        <v>68688.833333333328</v>
      </c>
      <c r="C21" s="10">
        <f>AVERAGE(C9:C20)</f>
        <v>105.76583333333332</v>
      </c>
      <c r="D21" s="11">
        <f t="shared" si="0"/>
        <v>0</v>
      </c>
      <c r="E21" s="11">
        <f t="shared" si="1"/>
        <v>0</v>
      </c>
      <c r="F21" s="11" t="s">
        <v>5</v>
      </c>
      <c r="G21">
        <f>AVERAGE(G9:G20)</f>
        <v>686.11479097222252</v>
      </c>
      <c r="H21">
        <f>AVERAGE(H9:H20)</f>
        <v>26782540.638888884</v>
      </c>
      <c r="I21">
        <f>AVERAGE(I9:I20)</f>
        <v>-133821.64152777777</v>
      </c>
      <c r="K21" s="27"/>
      <c r="L21" s="33" t="s">
        <v>10</v>
      </c>
      <c r="M21" s="34">
        <f>SUM(M9:M20)</f>
        <v>1.0913936421275139E-10</v>
      </c>
      <c r="N21" s="24">
        <f>SUM(N9:N20)</f>
        <v>8179369.4662298141</v>
      </c>
    </row>
    <row r="22" spans="1:14" x14ac:dyDescent="0.2">
      <c r="F22" t="s">
        <v>10</v>
      </c>
      <c r="G22">
        <f>SUM(G9:G20)</f>
        <v>8233.3774916666698</v>
      </c>
      <c r="H22">
        <f>SUM(H9:H20)</f>
        <v>321390487.66666663</v>
      </c>
      <c r="N22">
        <f>+N21/H22</f>
        <v>2.544994260910774E-2</v>
      </c>
    </row>
    <row r="23" spans="1:14" x14ac:dyDescent="0.2">
      <c r="L23" s="25" t="s">
        <v>19</v>
      </c>
      <c r="M23" s="25"/>
      <c r="N23" s="25">
        <f>1-N22</f>
        <v>0.97455005739089229</v>
      </c>
    </row>
    <row r="24" spans="1:14" x14ac:dyDescent="0.2">
      <c r="D24" s="25" t="s">
        <v>14</v>
      </c>
      <c r="E24" s="25">
        <f>+I21/G21</f>
        <v>-195.04264197271263</v>
      </c>
    </row>
    <row r="25" spans="1:14" x14ac:dyDescent="0.2">
      <c r="D25" s="25" t="s">
        <v>15</v>
      </c>
      <c r="E25" s="25">
        <f>+B21-E24*C21</f>
        <v>89317.680897112252</v>
      </c>
    </row>
    <row r="30" spans="1:14" ht="48" x14ac:dyDescent="0.2">
      <c r="D30" s="26" t="s">
        <v>24</v>
      </c>
      <c r="E30">
        <f>25*E24</f>
        <v>-4876.0660493178157</v>
      </c>
      <c r="F30" t="s">
        <v>20</v>
      </c>
    </row>
    <row r="32" spans="1:14" ht="32" x14ac:dyDescent="0.2">
      <c r="D32" s="26" t="s">
        <v>21</v>
      </c>
      <c r="E32">
        <f>+E25+E24*100</f>
        <v>69813.416699840993</v>
      </c>
    </row>
  </sheetData>
  <phoneticPr fontId="5" type="noConversion"/>
  <pageMargins left="0.7" right="0.7" top="0.75" bottom="0.75" header="0.3" footer="0.3"/>
  <pageSetup scale="69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Assign  Lecture 3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Berto VILLAS-BOAS, PhD</dc:creator>
  <cp:lastModifiedBy>Sofia Villas-Boas</cp:lastModifiedBy>
  <cp:lastPrinted>2017-01-09T00:48:26Z</cp:lastPrinted>
  <dcterms:created xsi:type="dcterms:W3CDTF">2017-01-09T00:16:21Z</dcterms:created>
  <dcterms:modified xsi:type="dcterms:W3CDTF">2021-01-15T19:34:12Z</dcterms:modified>
</cp:coreProperties>
</file>