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5" r:id="rId1"/>
    <sheet name="02FV" sheetId="3" r:id="rId2"/>
    <sheet name="Sheet2" sheetId="7" r:id="rId3"/>
    <sheet name="03FV A" sheetId="2" r:id="rId4"/>
    <sheet name="03FV B" sheetId="12" r:id="rId5"/>
    <sheet name="Sheet3" sheetId="4" r:id="rId6"/>
    <sheet name="Sheet4" sheetId="8" r:id="rId7"/>
    <sheet name="Sheet6" sheetId="10" r:id="rId8"/>
    <sheet name="Sheet7" sheetId="11" r:id="rId9"/>
    <sheet name="Sheet 8 nv28" sheetId="14" r:id="rId10"/>
    <sheet name="Sheet 9 nv28 2" sheetId="15" r:id="rId11"/>
    <sheet name="Sheet10" sheetId="13" r:id="rId12"/>
  </sheets>
  <calcPr calcId="162913"/>
</workbook>
</file>

<file path=xl/calcChain.xml><?xml version="1.0" encoding="utf-8"?>
<calcChain xmlns="http://schemas.openxmlformats.org/spreadsheetml/2006/main">
  <c r="B17" i="5" l="1"/>
  <c r="D15" i="5"/>
  <c r="C4" i="15" l="1"/>
  <c r="B5" i="15"/>
  <c r="B9" i="15"/>
  <c r="E4" i="14"/>
  <c r="B5" i="14" s="1"/>
  <c r="E15" i="14"/>
  <c r="B5" i="12"/>
  <c r="C5" i="12"/>
  <c r="D5" i="12"/>
  <c r="B6" i="12"/>
  <c r="C6" i="12"/>
  <c r="D6" i="12"/>
  <c r="B7" i="12"/>
  <c r="C7" i="12"/>
  <c r="D7" i="12"/>
  <c r="B8" i="12"/>
  <c r="C8" i="12"/>
  <c r="D8" i="12"/>
  <c r="B9" i="12"/>
  <c r="C9" i="12"/>
  <c r="D9" i="12"/>
  <c r="B10" i="12"/>
  <c r="C10" i="12"/>
  <c r="D10" i="12"/>
  <c r="B11" i="12"/>
  <c r="C11" i="12"/>
  <c r="D11" i="12"/>
  <c r="B12" i="12"/>
  <c r="C12" i="12"/>
  <c r="D12" i="12"/>
  <c r="B13" i="12"/>
  <c r="C13" i="12"/>
  <c r="D13" i="12"/>
  <c r="B14" i="12"/>
  <c r="C14" i="12"/>
  <c r="D14" i="12"/>
  <c r="B15" i="12"/>
  <c r="C15" i="12"/>
  <c r="D15" i="12"/>
  <c r="B16" i="12"/>
  <c r="C16" i="12"/>
  <c r="D16" i="12"/>
  <c r="B17" i="12"/>
  <c r="C17" i="12"/>
  <c r="D17" i="12"/>
  <c r="B18" i="12"/>
  <c r="C18" i="12"/>
  <c r="D18" i="12"/>
  <c r="B19" i="12"/>
  <c r="C19" i="12"/>
  <c r="D19" i="12"/>
  <c r="B20" i="12"/>
  <c r="C20" i="12"/>
  <c r="D20" i="12"/>
  <c r="B21" i="12"/>
  <c r="C21" i="12"/>
  <c r="D21" i="12"/>
  <c r="B22" i="12"/>
  <c r="C22" i="12"/>
  <c r="D22" i="12"/>
  <c r="B23" i="12"/>
  <c r="C23" i="12"/>
  <c r="D23" i="12"/>
  <c r="B24" i="12"/>
  <c r="C24" i="12"/>
  <c r="D24" i="12"/>
  <c r="B25" i="12"/>
  <c r="C25" i="12"/>
  <c r="D25" i="12"/>
  <c r="F9" i="5"/>
  <c r="J15" i="11"/>
  <c r="K15" i="11"/>
  <c r="I15" i="11"/>
  <c r="F20" i="11"/>
  <c r="F15" i="11"/>
  <c r="C16" i="11"/>
  <c r="F16" i="11" s="1"/>
  <c r="D16" i="11"/>
  <c r="E16" i="11"/>
  <c r="C17" i="11"/>
  <c r="F17" i="11" s="1"/>
  <c r="D17" i="11"/>
  <c r="E17" i="11"/>
  <c r="C18" i="11"/>
  <c r="F18" i="11" s="1"/>
  <c r="D18" i="11"/>
  <c r="E18" i="11"/>
  <c r="C19" i="11"/>
  <c r="F19" i="11" s="1"/>
  <c r="D19" i="11"/>
  <c r="E19" i="11"/>
  <c r="C20" i="11"/>
  <c r="D20" i="11"/>
  <c r="E20" i="11"/>
  <c r="C21" i="11"/>
  <c r="F21" i="11" s="1"/>
  <c r="D21" i="11"/>
  <c r="E21" i="11"/>
  <c r="C22" i="11"/>
  <c r="F22" i="11" s="1"/>
  <c r="D22" i="11"/>
  <c r="E22" i="11"/>
  <c r="C23" i="11"/>
  <c r="D23" i="11"/>
  <c r="E23" i="11"/>
  <c r="F23" i="11" s="1"/>
  <c r="C24" i="11"/>
  <c r="F24" i="11" s="1"/>
  <c r="D24" i="11"/>
  <c r="E24" i="11"/>
  <c r="C25" i="11"/>
  <c r="F25" i="11" s="1"/>
  <c r="D25" i="11"/>
  <c r="E25" i="11"/>
  <c r="C26" i="11"/>
  <c r="F26" i="11" s="1"/>
  <c r="D26" i="11"/>
  <c r="E26" i="11"/>
  <c r="C27" i="11"/>
  <c r="F27" i="11" s="1"/>
  <c r="D27" i="11"/>
  <c r="E27" i="11"/>
  <c r="D15" i="11"/>
  <c r="E15" i="11"/>
  <c r="C15" i="11"/>
  <c r="C6" i="11"/>
  <c r="C8" i="11" s="1"/>
  <c r="L2" i="8"/>
  <c r="I4" i="8"/>
  <c r="I5" i="8"/>
  <c r="I6" i="8"/>
  <c r="I7" i="8"/>
  <c r="I3" i="8"/>
  <c r="F5" i="8"/>
  <c r="F6" i="8"/>
  <c r="F7" i="8"/>
  <c r="F8" i="8"/>
  <c r="F4" i="8"/>
  <c r="C4" i="8"/>
  <c r="C5" i="8" s="1"/>
  <c r="C11" i="5"/>
  <c r="B8" i="5"/>
  <c r="B6" i="5"/>
  <c r="B14" i="5"/>
  <c r="D5" i="14" l="1"/>
  <c r="E5" i="14"/>
  <c r="B6" i="14" s="1"/>
  <c r="E6" i="14" s="1"/>
  <c r="B7" i="14" s="1"/>
  <c r="E7" i="14" s="1"/>
  <c r="B8" i="14" s="1"/>
  <c r="E8" i="14" s="1"/>
  <c r="B9" i="14" s="1"/>
  <c r="E9" i="14" s="1"/>
  <c r="B10" i="14" s="1"/>
  <c r="E10" i="14" s="1"/>
  <c r="B11" i="14" s="1"/>
  <c r="E11" i="14" s="1"/>
  <c r="B12" i="14" s="1"/>
  <c r="E12" i="14" s="1"/>
  <c r="B13" i="14" s="1"/>
  <c r="E13" i="14" s="1"/>
  <c r="E6" i="11"/>
  <c r="E8" i="11" s="1"/>
  <c r="C11" i="11" s="1"/>
  <c r="D6" i="11"/>
  <c r="D8" i="11" s="1"/>
  <c r="A12" i="11" s="1"/>
</calcChain>
</file>

<file path=xl/sharedStrings.xml><?xml version="1.0" encoding="utf-8"?>
<sst xmlns="http://schemas.openxmlformats.org/spreadsheetml/2006/main" count="187" uniqueCount="75">
  <si>
    <t xml:space="preserve"> </t>
  </si>
  <si>
    <r>
      <t xml:space="preserve"> </t>
    </r>
    <r>
      <rPr>
        <sz val="18"/>
        <color indexed="8"/>
        <rFont val="Calibri"/>
        <family val="2"/>
        <scheme val="minor"/>
      </rPr>
      <t xml:space="preserve">Initial deposit </t>
    </r>
    <r>
      <rPr>
        <sz val="18"/>
        <rFont val="Calibri"/>
        <family val="2"/>
        <scheme val="minor"/>
      </rPr>
      <t xml:space="preserve"> </t>
    </r>
  </si>
  <si>
    <r>
      <t xml:space="preserve"> </t>
    </r>
    <r>
      <rPr>
        <sz val="18"/>
        <color indexed="8"/>
        <rFont val="Calibri"/>
        <family val="2"/>
        <scheme val="minor"/>
      </rPr>
      <t xml:space="preserve">Interest rate </t>
    </r>
    <r>
      <rPr>
        <sz val="18"/>
        <rFont val="Calibri"/>
        <family val="2"/>
        <scheme val="minor"/>
      </rPr>
      <t xml:space="preserve"> </t>
    </r>
  </si>
  <si>
    <r>
      <t xml:space="preserve"> </t>
    </r>
    <r>
      <rPr>
        <b/>
        <sz val="18"/>
        <color indexed="8"/>
        <rFont val="Calibri"/>
        <family val="2"/>
        <scheme val="minor"/>
      </rPr>
      <t xml:space="preserve">Year </t>
    </r>
    <r>
      <rPr>
        <sz val="18"/>
        <rFont val="Calibri"/>
        <family val="2"/>
        <scheme val="minor"/>
      </rPr>
      <t xml:space="preserve"> </t>
    </r>
  </si>
  <si>
    <r>
      <t xml:space="preserve"> </t>
    </r>
    <r>
      <rPr>
        <b/>
        <sz val="16"/>
        <color indexed="8"/>
        <rFont val="Calibri"/>
        <family val="2"/>
        <scheme val="minor"/>
      </rPr>
      <t xml:space="preserve">Year </t>
    </r>
    <r>
      <rPr>
        <b/>
        <sz val="16"/>
        <rFont val="Calibri"/>
        <family val="2"/>
        <scheme val="minor"/>
      </rPr>
      <t xml:space="preserve"> </t>
    </r>
  </si>
  <si>
    <r>
      <t xml:space="preserve"> </t>
    </r>
    <r>
      <rPr>
        <b/>
        <sz val="16"/>
        <color indexed="8"/>
        <rFont val="Calibri"/>
        <family val="2"/>
        <scheme val="minor"/>
      </rPr>
      <t xml:space="preserve">Future value </t>
    </r>
    <r>
      <rPr>
        <b/>
        <sz val="16"/>
        <rFont val="Calibri"/>
        <family val="2"/>
        <scheme val="minor"/>
      </rPr>
      <t xml:space="preserve"> </t>
    </r>
  </si>
  <si>
    <r>
      <t xml:space="preserve"> </t>
    </r>
    <r>
      <rPr>
        <b/>
        <sz val="18"/>
        <color indexed="8"/>
        <rFont val="Calibri"/>
        <family val="2"/>
        <scheme val="minor"/>
      </rPr>
      <t xml:space="preserve">FV at 0% </t>
    </r>
    <r>
      <rPr>
        <sz val="18"/>
        <rFont val="Calibri"/>
        <family val="2"/>
        <scheme val="minor"/>
      </rPr>
      <t xml:space="preserve"> </t>
    </r>
  </si>
  <si>
    <r>
      <t xml:space="preserve"> </t>
    </r>
    <r>
      <rPr>
        <b/>
        <sz val="18"/>
        <color indexed="8"/>
        <rFont val="Calibri"/>
        <family val="2"/>
        <scheme val="minor"/>
      </rPr>
      <t xml:space="preserve">FV at 6% </t>
    </r>
    <r>
      <rPr>
        <sz val="18"/>
        <rFont val="Calibri"/>
        <family val="2"/>
        <scheme val="minor"/>
      </rPr>
      <t xml:space="preserve"> </t>
    </r>
  </si>
  <si>
    <r>
      <t xml:space="preserve"> </t>
    </r>
    <r>
      <rPr>
        <b/>
        <sz val="18"/>
        <color indexed="8"/>
        <rFont val="Calibri"/>
        <family val="2"/>
        <scheme val="minor"/>
      </rPr>
      <t xml:space="preserve">FV at 12% </t>
    </r>
    <r>
      <rPr>
        <sz val="18"/>
        <rFont val="Calibri"/>
        <family val="2"/>
        <scheme val="minor"/>
      </rPr>
      <t xml:space="preserve"> </t>
    </r>
  </si>
  <si>
    <t>?</t>
  </si>
  <si>
    <r>
      <t xml:space="preserve"> </t>
    </r>
    <r>
      <rPr>
        <b/>
        <sz val="24"/>
        <color indexed="8"/>
        <rFont val="Calibri"/>
        <family val="2"/>
        <scheme val="minor"/>
      </rPr>
      <t xml:space="preserve">CALCULATING FUTURE VALUES WITH EXCEL </t>
    </r>
    <r>
      <rPr>
        <b/>
        <sz val="24"/>
        <rFont val="Calibri"/>
        <family val="2"/>
        <scheme val="minor"/>
      </rPr>
      <t xml:space="preserve"> </t>
    </r>
  </si>
  <si>
    <r>
      <t xml:space="preserve"> </t>
    </r>
    <r>
      <rPr>
        <b/>
        <sz val="24"/>
        <color indexed="8"/>
        <rFont val="Calibri"/>
        <family val="2"/>
        <scheme val="minor"/>
      </rPr>
      <t xml:space="preserve">Initial deposit </t>
    </r>
    <r>
      <rPr>
        <b/>
        <sz val="24"/>
        <rFont val="Calibri"/>
        <family val="2"/>
        <scheme val="minor"/>
      </rPr>
      <t xml:space="preserve"> </t>
    </r>
  </si>
  <si>
    <r>
      <t xml:space="preserve"> </t>
    </r>
    <r>
      <rPr>
        <b/>
        <sz val="24"/>
        <color indexed="8"/>
        <rFont val="Calibri"/>
        <family val="2"/>
        <scheme val="minor"/>
      </rPr>
      <t xml:space="preserve">Interest rate </t>
    </r>
    <r>
      <rPr>
        <b/>
        <sz val="24"/>
        <rFont val="Calibri"/>
        <family val="2"/>
        <scheme val="minor"/>
      </rPr>
      <t xml:space="preserve"> </t>
    </r>
  </si>
  <si>
    <r>
      <t xml:space="preserve"> </t>
    </r>
    <r>
      <rPr>
        <b/>
        <sz val="24"/>
        <color indexed="8"/>
        <rFont val="Calibri"/>
        <family val="2"/>
        <scheme val="minor"/>
      </rPr>
      <t xml:space="preserve">Number of years, n </t>
    </r>
    <r>
      <rPr>
        <b/>
        <sz val="24"/>
        <rFont val="Calibri"/>
        <family val="2"/>
        <scheme val="minor"/>
      </rPr>
      <t xml:space="preserve"> </t>
    </r>
  </si>
  <si>
    <r>
      <t xml:space="preserve"> </t>
    </r>
    <r>
      <rPr>
        <b/>
        <sz val="24"/>
        <color indexed="8"/>
        <rFont val="Calibri"/>
        <family val="2"/>
        <scheme val="minor"/>
      </rPr>
      <t>Account balance after n years (w/o using function)</t>
    </r>
    <r>
      <rPr>
        <b/>
        <sz val="24"/>
        <rFont val="Calibri"/>
        <family val="2"/>
        <scheme val="minor"/>
      </rPr>
      <t xml:space="preserve"> </t>
    </r>
  </si>
  <si>
    <r>
      <t>By using Future Value related function in Excel</t>
    </r>
    <r>
      <rPr>
        <b/>
        <sz val="24"/>
        <rFont val="Calibri"/>
        <family val="2"/>
        <scheme val="minor"/>
      </rPr>
      <t>=&gt;</t>
    </r>
  </si>
  <si>
    <t xml:space="preserve">Suppose, n is 10 and interest rate for each year is changing.     How will you compute Account Balance after n years. </t>
  </si>
  <si>
    <r>
      <t xml:space="preserve"> </t>
    </r>
    <r>
      <rPr>
        <sz val="16"/>
        <color indexed="8"/>
        <rFont val="Calibri"/>
        <family val="2"/>
        <scheme val="minor"/>
      </rPr>
      <t xml:space="preserve">Initial deposit </t>
    </r>
    <r>
      <rPr>
        <sz val="16"/>
        <rFont val="Calibri"/>
        <family val="2"/>
        <scheme val="minor"/>
      </rPr>
      <t xml:space="preserve"> </t>
    </r>
  </si>
  <si>
    <r>
      <t xml:space="preserve"> </t>
    </r>
    <r>
      <rPr>
        <sz val="16"/>
        <color indexed="8"/>
        <rFont val="Calibri"/>
        <family val="2"/>
        <scheme val="minor"/>
      </rPr>
      <t xml:space="preserve">Interest rate </t>
    </r>
    <r>
      <rPr>
        <sz val="16"/>
        <rFont val="Calibri"/>
        <family val="2"/>
        <scheme val="minor"/>
      </rPr>
      <t xml:space="preserve"> </t>
    </r>
  </si>
  <si>
    <r>
      <t xml:space="preserve"> </t>
    </r>
    <r>
      <rPr>
        <sz val="16"/>
        <color indexed="8"/>
        <rFont val="Calibri"/>
        <family val="2"/>
        <scheme val="minor"/>
      </rPr>
      <t xml:space="preserve">Number of years, n </t>
    </r>
    <r>
      <rPr>
        <sz val="16"/>
        <rFont val="Calibri"/>
        <family val="2"/>
        <scheme val="minor"/>
      </rPr>
      <t xml:space="preserve"> </t>
    </r>
  </si>
  <si>
    <r>
      <t xml:space="preserve"> </t>
    </r>
    <r>
      <rPr>
        <sz val="16"/>
        <color indexed="8"/>
        <rFont val="Calibri"/>
        <family val="2"/>
        <scheme val="minor"/>
      </rPr>
      <t xml:space="preserve">Account balance after n years </t>
    </r>
    <r>
      <rPr>
        <sz val="16"/>
        <rFont val="Calibri"/>
        <family val="2"/>
        <scheme val="minor"/>
      </rPr>
      <t xml:space="preserve"> </t>
    </r>
  </si>
  <si>
    <t>Compute Future Values: 1)w/o using Excel function, 2)by using appropriate Excel-Function, 3) If interest rate is chaning for every year, how will you compute Future-Value at the end of each of these 20 year. 4)Prepare chart as shown in Sheet2 (Chart should look exactly the same).</t>
  </si>
  <si>
    <t>By using any other technique?  =&gt;</t>
  </si>
  <si>
    <t xml:space="preserve"> 1)You have to do it by typing apprpriate formula in cell B5 and then copying that formula horizontally and vertically.  2)Select the most appropriate type of chart to get the chart shown in sheet3.Include x-axis title, Y-axis, Chart-Title , etc. 3)If interest-rate is changing for every year, how will you compute FV at the end of each of the 20 years?</t>
  </si>
  <si>
    <t>By using Present Value related function in Excel=&gt;</t>
  </si>
  <si>
    <t>prac</t>
  </si>
  <si>
    <t>disc rate=n1</t>
  </si>
  <si>
    <t>datavalid-B1-B5</t>
  </si>
  <si>
    <t>on already entered data</t>
  </si>
  <si>
    <t>get all circles?</t>
  </si>
  <si>
    <t>list based validation</t>
  </si>
  <si>
    <t>A</t>
  </si>
  <si>
    <t>B</t>
  </si>
  <si>
    <t>C</t>
  </si>
  <si>
    <t>Periodic payment for next 4 years</t>
  </si>
  <si>
    <t>discount rate, perc per year</t>
  </si>
  <si>
    <t>number of years</t>
  </si>
  <si>
    <t>perc val of future cash flows</t>
  </si>
  <si>
    <t>Best alternative=&gt;</t>
  </si>
  <si>
    <t>lumpsum payment at end of 4 years</t>
  </si>
  <si>
    <t>red bcoz -ive</t>
  </si>
  <si>
    <t>o/p</t>
  </si>
  <si>
    <t>whatif analysis-&gt;</t>
  </si>
  <si>
    <t>Best Choice</t>
  </si>
  <si>
    <t>Disc rate p.a.</t>
  </si>
  <si>
    <t>use whatif- data table</t>
  </si>
  <si>
    <t>its not line chart, its scatter x y bubble plot</t>
  </si>
  <si>
    <t>would be 1397.16?</t>
  </si>
  <si>
    <t>future value using excel fv func</t>
  </si>
  <si>
    <t>do flash fill</t>
  </si>
  <si>
    <t>Interest earned</t>
  </si>
  <si>
    <r>
      <t>deposit at</t>
    </r>
    <r>
      <rPr>
        <sz val="11"/>
        <color theme="5" tint="-0.249977111117893"/>
        <rFont val="Calibri"/>
        <family val="2"/>
        <scheme val="minor"/>
      </rPr>
      <t xml:space="preserve"> beginning of year</t>
    </r>
  </si>
  <si>
    <t>acc bal at beginnning of year</t>
  </si>
  <si>
    <t>Year</t>
  </si>
  <si>
    <t xml:space="preserve">Interest </t>
  </si>
  <si>
    <t>as per narration: excel sees disc and int rate as same</t>
  </si>
  <si>
    <t>fv in nyears</t>
  </si>
  <si>
    <t>payment today</t>
  </si>
  <si>
    <t>proof</t>
  </si>
  <si>
    <t>Present Value, X/(1+r)^n</t>
  </si>
  <si>
    <t>r, discount rate</t>
  </si>
  <si>
    <t>n, time of future payment</t>
  </si>
  <si>
    <t>x, future payment</t>
  </si>
  <si>
    <t>present value calc</t>
  </si>
  <si>
    <t>scatter plot, not line chart</t>
  </si>
  <si>
    <t>comp int</t>
  </si>
  <si>
    <t>period</t>
  </si>
  <si>
    <t>g</t>
  </si>
  <si>
    <t>Quaterly payment: rate/4 and period * 4</t>
  </si>
  <si>
    <t>B3 -&gt; should take value 0.06 not 6 ---&gt;</t>
  </si>
  <si>
    <t>principal</t>
  </si>
  <si>
    <t>rate</t>
  </si>
  <si>
    <t>&lt;- current date value or present value</t>
  </si>
  <si>
    <t>year</t>
  </si>
  <si>
    <t>&lt;- discunt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</si>
</sst>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164" formatCode="_([$INR]\ * #,##0.00_);_([$INR]\ * \(#,##0.00\);_([$INR]\ * &quot;-&quot;??_);_(@_)"/>
    <numFmt numFmtId="165" formatCode="[$INR]\ #,##0.00_);[Red]\([$INR]\ #,##0.00\)"/>
    <numFmt numFmtId="166" formatCode="[$INR]\ #,##0.00"/>
    <numFmt numFmtId="167" formatCode="0.0000%"/>
  </numFmts>
  <fonts count="18" x14ac:knownFonts="1">
    <font>
      <sz val="11"/>
      <color theme="1"/>
      <name val="Calibri"/>
      <family val="2"/>
      <scheme val="minor"/>
    </font>
    <font>
      <sz val="18"/>
      <name val="Calibri"/>
      <family val="2"/>
      <scheme val="minor"/>
    </font>
    <font>
      <sz val="18"/>
      <color indexed="8"/>
      <name val="Calibri"/>
      <family val="2"/>
      <scheme val="minor"/>
    </font>
    <font>
      <sz val="18"/>
      <color theme="1"/>
      <name val="Calibri"/>
      <family val="2"/>
      <scheme val="minor"/>
    </font>
    <font>
      <b/>
      <sz val="16"/>
      <color indexed="8"/>
      <name val="Calibri"/>
      <family val="2"/>
      <scheme val="minor"/>
    </font>
    <font>
      <b/>
      <sz val="18"/>
      <color indexed="8"/>
      <name val="Calibri"/>
      <family val="2"/>
      <scheme val="minor"/>
    </font>
    <font>
      <b/>
      <sz val="16"/>
      <name val="Calibri"/>
      <family val="2"/>
      <scheme val="minor"/>
    </font>
    <font>
      <sz val="16"/>
      <color theme="1"/>
      <name val="Calibri"/>
      <family val="2"/>
      <scheme val="minor"/>
    </font>
    <font>
      <b/>
      <sz val="24"/>
      <name val="Calibri"/>
      <family val="2"/>
      <scheme val="minor"/>
    </font>
    <font>
      <b/>
      <sz val="24"/>
      <color indexed="8"/>
      <name val="Calibri"/>
      <family val="2"/>
      <scheme val="minor"/>
    </font>
    <font>
      <b/>
      <sz val="24"/>
      <color theme="1"/>
      <name val="Calibri"/>
      <family val="2"/>
      <scheme val="minor"/>
    </font>
    <font>
      <sz val="24"/>
      <color theme="1"/>
      <name val="Calibri"/>
      <family val="2"/>
      <scheme val="minor"/>
    </font>
    <font>
      <sz val="16"/>
      <name val="Calibri"/>
      <family val="2"/>
      <scheme val="minor"/>
    </font>
    <font>
      <sz val="16"/>
      <color indexed="8"/>
      <name val="Calibri"/>
      <family val="2"/>
      <scheme val="minor"/>
    </font>
    <font>
      <sz val="16"/>
      <color rgb="FFEAEAEA"/>
      <name val="Calibri"/>
      <family val="2"/>
      <scheme val="minor"/>
    </font>
    <font>
      <sz val="24"/>
      <name val="Calibri"/>
      <family val="2"/>
      <scheme val="minor"/>
    </font>
    <font>
      <b/>
      <sz val="11"/>
      <color theme="1"/>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NumberFormat="1" applyFont="1" applyFill="1" applyBorder="1" applyAlignment="1" applyProtection="1"/>
    <xf numFmtId="0" fontId="3" fillId="0" borderId="0" xfId="0" applyFont="1" applyFill="1"/>
    <xf numFmtId="9" fontId="1" fillId="0" borderId="0" xfId="0" applyNumberFormat="1" applyFont="1" applyFill="1" applyBorder="1" applyAlignment="1" applyProtection="1"/>
    <xf numFmtId="0" fontId="6" fillId="0" borderId="0" xfId="0" applyNumberFormat="1" applyFont="1" applyFill="1" applyBorder="1" applyAlignment="1" applyProtection="1"/>
    <xf numFmtId="0" fontId="6" fillId="0" borderId="0" xfId="0" applyNumberFormat="1" applyFont="1" applyFill="1" applyBorder="1" applyAlignment="1" applyProtection="1">
      <alignment horizontal="right"/>
    </xf>
    <xf numFmtId="9" fontId="1" fillId="0" borderId="0" xfId="0" applyNumberFormat="1" applyFont="1" applyFill="1" applyBorder="1" applyAlignment="1" applyProtection="1">
      <alignment horizontal="center"/>
    </xf>
    <xf numFmtId="2" fontId="1" fillId="0" borderId="0" xfId="0" applyNumberFormat="1" applyFont="1" applyFill="1" applyBorder="1" applyAlignment="1" applyProtection="1">
      <alignment horizontal="center"/>
      <protection hidden="1"/>
    </xf>
    <xf numFmtId="0" fontId="7" fillId="0" borderId="0" xfId="0" applyFont="1"/>
    <xf numFmtId="0" fontId="8" fillId="0" borderId="0" xfId="0" applyNumberFormat="1" applyFont="1" applyFill="1" applyBorder="1" applyAlignment="1" applyProtection="1"/>
    <xf numFmtId="0" fontId="10" fillId="0" borderId="0" xfId="0" applyFont="1" applyFill="1"/>
    <xf numFmtId="0" fontId="11" fillId="0" borderId="0" xfId="0" applyFont="1"/>
    <xf numFmtId="10" fontId="8" fillId="0" borderId="0" xfId="0" applyNumberFormat="1" applyFont="1" applyFill="1" applyBorder="1" applyAlignment="1" applyProtection="1"/>
    <xf numFmtId="0" fontId="10" fillId="2" borderId="0" xfId="0" applyFont="1" applyFill="1"/>
    <xf numFmtId="2" fontId="8" fillId="0" borderId="0" xfId="0" applyNumberFormat="1" applyFont="1" applyFill="1" applyBorder="1" applyAlignment="1" applyProtection="1">
      <alignment horizontal="center"/>
    </xf>
    <xf numFmtId="0" fontId="10" fillId="2" borderId="0" xfId="0" applyFont="1" applyFill="1" applyAlignment="1">
      <alignment horizontal="center"/>
    </xf>
    <xf numFmtId="164" fontId="10" fillId="0" borderId="0" xfId="0" applyNumberFormat="1" applyFont="1" applyAlignment="1">
      <alignment horizontal="center"/>
    </xf>
    <xf numFmtId="164" fontId="10" fillId="0" borderId="0" xfId="0" applyNumberFormat="1" applyFont="1" applyFill="1" applyAlignment="1">
      <alignment horizontal="center"/>
    </xf>
    <xf numFmtId="0" fontId="12" fillId="0" borderId="0" xfId="0" applyNumberFormat="1" applyFont="1" applyFill="1" applyBorder="1" applyAlignment="1" applyProtection="1"/>
    <xf numFmtId="10" fontId="12" fillId="0" borderId="0" xfId="0" applyNumberFormat="1" applyFont="1" applyFill="1" applyBorder="1" applyAlignment="1" applyProtection="1">
      <alignment horizontal="center"/>
    </xf>
    <xf numFmtId="0" fontId="7" fillId="0" borderId="0" xfId="0" applyFont="1" applyFill="1"/>
    <xf numFmtId="0" fontId="12" fillId="0" borderId="0" xfId="0" applyNumberFormat="1" applyFont="1" applyFill="1" applyBorder="1" applyAlignment="1" applyProtection="1">
      <alignment horizontal="center"/>
    </xf>
    <xf numFmtId="0" fontId="14" fillId="0" borderId="0" xfId="0" applyNumberFormat="1" applyFont="1" applyFill="1" applyBorder="1" applyAlignment="1" applyProtection="1"/>
    <xf numFmtId="0" fontId="7" fillId="0" borderId="0" xfId="0" applyFont="1" applyAlignment="1">
      <alignment horizontal="center"/>
    </xf>
    <xf numFmtId="8" fontId="11" fillId="0" borderId="0" xfId="0" applyNumberFormat="1" applyFont="1"/>
    <xf numFmtId="8" fontId="15" fillId="0" borderId="0" xfId="0" applyNumberFormat="1" applyFont="1"/>
    <xf numFmtId="10" fontId="11" fillId="0" borderId="0" xfId="0" applyNumberFormat="1" applyFont="1"/>
    <xf numFmtId="0" fontId="11" fillId="0" borderId="0" xfId="0" applyNumberFormat="1" applyFont="1"/>
    <xf numFmtId="10" fontId="0" fillId="0" borderId="0" xfId="0" applyNumberFormat="1"/>
    <xf numFmtId="9" fontId="0" fillId="0" borderId="0" xfId="0" applyNumberFormat="1"/>
    <xf numFmtId="2" fontId="0" fillId="0" borderId="0" xfId="0" applyNumberFormat="1"/>
    <xf numFmtId="165" fontId="0" fillId="0" borderId="0" xfId="0" applyNumberFormat="1"/>
    <xf numFmtId="166" fontId="0" fillId="0" borderId="0" xfId="0" applyNumberFormat="1"/>
    <xf numFmtId="167" fontId="0" fillId="0" borderId="0" xfId="0" applyNumberFormat="1"/>
    <xf numFmtId="8" fontId="0" fillId="0" borderId="0" xfId="0" applyNumberFormat="1"/>
    <xf numFmtId="0" fontId="16" fillId="0" borderId="0" xfId="0" applyFont="1"/>
    <xf numFmtId="0" fontId="11" fillId="0" borderId="0" xfId="0" applyFont="1" applyAlignment="1">
      <alignment horizontal="left" vertical="center" wrapText="1"/>
    </xf>
    <xf numFmtId="0" fontId="7" fillId="0" borderId="0" xfId="0" applyFont="1" applyFill="1" applyAlignment="1">
      <alignment horizontal="left" vertical="center" wrapText="1"/>
    </xf>
    <xf numFmtId="0" fontId="3" fillId="0" borderId="0" xfId="0" applyFont="1" applyFill="1" applyAlignment="1">
      <alignment horizontal="left" vertical="center" wrapText="1"/>
    </xf>
    <xf numFmtId="9" fontId="11" fillId="0" borderId="0" xfId="0" applyNumberFormat="1" applyFont="1"/>
  </cellXfs>
  <cellStyles count="1">
    <cellStyle name="Normal" xfId="0" builtinId="0"/>
  </cellStyles>
  <dxfs count="0"/>
  <tableStyles count="0" defaultTableStyle="TableStyleMedium9" defaultPivotStyle="PivotStyleLight16"/>
  <colors>
    <mruColors>
      <color rgb="FF66FFFF"/>
      <color rgb="FFFFFF99"/>
      <color rgb="FF000000"/>
      <color rgb="FFEAEAEA"/>
      <color rgb="FFFFFF66"/>
      <color rgb="FFFF00FF"/>
      <color rgb="FFC0C0C0"/>
      <color rgb="FFB2B2B2"/>
      <color rgb="FF969696"/>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8696275661692"/>
          <c:y val="0.13106696100073584"/>
          <c:w val="0.76052193903722087"/>
          <c:h val="0.79809068963468632"/>
        </c:manualLayout>
      </c:layout>
      <c:scatterChart>
        <c:scatterStyle val="lineMarker"/>
        <c:varyColors val="0"/>
        <c:ser>
          <c:idx val="0"/>
          <c:order val="0"/>
          <c:tx>
            <c:strRef>
              <c:f>'03FV B'!$B$4</c:f>
              <c:strCache>
                <c:ptCount val="1"/>
                <c:pt idx="0">
                  <c:v> FV at 0%  </c:v>
                </c:pt>
              </c:strCache>
            </c:strRef>
          </c:tx>
          <c:spPr>
            <a:ln w="44450" cap="rnd">
              <a:solidFill>
                <a:schemeClr val="tx2">
                  <a:lumMod val="60000"/>
                  <a:lumOff val="40000"/>
                </a:schemeClr>
              </a:solidFill>
              <a:round/>
            </a:ln>
            <a:effectLst/>
          </c:spPr>
          <c:marker>
            <c:symbol val="diamond"/>
            <c:size val="6"/>
            <c:spPr>
              <a:solidFill>
                <a:schemeClr val="accent1"/>
              </a:solidFill>
              <a:ln w="9525">
                <a:solidFill>
                  <a:schemeClr val="accent1"/>
                </a:solidFill>
                <a:round/>
              </a:ln>
              <a:effectLst/>
            </c:spPr>
          </c:marker>
          <c:xVal>
            <c:numRef>
              <c:f>'03FV B'!$A$5:$A$25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'03FV B'!$B$5:$B$25</c:f>
              <c:numCache>
                <c:formatCode>0.00</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yVal>
          <c:smooth val="0"/>
          <c:extLst>
            <c:ext xmlns:c16="http://schemas.microsoft.com/office/drawing/2014/chart" uri="{C3380CC4-5D6E-409C-BE32-E72D297353CC}">
              <c16:uniqueId val="{00000000-12A5-4B05-8B22-7142E6732318}"/>
            </c:ext>
          </c:extLst>
        </c:ser>
        <c:ser>
          <c:idx val="1"/>
          <c:order val="1"/>
          <c:tx>
            <c:strRef>
              <c:f>'03FV B'!$C$4</c:f>
              <c:strCache>
                <c:ptCount val="1"/>
                <c:pt idx="0">
                  <c:v> FV at 6%  </c:v>
                </c:pt>
              </c:strCache>
            </c:strRef>
          </c:tx>
          <c:spPr>
            <a:ln w="44450" cap="rnd">
              <a:solidFill>
                <a:schemeClr val="accent2"/>
              </a:solidFill>
              <a:round/>
            </a:ln>
            <a:effectLst/>
          </c:spPr>
          <c:marker>
            <c:symbol val="square"/>
            <c:size val="6"/>
            <c:spPr>
              <a:solidFill>
                <a:schemeClr val="accent2"/>
              </a:solidFill>
              <a:ln w="9525">
                <a:solidFill>
                  <a:schemeClr val="accent2"/>
                </a:solidFill>
                <a:round/>
              </a:ln>
              <a:effectLst/>
            </c:spPr>
          </c:marker>
          <c:xVal>
            <c:numRef>
              <c:f>'03FV B'!$A$5:$A$25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'03FV B'!$C$5:$C$25</c:f>
              <c:numCache>
                <c:formatCode>0.00</c:formatCode>
                <c:ptCount val="21"/>
                <c:pt idx="0">
                  <c:v>100</c:v>
                </c:pt>
                <c:pt idx="1">
                  <c:v>106</c:v>
                </c:pt>
                <c:pt idx="2">
                  <c:v>112.36000000000001</c:v>
                </c:pt>
                <c:pt idx="3">
                  <c:v>119.10160000000003</c:v>
                </c:pt>
                <c:pt idx="4">
                  <c:v>126.24769600000003</c:v>
                </c:pt>
                <c:pt idx="5">
                  <c:v>133.82255776000005</c:v>
                </c:pt>
                <c:pt idx="6">
                  <c:v>141.85191122560005</c:v>
                </c:pt>
                <c:pt idx="7">
                  <c:v>150.36302589913609</c:v>
                </c:pt>
                <c:pt idx="8">
                  <c:v>159.38480745308422</c:v>
                </c:pt>
                <c:pt idx="9">
                  <c:v>168.94789590026929</c:v>
                </c:pt>
                <c:pt idx="10">
                  <c:v>179.08476965428545</c:v>
                </c:pt>
                <c:pt idx="11">
                  <c:v>189.82985583354261</c:v>
                </c:pt>
                <c:pt idx="12">
                  <c:v>201.2196471835552</c:v>
                </c:pt>
                <c:pt idx="13">
                  <c:v>213.2928260145685</c:v>
                </c:pt>
                <c:pt idx="14">
                  <c:v>226.09039557544261</c:v>
                </c:pt>
                <c:pt idx="15">
                  <c:v>239.65581930996925</c:v>
                </c:pt>
                <c:pt idx="16">
                  <c:v>254.03516846856732</c:v>
                </c:pt>
                <c:pt idx="17">
                  <c:v>269.2772785766814</c:v>
                </c:pt>
                <c:pt idx="18">
                  <c:v>285.43391529128229</c:v>
                </c:pt>
                <c:pt idx="19">
                  <c:v>302.55995020875923</c:v>
                </c:pt>
                <c:pt idx="20">
                  <c:v>320.71354722128478</c:v>
                </c:pt>
              </c:numCache>
            </c:numRef>
          </c:yVal>
          <c:smooth val="0"/>
          <c:extLst>
            <c:ext xmlns:c16="http://schemas.microsoft.com/office/drawing/2014/chart" uri="{C3380CC4-5D6E-409C-BE32-E72D297353CC}">
              <c16:uniqueId val="{00000001-12A5-4B05-8B22-7142E6732318}"/>
            </c:ext>
          </c:extLst>
        </c:ser>
        <c:ser>
          <c:idx val="2"/>
          <c:order val="2"/>
          <c:tx>
            <c:strRef>
              <c:f>'03FV B'!$D$4</c:f>
              <c:strCache>
                <c:ptCount val="1"/>
                <c:pt idx="0">
                  <c:v> FV at 12%  </c:v>
                </c:pt>
              </c:strCache>
            </c:strRef>
          </c:tx>
          <c:spPr>
            <a:ln w="44450" cap="rnd">
              <a:solidFill>
                <a:schemeClr val="accent3"/>
              </a:solidFill>
              <a:round/>
            </a:ln>
            <a:effectLst/>
          </c:spPr>
          <c:marker>
            <c:symbol val="triangle"/>
            <c:size val="6"/>
            <c:spPr>
              <a:solidFill>
                <a:schemeClr val="accent3"/>
              </a:solidFill>
              <a:ln w="9525">
                <a:solidFill>
                  <a:schemeClr val="accent3"/>
                </a:solidFill>
                <a:round/>
              </a:ln>
              <a:effectLst/>
            </c:spPr>
          </c:marker>
          <c:xVal>
            <c:numRef>
              <c:f>'03FV B'!$A$5:$A$25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'03FV B'!$D$5:$D$25</c:f>
              <c:numCache>
                <c:formatCode>0.00</c:formatCode>
                <c:ptCount val="21"/>
                <c:pt idx="0">
                  <c:v>100</c:v>
                </c:pt>
                <c:pt idx="1">
                  <c:v>112.00000000000001</c:v>
                </c:pt>
                <c:pt idx="2">
                  <c:v>125.44000000000001</c:v>
                </c:pt>
                <c:pt idx="3">
                  <c:v>140.49280000000005</c:v>
                </c:pt>
                <c:pt idx="4">
                  <c:v>157.35193600000002</c:v>
                </c:pt>
                <c:pt idx="5">
                  <c:v>176.23416832000004</c:v>
                </c:pt>
                <c:pt idx="6">
                  <c:v>197.38226851840008</c:v>
                </c:pt>
                <c:pt idx="7">
                  <c:v>221.0681407406081</c:v>
                </c:pt>
                <c:pt idx="8">
                  <c:v>247.59631762948109</c:v>
                </c:pt>
                <c:pt idx="9">
                  <c:v>277.3078757450188</c:v>
                </c:pt>
                <c:pt idx="10">
                  <c:v>310.58482083442112</c:v>
                </c:pt>
                <c:pt idx="11">
                  <c:v>347.85499933455174</c:v>
                </c:pt>
                <c:pt idx="12">
                  <c:v>389.59759925469785</c:v>
                </c:pt>
                <c:pt idx="13">
                  <c:v>436.34931116526172</c:v>
                </c:pt>
                <c:pt idx="14">
                  <c:v>488.71122850509312</c:v>
                </c:pt>
                <c:pt idx="15">
                  <c:v>547.35657592570431</c:v>
                </c:pt>
                <c:pt idx="16">
                  <c:v>613.03936503678892</c:v>
                </c:pt>
                <c:pt idx="17">
                  <c:v>686.60408884120363</c:v>
                </c:pt>
                <c:pt idx="18">
                  <c:v>768.99657950214817</c:v>
                </c:pt>
                <c:pt idx="19">
                  <c:v>861.27616904240597</c:v>
                </c:pt>
                <c:pt idx="20">
                  <c:v>964.62930932749464</c:v>
                </c:pt>
              </c:numCache>
            </c:numRef>
          </c:yVal>
          <c:smooth val="0"/>
          <c:extLst>
            <c:ext xmlns:c16="http://schemas.microsoft.com/office/drawing/2014/chart" uri="{C3380CC4-5D6E-409C-BE32-E72D297353CC}">
              <c16:uniqueId val="{00000002-12A5-4B05-8B22-7142E6732318}"/>
            </c:ext>
          </c:extLst>
        </c:ser>
        <c:dLbls>
          <c:showLegendKey val="0"/>
          <c:showVal val="0"/>
          <c:showCatName val="0"/>
          <c:showSerName val="0"/>
          <c:showPercent val="0"/>
          <c:showBubbleSize val="0"/>
        </c:dLbls>
        <c:axId val="238315376"/>
        <c:axId val="238315704"/>
      </c:scatterChart>
      <c:valAx>
        <c:axId val="23831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38315704"/>
        <c:crosses val="autoZero"/>
        <c:crossBetween val="midCat"/>
      </c:valAx>
      <c:valAx>
        <c:axId val="238315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15376"/>
        <c:crosses val="autoZero"/>
        <c:crossBetween val="midCat"/>
      </c:valAx>
      <c:spPr>
        <a:blipFill dpi="0" rotWithShape="1">
          <a:blip xmlns:r="http://schemas.openxmlformats.org/officeDocument/2006/relationships" r:embed="rId3">
            <a:alphaModFix amt="66000"/>
          </a:blip>
          <a:srcRect/>
          <a:stretch>
            <a:fillRect/>
          </a:stretch>
        </a:blipFill>
        <a:ln>
          <a:noFill/>
        </a:ln>
        <a:effectLst>
          <a:glow rad="127000">
            <a:schemeClr val="tx2">
              <a:lumMod val="60000"/>
              <a:lumOff val="40000"/>
            </a:schemeClr>
          </a:glow>
          <a:outerShdw blurRad="50800" dist="50800" dir="5400000" algn="ctr" rotWithShape="0">
            <a:schemeClr val="tx1">
              <a:alpha val="50000"/>
            </a:scheme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a:glow rad="127000">
        <a:schemeClr val="accent2">
          <a:lumMod val="60000"/>
          <a:lumOff val="40000"/>
        </a:schemeClr>
      </a:glow>
      <a:outerShdw blurRad="50800" dist="50800" dir="5400000" algn="ctr" rotWithShape="0">
        <a:schemeClr val="bg1"/>
      </a:outerShdw>
    </a:effectLst>
    <a:scene3d>
      <a:camera prst="orthographicFront"/>
      <a:lightRig rig="freezing" dir="t"/>
    </a:scene3d>
    <a:sp3d prstMaterial="clear"/>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10</xdr:col>
      <xdr:colOff>428625</xdr:colOff>
      <xdr:row>24</xdr:row>
      <xdr:rowOff>101379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6524625" cy="4663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380999</xdr:colOff>
      <xdr:row>3</xdr:row>
      <xdr:rowOff>142875</xdr:rowOff>
    </xdr:from>
    <xdr:to>
      <xdr:col>7</xdr:col>
      <xdr:colOff>133349</xdr:colOff>
      <xdr:row>18</xdr:row>
      <xdr:rowOff>123824</xdr:rowOff>
    </xdr:to>
    <xdr:graphicFrame macro="">
      <xdr:nvGraphicFramePr>
        <xdr:cNvPr id="2" name="Chart 1">
          <a:extLst>
            <a:ext uri="{FF2B5EF4-FFF2-40B4-BE49-F238E27FC236}">
              <a16:creationId xmlns:a16="http://schemas.microsoft.com/office/drawing/2014/main" id="{DD06CA0C-DC2C-43C7-B0A3-A6CB4CD9F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438150</xdr:colOff>
      <xdr:row>23</xdr:row>
      <xdr:rowOff>1874</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34150" cy="4383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zoomScale="50" zoomScaleNormal="50" workbookViewId="0">
      <selection activeCell="A18" sqref="A18"/>
    </sheetView>
  </sheetViews>
  <sheetFormatPr defaultRowHeight="31.5" x14ac:dyDescent="0.5"/>
  <cols>
    <col min="1" max="1" width="101.140625" style="11" customWidth="1"/>
    <col min="2" max="2" width="31.28515625" style="11" bestFit="1" customWidth="1"/>
    <col min="3" max="3" width="17.85546875" style="11" bestFit="1" customWidth="1"/>
    <col min="4" max="4" width="13.28515625" style="11" bestFit="1" customWidth="1"/>
    <col min="5" max="5" width="9.140625" style="11"/>
    <col min="6" max="6" width="17.85546875" style="11" bestFit="1" customWidth="1"/>
    <col min="7" max="16384" width="9.140625" style="11"/>
  </cols>
  <sheetData>
    <row r="1" spans="1:6" x14ac:dyDescent="0.5">
      <c r="A1" s="9" t="s">
        <v>10</v>
      </c>
      <c r="B1" s="10"/>
      <c r="D1" s="26">
        <v>0.06</v>
      </c>
    </row>
    <row r="2" spans="1:6" x14ac:dyDescent="0.5">
      <c r="A2" s="9" t="s">
        <v>11</v>
      </c>
      <c r="B2" s="9">
        <v>100</v>
      </c>
      <c r="D2" s="26">
        <v>6.5000000000000002E-2</v>
      </c>
    </row>
    <row r="3" spans="1:6" x14ac:dyDescent="0.5">
      <c r="A3" s="9" t="s">
        <v>12</v>
      </c>
      <c r="B3" s="12">
        <v>0.06</v>
      </c>
      <c r="C3" s="27"/>
      <c r="D3" s="26">
        <v>0.06</v>
      </c>
    </row>
    <row r="4" spans="1:6" x14ac:dyDescent="0.5">
      <c r="A4" s="9" t="s">
        <v>13</v>
      </c>
      <c r="B4" s="9">
        <v>2</v>
      </c>
      <c r="D4" s="26">
        <v>6.25E-2</v>
      </c>
    </row>
    <row r="5" spans="1:6" x14ac:dyDescent="0.5">
      <c r="A5" s="10" t="s">
        <v>0</v>
      </c>
      <c r="B5" s="10" t="s">
        <v>0</v>
      </c>
      <c r="D5" s="26">
        <v>5.67E-2</v>
      </c>
    </row>
    <row r="6" spans="1:6" x14ac:dyDescent="0.5">
      <c r="A6" s="9" t="s">
        <v>14</v>
      </c>
      <c r="B6" s="14">
        <f>B2*(1+B3)^B4</f>
        <v>112.36000000000001</v>
      </c>
      <c r="D6" s="26">
        <v>7.0000000000000007E-2</v>
      </c>
    </row>
    <row r="7" spans="1:6" x14ac:dyDescent="0.5">
      <c r="A7" s="13"/>
      <c r="B7" s="15"/>
      <c r="D7" s="26">
        <v>7.2499999999999995E-2</v>
      </c>
    </row>
    <row r="8" spans="1:6" x14ac:dyDescent="0.5">
      <c r="A8" s="9" t="s">
        <v>15</v>
      </c>
      <c r="B8" s="17">
        <f>FV(B3,B4,,-B2)</f>
        <v>112.36000000000001</v>
      </c>
      <c r="D8" s="26">
        <v>6.7500000000000004E-2</v>
      </c>
    </row>
    <row r="9" spans="1:6" x14ac:dyDescent="0.5">
      <c r="A9" s="9"/>
      <c r="B9" s="17"/>
      <c r="D9" s="26">
        <v>6.3399999999999998E-2</v>
      </c>
      <c r="F9" s="11">
        <f>FVSCHEDULE(B$2,D1:D3)</f>
        <v>119.66340000000001</v>
      </c>
    </row>
    <row r="10" spans="1:6" x14ac:dyDescent="0.5">
      <c r="A10" s="9" t="s">
        <v>22</v>
      </c>
      <c r="B10" s="16" t="s">
        <v>9</v>
      </c>
      <c r="D10" s="26">
        <v>7.0000000000000007E-2</v>
      </c>
    </row>
    <row r="11" spans="1:6" ht="66.75" customHeight="1" x14ac:dyDescent="0.5">
      <c r="A11" s="36" t="s">
        <v>16</v>
      </c>
      <c r="B11" s="36"/>
      <c r="C11" s="11">
        <f>FVSCHEDULE(B2,D1:D2)</f>
        <v>112.89</v>
      </c>
    </row>
    <row r="12" spans="1:6" x14ac:dyDescent="0.5">
      <c r="B12" s="24"/>
    </row>
    <row r="13" spans="1:6" x14ac:dyDescent="0.5">
      <c r="A13" s="11" t="s">
        <v>25</v>
      </c>
      <c r="B13" s="24"/>
    </row>
    <row r="14" spans="1:6" x14ac:dyDescent="0.5">
      <c r="A14" s="9" t="s">
        <v>24</v>
      </c>
      <c r="B14" s="25">
        <f>PV(B3, B4, ,112.36)</f>
        <v>-99.999999999999986</v>
      </c>
    </row>
    <row r="15" spans="1:6" x14ac:dyDescent="0.5">
      <c r="B15" s="11" t="s">
        <v>40</v>
      </c>
      <c r="D15" s="39">
        <f>B3*1</f>
        <v>0.06</v>
      </c>
      <c r="F15" s="26"/>
    </row>
    <row r="17" spans="1:3" x14ac:dyDescent="0.5">
      <c r="A17" s="11" t="s">
        <v>69</v>
      </c>
      <c r="B17" s="11">
        <f>B2*(1+B3/4)*(B4*4)</f>
        <v>811.99999999999989</v>
      </c>
      <c r="C17" s="26" t="s">
        <v>68</v>
      </c>
    </row>
  </sheetData>
  <mergeCells count="1">
    <mergeCell ref="A11:B11"/>
  </mergeCells>
  <dataValidations count="1">
    <dataValidation type="decimal" allowBlank="1" showInputMessage="1" showErrorMessage="1" error="Invalid input (range is 0% to 25%)" prompt="Enter Rate without %" sqref="B3">
      <formula1>0</formula1>
      <formula2>0.25</formula2>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5" sqref="D5"/>
    </sheetView>
  </sheetViews>
  <sheetFormatPr defaultRowHeight="15" x14ac:dyDescent="0.25"/>
  <cols>
    <col min="2" max="2" width="28.85546875" customWidth="1"/>
    <col min="3" max="3" width="29.85546875" customWidth="1"/>
    <col min="4" max="4" width="31.140625" customWidth="1"/>
    <col min="5" max="5" width="9.85546875" bestFit="1" customWidth="1"/>
  </cols>
  <sheetData>
    <row r="1" spans="1:6" x14ac:dyDescent="0.25">
      <c r="A1" t="s">
        <v>54</v>
      </c>
      <c r="B1" s="29">
        <v>0.06</v>
      </c>
    </row>
    <row r="2" spans="1:6" x14ac:dyDescent="0.25">
      <c r="A2" t="s">
        <v>53</v>
      </c>
      <c r="B2" t="s">
        <v>52</v>
      </c>
      <c r="C2" t="s">
        <v>51</v>
      </c>
      <c r="D2" t="s">
        <v>50</v>
      </c>
    </row>
    <row r="4" spans="1:6" x14ac:dyDescent="0.25">
      <c r="A4">
        <v>1</v>
      </c>
      <c r="B4" s="30">
        <v>0</v>
      </c>
      <c r="C4">
        <v>100</v>
      </c>
      <c r="D4" s="28">
        <v>0.06</v>
      </c>
      <c r="E4" s="34">
        <f>FV(D$4,1,0,-C4)</f>
        <v>106</v>
      </c>
    </row>
    <row r="5" spans="1:6" x14ac:dyDescent="0.25">
      <c r="A5">
        <v>2</v>
      </c>
      <c r="B5" s="30">
        <f t="shared" ref="B5:B13" si="0">E4</f>
        <v>106</v>
      </c>
      <c r="C5">
        <v>100</v>
      </c>
      <c r="D5">
        <f xml:space="preserve"> (D4*100 + (B5*D$4))</f>
        <v>12.36</v>
      </c>
      <c r="E5" s="34">
        <f t="shared" ref="E5:E13" si="1">FV(D$4,1,0,-B5)</f>
        <v>112.36</v>
      </c>
      <c r="F5" t="s">
        <v>49</v>
      </c>
    </row>
    <row r="6" spans="1:6" x14ac:dyDescent="0.25">
      <c r="A6">
        <v>3</v>
      </c>
      <c r="B6" s="30">
        <f t="shared" si="0"/>
        <v>112.36</v>
      </c>
      <c r="C6">
        <v>100</v>
      </c>
      <c r="E6" s="34">
        <f t="shared" si="1"/>
        <v>119.1016</v>
      </c>
    </row>
    <row r="7" spans="1:6" x14ac:dyDescent="0.25">
      <c r="A7">
        <v>4</v>
      </c>
      <c r="B7" s="30">
        <f t="shared" si="0"/>
        <v>119.1016</v>
      </c>
      <c r="C7">
        <v>100</v>
      </c>
      <c r="E7" s="34">
        <f t="shared" si="1"/>
        <v>126.247696</v>
      </c>
    </row>
    <row r="8" spans="1:6" x14ac:dyDescent="0.25">
      <c r="A8">
        <v>5</v>
      </c>
      <c r="B8" s="30">
        <f t="shared" si="0"/>
        <v>126.247696</v>
      </c>
      <c r="C8">
        <v>100</v>
      </c>
      <c r="E8" s="34">
        <f t="shared" si="1"/>
        <v>133.82255776000002</v>
      </c>
    </row>
    <row r="9" spans="1:6" x14ac:dyDescent="0.25">
      <c r="A9">
        <v>6</v>
      </c>
      <c r="B9" s="30">
        <f t="shared" si="0"/>
        <v>133.82255776000002</v>
      </c>
      <c r="C9">
        <v>100</v>
      </c>
      <c r="E9" s="34">
        <f t="shared" si="1"/>
        <v>141.85191122560002</v>
      </c>
    </row>
    <row r="10" spans="1:6" x14ac:dyDescent="0.25">
      <c r="A10">
        <v>7</v>
      </c>
      <c r="B10" s="30">
        <f t="shared" si="0"/>
        <v>141.85191122560002</v>
      </c>
      <c r="C10">
        <v>100</v>
      </c>
      <c r="E10" s="34">
        <f t="shared" si="1"/>
        <v>150.36302589913603</v>
      </c>
    </row>
    <row r="11" spans="1:6" x14ac:dyDescent="0.25">
      <c r="A11">
        <v>8</v>
      </c>
      <c r="B11" s="30">
        <f t="shared" si="0"/>
        <v>150.36302589913603</v>
      </c>
      <c r="C11">
        <v>100</v>
      </c>
      <c r="E11" s="34">
        <f t="shared" si="1"/>
        <v>159.38480745308419</v>
      </c>
    </row>
    <row r="12" spans="1:6" x14ac:dyDescent="0.25">
      <c r="A12">
        <v>9</v>
      </c>
      <c r="B12" s="30">
        <f t="shared" si="0"/>
        <v>159.38480745308419</v>
      </c>
      <c r="C12">
        <v>100</v>
      </c>
      <c r="E12" s="34">
        <f t="shared" si="1"/>
        <v>168.94789590026926</v>
      </c>
    </row>
    <row r="13" spans="1:6" x14ac:dyDescent="0.25">
      <c r="A13">
        <v>10</v>
      </c>
      <c r="B13" s="30">
        <f t="shared" si="0"/>
        <v>168.94789590026926</v>
      </c>
      <c r="C13">
        <v>100</v>
      </c>
      <c r="E13" s="34">
        <f t="shared" si="1"/>
        <v>179.08476965428542</v>
      </c>
    </row>
    <row r="15" spans="1:6" x14ac:dyDescent="0.25">
      <c r="B15" t="s">
        <v>48</v>
      </c>
      <c r="E15" s="34">
        <f>FV(B1,A13,-C4,1)</f>
        <v>1316.2886465415481</v>
      </c>
    </row>
    <row r="16" spans="1:6" x14ac:dyDescent="0.25">
      <c r="E16" t="s">
        <v>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9" sqref="B9"/>
    </sheetView>
  </sheetViews>
  <sheetFormatPr defaultRowHeight="15" x14ac:dyDescent="0.25"/>
  <cols>
    <col min="1" max="1" width="24.5703125" customWidth="1"/>
    <col min="2" max="2" width="13.7109375" customWidth="1"/>
  </cols>
  <sheetData>
    <row r="1" spans="1:6" x14ac:dyDescent="0.25">
      <c r="A1" s="35" t="s">
        <v>63</v>
      </c>
    </row>
    <row r="2" spans="1:6" x14ac:dyDescent="0.25">
      <c r="A2" t="s">
        <v>62</v>
      </c>
      <c r="B2">
        <v>100</v>
      </c>
    </row>
    <row r="3" spans="1:6" x14ac:dyDescent="0.25">
      <c r="A3" t="s">
        <v>61</v>
      </c>
      <c r="B3">
        <v>3</v>
      </c>
    </row>
    <row r="4" spans="1:6" x14ac:dyDescent="0.25">
      <c r="A4" t="s">
        <v>60</v>
      </c>
      <c r="B4" s="29">
        <v>0.06</v>
      </c>
      <c r="C4" s="34">
        <f>-PV(B4,B3,0,B2)</f>
        <v>83.961928303230167</v>
      </c>
    </row>
    <row r="5" spans="1:6" x14ac:dyDescent="0.25">
      <c r="A5" t="s">
        <v>59</v>
      </c>
      <c r="B5" s="30">
        <f>B2/(1+B4)^B3</f>
        <v>83.961928303230167</v>
      </c>
    </row>
    <row r="7" spans="1:6" x14ac:dyDescent="0.25">
      <c r="A7" t="s">
        <v>58</v>
      </c>
    </row>
    <row r="8" spans="1:6" x14ac:dyDescent="0.25">
      <c r="A8" t="s">
        <v>57</v>
      </c>
      <c r="B8">
        <v>83.96</v>
      </c>
    </row>
    <row r="9" spans="1:6" x14ac:dyDescent="0.25">
      <c r="A9" t="s">
        <v>56</v>
      </c>
      <c r="B9" s="30">
        <f>B8*(1+B4)^B3</f>
        <v>99.997703360000017</v>
      </c>
    </row>
    <row r="10" spans="1:6" x14ac:dyDescent="0.25">
      <c r="F10" t="s">
        <v>67</v>
      </c>
    </row>
    <row r="12" spans="1:6" x14ac:dyDescent="0.25">
      <c r="A12" t="s">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2" sqref="G1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75" zoomScaleNormal="75" workbookViewId="0">
      <selection activeCell="B8" sqref="B8"/>
    </sheetView>
  </sheetViews>
  <sheetFormatPr defaultRowHeight="21" x14ac:dyDescent="0.35"/>
  <cols>
    <col min="1" max="1" width="59.85546875" style="8" bestFit="1" customWidth="1"/>
    <col min="2" max="2" width="18" style="8" bestFit="1" customWidth="1"/>
    <col min="3" max="3" width="17.5703125" style="8" bestFit="1" customWidth="1"/>
    <col min="4" max="16384" width="9.140625" style="8"/>
  </cols>
  <sheetData>
    <row r="1" spans="1:5" x14ac:dyDescent="0.35">
      <c r="A1" s="18" t="s">
        <v>17</v>
      </c>
      <c r="B1" s="18">
        <v>100</v>
      </c>
    </row>
    <row r="2" spans="1:5" x14ac:dyDescent="0.35">
      <c r="A2" s="18" t="s">
        <v>18</v>
      </c>
      <c r="B2" s="19" t="s">
        <v>9</v>
      </c>
      <c r="C2" s="20" t="s">
        <v>0</v>
      </c>
      <c r="D2" s="18"/>
      <c r="E2" s="20"/>
    </row>
    <row r="3" spans="1:5" x14ac:dyDescent="0.35">
      <c r="A3" s="18" t="s">
        <v>19</v>
      </c>
      <c r="B3" s="18">
        <v>2</v>
      </c>
      <c r="C3" s="20" t="s">
        <v>0</v>
      </c>
      <c r="D3" s="20"/>
      <c r="E3" s="20"/>
    </row>
    <row r="4" spans="1:5" x14ac:dyDescent="0.35">
      <c r="A4" s="20" t="s">
        <v>0</v>
      </c>
      <c r="B4" s="20" t="s">
        <v>0</v>
      </c>
      <c r="C4" s="20" t="s">
        <v>0</v>
      </c>
      <c r="D4" s="18"/>
      <c r="E4" s="20"/>
    </row>
    <row r="5" spans="1:5" x14ac:dyDescent="0.35">
      <c r="A5" s="18" t="s">
        <v>20</v>
      </c>
      <c r="B5" s="21" t="s">
        <v>9</v>
      </c>
      <c r="C5" s="22"/>
      <c r="D5" s="18"/>
      <c r="E5" s="18"/>
    </row>
    <row r="6" spans="1:5" ht="90.75" customHeight="1" x14ac:dyDescent="0.35">
      <c r="A6" s="37" t="s">
        <v>21</v>
      </c>
      <c r="B6" s="37"/>
      <c r="C6" s="37"/>
      <c r="D6" s="37"/>
      <c r="E6" s="37"/>
    </row>
    <row r="7" spans="1:5" x14ac:dyDescent="0.35">
      <c r="A7" s="5" t="s">
        <v>4</v>
      </c>
      <c r="B7" s="4" t="s">
        <v>5</v>
      </c>
      <c r="C7" s="20"/>
      <c r="D7" s="18"/>
      <c r="E7" s="20"/>
    </row>
    <row r="8" spans="1:5" x14ac:dyDescent="0.35">
      <c r="A8" s="8">
        <v>0</v>
      </c>
      <c r="B8" s="23" t="s">
        <v>9</v>
      </c>
    </row>
    <row r="9" spans="1:5" x14ac:dyDescent="0.35">
      <c r="A9" s="8">
        <v>1</v>
      </c>
      <c r="B9" s="23" t="s">
        <v>9</v>
      </c>
    </row>
    <row r="10" spans="1:5" x14ac:dyDescent="0.35">
      <c r="A10" s="8">
        <v>2</v>
      </c>
      <c r="B10" s="23" t="s">
        <v>9</v>
      </c>
    </row>
    <row r="11" spans="1:5" x14ac:dyDescent="0.35">
      <c r="A11" s="8">
        <v>3</v>
      </c>
      <c r="B11" s="23" t="s">
        <v>9</v>
      </c>
    </row>
    <row r="12" spans="1:5" x14ac:dyDescent="0.35">
      <c r="A12" s="8">
        <v>4</v>
      </c>
      <c r="B12" s="23" t="s">
        <v>9</v>
      </c>
    </row>
    <row r="13" spans="1:5" x14ac:dyDescent="0.35">
      <c r="A13" s="8">
        <v>5</v>
      </c>
      <c r="B13" s="23" t="s">
        <v>9</v>
      </c>
    </row>
    <row r="14" spans="1:5" x14ac:dyDescent="0.35">
      <c r="A14" s="8">
        <v>6</v>
      </c>
      <c r="B14" s="23" t="s">
        <v>9</v>
      </c>
    </row>
    <row r="15" spans="1:5" x14ac:dyDescent="0.35">
      <c r="A15" s="8">
        <v>7</v>
      </c>
      <c r="B15" s="23" t="s">
        <v>9</v>
      </c>
    </row>
    <row r="16" spans="1:5" x14ac:dyDescent="0.35">
      <c r="A16" s="8">
        <v>8</v>
      </c>
      <c r="B16" s="23" t="s">
        <v>9</v>
      </c>
    </row>
    <row r="17" spans="1:2" x14ac:dyDescent="0.35">
      <c r="A17" s="8">
        <v>9</v>
      </c>
      <c r="B17" s="23" t="s">
        <v>9</v>
      </c>
    </row>
    <row r="18" spans="1:2" x14ac:dyDescent="0.35">
      <c r="A18" s="8">
        <v>10</v>
      </c>
      <c r="B18" s="23" t="s">
        <v>9</v>
      </c>
    </row>
    <row r="19" spans="1:2" x14ac:dyDescent="0.35">
      <c r="A19" s="8">
        <v>11</v>
      </c>
      <c r="B19" s="23" t="s">
        <v>9</v>
      </c>
    </row>
    <row r="20" spans="1:2" x14ac:dyDescent="0.35">
      <c r="A20" s="8">
        <v>12</v>
      </c>
      <c r="B20" s="23" t="s">
        <v>9</v>
      </c>
    </row>
    <row r="21" spans="1:2" x14ac:dyDescent="0.35">
      <c r="A21" s="8">
        <v>13</v>
      </c>
      <c r="B21" s="23" t="s">
        <v>9</v>
      </c>
    </row>
    <row r="22" spans="1:2" x14ac:dyDescent="0.35">
      <c r="A22" s="8">
        <v>14</v>
      </c>
      <c r="B22" s="23" t="s">
        <v>9</v>
      </c>
    </row>
    <row r="23" spans="1:2" x14ac:dyDescent="0.35">
      <c r="A23" s="8">
        <v>15</v>
      </c>
      <c r="B23" s="23" t="s">
        <v>9</v>
      </c>
    </row>
    <row r="24" spans="1:2" x14ac:dyDescent="0.35">
      <c r="A24" s="8">
        <v>16</v>
      </c>
      <c r="B24" s="23" t="s">
        <v>9</v>
      </c>
    </row>
    <row r="25" spans="1:2" x14ac:dyDescent="0.35">
      <c r="A25" s="8">
        <v>17</v>
      </c>
      <c r="B25" s="23" t="s">
        <v>9</v>
      </c>
    </row>
    <row r="26" spans="1:2" x14ac:dyDescent="0.35">
      <c r="A26" s="8">
        <v>18</v>
      </c>
      <c r="B26" s="23" t="s">
        <v>9</v>
      </c>
    </row>
    <row r="27" spans="1:2" x14ac:dyDescent="0.35">
      <c r="A27" s="8">
        <v>19</v>
      </c>
      <c r="B27" s="23" t="s">
        <v>9</v>
      </c>
    </row>
    <row r="28" spans="1:2" x14ac:dyDescent="0.35">
      <c r="A28" s="8">
        <v>20</v>
      </c>
      <c r="B28" s="23" t="s">
        <v>9</v>
      </c>
    </row>
  </sheetData>
  <mergeCells count="1">
    <mergeCell ref="A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1"/>
  <sheetViews>
    <sheetView workbookViewId="0">
      <selection activeCell="L14" sqref="L14"/>
    </sheetView>
  </sheetViews>
  <sheetFormatPr defaultRowHeight="15" x14ac:dyDescent="0.25"/>
  <sheetData>
    <row r="11" spans="12:12" x14ac:dyDescent="0.25">
      <c r="L1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110" zoomScaleNormal="110" workbookViewId="0">
      <selection activeCell="E15" sqref="E15"/>
    </sheetView>
  </sheetViews>
  <sheetFormatPr defaultRowHeight="15" x14ac:dyDescent="0.25"/>
  <cols>
    <col min="1" max="1" width="21.7109375" bestFit="1" customWidth="1"/>
    <col min="2" max="3" width="14.7109375" bestFit="1" customWidth="1"/>
    <col min="4" max="4" width="16.5703125" bestFit="1" customWidth="1"/>
    <col min="5" max="5" width="85.5703125" customWidth="1"/>
  </cols>
  <sheetData>
    <row r="1" spans="1:5" ht="23.25" x14ac:dyDescent="0.35">
      <c r="A1" s="1" t="s">
        <v>1</v>
      </c>
      <c r="B1" s="1">
        <v>100</v>
      </c>
      <c r="C1" s="2" t="s">
        <v>0</v>
      </c>
      <c r="D1" s="2" t="s">
        <v>0</v>
      </c>
    </row>
    <row r="2" spans="1:5" ht="23.25" x14ac:dyDescent="0.35">
      <c r="A2" s="1" t="s">
        <v>2</v>
      </c>
      <c r="B2" s="6" t="s">
        <v>9</v>
      </c>
      <c r="C2" s="3"/>
      <c r="D2" s="3"/>
    </row>
    <row r="3" spans="1:5" ht="113.25" customHeight="1" x14ac:dyDescent="0.25">
      <c r="A3" s="38" t="s">
        <v>23</v>
      </c>
      <c r="B3" s="38"/>
      <c r="C3" s="38"/>
      <c r="D3" s="38"/>
      <c r="E3" s="38"/>
    </row>
    <row r="4" spans="1:5" ht="23.25" x14ac:dyDescent="0.35">
      <c r="A4" s="1" t="s">
        <v>3</v>
      </c>
      <c r="B4" s="1" t="s">
        <v>6</v>
      </c>
      <c r="C4" s="1" t="s">
        <v>7</v>
      </c>
      <c r="D4" s="1" t="s">
        <v>8</v>
      </c>
    </row>
    <row r="5" spans="1:5" ht="23.25" x14ac:dyDescent="0.35">
      <c r="A5" s="1">
        <v>0</v>
      </c>
      <c r="B5" s="7" t="s">
        <v>9</v>
      </c>
      <c r="C5" s="7" t="s">
        <v>9</v>
      </c>
      <c r="D5" s="7" t="s">
        <v>9</v>
      </c>
    </row>
    <row r="6" spans="1:5" ht="23.25" x14ac:dyDescent="0.35">
      <c r="A6" s="1">
        <v>1</v>
      </c>
      <c r="B6" s="7" t="s">
        <v>9</v>
      </c>
      <c r="C6" s="7" t="s">
        <v>9</v>
      </c>
      <c r="D6" s="7" t="s">
        <v>9</v>
      </c>
    </row>
    <row r="7" spans="1:5" ht="23.25" x14ac:dyDescent="0.35">
      <c r="A7" s="1">
        <v>2</v>
      </c>
      <c r="B7" s="7" t="s">
        <v>9</v>
      </c>
      <c r="C7" s="7" t="s">
        <v>9</v>
      </c>
      <c r="D7" s="7" t="s">
        <v>9</v>
      </c>
    </row>
    <row r="8" spans="1:5" ht="23.25" x14ac:dyDescent="0.35">
      <c r="A8" s="1">
        <v>3</v>
      </c>
      <c r="B8" s="7" t="s">
        <v>9</v>
      </c>
      <c r="C8" s="7" t="s">
        <v>9</v>
      </c>
      <c r="D8" s="7" t="s">
        <v>9</v>
      </c>
    </row>
    <row r="9" spans="1:5" ht="23.25" x14ac:dyDescent="0.35">
      <c r="A9" s="1">
        <v>4</v>
      </c>
      <c r="B9" s="7" t="s">
        <v>9</v>
      </c>
      <c r="C9" s="7" t="s">
        <v>9</v>
      </c>
      <c r="D9" s="7" t="s">
        <v>9</v>
      </c>
    </row>
    <row r="10" spans="1:5" ht="23.25" x14ac:dyDescent="0.35">
      <c r="A10" s="1">
        <v>5</v>
      </c>
      <c r="B10" s="7" t="s">
        <v>9</v>
      </c>
      <c r="C10" s="7" t="s">
        <v>9</v>
      </c>
      <c r="D10" s="7" t="s">
        <v>9</v>
      </c>
    </row>
    <row r="11" spans="1:5" ht="23.25" x14ac:dyDescent="0.35">
      <c r="A11" s="1">
        <v>6</v>
      </c>
      <c r="B11" s="7" t="s">
        <v>9</v>
      </c>
      <c r="C11" s="7" t="s">
        <v>9</v>
      </c>
      <c r="D11" s="7" t="s">
        <v>9</v>
      </c>
    </row>
    <row r="12" spans="1:5" ht="23.25" x14ac:dyDescent="0.35">
      <c r="A12" s="1">
        <v>7</v>
      </c>
      <c r="B12" s="7" t="s">
        <v>9</v>
      </c>
      <c r="C12" s="7" t="s">
        <v>9</v>
      </c>
      <c r="D12" s="7" t="s">
        <v>9</v>
      </c>
    </row>
    <row r="13" spans="1:5" ht="23.25" x14ac:dyDescent="0.35">
      <c r="A13" s="1">
        <v>8</v>
      </c>
      <c r="B13" s="7" t="s">
        <v>9</v>
      </c>
      <c r="C13" s="7" t="s">
        <v>9</v>
      </c>
      <c r="D13" s="7" t="s">
        <v>9</v>
      </c>
    </row>
    <row r="14" spans="1:5" ht="23.25" x14ac:dyDescent="0.35">
      <c r="A14" s="1">
        <v>9</v>
      </c>
      <c r="B14" s="7" t="s">
        <v>9</v>
      </c>
      <c r="C14" s="7" t="s">
        <v>9</v>
      </c>
      <c r="D14" s="7" t="s">
        <v>9</v>
      </c>
    </row>
    <row r="15" spans="1:5" ht="23.25" x14ac:dyDescent="0.35">
      <c r="A15" s="1">
        <v>10</v>
      </c>
      <c r="B15" s="7" t="s">
        <v>9</v>
      </c>
      <c r="C15" s="7" t="s">
        <v>9</v>
      </c>
      <c r="D15" s="7" t="s">
        <v>9</v>
      </c>
    </row>
    <row r="16" spans="1:5" ht="23.25" x14ac:dyDescent="0.35">
      <c r="A16" s="1">
        <v>11</v>
      </c>
      <c r="B16" s="7" t="s">
        <v>9</v>
      </c>
      <c r="C16" s="7" t="s">
        <v>9</v>
      </c>
      <c r="D16" s="7" t="s">
        <v>9</v>
      </c>
    </row>
    <row r="17" spans="1:4" ht="23.25" x14ac:dyDescent="0.35">
      <c r="A17" s="1">
        <v>12</v>
      </c>
      <c r="B17" s="7" t="s">
        <v>9</v>
      </c>
      <c r="C17" s="7" t="s">
        <v>9</v>
      </c>
      <c r="D17" s="7" t="s">
        <v>9</v>
      </c>
    </row>
    <row r="18" spans="1:4" ht="23.25" x14ac:dyDescent="0.35">
      <c r="A18" s="1">
        <v>13</v>
      </c>
      <c r="B18" s="7" t="s">
        <v>9</v>
      </c>
      <c r="C18" s="7" t="s">
        <v>9</v>
      </c>
      <c r="D18" s="7" t="s">
        <v>9</v>
      </c>
    </row>
    <row r="19" spans="1:4" ht="23.25" x14ac:dyDescent="0.35">
      <c r="A19" s="1">
        <v>14</v>
      </c>
      <c r="B19" s="7" t="s">
        <v>9</v>
      </c>
      <c r="C19" s="7" t="s">
        <v>9</v>
      </c>
      <c r="D19" s="7" t="s">
        <v>9</v>
      </c>
    </row>
    <row r="20" spans="1:4" ht="23.25" x14ac:dyDescent="0.35">
      <c r="A20" s="1">
        <v>15</v>
      </c>
      <c r="B20" s="7" t="s">
        <v>9</v>
      </c>
      <c r="C20" s="7" t="s">
        <v>9</v>
      </c>
      <c r="D20" s="7" t="s">
        <v>9</v>
      </c>
    </row>
    <row r="21" spans="1:4" ht="23.25" x14ac:dyDescent="0.35">
      <c r="A21" s="1">
        <v>16</v>
      </c>
      <c r="B21" s="7" t="s">
        <v>9</v>
      </c>
      <c r="C21" s="7" t="s">
        <v>9</v>
      </c>
      <c r="D21" s="7" t="s">
        <v>9</v>
      </c>
    </row>
    <row r="22" spans="1:4" ht="23.25" x14ac:dyDescent="0.35">
      <c r="A22" s="1">
        <v>17</v>
      </c>
      <c r="B22" s="7" t="s">
        <v>9</v>
      </c>
      <c r="C22" s="7" t="s">
        <v>9</v>
      </c>
      <c r="D22" s="7" t="s">
        <v>9</v>
      </c>
    </row>
    <row r="23" spans="1:4" ht="23.25" x14ac:dyDescent="0.35">
      <c r="A23" s="1">
        <v>18</v>
      </c>
      <c r="B23" s="7" t="s">
        <v>9</v>
      </c>
      <c r="C23" s="7" t="s">
        <v>9</v>
      </c>
      <c r="D23" s="7" t="s">
        <v>9</v>
      </c>
    </row>
    <row r="24" spans="1:4" ht="23.25" x14ac:dyDescent="0.35">
      <c r="A24" s="1">
        <v>19</v>
      </c>
      <c r="B24" s="7" t="s">
        <v>9</v>
      </c>
      <c r="C24" s="7" t="s">
        <v>9</v>
      </c>
      <c r="D24" s="7" t="s">
        <v>9</v>
      </c>
    </row>
    <row r="25" spans="1:4" ht="23.25" x14ac:dyDescent="0.35">
      <c r="A25" s="1">
        <v>20</v>
      </c>
      <c r="B25" s="7" t="s">
        <v>9</v>
      </c>
      <c r="C25" s="7" t="s">
        <v>9</v>
      </c>
      <c r="D25" s="7" t="s">
        <v>9</v>
      </c>
    </row>
  </sheetData>
  <mergeCells count="1">
    <mergeCell ref="A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75" zoomScaleNormal="75" workbookViewId="0">
      <selection activeCell="B5" sqref="B5"/>
    </sheetView>
  </sheetViews>
  <sheetFormatPr defaultRowHeight="15" x14ac:dyDescent="0.25"/>
  <cols>
    <col min="1" max="1" width="21.7109375" bestFit="1" customWidth="1"/>
    <col min="2" max="3" width="14.7109375" bestFit="1" customWidth="1"/>
    <col min="4" max="4" width="16.5703125" bestFit="1" customWidth="1"/>
    <col min="5" max="5" width="85.5703125" customWidth="1"/>
  </cols>
  <sheetData>
    <row r="1" spans="1:5" ht="23.25" x14ac:dyDescent="0.35">
      <c r="A1" s="1" t="s">
        <v>1</v>
      </c>
      <c r="B1" s="1">
        <v>100</v>
      </c>
      <c r="C1" s="2" t="s">
        <v>0</v>
      </c>
      <c r="D1" s="2" t="s">
        <v>0</v>
      </c>
    </row>
    <row r="2" spans="1:5" ht="23.25" x14ac:dyDescent="0.35">
      <c r="A2" s="1" t="s">
        <v>2</v>
      </c>
      <c r="B2" s="6">
        <v>0</v>
      </c>
      <c r="C2" s="3">
        <v>0.06</v>
      </c>
      <c r="D2" s="3">
        <v>0.12</v>
      </c>
    </row>
    <row r="3" spans="1:5" ht="113.25" customHeight="1" x14ac:dyDescent="0.25">
      <c r="A3" s="38" t="s">
        <v>23</v>
      </c>
      <c r="B3" s="38"/>
      <c r="C3" s="38"/>
      <c r="D3" s="38"/>
      <c r="E3" s="38"/>
    </row>
    <row r="4" spans="1:5" ht="23.25" x14ac:dyDescent="0.35">
      <c r="A4" s="1" t="s">
        <v>3</v>
      </c>
      <c r="B4" s="1" t="s">
        <v>6</v>
      </c>
      <c r="C4" s="1" t="s">
        <v>7</v>
      </c>
      <c r="D4" s="1" t="s">
        <v>8</v>
      </c>
    </row>
    <row r="5" spans="1:5" ht="23.25" x14ac:dyDescent="0.35">
      <c r="A5" s="1">
        <v>0</v>
      </c>
      <c r="B5" s="7">
        <f t="shared" ref="B5:D25" si="0">FV(B$2,$A5,0,-$B$1,0)</f>
        <v>100</v>
      </c>
      <c r="C5" s="7">
        <f t="shared" si="0"/>
        <v>100</v>
      </c>
      <c r="D5" s="7">
        <f t="shared" si="0"/>
        <v>100</v>
      </c>
    </row>
    <row r="6" spans="1:5" ht="23.25" x14ac:dyDescent="0.35">
      <c r="A6" s="1">
        <v>1</v>
      </c>
      <c r="B6" s="7">
        <f t="shared" si="0"/>
        <v>100</v>
      </c>
      <c r="C6" s="7">
        <f t="shared" si="0"/>
        <v>106</v>
      </c>
      <c r="D6" s="7">
        <f t="shared" si="0"/>
        <v>112.00000000000001</v>
      </c>
    </row>
    <row r="7" spans="1:5" ht="23.25" x14ac:dyDescent="0.35">
      <c r="A7" s="1">
        <v>2</v>
      </c>
      <c r="B7" s="7">
        <f t="shared" si="0"/>
        <v>100</v>
      </c>
      <c r="C7" s="7">
        <f t="shared" si="0"/>
        <v>112.36000000000001</v>
      </c>
      <c r="D7" s="7">
        <f t="shared" si="0"/>
        <v>125.44000000000001</v>
      </c>
    </row>
    <row r="8" spans="1:5" ht="23.25" x14ac:dyDescent="0.35">
      <c r="A8" s="1">
        <v>3</v>
      </c>
      <c r="B8" s="7">
        <f t="shared" si="0"/>
        <v>100</v>
      </c>
      <c r="C8" s="7">
        <f t="shared" si="0"/>
        <v>119.10160000000003</v>
      </c>
      <c r="D8" s="7">
        <f t="shared" si="0"/>
        <v>140.49280000000005</v>
      </c>
    </row>
    <row r="9" spans="1:5" ht="23.25" x14ac:dyDescent="0.35">
      <c r="A9" s="1">
        <v>4</v>
      </c>
      <c r="B9" s="7">
        <f t="shared" si="0"/>
        <v>100</v>
      </c>
      <c r="C9" s="7">
        <f t="shared" si="0"/>
        <v>126.24769600000003</v>
      </c>
      <c r="D9" s="7">
        <f t="shared" si="0"/>
        <v>157.35193600000002</v>
      </c>
    </row>
    <row r="10" spans="1:5" ht="23.25" x14ac:dyDescent="0.35">
      <c r="A10" s="1">
        <v>5</v>
      </c>
      <c r="B10" s="7">
        <f t="shared" si="0"/>
        <v>100</v>
      </c>
      <c r="C10" s="7">
        <f t="shared" si="0"/>
        <v>133.82255776000005</v>
      </c>
      <c r="D10" s="7">
        <f t="shared" si="0"/>
        <v>176.23416832000004</v>
      </c>
    </row>
    <row r="11" spans="1:5" ht="23.25" x14ac:dyDescent="0.35">
      <c r="A11" s="1">
        <v>6</v>
      </c>
      <c r="B11" s="7">
        <f t="shared" si="0"/>
        <v>100</v>
      </c>
      <c r="C11" s="7">
        <f t="shared" si="0"/>
        <v>141.85191122560005</v>
      </c>
      <c r="D11" s="7">
        <f t="shared" si="0"/>
        <v>197.38226851840008</v>
      </c>
    </row>
    <row r="12" spans="1:5" ht="23.25" x14ac:dyDescent="0.35">
      <c r="A12" s="1">
        <v>7</v>
      </c>
      <c r="B12" s="7">
        <f t="shared" si="0"/>
        <v>100</v>
      </c>
      <c r="C12" s="7">
        <f t="shared" si="0"/>
        <v>150.36302589913609</v>
      </c>
      <c r="D12" s="7">
        <f t="shared" si="0"/>
        <v>221.0681407406081</v>
      </c>
    </row>
    <row r="13" spans="1:5" ht="23.25" x14ac:dyDescent="0.35">
      <c r="A13" s="1">
        <v>8</v>
      </c>
      <c r="B13" s="7">
        <f t="shared" si="0"/>
        <v>100</v>
      </c>
      <c r="C13" s="7">
        <f t="shared" si="0"/>
        <v>159.38480745308422</v>
      </c>
      <c r="D13" s="7">
        <f t="shared" si="0"/>
        <v>247.59631762948109</v>
      </c>
    </row>
    <row r="14" spans="1:5" ht="23.25" x14ac:dyDescent="0.35">
      <c r="A14" s="1">
        <v>9</v>
      </c>
      <c r="B14" s="7">
        <f t="shared" si="0"/>
        <v>100</v>
      </c>
      <c r="C14" s="7">
        <f t="shared" si="0"/>
        <v>168.94789590026929</v>
      </c>
      <c r="D14" s="7">
        <f t="shared" si="0"/>
        <v>277.3078757450188</v>
      </c>
    </row>
    <row r="15" spans="1:5" ht="23.25" x14ac:dyDescent="0.35">
      <c r="A15" s="1">
        <v>10</v>
      </c>
      <c r="B15" s="7">
        <f t="shared" si="0"/>
        <v>100</v>
      </c>
      <c r="C15" s="7">
        <f t="shared" si="0"/>
        <v>179.08476965428545</v>
      </c>
      <c r="D15" s="7">
        <f t="shared" si="0"/>
        <v>310.58482083442112</v>
      </c>
    </row>
    <row r="16" spans="1:5" ht="23.25" x14ac:dyDescent="0.35">
      <c r="A16" s="1">
        <v>11</v>
      </c>
      <c r="B16" s="7">
        <f t="shared" si="0"/>
        <v>100</v>
      </c>
      <c r="C16" s="7">
        <f t="shared" si="0"/>
        <v>189.82985583354261</v>
      </c>
      <c r="D16" s="7">
        <f t="shared" si="0"/>
        <v>347.85499933455174</v>
      </c>
    </row>
    <row r="17" spans="1:4" ht="23.25" x14ac:dyDescent="0.35">
      <c r="A17" s="1">
        <v>12</v>
      </c>
      <c r="B17" s="7">
        <f t="shared" si="0"/>
        <v>100</v>
      </c>
      <c r="C17" s="7">
        <f t="shared" si="0"/>
        <v>201.2196471835552</v>
      </c>
      <c r="D17" s="7">
        <f t="shared" si="0"/>
        <v>389.59759925469785</v>
      </c>
    </row>
    <row r="18" spans="1:4" ht="23.25" x14ac:dyDescent="0.35">
      <c r="A18" s="1">
        <v>13</v>
      </c>
      <c r="B18" s="7">
        <f t="shared" si="0"/>
        <v>100</v>
      </c>
      <c r="C18" s="7">
        <f t="shared" si="0"/>
        <v>213.2928260145685</v>
      </c>
      <c r="D18" s="7">
        <f t="shared" si="0"/>
        <v>436.34931116526172</v>
      </c>
    </row>
    <row r="19" spans="1:4" ht="23.25" x14ac:dyDescent="0.35">
      <c r="A19" s="1">
        <v>14</v>
      </c>
      <c r="B19" s="7">
        <f t="shared" si="0"/>
        <v>100</v>
      </c>
      <c r="C19" s="7">
        <f t="shared" si="0"/>
        <v>226.09039557544261</v>
      </c>
      <c r="D19" s="7">
        <f t="shared" si="0"/>
        <v>488.71122850509312</v>
      </c>
    </row>
    <row r="20" spans="1:4" ht="23.25" x14ac:dyDescent="0.35">
      <c r="A20" s="1">
        <v>15</v>
      </c>
      <c r="B20" s="7">
        <f t="shared" si="0"/>
        <v>100</v>
      </c>
      <c r="C20" s="7">
        <f t="shared" si="0"/>
        <v>239.65581930996925</v>
      </c>
      <c r="D20" s="7">
        <f t="shared" si="0"/>
        <v>547.35657592570431</v>
      </c>
    </row>
    <row r="21" spans="1:4" ht="23.25" x14ac:dyDescent="0.35">
      <c r="A21" s="1">
        <v>16</v>
      </c>
      <c r="B21" s="7">
        <f t="shared" si="0"/>
        <v>100</v>
      </c>
      <c r="C21" s="7">
        <f t="shared" si="0"/>
        <v>254.03516846856732</v>
      </c>
      <c r="D21" s="7">
        <f t="shared" si="0"/>
        <v>613.03936503678892</v>
      </c>
    </row>
    <row r="22" spans="1:4" ht="23.25" x14ac:dyDescent="0.35">
      <c r="A22" s="1">
        <v>17</v>
      </c>
      <c r="B22" s="7">
        <f t="shared" si="0"/>
        <v>100</v>
      </c>
      <c r="C22" s="7">
        <f t="shared" si="0"/>
        <v>269.2772785766814</v>
      </c>
      <c r="D22" s="7">
        <f t="shared" si="0"/>
        <v>686.60408884120363</v>
      </c>
    </row>
    <row r="23" spans="1:4" ht="23.25" x14ac:dyDescent="0.35">
      <c r="A23" s="1">
        <v>18</v>
      </c>
      <c r="B23" s="7">
        <f t="shared" si="0"/>
        <v>100</v>
      </c>
      <c r="C23" s="7">
        <f t="shared" si="0"/>
        <v>285.43391529128229</v>
      </c>
      <c r="D23" s="7">
        <f t="shared" si="0"/>
        <v>768.99657950214817</v>
      </c>
    </row>
    <row r="24" spans="1:4" ht="23.25" x14ac:dyDescent="0.35">
      <c r="A24" s="1">
        <v>19</v>
      </c>
      <c r="B24" s="7">
        <f t="shared" si="0"/>
        <v>100</v>
      </c>
      <c r="C24" s="7">
        <f t="shared" si="0"/>
        <v>302.55995020875923</v>
      </c>
      <c r="D24" s="7">
        <f t="shared" si="0"/>
        <v>861.27616904240597</v>
      </c>
    </row>
    <row r="25" spans="1:4" ht="23.25" x14ac:dyDescent="0.35">
      <c r="A25" s="1">
        <v>20</v>
      </c>
      <c r="B25" s="7">
        <f t="shared" si="0"/>
        <v>100</v>
      </c>
      <c r="C25" s="7">
        <f t="shared" si="0"/>
        <v>320.71354722128478</v>
      </c>
      <c r="D25" s="7">
        <f t="shared" si="0"/>
        <v>964.62930932749464</v>
      </c>
    </row>
  </sheetData>
  <mergeCells count="1">
    <mergeCell ref="A3:E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2"/>
  <sheetViews>
    <sheetView workbookViewId="0">
      <selection activeCell="M16" sqref="M16"/>
    </sheetView>
  </sheetViews>
  <sheetFormatPr defaultRowHeight="15" x14ac:dyDescent="0.25"/>
  <sheetData>
    <row r="12" spans="12:12" x14ac:dyDescent="0.25">
      <c r="L12" t="s">
        <v>64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workbookViewId="0">
      <selection activeCell="G14" sqref="G14"/>
    </sheetView>
  </sheetViews>
  <sheetFormatPr defaultRowHeight="15" x14ac:dyDescent="0.25"/>
  <cols>
    <col min="7" max="7" width="13.5703125" customWidth="1"/>
    <col min="10" max="10" width="13.28515625" customWidth="1"/>
  </cols>
  <sheetData>
    <row r="1" spans="2:13" x14ac:dyDescent="0.25">
      <c r="B1" t="s">
        <v>70</v>
      </c>
      <c r="C1">
        <v>89.33</v>
      </c>
      <c r="F1">
        <v>100</v>
      </c>
      <c r="L1" s="29">
        <v>0.06</v>
      </c>
      <c r="M1" t="s">
        <v>26</v>
      </c>
    </row>
    <row r="2" spans="2:13" x14ac:dyDescent="0.25">
      <c r="B2" t="s">
        <v>66</v>
      </c>
      <c r="C2">
        <v>5</v>
      </c>
      <c r="F2" s="28">
        <v>0.05</v>
      </c>
      <c r="I2" s="28">
        <v>0.08</v>
      </c>
      <c r="K2">
        <v>693.84</v>
      </c>
      <c r="L2" s="28">
        <f>L1/(1+L1)</f>
        <v>5.6603773584905655E-2</v>
      </c>
    </row>
    <row r="3" spans="2:13" x14ac:dyDescent="0.25">
      <c r="B3" t="s">
        <v>71</v>
      </c>
      <c r="C3" s="28">
        <v>0.05</v>
      </c>
      <c r="E3" t="s">
        <v>73</v>
      </c>
      <c r="I3">
        <f>1/((1+I$2)^E4)</f>
        <v>1</v>
      </c>
      <c r="J3" t="s">
        <v>74</v>
      </c>
    </row>
    <row r="4" spans="2:13" x14ac:dyDescent="0.25">
      <c r="B4" t="s">
        <v>65</v>
      </c>
      <c r="C4">
        <f>C1*(1+C3)^C2</f>
        <v>114.01023197812501</v>
      </c>
      <c r="E4">
        <v>0</v>
      </c>
      <c r="F4">
        <f>F$1/(1+F$2)^E4</f>
        <v>100</v>
      </c>
      <c r="G4" t="s">
        <v>72</v>
      </c>
      <c r="I4">
        <f>1/((1+I$2)^E5)</f>
        <v>0.92592592592592582</v>
      </c>
    </row>
    <row r="5" spans="2:13" x14ac:dyDescent="0.25">
      <c r="C5">
        <f>C4/(1+C3)^3</f>
        <v>98.486324999999994</v>
      </c>
      <c r="E5">
        <v>1</v>
      </c>
      <c r="F5">
        <f t="shared" ref="F5:F8" si="0">F$1/(1+F$2)^E5</f>
        <v>95.238095238095241</v>
      </c>
      <c r="I5">
        <f>1/((1+I$2)^E6)</f>
        <v>0.85733882030178321</v>
      </c>
    </row>
    <row r="6" spans="2:13" x14ac:dyDescent="0.25">
      <c r="E6">
        <v>2</v>
      </c>
      <c r="F6">
        <f t="shared" si="0"/>
        <v>90.702947845804985</v>
      </c>
      <c r="I6">
        <f>1/((1+I$2)^E7)</f>
        <v>0.79383224102016958</v>
      </c>
    </row>
    <row r="7" spans="2:13" x14ac:dyDescent="0.25">
      <c r="E7">
        <v>3</v>
      </c>
      <c r="F7">
        <f t="shared" si="0"/>
        <v>86.383759853147595</v>
      </c>
      <c r="I7">
        <f>1/((1+I$2)^E8)</f>
        <v>0.73502985279645328</v>
      </c>
    </row>
    <row r="8" spans="2:13" x14ac:dyDescent="0.25">
      <c r="E8">
        <v>4</v>
      </c>
      <c r="F8">
        <f t="shared" si="0"/>
        <v>82.2702474791882</v>
      </c>
    </row>
    <row r="12" spans="2:13" x14ac:dyDescent="0.25">
      <c r="J12" s="29"/>
      <c r="K12"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10" sqref="G10"/>
    </sheetView>
  </sheetViews>
  <sheetFormatPr defaultRowHeight="15" x14ac:dyDescent="0.25"/>
  <cols>
    <col min="1" max="1" width="15" customWidth="1"/>
  </cols>
  <sheetData>
    <row r="1" spans="1:13" x14ac:dyDescent="0.25">
      <c r="A1" t="s">
        <v>27</v>
      </c>
      <c r="C1" s="29">
        <v>2</v>
      </c>
      <c r="E1" s="28">
        <v>2</v>
      </c>
      <c r="F1" s="29">
        <v>0</v>
      </c>
      <c r="H1" s="29">
        <v>0.7</v>
      </c>
      <c r="K1" t="s">
        <v>30</v>
      </c>
      <c r="M1" s="29">
        <v>2</v>
      </c>
    </row>
    <row r="2" spans="1:13" x14ac:dyDescent="0.25">
      <c r="C2" s="28">
        <v>0.1</v>
      </c>
      <c r="E2" s="28">
        <v>1</v>
      </c>
      <c r="F2" s="29">
        <v>0.3</v>
      </c>
      <c r="H2" s="29">
        <v>0.5</v>
      </c>
      <c r="K2" s="29">
        <v>0.1</v>
      </c>
      <c r="M2" s="29">
        <v>1</v>
      </c>
    </row>
    <row r="3" spans="1:13" x14ac:dyDescent="0.25">
      <c r="C3" s="29">
        <v>0.3</v>
      </c>
      <c r="E3" s="28">
        <v>0.2</v>
      </c>
      <c r="H3" s="29">
        <v>0.45</v>
      </c>
      <c r="K3" s="29">
        <v>0.2</v>
      </c>
      <c r="M3" s="29">
        <v>0.2</v>
      </c>
    </row>
    <row r="4" spans="1:13" x14ac:dyDescent="0.25">
      <c r="E4" s="28">
        <v>0.3</v>
      </c>
      <c r="H4" s="29">
        <v>0.2</v>
      </c>
      <c r="M4" s="29">
        <v>0.3</v>
      </c>
    </row>
    <row r="5" spans="1:13" x14ac:dyDescent="0.25">
      <c r="E5" s="28">
        <v>0.04</v>
      </c>
      <c r="H5" s="29">
        <v>0.1</v>
      </c>
      <c r="M5" s="29">
        <v>0.04</v>
      </c>
    </row>
    <row r="7" spans="1:13" x14ac:dyDescent="0.25">
      <c r="E7" t="s">
        <v>28</v>
      </c>
    </row>
    <row r="8" spans="1:13" x14ac:dyDescent="0.25">
      <c r="E8" t="s">
        <v>29</v>
      </c>
    </row>
  </sheetData>
  <dataValidations count="4">
    <dataValidation type="decimal" allowBlank="1" showInputMessage="1" showErrorMessage="1" sqref="B1:B5">
      <formula1>F1</formula1>
      <formula2>F2</formula2>
    </dataValidation>
    <dataValidation type="decimal" allowBlank="1" showInputMessage="1" showErrorMessage="1" sqref="C1:C4">
      <formula1>F1</formula1>
      <formula2>F2</formula2>
    </dataValidation>
    <dataValidation type="decimal" allowBlank="1" showInputMessage="1" showErrorMessage="1" sqref="E1:E5 H1:H5">
      <formula1>$F$1</formula1>
      <formula2>$F$2</formula2>
    </dataValidation>
    <dataValidation type="list" allowBlank="1" showInputMessage="1" showErrorMessage="1" sqref="M1:M5">
      <formula1>$K$2:$K$3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7"/>
  <sheetViews>
    <sheetView topLeftCell="A10" workbookViewId="0">
      <selection activeCell="F15" sqref="F15"/>
    </sheetView>
  </sheetViews>
  <sheetFormatPr defaultRowHeight="15" x14ac:dyDescent="0.25"/>
  <cols>
    <col min="1" max="1" width="36.140625" customWidth="1"/>
    <col min="2" max="2" width="21.28515625" customWidth="1"/>
    <col min="3" max="3" width="17.7109375" customWidth="1"/>
    <col min="4" max="4" width="18.28515625" customWidth="1"/>
    <col min="5" max="5" width="16.7109375" customWidth="1"/>
    <col min="6" max="6" width="12.140625" customWidth="1"/>
    <col min="8" max="8" width="12.5703125" customWidth="1"/>
    <col min="12" max="12" width="14.28515625" customWidth="1"/>
  </cols>
  <sheetData>
    <row r="3" spans="1:12" x14ac:dyDescent="0.25">
      <c r="C3" t="s">
        <v>31</v>
      </c>
      <c r="D3" t="s">
        <v>32</v>
      </c>
      <c r="E3" t="s">
        <v>33</v>
      </c>
      <c r="G3" s="33">
        <v>8.5885909907346E-2</v>
      </c>
    </row>
    <row r="4" spans="1:12" x14ac:dyDescent="0.25">
      <c r="A4" t="s">
        <v>34</v>
      </c>
      <c r="C4" s="30">
        <v>70000</v>
      </c>
      <c r="D4" s="30">
        <v>0</v>
      </c>
      <c r="E4" s="30">
        <v>26000</v>
      </c>
    </row>
    <row r="5" spans="1:12" x14ac:dyDescent="0.25">
      <c r="A5" t="s">
        <v>39</v>
      </c>
      <c r="C5" s="30">
        <v>0</v>
      </c>
      <c r="D5" s="30">
        <v>310000</v>
      </c>
      <c r="E5" s="30">
        <v>200000</v>
      </c>
    </row>
    <row r="6" spans="1:12" x14ac:dyDescent="0.25">
      <c r="A6" t="s">
        <v>35</v>
      </c>
      <c r="C6" s="28">
        <f>G3</f>
        <v>8.5885909907346E-2</v>
      </c>
      <c r="D6" s="28">
        <f>$C$6</f>
        <v>8.5885909907346E-2</v>
      </c>
      <c r="E6" s="28">
        <f>$C$6</f>
        <v>8.5885909907346E-2</v>
      </c>
    </row>
    <row r="7" spans="1:12" x14ac:dyDescent="0.25">
      <c r="A7" t="s">
        <v>36</v>
      </c>
      <c r="C7">
        <v>4</v>
      </c>
      <c r="D7">
        <v>4</v>
      </c>
      <c r="E7">
        <v>4</v>
      </c>
    </row>
    <row r="8" spans="1:12" x14ac:dyDescent="0.25">
      <c r="A8" t="s">
        <v>37</v>
      </c>
      <c r="C8" s="31">
        <f>-PV(C6,C7,C4,C5,0)</f>
        <v>228843.49272962171</v>
      </c>
      <c r="D8" s="31">
        <f>-PV(D6,D7,D4,D5,0)</f>
        <v>222958.94577382584</v>
      </c>
      <c r="E8" s="31">
        <f>-PV(E6,E7,E4,E5,0)</f>
        <v>228843.49272969182</v>
      </c>
    </row>
    <row r="9" spans="1:12" x14ac:dyDescent="0.25">
      <c r="D9" t="s">
        <v>38</v>
      </c>
    </row>
    <row r="10" spans="1:12" x14ac:dyDescent="0.25">
      <c r="C10" s="32"/>
      <c r="D10" s="32"/>
      <c r="E10" s="32"/>
    </row>
    <row r="11" spans="1:12" x14ac:dyDescent="0.25">
      <c r="A11" t="s">
        <v>41</v>
      </c>
      <c r="B11" t="s">
        <v>42</v>
      </c>
      <c r="C11" s="31">
        <f>E8-C8</f>
        <v>7.0111127570271492E-8</v>
      </c>
    </row>
    <row r="12" spans="1:12" x14ac:dyDescent="0.25">
      <c r="A12" t="str">
        <f>IF(C8=MAX(C8:E8),C3,IF(D8=MAX(C8:E8),D3,E3))</f>
        <v>C</v>
      </c>
    </row>
    <row r="14" spans="1:12" x14ac:dyDescent="0.25">
      <c r="B14" t="s">
        <v>44</v>
      </c>
      <c r="C14" t="s">
        <v>31</v>
      </c>
      <c r="D14" t="s">
        <v>32</v>
      </c>
      <c r="E14" t="s">
        <v>33</v>
      </c>
      <c r="F14" t="s">
        <v>43</v>
      </c>
      <c r="H14" t="s">
        <v>44</v>
      </c>
      <c r="I14" t="s">
        <v>31</v>
      </c>
      <c r="J14" t="s">
        <v>32</v>
      </c>
      <c r="K14" t="s">
        <v>33</v>
      </c>
      <c r="L14" t="s">
        <v>43</v>
      </c>
    </row>
    <row r="15" spans="1:12" x14ac:dyDescent="0.25">
      <c r="B15" s="28">
        <v>0</v>
      </c>
      <c r="C15" s="31">
        <f>-PV($B15,C$7,C$4,C$5,0)</f>
        <v>280000</v>
      </c>
      <c r="D15" s="31">
        <f t="shared" ref="D15:E27" si="0">-PV($B15,D$7,D$4,D$5,0)</f>
        <v>310000</v>
      </c>
      <c r="E15" s="31">
        <f t="shared" si="0"/>
        <v>304000</v>
      </c>
      <c r="F15" t="str">
        <f>IF(C15=MAX(C15:E15),C$14,IF(D15=MAX(C15:E15),D$14,E$14))</f>
        <v>B</v>
      </c>
      <c r="H15" s="28">
        <v>0</v>
      </c>
      <c r="I15">
        <f>-PV($B15,C$7,C$4,C$5,0)</f>
        <v>280000</v>
      </c>
      <c r="J15">
        <f t="shared" ref="J15:K15" si="1">-PV($B15,D$7,D$4,D$5,0)</f>
        <v>310000</v>
      </c>
      <c r="K15">
        <f t="shared" si="1"/>
        <v>304000</v>
      </c>
      <c r="L15" t="s">
        <v>45</v>
      </c>
    </row>
    <row r="16" spans="1:12" x14ac:dyDescent="0.25">
      <c r="B16" s="28">
        <v>0.01</v>
      </c>
      <c r="C16" s="31">
        <f t="shared" ref="C16:C27" si="2">-PV($B16,C$7,C$4,C$5,0)</f>
        <v>273137.5886202862</v>
      </c>
      <c r="D16" s="31">
        <f t="shared" si="0"/>
        <v>297903.90678967303</v>
      </c>
      <c r="E16" s="31">
        <f t="shared" si="0"/>
        <v>293647.17324124102</v>
      </c>
      <c r="F16" t="str">
        <f t="shared" ref="F16:F27" si="3">IF(C16=MAX(C16:E16),C$14,IF(D16=MAX(C16:E16),D$14,E$14))</f>
        <v>B</v>
      </c>
      <c r="H16" s="28">
        <v>0.01</v>
      </c>
    </row>
    <row r="17" spans="2:8" x14ac:dyDescent="0.25">
      <c r="B17" s="28">
        <v>0.02</v>
      </c>
      <c r="C17" s="31">
        <f t="shared" si="2"/>
        <v>266541.00890720013</v>
      </c>
      <c r="D17" s="31">
        <f t="shared" si="0"/>
        <v>286392.08206821943</v>
      </c>
      <c r="E17" s="31">
        <f t="shared" si="0"/>
        <v>283770.03137083433</v>
      </c>
      <c r="F17" t="str">
        <f t="shared" si="3"/>
        <v>B</v>
      </c>
      <c r="H17" s="28">
        <v>0.02</v>
      </c>
    </row>
    <row r="18" spans="2:8" x14ac:dyDescent="0.25">
      <c r="B18" s="28">
        <v>0.03</v>
      </c>
      <c r="C18" s="31">
        <f t="shared" si="2"/>
        <v>260196.88819672578</v>
      </c>
      <c r="D18" s="31">
        <f t="shared" si="0"/>
        <v>275430.9848538636</v>
      </c>
      <c r="E18" s="31">
        <f t="shared" si="0"/>
        <v>274341.96805620735</v>
      </c>
      <c r="F18" t="str">
        <f t="shared" si="3"/>
        <v>B</v>
      </c>
      <c r="H18" s="28">
        <v>0.03</v>
      </c>
    </row>
    <row r="19" spans="2:8" x14ac:dyDescent="0.25">
      <c r="B19" s="28">
        <v>0.04</v>
      </c>
      <c r="C19" s="31">
        <f t="shared" si="2"/>
        <v>254092.66569798</v>
      </c>
      <c r="D19" s="31">
        <f t="shared" si="0"/>
        <v>264989.29921921494</v>
      </c>
      <c r="E19" s="31">
        <f t="shared" si="0"/>
        <v>265338.11403662345</v>
      </c>
      <c r="F19" t="str">
        <f t="shared" si="3"/>
        <v>C</v>
      </c>
      <c r="H19" s="28">
        <v>0.04</v>
      </c>
    </row>
    <row r="20" spans="2:8" x14ac:dyDescent="0.25">
      <c r="B20" s="28">
        <v>0.05</v>
      </c>
      <c r="C20" s="31">
        <f t="shared" si="2"/>
        <v>248216.53529136523</v>
      </c>
      <c r="D20" s="31">
        <f t="shared" si="0"/>
        <v>255037.76718548342</v>
      </c>
      <c r="E20" s="31">
        <f t="shared" si="0"/>
        <v>256735.20806659776</v>
      </c>
      <c r="F20" t="str">
        <f t="shared" si="3"/>
        <v>C</v>
      </c>
      <c r="H20" s="28">
        <v>0.05</v>
      </c>
    </row>
    <row r="21" spans="2:8" x14ac:dyDescent="0.25">
      <c r="B21" s="28">
        <v>0.06</v>
      </c>
      <c r="C21" s="31">
        <f t="shared" si="2"/>
        <v>242557.39288897623</v>
      </c>
      <c r="D21" s="31">
        <f t="shared" si="0"/>
        <v>245549.03560378632</v>
      </c>
      <c r="E21" s="31">
        <f t="shared" si="0"/>
        <v>248511.47857779526</v>
      </c>
      <c r="F21" t="str">
        <f t="shared" si="3"/>
        <v>C</v>
      </c>
      <c r="H21" s="28">
        <v>0.06</v>
      </c>
    </row>
    <row r="22" spans="2:8" x14ac:dyDescent="0.25">
      <c r="B22" s="28">
        <v>7.0000000000000007E-2</v>
      </c>
      <c r="C22" s="31">
        <f t="shared" si="2"/>
        <v>237104.78795247473</v>
      </c>
      <c r="D22" s="31">
        <f t="shared" si="0"/>
        <v>236497.51573473282</v>
      </c>
      <c r="E22" s="31">
        <f t="shared" si="0"/>
        <v>240646.5350775671</v>
      </c>
      <c r="F22" t="str">
        <f t="shared" si="3"/>
        <v>C</v>
      </c>
      <c r="H22" s="28">
        <v>7.0000000000000007E-2</v>
      </c>
    </row>
    <row r="23" spans="2:8" x14ac:dyDescent="0.25">
      <c r="B23" s="28">
        <v>0.08</v>
      </c>
      <c r="C23" s="31">
        <f t="shared" si="2"/>
        <v>231848.87880310341</v>
      </c>
      <c r="D23" s="31">
        <f t="shared" si="0"/>
        <v>227859.25436690051</v>
      </c>
      <c r="E23" s="31">
        <f t="shared" si="0"/>
        <v>233121.26840044331</v>
      </c>
      <c r="F23" t="str">
        <f t="shared" si="3"/>
        <v>C</v>
      </c>
      <c r="H23" s="28">
        <v>0.08</v>
      </c>
    </row>
    <row r="24" spans="2:8" x14ac:dyDescent="0.25">
      <c r="B24" s="28">
        <v>0.09</v>
      </c>
      <c r="C24" s="31">
        <f t="shared" si="2"/>
        <v>226780.39139373615</v>
      </c>
      <c r="D24" s="31">
        <f t="shared" si="0"/>
        <v>219611.8154302109</v>
      </c>
      <c r="E24" s="31">
        <f t="shared" si="0"/>
        <v>225917.75901642698</v>
      </c>
      <c r="F24" t="str">
        <f t="shared" si="3"/>
        <v>A</v>
      </c>
      <c r="H24" s="28">
        <v>0.09</v>
      </c>
    </row>
    <row r="25" spans="2:8" x14ac:dyDescent="0.25">
      <c r="B25" s="28">
        <v>0.1</v>
      </c>
      <c r="C25" s="31">
        <f t="shared" si="2"/>
        <v>221890.58124445062</v>
      </c>
      <c r="D25" s="31">
        <f t="shared" si="0"/>
        <v>211734.17116317185</v>
      </c>
      <c r="E25" s="31">
        <f t="shared" si="0"/>
        <v>219019.19267809577</v>
      </c>
      <c r="F25" t="str">
        <f t="shared" si="3"/>
        <v>A</v>
      </c>
      <c r="H25" s="28">
        <v>0.1</v>
      </c>
    </row>
    <row r="26" spans="2:8" x14ac:dyDescent="0.25">
      <c r="B26" s="28">
        <v>0.11</v>
      </c>
      <c r="C26" s="31">
        <f t="shared" si="2"/>
        <v>217171.19827136357</v>
      </c>
      <c r="D26" s="31">
        <f t="shared" si="0"/>
        <v>204206.60198495004</v>
      </c>
      <c r="E26" s="31">
        <f t="shared" si="0"/>
        <v>212409.78275836364</v>
      </c>
      <c r="F26" t="str">
        <f t="shared" si="3"/>
        <v>A</v>
      </c>
      <c r="H26" s="28">
        <v>0.11</v>
      </c>
    </row>
    <row r="27" spans="2:8" x14ac:dyDescent="0.25">
      <c r="B27" s="28">
        <v>0.12</v>
      </c>
      <c r="C27" s="31">
        <f t="shared" si="2"/>
        <v>212614.45426384849</v>
      </c>
      <c r="D27" s="31">
        <f t="shared" si="0"/>
        <v>197010.60430549766</v>
      </c>
      <c r="E27" s="31">
        <f t="shared" si="0"/>
        <v>206074.69869325281</v>
      </c>
      <c r="F27" t="str">
        <f t="shared" si="3"/>
        <v>A</v>
      </c>
      <c r="H27" s="28">
        <v>0.12</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02FV</vt:lpstr>
      <vt:lpstr>Sheet2</vt:lpstr>
      <vt:lpstr>03FV A</vt:lpstr>
      <vt:lpstr>03FV B</vt:lpstr>
      <vt:lpstr>Sheet3</vt:lpstr>
      <vt:lpstr>Sheet4</vt:lpstr>
      <vt:lpstr>Sheet6</vt:lpstr>
      <vt:lpstr>Sheet7</vt:lpstr>
      <vt:lpstr>Sheet 8 nv28</vt:lpstr>
      <vt:lpstr>Sheet 9 nv28 2</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2018-01-10T19:47:50Z</dcterms:modified>
</cp:coreProperties>
</file>