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awData_Aussois - Results Ausso" sheetId="2" r:id="rId5"/>
    <sheet name="RawData_Aussois - Results Auss1" sheetId="3" r:id="rId6"/>
    <sheet name="RawData_Hard - results-9" sheetId="4" r:id="rId7"/>
    <sheet name="MNE - results-4" sheetId="5" r:id="rId8"/>
    <sheet name="MNE - Table 1" sheetId="6" r:id="rId9"/>
    <sheet name="MNE - Table 1-1" sheetId="7" r:id="rId10"/>
    <sheet name="MNE - Hard - results-4" sheetId="8" r:id="rId11"/>
    <sheet name="MNE - Hard - Table 1" sheetId="9" r:id="rId12"/>
    <sheet name="MNE - Hard - Table 1-1" sheetId="10" r:id="rId13"/>
    <sheet name="PNE - results-4" sheetId="11" r:id="rId14"/>
    <sheet name="PNE - Table 1-1" sheetId="12" r:id="rId15"/>
    <sheet name="PNE - Hard - results-4" sheetId="13" r:id="rId16"/>
    <sheet name="PNE - Hard - Table 1-1" sheetId="14" r:id="rId17"/>
    <sheet name="Summary InstanceSetA - results-" sheetId="15" r:id="rId18"/>
    <sheet name="mSGM Comparison - results-4" sheetId="16" r:id="rId19"/>
    <sheet name="mSGM Comparison - Table 1" sheetId="17" r:id="rId20"/>
  </sheets>
</workbook>
</file>

<file path=xl/sharedStrings.xml><?xml version="1.0" encoding="utf-8"?>
<sst xmlns="http://schemas.openxmlformats.org/spreadsheetml/2006/main" uniqueCount="3650">
  <si>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</si>
  <si>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</si>
  <si>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</si>
  <si>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</si>
  <si>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RawData_Aussois</t>
  </si>
  <si>
    <t>Results Aussois</t>
  </si>
  <si>
    <t>RawData_Aussois - Results Ausso</t>
  </si>
  <si>
    <t>Instance</t>
  </si>
  <si>
    <t>Code</t>
  </si>
  <si>
    <t>Algorithm</t>
  </si>
  <si>
    <t>Countries</t>
  </si>
  <si>
    <t>Followers</t>
  </si>
  <si>
    <t>isPureNE</t>
  </si>
  <si>
    <t>RequiredPureNE</t>
  </si>
  <si>
    <t>Status</t>
  </si>
  <si>
    <t>numFeasiblePolyhedra</t>
  </si>
  <si>
    <t>numVar</t>
  </si>
  <si>
    <t>numConstraints</t>
  </si>
  <si>
    <t>numNonZero</t>
  </si>
  <si>
    <t>ClockTime(s)</t>
  </si>
  <si>
    <t>Threads</t>
  </si>
  <si>
    <t>Indicators</t>
  </si>
  <si>
    <t>numInnerIterations</t>
  </si>
  <si>
    <t>lostIntermediateEq</t>
  </si>
  <si>
    <t>Aggressiveness</t>
  </si>
  <si>
    <t>AddPolyMethod</t>
  </si>
  <si>
    <t>numericalIssuesEncountered</t>
  </si>
  <si>
    <t>bound</t>
  </si>
  <si>
    <t>boundBigM</t>
  </si>
  <si>
    <t>recoveryStrategy</t>
  </si>
  <si>
    <t>1fullEnumeration0--</t>
  </si>
  <si>
    <t>fullEnumeration</t>
  </si>
  <si>
    <t>[ 1 2 2 ]</t>
  </si>
  <si>
    <t>NO_NASH_EQ_FOUND</t>
  </si>
  <si>
    <t>[ 2 2 2 ]</t>
  </si>
  <si>
    <t>-</t>
  </si>
  <si>
    <t>1innerApproximation0sequential1</t>
  </si>
  <si>
    <t>innerApproximation</t>
  </si>
  <si>
    <t>sequential</t>
  </si>
  <si>
    <t>incrementalEnumeration</t>
  </si>
  <si>
    <t>1innerApproximation0sequential3</t>
  </si>
  <si>
    <t>1innerApproximation0sequential5</t>
  </si>
  <si>
    <t>1innerApproximation0reverse_sequential1</t>
  </si>
  <si>
    <t>reverse_sequential</t>
  </si>
  <si>
    <t>1innerApproximation0reverse_sequential3</t>
  </si>
  <si>
    <t>1innerApproximation0reverse_sequential5</t>
  </si>
  <si>
    <t>1innerApproximation0random1</t>
  </si>
  <si>
    <t>random</t>
  </si>
  <si>
    <t>1innerApproximation0random3</t>
  </si>
  <si>
    <t>1innerApproximation0random5</t>
  </si>
  <si>
    <t>1fullEnumeration1--</t>
  </si>
  <si>
    <t>1combinatorialPNE1--</t>
  </si>
  <si>
    <t>combinatorialPNE</t>
  </si>
  <si>
    <t>[ 1 1 1 ]</t>
  </si>
  <si>
    <t>1innerApproximation1reverse_sequential3</t>
  </si>
  <si>
    <t>combinatorial</t>
  </si>
  <si>
    <t>1OuterApproximationDI0--</t>
  </si>
  <si>
    <t>OuterApproximationDI</t>
  </si>
  <si>
    <t>[ 0 0 0 ]</t>
  </si>
  <si>
    <t>1OuterApproximationI0--</t>
  </si>
  <si>
    <t>OuterApproximationI</t>
  </si>
  <si>
    <t>1OuterApproximationD0--</t>
  </si>
  <si>
    <t>OuterApproximationD</t>
  </si>
  <si>
    <t>TIME_LIMIT</t>
  </si>
  <si>
    <t>2fullEnumeration0--</t>
  </si>
  <si>
    <t>[ 2 2 3 ]</t>
  </si>
  <si>
    <t>[ 2 4 4 ]</t>
  </si>
  <si>
    <t>2innerApproximation0sequential1</t>
  </si>
  <si>
    <t>2innerApproximation0sequential3</t>
  </si>
  <si>
    <t>2innerApproximation0sequential5</t>
  </si>
  <si>
    <t>2innerApproximation0reverse_sequential1</t>
  </si>
  <si>
    <t>2innerApproximation0reverse_sequential3</t>
  </si>
  <si>
    <t>2innerApproximation0reverse_sequential5</t>
  </si>
  <si>
    <t>2innerApproximation0random1</t>
  </si>
  <si>
    <t>2innerApproximation0random3</t>
  </si>
  <si>
    <t>2innerApproximation0random5</t>
  </si>
  <si>
    <t>2fullEnumeration1--</t>
  </si>
  <si>
    <t>2combinatorialPNE1--</t>
  </si>
  <si>
    <t>2innerApproximation1reverse_sequential3</t>
  </si>
  <si>
    <t>2OuterApproximationDI0--</t>
  </si>
  <si>
    <t>NASH_EQ_FOUND</t>
  </si>
  <si>
    <t>2OuterApproximationI0--</t>
  </si>
  <si>
    <t>2OuterApproximationD0--</t>
  </si>
  <si>
    <t>3fullEnumeration0--</t>
  </si>
  <si>
    <t>[ 2 3 4 ]</t>
  </si>
  <si>
    <t>3innerApproximation0sequential1</t>
  </si>
  <si>
    <t>3innerApproximation0sequential3</t>
  </si>
  <si>
    <t>3innerApproximation0sequential5</t>
  </si>
  <si>
    <t>3innerApproximation0reverse_sequential1</t>
  </si>
  <si>
    <t>3innerApproximation0reverse_sequential3</t>
  </si>
  <si>
    <t>3innerApproximation0reverse_sequential5</t>
  </si>
  <si>
    <t>3innerApproximation0random1</t>
  </si>
  <si>
    <t>3innerApproximation0random3</t>
  </si>
  <si>
    <t>3innerApproximation0random5</t>
  </si>
  <si>
    <t>3fullEnumeration1--</t>
  </si>
  <si>
    <t>3combinatorialPNE1--</t>
  </si>
  <si>
    <t>3innerApproximation1reverse_sequential3</t>
  </si>
  <si>
    <t>3OuterApproximationDI0--</t>
  </si>
  <si>
    <t>3OuterApproximationI0--</t>
  </si>
  <si>
    <t>3OuterApproximationD0--</t>
  </si>
  <si>
    <t>4fullEnumeration0--</t>
  </si>
  <si>
    <t>[ 1 2 1 ]</t>
  </si>
  <si>
    <t>[ 2 4 2 ]</t>
  </si>
  <si>
    <t>4innerApproximation0sequential1</t>
  </si>
  <si>
    <t>4innerApproximation0sequential3</t>
  </si>
  <si>
    <t>4innerApproximation0sequential5</t>
  </si>
  <si>
    <t>4innerApproximation0reverse_sequential1</t>
  </si>
  <si>
    <t>4innerApproximation0reverse_sequential3</t>
  </si>
  <si>
    <t>4innerApproximation0reverse_sequential5</t>
  </si>
  <si>
    <t>4innerApproximation0random1</t>
  </si>
  <si>
    <t>4innerApproximation0random3</t>
  </si>
  <si>
    <t>4innerApproximation0random5</t>
  </si>
  <si>
    <t>4fullEnumeration1--</t>
  </si>
  <si>
    <t>4combinatorialPNE1--</t>
  </si>
  <si>
    <t>4innerApproximation1reverse_sequential3</t>
  </si>
  <si>
    <t>4OuterApproximationDI0--</t>
  </si>
  <si>
    <t>4OuterApproximationI0--</t>
  </si>
  <si>
    <t>4OuterApproximationD0--</t>
  </si>
  <si>
    <t>5fullEnumeration0--</t>
  </si>
  <si>
    <t>[ 2 1 3 ]</t>
  </si>
  <si>
    <t>5innerApproximation0sequential1</t>
  </si>
  <si>
    <t>5innerApproximation0sequential3</t>
  </si>
  <si>
    <t>5innerApproximation0sequential5</t>
  </si>
  <si>
    <t>5innerApproximation0reverse_sequential1</t>
  </si>
  <si>
    <t>5innerApproximation0reverse_sequential3</t>
  </si>
  <si>
    <t>5innerApproximation0reverse_sequential5</t>
  </si>
  <si>
    <t>5innerApproximation0random1</t>
  </si>
  <si>
    <t>5innerApproximation0random3</t>
  </si>
  <si>
    <t>5innerApproximation0random5</t>
  </si>
  <si>
    <t>5fullEnumeration1--</t>
  </si>
  <si>
    <t>5combinatorialPNE1--</t>
  </si>
  <si>
    <t>5innerApproximation1reverse_sequential3</t>
  </si>
  <si>
    <t>5OuterApproximationDI0--</t>
  </si>
  <si>
    <t>5OuterApproximationI0--</t>
  </si>
  <si>
    <t>5OuterApproximationD0--</t>
  </si>
  <si>
    <t>6fullEnumeration0--</t>
  </si>
  <si>
    <t>[ 2 2 1 ]</t>
  </si>
  <si>
    <t>[ 5 3 2 ]</t>
  </si>
  <si>
    <t>6innerApproximation0sequential1</t>
  </si>
  <si>
    <t>6innerApproximation0sequential3</t>
  </si>
  <si>
    <t>6innerApproximation0sequential5</t>
  </si>
  <si>
    <t>6innerApproximation0reverse_sequential1</t>
  </si>
  <si>
    <t>6innerApproximation0reverse_sequential3</t>
  </si>
  <si>
    <t>6innerApproximation0reverse_sequential5</t>
  </si>
  <si>
    <t>6innerApproximation0random1</t>
  </si>
  <si>
    <t>6innerApproximation0random3</t>
  </si>
  <si>
    <t>6innerApproximation0random5</t>
  </si>
  <si>
    <t>6fullEnumeration1--</t>
  </si>
  <si>
    <t>6combinatorialPNE1--</t>
  </si>
  <si>
    <t>6innerApproximation1reverse_sequential3</t>
  </si>
  <si>
    <t>6OuterApproximationDI0--</t>
  </si>
  <si>
    <t>6OuterApproximationI0--</t>
  </si>
  <si>
    <t>6OuterApproximationD0--</t>
  </si>
  <si>
    <t>7fullEnumeration0--</t>
  </si>
  <si>
    <t>[ 4 4 3 ]</t>
  </si>
  <si>
    <t>7innerApproximation0sequential1</t>
  </si>
  <si>
    <t>7innerApproximation0sequential3</t>
  </si>
  <si>
    <t>7innerApproximation0sequential5</t>
  </si>
  <si>
    <t>7innerApproximation0reverse_sequential1</t>
  </si>
  <si>
    <t>7innerApproximation0reverse_sequential3</t>
  </si>
  <si>
    <t>7innerApproximation0reverse_sequential5</t>
  </si>
  <si>
    <t>7innerApproximation0random1</t>
  </si>
  <si>
    <t>7innerApproximation0random3</t>
  </si>
  <si>
    <t>7innerApproximation0random5</t>
  </si>
  <si>
    <t>7fullEnumeration1--</t>
  </si>
  <si>
    <t>7combinatorialPNE1--</t>
  </si>
  <si>
    <t>7innerApproximation1reverse_sequential3</t>
  </si>
  <si>
    <t>7OuterApproximationDI0--</t>
  </si>
  <si>
    <t>7OuterApproximationI0--</t>
  </si>
  <si>
    <t>7OuterApproximationD0--</t>
  </si>
  <si>
    <t>8fullEnumeration0--</t>
  </si>
  <si>
    <t>[ 2 3 2 ]</t>
  </si>
  <si>
    <t>8innerApproximation0sequential1</t>
  </si>
  <si>
    <t>8innerApproximation0sequential3</t>
  </si>
  <si>
    <t>8innerApproximation0sequential5</t>
  </si>
  <si>
    <t>8innerApproximation0reverse_sequential1</t>
  </si>
  <si>
    <t>8innerApproximation0reverse_sequential3</t>
  </si>
  <si>
    <t>8innerApproximation0reverse_sequential5</t>
  </si>
  <si>
    <t>8innerApproximation0random1</t>
  </si>
  <si>
    <t>8innerApproximation0random3</t>
  </si>
  <si>
    <t>8innerApproximation0random5</t>
  </si>
  <si>
    <t>8fullEnumeration1--</t>
  </si>
  <si>
    <t>8combinatorialPNE1--</t>
  </si>
  <si>
    <t>8innerApproximation1reverse_sequential3</t>
  </si>
  <si>
    <t>8OuterApproximationDI0--</t>
  </si>
  <si>
    <t>8OuterApproximationI0--</t>
  </si>
  <si>
    <t>8OuterApproximationD0--</t>
  </si>
  <si>
    <t>9fullEnumeration0--</t>
  </si>
  <si>
    <t>[ 1 4 4 ]</t>
  </si>
  <si>
    <t>9innerApproximation0sequential1</t>
  </si>
  <si>
    <t>9innerApproximation0sequential3</t>
  </si>
  <si>
    <t>9innerApproximation0sequential5</t>
  </si>
  <si>
    <t>9innerApproximation0reverse_sequential1</t>
  </si>
  <si>
    <t>9innerApproximation0reverse_sequential3</t>
  </si>
  <si>
    <t>9innerApproximation0reverse_sequential5</t>
  </si>
  <si>
    <t>9innerApproximation0random1</t>
  </si>
  <si>
    <t>9innerApproximation0random3</t>
  </si>
  <si>
    <t>9innerApproximation0random5</t>
  </si>
  <si>
    <t>9fullEnumeration1--</t>
  </si>
  <si>
    <t>9combinatorialPNE1--</t>
  </si>
  <si>
    <t>9innerApproximation1reverse_sequential3</t>
  </si>
  <si>
    <t>9OuterApproximationDI0--</t>
  </si>
  <si>
    <t>9OuterApproximationI0--</t>
  </si>
  <si>
    <t>9OuterApproximationD0--</t>
  </si>
  <si>
    <t>10fullEnumeration0--</t>
  </si>
  <si>
    <t>[ 4 4 2 ]</t>
  </si>
  <si>
    <t>10innerApproximation0sequential1</t>
  </si>
  <si>
    <t>10innerApproximation0sequential3</t>
  </si>
  <si>
    <t>10innerApproximation0sequential5</t>
  </si>
  <si>
    <t>10innerApproximation0reverse_sequential1</t>
  </si>
  <si>
    <t>10innerApproximation0reverse_sequential3</t>
  </si>
  <si>
    <t>10innerApproximation0reverse_sequential5</t>
  </si>
  <si>
    <t>10innerApproximation0random1</t>
  </si>
  <si>
    <t>10innerApproximation0random3</t>
  </si>
  <si>
    <t>10innerApproximation0random5</t>
  </si>
  <si>
    <t>10fullEnumeration1--</t>
  </si>
  <si>
    <t>10combinatorialPNE1--</t>
  </si>
  <si>
    <t>10innerApproximation1reverse_sequential3</t>
  </si>
  <si>
    <t>10OuterApproximationDI0--</t>
  </si>
  <si>
    <t>10OuterApproximationI0--</t>
  </si>
  <si>
    <t>10OuterApproximationD0--</t>
  </si>
  <si>
    <t>11fullEnumeration0--</t>
  </si>
  <si>
    <t>[ 3 2 2 ]</t>
  </si>
  <si>
    <t>[ 5 2 4 ]</t>
  </si>
  <si>
    <t>11innerApproximation0sequential1</t>
  </si>
  <si>
    <t>11innerApproximation0sequential3</t>
  </si>
  <si>
    <t>11innerApproximation0sequential5</t>
  </si>
  <si>
    <t>11innerApproximation0reverse_sequential1</t>
  </si>
  <si>
    <t>11innerApproximation0reverse_sequential3</t>
  </si>
  <si>
    <t>11innerApproximation0reverse_sequential5</t>
  </si>
  <si>
    <t>11innerApproximation0random1</t>
  </si>
  <si>
    <t>11innerApproximation0random3</t>
  </si>
  <si>
    <t>11innerApproximation0random5</t>
  </si>
  <si>
    <t>11fullEnumeration1--</t>
  </si>
  <si>
    <t>11combinatorialPNE1--</t>
  </si>
  <si>
    <t>11innerApproximation1reverse_sequential3</t>
  </si>
  <si>
    <t>11OuterApproximationDI0--</t>
  </si>
  <si>
    <t>11OuterApproximationI0--</t>
  </si>
  <si>
    <t>11OuterApproximationD0--</t>
  </si>
  <si>
    <t>12fullEnumeration0--</t>
  </si>
  <si>
    <t>[ 6 4 3 ]</t>
  </si>
  <si>
    <t>12innerApproximation0sequential1</t>
  </si>
  <si>
    <t>12innerApproximation0sequential3</t>
  </si>
  <si>
    <t>12innerApproximation0sequential5</t>
  </si>
  <si>
    <t>12innerApproximation0reverse_sequential1</t>
  </si>
  <si>
    <t>12innerApproximation0reverse_sequential3</t>
  </si>
  <si>
    <t>12innerApproximation0reverse_sequential5</t>
  </si>
  <si>
    <t>12innerApproximation0random1</t>
  </si>
  <si>
    <t>12innerApproximation0random3</t>
  </si>
  <si>
    <t>[ 5 4 3 ]</t>
  </si>
  <si>
    <t>12innerApproximation0random5</t>
  </si>
  <si>
    <t>12fullEnumeration1--</t>
  </si>
  <si>
    <t>12combinatorialPNE1--</t>
  </si>
  <si>
    <t>12innerApproximation1reverse_sequential3</t>
  </si>
  <si>
    <t>12OuterApproximationDI0--</t>
  </si>
  <si>
    <t>12OuterApproximationI0--</t>
  </si>
  <si>
    <t>12OuterApproximationD0--</t>
  </si>
  <si>
    <t>13fullEnumeration0--</t>
  </si>
  <si>
    <t>[ 2 1 2 ]</t>
  </si>
  <si>
    <t>13innerApproximation0sequential1</t>
  </si>
  <si>
    <t>13innerApproximation0sequential3</t>
  </si>
  <si>
    <t>13innerApproximation0sequential5</t>
  </si>
  <si>
    <t>13innerApproximation0reverse_sequential1</t>
  </si>
  <si>
    <t>13innerApproximation0reverse_sequential3</t>
  </si>
  <si>
    <t>13innerApproximation0reverse_sequential5</t>
  </si>
  <si>
    <t>13innerApproximation0random1</t>
  </si>
  <si>
    <t>13innerApproximation0random3</t>
  </si>
  <si>
    <t>13innerApproximation0random5</t>
  </si>
  <si>
    <t>13fullEnumeration1--</t>
  </si>
  <si>
    <t>13combinatorialPNE1--</t>
  </si>
  <si>
    <t>13innerApproximation1reverse_sequential3</t>
  </si>
  <si>
    <t>13OuterApproximationDI0--</t>
  </si>
  <si>
    <t>13OuterApproximationI0--</t>
  </si>
  <si>
    <t>13OuterApproximationD0--</t>
  </si>
  <si>
    <t>14fullEnumeration0--</t>
  </si>
  <si>
    <t>[ 2 2 4 ]</t>
  </si>
  <si>
    <t>14innerApproximation0sequential1</t>
  </si>
  <si>
    <t>14innerApproximation0sequential3</t>
  </si>
  <si>
    <t>14innerApproximation0sequential5</t>
  </si>
  <si>
    <t>14innerApproximation0reverse_sequential1</t>
  </si>
  <si>
    <t>14innerApproximation0reverse_sequential3</t>
  </si>
  <si>
    <t>14innerApproximation0reverse_sequential5</t>
  </si>
  <si>
    <t>14innerApproximation0random1</t>
  </si>
  <si>
    <t>14innerApproximation0random3</t>
  </si>
  <si>
    <t>14innerApproximation0random5</t>
  </si>
  <si>
    <t>14fullEnumeration1--</t>
  </si>
  <si>
    <t>14combinatorialPNE1--</t>
  </si>
  <si>
    <t>14innerApproximation1reverse_sequential3</t>
  </si>
  <si>
    <t>14OuterApproximationDI0--</t>
  </si>
  <si>
    <t>14OuterApproximationI0--</t>
  </si>
  <si>
    <t>14OuterApproximationD0--</t>
  </si>
  <si>
    <t>15fullEnumeration0--</t>
  </si>
  <si>
    <t>[ 4 3 6 ]</t>
  </si>
  <si>
    <t>15innerApproximation0sequential1</t>
  </si>
  <si>
    <t>15innerApproximation0sequential3</t>
  </si>
  <si>
    <t>15innerApproximation0sequential5</t>
  </si>
  <si>
    <t>15innerApproximation0reverse_sequential1</t>
  </si>
  <si>
    <t>15innerApproximation0reverse_sequential3</t>
  </si>
  <si>
    <t>15innerApproximation0reverse_sequential5</t>
  </si>
  <si>
    <t>15innerApproximation0random1</t>
  </si>
  <si>
    <t>15innerApproximation0random3</t>
  </si>
  <si>
    <t>15innerApproximation0random5</t>
  </si>
  <si>
    <t>15fullEnumeration1--</t>
  </si>
  <si>
    <t>15combinatorialPNE1--</t>
  </si>
  <si>
    <t>15innerApproximation1reverse_sequential3</t>
  </si>
  <si>
    <t>15OuterApproximationDI0--</t>
  </si>
  <si>
    <t>15OuterApproximationI0--</t>
  </si>
  <si>
    <t>15OuterApproximationD0--</t>
  </si>
  <si>
    <t>16fullEnumeration0--</t>
  </si>
  <si>
    <t>[ 6 8 2 ]</t>
  </si>
  <si>
    <t>16innerApproximation0sequential1</t>
  </si>
  <si>
    <t>[ 6 7 2 ]</t>
  </si>
  <si>
    <t>16innerApproximation0sequential3</t>
  </si>
  <si>
    <t>16innerApproximation0sequential5</t>
  </si>
  <si>
    <t>16innerApproximation0reverse_sequential1</t>
  </si>
  <si>
    <t>16innerApproximation0reverse_sequential3</t>
  </si>
  <si>
    <t>16innerApproximation0reverse_sequential5</t>
  </si>
  <si>
    <t>[ 6 6 2 ]</t>
  </si>
  <si>
    <t>16innerApproximation0random1</t>
  </si>
  <si>
    <t>[ 4 5 2 ]</t>
  </si>
  <si>
    <t>16innerApproximation0random3</t>
  </si>
  <si>
    <t>[ 5 5 2 ]</t>
  </si>
  <si>
    <t>16innerApproximation0random5</t>
  </si>
  <si>
    <t>16fullEnumeration1--</t>
  </si>
  <si>
    <t>16combinatorialPNE1--</t>
  </si>
  <si>
    <t>16innerApproximation1reverse_sequential3</t>
  </si>
  <si>
    <t>16OuterApproximationDI0--</t>
  </si>
  <si>
    <t>16OuterApproximationI0--</t>
  </si>
  <si>
    <t>16OuterApproximationD0--</t>
  </si>
  <si>
    <t>17fullEnumeration0--</t>
  </si>
  <si>
    <t>17innerApproximation0sequential1</t>
  </si>
  <si>
    <t>17innerApproximation0sequential3</t>
  </si>
  <si>
    <t>17innerApproximation0sequential5</t>
  </si>
  <si>
    <t>17innerApproximation0reverse_sequential1</t>
  </si>
  <si>
    <t>17innerApproximation0reverse_sequential3</t>
  </si>
  <si>
    <t>17innerApproximation0reverse_sequential5</t>
  </si>
  <si>
    <t>17innerApproximation0random1</t>
  </si>
  <si>
    <t>17innerApproximation0random3</t>
  </si>
  <si>
    <t>17innerApproximation0random5</t>
  </si>
  <si>
    <t>17fullEnumeration1--</t>
  </si>
  <si>
    <t>17combinatorialPNE1--</t>
  </si>
  <si>
    <t>17innerApproximation1reverse_sequential3</t>
  </si>
  <si>
    <t>17OuterApproximationDI0--</t>
  </si>
  <si>
    <t>17OuterApproximationI0--</t>
  </si>
  <si>
    <t>17OuterApproximationD0--</t>
  </si>
  <si>
    <t>18fullEnumeration0--</t>
  </si>
  <si>
    <t>[ 3 4 4 ]</t>
  </si>
  <si>
    <t>18innerApproximation0sequential1</t>
  </si>
  <si>
    <t>[ 2 1 1 ]</t>
  </si>
  <si>
    <t>18innerApproximation0sequential3</t>
  </si>
  <si>
    <t>18innerApproximation0sequential5</t>
  </si>
  <si>
    <t>18innerApproximation0reverse_sequential1</t>
  </si>
  <si>
    <t>18innerApproximation0reverse_sequential3</t>
  </si>
  <si>
    <t>18innerApproximation0reverse_sequential5</t>
  </si>
  <si>
    <t>18innerApproximation0random1</t>
  </si>
  <si>
    <t>18innerApproximation0random3</t>
  </si>
  <si>
    <t>18innerApproximation0random5</t>
  </si>
  <si>
    <t>18fullEnumeration1--</t>
  </si>
  <si>
    <t>18combinatorialPNE1--</t>
  </si>
  <si>
    <t>18innerApproximation1reverse_sequential3</t>
  </si>
  <si>
    <t>18OuterApproximationDI0--</t>
  </si>
  <si>
    <t>18OuterApproximationI0--</t>
  </si>
  <si>
    <t>18OuterApproximationD0--</t>
  </si>
  <si>
    <t>19fullEnumeration0--</t>
  </si>
  <si>
    <t>19innerApproximation0sequential1</t>
  </si>
  <si>
    <t>19innerApproximation0sequential3</t>
  </si>
  <si>
    <t>19innerApproximation0sequential5</t>
  </si>
  <si>
    <t>19innerApproximation0reverse_sequential1</t>
  </si>
  <si>
    <t>19innerApproximation0reverse_sequential3</t>
  </si>
  <si>
    <t>19innerApproximation0reverse_sequential5</t>
  </si>
  <si>
    <t>19innerApproximation0random1</t>
  </si>
  <si>
    <t>19innerApproximation0random3</t>
  </si>
  <si>
    <t>19innerApproximation0random5</t>
  </si>
  <si>
    <t>19fullEnumeration1--</t>
  </si>
  <si>
    <t>19combinatorialPNE1--</t>
  </si>
  <si>
    <t>19innerApproximation1reverse_sequential3</t>
  </si>
  <si>
    <t>19OuterApproximationDI0--</t>
  </si>
  <si>
    <t>19OuterApproximationI0--</t>
  </si>
  <si>
    <t>19OuterApproximationD0--</t>
  </si>
  <si>
    <t>20fullEnumeration0--</t>
  </si>
  <si>
    <t>[ 1 3 2 ]</t>
  </si>
  <si>
    <t>20innerApproximation0sequential1</t>
  </si>
  <si>
    <t>20innerApproximation0sequential3</t>
  </si>
  <si>
    <t>20innerApproximation0sequential5</t>
  </si>
  <si>
    <t>20innerApproximation0reverse_sequential1</t>
  </si>
  <si>
    <t>20innerApproximation0reverse_sequential3</t>
  </si>
  <si>
    <t>20innerApproximation0reverse_sequential5</t>
  </si>
  <si>
    <t>20innerApproximation0random1</t>
  </si>
  <si>
    <t>20innerApproximation0random3</t>
  </si>
  <si>
    <t>20innerApproximation0random5</t>
  </si>
  <si>
    <t>20fullEnumeration1--</t>
  </si>
  <si>
    <t>20combinatorialPNE1--</t>
  </si>
  <si>
    <t>20innerApproximation1reverse_sequential3</t>
  </si>
  <si>
    <t>20OuterApproximationDI0--</t>
  </si>
  <si>
    <t>20OuterApproximationI0--</t>
  </si>
  <si>
    <t>20OuterApproximationD0--</t>
  </si>
  <si>
    <t>21fullEnumeration0--</t>
  </si>
  <si>
    <t>21innerApproximation0sequential1</t>
  </si>
  <si>
    <t>21innerApproximation0sequential3</t>
  </si>
  <si>
    <t>21innerApproximation0sequential5</t>
  </si>
  <si>
    <t>21innerApproximation0reverse_sequential1</t>
  </si>
  <si>
    <t>21innerApproximation0reverse_sequential3</t>
  </si>
  <si>
    <t>21innerApproximation0reverse_sequential5</t>
  </si>
  <si>
    <t>21innerApproximation0random1</t>
  </si>
  <si>
    <t>21innerApproximation0random3</t>
  </si>
  <si>
    <t>21innerApproximation0random5</t>
  </si>
  <si>
    <t>21fullEnumeration1--</t>
  </si>
  <si>
    <t>21combinatorialPNE1--</t>
  </si>
  <si>
    <t>21innerApproximation1reverse_sequential3</t>
  </si>
  <si>
    <t>21OuterApproximationDI0--</t>
  </si>
  <si>
    <t>21OuterApproximationI0--</t>
  </si>
  <si>
    <t>21OuterApproximationD0--</t>
  </si>
  <si>
    <t>22fullEnumeration0--</t>
  </si>
  <si>
    <t>[ 4 2 2 ]</t>
  </si>
  <si>
    <t>22innerApproximation0sequential1</t>
  </si>
  <si>
    <t>22innerApproximation0sequential3</t>
  </si>
  <si>
    <t>22innerApproximation0sequential5</t>
  </si>
  <si>
    <t>22innerApproximation0reverse_sequential1</t>
  </si>
  <si>
    <t>22innerApproximation0reverse_sequential3</t>
  </si>
  <si>
    <t>22innerApproximation0reverse_sequential5</t>
  </si>
  <si>
    <t>22innerApproximation0random1</t>
  </si>
  <si>
    <t>22innerApproximation0random3</t>
  </si>
  <si>
    <t>22innerApproximation0random5</t>
  </si>
  <si>
    <t>22fullEnumeration1--</t>
  </si>
  <si>
    <t>22combinatorialPNE1--</t>
  </si>
  <si>
    <t>22innerApproximation1reverse_sequential3</t>
  </si>
  <si>
    <t>22OuterApproximationDI0--</t>
  </si>
  <si>
    <t>22OuterApproximationI0--</t>
  </si>
  <si>
    <t>22OuterApproximationD0--</t>
  </si>
  <si>
    <t>23fullEnumeration0--</t>
  </si>
  <si>
    <t>23innerApproximation0sequential1</t>
  </si>
  <si>
    <t>23innerApproximation0sequential3</t>
  </si>
  <si>
    <t>23innerApproximation0sequential5</t>
  </si>
  <si>
    <t>23innerApproximation0reverse_sequential1</t>
  </si>
  <si>
    <t>23innerApproximation0reverse_sequential3</t>
  </si>
  <si>
    <t>23innerApproximation0reverse_sequential5</t>
  </si>
  <si>
    <t>23innerApproximation0random1</t>
  </si>
  <si>
    <t>23innerApproximation0random3</t>
  </si>
  <si>
    <t>23innerApproximation0random5</t>
  </si>
  <si>
    <t>23fullEnumeration1--</t>
  </si>
  <si>
    <t>23combinatorialPNE1--</t>
  </si>
  <si>
    <t>23innerApproximation1reverse_sequential3</t>
  </si>
  <si>
    <t>23OuterApproximationDI0--</t>
  </si>
  <si>
    <t>23OuterApproximationI0--</t>
  </si>
  <si>
    <t>23OuterApproximationD0--</t>
  </si>
  <si>
    <t>24fullEnumeration0--</t>
  </si>
  <si>
    <t>[ 2 5 2 ]</t>
  </si>
  <si>
    <t>24innerApproximation0sequential1</t>
  </si>
  <si>
    <t>24innerApproximation0sequential3</t>
  </si>
  <si>
    <t>24innerApproximation0sequential5</t>
  </si>
  <si>
    <t>24innerApproximation0reverse_sequential1</t>
  </si>
  <si>
    <t>24innerApproximation0reverse_sequential3</t>
  </si>
  <si>
    <t>24innerApproximation0reverse_sequential5</t>
  </si>
  <si>
    <t>24innerApproximation0random1</t>
  </si>
  <si>
    <t>24innerApproximation0random3</t>
  </si>
  <si>
    <t>24innerApproximation0random5</t>
  </si>
  <si>
    <t>24fullEnumeration1--</t>
  </si>
  <si>
    <t>24combinatorialPNE1--</t>
  </si>
  <si>
    <t>24innerApproximation1reverse_sequential3</t>
  </si>
  <si>
    <t>24OuterApproximationDI0--</t>
  </si>
  <si>
    <t>24OuterApproximationI0--</t>
  </si>
  <si>
    <t>24OuterApproximationD0--</t>
  </si>
  <si>
    <t>25fullEnumeration0--</t>
  </si>
  <si>
    <t>[ 4 3 2 ]</t>
  </si>
  <si>
    <t>25innerApproximation0sequential1</t>
  </si>
  <si>
    <t>25innerApproximation0sequential3</t>
  </si>
  <si>
    <t>25innerApproximation0sequential5</t>
  </si>
  <si>
    <t>25innerApproximation0reverse_sequential1</t>
  </si>
  <si>
    <t>25innerApproximation0reverse_sequential3</t>
  </si>
  <si>
    <t>25innerApproximation0reverse_sequential5</t>
  </si>
  <si>
    <t>25innerApproximation0random1</t>
  </si>
  <si>
    <t>25innerApproximation0random3</t>
  </si>
  <si>
    <t>25innerApproximation0random5</t>
  </si>
  <si>
    <t>25fullEnumeration1--</t>
  </si>
  <si>
    <t>25combinatorialPNE1--</t>
  </si>
  <si>
    <t>25innerApproximation1reverse_sequential3</t>
  </si>
  <si>
    <t>25OuterApproximationDI0--</t>
  </si>
  <si>
    <t>25OuterApproximationI0--</t>
  </si>
  <si>
    <t>25OuterApproximationD0--</t>
  </si>
  <si>
    <t>26fullEnumeration0--</t>
  </si>
  <si>
    <t>[ 2 4 3 ]</t>
  </si>
  <si>
    <t>26innerApproximation0sequential1</t>
  </si>
  <si>
    <t>26innerApproximation0sequential3</t>
  </si>
  <si>
    <t>26innerApproximation0sequential5</t>
  </si>
  <si>
    <t>26innerApproximation0reverse_sequential1</t>
  </si>
  <si>
    <t>26innerApproximation0reverse_sequential3</t>
  </si>
  <si>
    <t>26innerApproximation0reverse_sequential5</t>
  </si>
  <si>
    <t>26innerApproximation0random1</t>
  </si>
  <si>
    <t>26innerApproximation0random3</t>
  </si>
  <si>
    <t>26innerApproximation0random5</t>
  </si>
  <si>
    <t>26fullEnumeration1--</t>
  </si>
  <si>
    <t>26combinatorialPNE1--</t>
  </si>
  <si>
    <t>26innerApproximation1reverse_sequential3</t>
  </si>
  <si>
    <t>26OuterApproximationDI0--</t>
  </si>
  <si>
    <t>26OuterApproximationI0--</t>
  </si>
  <si>
    <t>26OuterApproximationD0--</t>
  </si>
  <si>
    <t>27fullEnumeration0--</t>
  </si>
  <si>
    <t>[ 1 1 2 ]</t>
  </si>
  <si>
    <t>27innerApproximation0sequential1</t>
  </si>
  <si>
    <t>27innerApproximation0sequential3</t>
  </si>
  <si>
    <t>27innerApproximation0sequential5</t>
  </si>
  <si>
    <t>27innerApproximation0reverse_sequential1</t>
  </si>
  <si>
    <t>27innerApproximation0reverse_sequential3</t>
  </si>
  <si>
    <t>27innerApproximation0reverse_sequential5</t>
  </si>
  <si>
    <t>27innerApproximation0random1</t>
  </si>
  <si>
    <t>27innerApproximation0random3</t>
  </si>
  <si>
    <t>27innerApproximation0random5</t>
  </si>
  <si>
    <t>27fullEnumeration1--</t>
  </si>
  <si>
    <t>27combinatorialPNE1--</t>
  </si>
  <si>
    <t>27innerApproximation1reverse_sequential3</t>
  </si>
  <si>
    <t>27OuterApproximationDI0--</t>
  </si>
  <si>
    <t>27OuterApproximationI0--</t>
  </si>
  <si>
    <t>27OuterApproximationD0--</t>
  </si>
  <si>
    <t>28fullEnumeration0--</t>
  </si>
  <si>
    <t>[ 3 1 3 ]</t>
  </si>
  <si>
    <t>[ 7 1 7 ]</t>
  </si>
  <si>
    <t>28innerApproximation0sequential1</t>
  </si>
  <si>
    <t>28innerApproximation0sequential3</t>
  </si>
  <si>
    <t>28innerApproximation0sequential5</t>
  </si>
  <si>
    <t>28innerApproximation0reverse_sequential1</t>
  </si>
  <si>
    <t>28innerApproximation0reverse_sequential3</t>
  </si>
  <si>
    <t>[ 4 1 4 ]</t>
  </si>
  <si>
    <t>28innerApproximation0reverse_sequential5</t>
  </si>
  <si>
    <t>[ 6 1 6 ]</t>
  </si>
  <si>
    <t>28innerApproximation0random1</t>
  </si>
  <si>
    <t>[ 3 1 2 ]</t>
  </si>
  <si>
    <t>28innerApproximation0random3</t>
  </si>
  <si>
    <t>[ 5 1 5 ]</t>
  </si>
  <si>
    <t>28innerApproximation0random5</t>
  </si>
  <si>
    <t>28fullEnumeration1--</t>
  </si>
  <si>
    <t>28combinatorialPNE1--</t>
  </si>
  <si>
    <t>28innerApproximation1reverse_sequential3</t>
  </si>
  <si>
    <t>28OuterApproximationDI0--</t>
  </si>
  <si>
    <t>28OuterApproximationI0--</t>
  </si>
  <si>
    <t>28OuterApproximationD0--</t>
  </si>
  <si>
    <t>29fullEnumeration0--</t>
  </si>
  <si>
    <t>[ 2 2 5 ]</t>
  </si>
  <si>
    <t>29innerApproximation0sequential1</t>
  </si>
  <si>
    <t>29innerApproximation0sequential3</t>
  </si>
  <si>
    <t>29innerApproximation0sequential5</t>
  </si>
  <si>
    <t>29innerApproximation0reverse_sequential1</t>
  </si>
  <si>
    <t>29innerApproximation0reverse_sequential3</t>
  </si>
  <si>
    <t>29innerApproximation0reverse_sequential5</t>
  </si>
  <si>
    <t>29innerApproximation0random1</t>
  </si>
  <si>
    <t>29innerApproximation0random3</t>
  </si>
  <si>
    <t>29innerApproximation0random5</t>
  </si>
  <si>
    <t>29fullEnumeration1--</t>
  </si>
  <si>
    <t>29combinatorialPNE1--</t>
  </si>
  <si>
    <t>29innerApproximation1reverse_sequential3</t>
  </si>
  <si>
    <t>29OuterApproximationDI0--</t>
  </si>
  <si>
    <t>29OuterApproximationI0--</t>
  </si>
  <si>
    <t>29OuterApproximationD0--</t>
  </si>
  <si>
    <t>30fullEnumeration0--</t>
  </si>
  <si>
    <t>30innerApproximation0sequential1</t>
  </si>
  <si>
    <t>30innerApproximation0sequential3</t>
  </si>
  <si>
    <t>30innerApproximation0sequential5</t>
  </si>
  <si>
    <t>30innerApproximation0reverse_sequential1</t>
  </si>
  <si>
    <t>30innerApproximation0reverse_sequential3</t>
  </si>
  <si>
    <t>30innerApproximation0reverse_sequential5</t>
  </si>
  <si>
    <t>30innerApproximation0random1</t>
  </si>
  <si>
    <t>30innerApproximation0random3</t>
  </si>
  <si>
    <t>30innerApproximation0random5</t>
  </si>
  <si>
    <t>30fullEnumeration1--</t>
  </si>
  <si>
    <t>30combinatorialPNE1--</t>
  </si>
  <si>
    <t>30innerApproximation1reverse_sequential3</t>
  </si>
  <si>
    <t>30OuterApproximationDI0--</t>
  </si>
  <si>
    <t>30OuterApproximationI0--</t>
  </si>
  <si>
    <t>30OuterApproximationD0--</t>
  </si>
  <si>
    <t>31fullEnumeration0--</t>
  </si>
  <si>
    <t>[ 6 6 1 ]</t>
  </si>
  <si>
    <t>31innerApproximation0sequential1</t>
  </si>
  <si>
    <t>[ 5 5 1 ]</t>
  </si>
  <si>
    <t>31innerApproximation0sequential3</t>
  </si>
  <si>
    <t>31innerApproximation0sequential5</t>
  </si>
  <si>
    <t>31innerApproximation0reverse_sequential1</t>
  </si>
  <si>
    <t>[ 3 2 1 ]</t>
  </si>
  <si>
    <t>31innerApproximation0reverse_sequential3</t>
  </si>
  <si>
    <t>[ 4 4 1 ]</t>
  </si>
  <si>
    <t>31innerApproximation0reverse_sequential5</t>
  </si>
  <si>
    <t>31innerApproximation0random1</t>
  </si>
  <si>
    <t>31innerApproximation0random3</t>
  </si>
  <si>
    <t>31innerApproximation0random5</t>
  </si>
  <si>
    <t>31fullEnumeration1--</t>
  </si>
  <si>
    <t>31combinatorialPNE1--</t>
  </si>
  <si>
    <t>31innerApproximation1reverse_sequential3</t>
  </si>
  <si>
    <t>31OuterApproximationDI0--</t>
  </si>
  <si>
    <t>31OuterApproximationI0--</t>
  </si>
  <si>
    <t>31OuterApproximationD0--</t>
  </si>
  <si>
    <t>32fullEnumeration0--</t>
  </si>
  <si>
    <t>[ 1 1 3 ]</t>
  </si>
  <si>
    <t>[ 2 1 4 ]</t>
  </si>
  <si>
    <t>32innerApproximation0sequential1</t>
  </si>
  <si>
    <t>32innerApproximation0sequential3</t>
  </si>
  <si>
    <t>32innerApproximation0sequential5</t>
  </si>
  <si>
    <t>32innerApproximation0reverse_sequential1</t>
  </si>
  <si>
    <t>32innerApproximation0reverse_sequential3</t>
  </si>
  <si>
    <t>32innerApproximation0reverse_sequential5</t>
  </si>
  <si>
    <t>32innerApproximation0random1</t>
  </si>
  <si>
    <t>32innerApproximation0random3</t>
  </si>
  <si>
    <t>32innerApproximation0random5</t>
  </si>
  <si>
    <t>32fullEnumeration1--</t>
  </si>
  <si>
    <t>32combinatorialPNE1--</t>
  </si>
  <si>
    <t>32innerApproximation1reverse_sequential3</t>
  </si>
  <si>
    <t>32OuterApproximationDI0--</t>
  </si>
  <si>
    <t>32OuterApproximationI0--</t>
  </si>
  <si>
    <t>32OuterApproximationD0--</t>
  </si>
  <si>
    <t>33fullEnumeration0--</t>
  </si>
  <si>
    <t>[ 3 2 3 ]</t>
  </si>
  <si>
    <t>[ 3 3 4 ]</t>
  </si>
  <si>
    <t>33innerApproximation0sequential1</t>
  </si>
  <si>
    <t>33innerApproximation0sequential3</t>
  </si>
  <si>
    <t>33innerApproximation0sequential5</t>
  </si>
  <si>
    <t>33innerApproximation0reverse_sequential1</t>
  </si>
  <si>
    <t>33innerApproximation0reverse_sequential3</t>
  </si>
  <si>
    <t>33innerApproximation0reverse_sequential5</t>
  </si>
  <si>
    <t>33innerApproximation0random1</t>
  </si>
  <si>
    <t>33innerApproximation0random3</t>
  </si>
  <si>
    <t>33innerApproximation0random5</t>
  </si>
  <si>
    <t>33fullEnumeration1--</t>
  </si>
  <si>
    <t>33combinatorialPNE1--</t>
  </si>
  <si>
    <t>33innerApproximation1reverse_sequential3</t>
  </si>
  <si>
    <t>33OuterApproximationDI0--</t>
  </si>
  <si>
    <t>33OuterApproximationI0--</t>
  </si>
  <si>
    <t>33OuterApproximationD0--</t>
  </si>
  <si>
    <t>34fullEnumeration0--</t>
  </si>
  <si>
    <t>34innerApproximation0sequential1</t>
  </si>
  <si>
    <t>34innerApproximation0sequential3</t>
  </si>
  <si>
    <t>34innerApproximation0sequential5</t>
  </si>
  <si>
    <t>34innerApproximation0reverse_sequential1</t>
  </si>
  <si>
    <t>34innerApproximation0reverse_sequential3</t>
  </si>
  <si>
    <t>34innerApproximation0reverse_sequential5</t>
  </si>
  <si>
    <t>34innerApproximation0random1</t>
  </si>
  <si>
    <t>34innerApproximation0random3</t>
  </si>
  <si>
    <t>34innerApproximation0random5</t>
  </si>
  <si>
    <t>34fullEnumeration1--</t>
  </si>
  <si>
    <t>34combinatorialPNE1--</t>
  </si>
  <si>
    <t>34innerApproximation1reverse_sequential3</t>
  </si>
  <si>
    <t>34OuterApproximationDI0--</t>
  </si>
  <si>
    <t>34OuterApproximationI0--</t>
  </si>
  <si>
    <t>34OuterApproximationD0--</t>
  </si>
  <si>
    <t>35fullEnumeration0--</t>
  </si>
  <si>
    <t>35innerApproximation0sequential1</t>
  </si>
  <si>
    <t>35innerApproximation0sequential3</t>
  </si>
  <si>
    <t>35innerApproximation0sequential5</t>
  </si>
  <si>
    <t>35innerApproximation0reverse_sequential1</t>
  </si>
  <si>
    <t>35innerApproximation0reverse_sequential3</t>
  </si>
  <si>
    <t>35innerApproximation0reverse_sequential5</t>
  </si>
  <si>
    <t>35innerApproximation0random1</t>
  </si>
  <si>
    <t>35innerApproximation0random3</t>
  </si>
  <si>
    <t>35innerApproximation0random5</t>
  </si>
  <si>
    <t>35fullEnumeration1--</t>
  </si>
  <si>
    <t>35combinatorialPNE1--</t>
  </si>
  <si>
    <t>35innerApproximation1reverse_sequential3</t>
  </si>
  <si>
    <t>35OuterApproximationDI0--</t>
  </si>
  <si>
    <t>35OuterApproximationI0--</t>
  </si>
  <si>
    <t>35OuterApproximationD0--</t>
  </si>
  <si>
    <t>36fullEnumeration0--</t>
  </si>
  <si>
    <t>[ 2 1 18 ]</t>
  </si>
  <si>
    <t>36innerApproximation0sequential1</t>
  </si>
  <si>
    <t>[ 2 1 6 ]</t>
  </si>
  <si>
    <t>36innerApproximation0sequential3</t>
  </si>
  <si>
    <t>36innerApproximation0sequential5</t>
  </si>
  <si>
    <t>36innerApproximation0reverse_sequential1</t>
  </si>
  <si>
    <t>36innerApproximation0reverse_sequential3</t>
  </si>
  <si>
    <t>[ 2 1 5 ]</t>
  </si>
  <si>
    <t>36innerApproximation0reverse_sequential5</t>
  </si>
  <si>
    <t>36innerApproximation0random1</t>
  </si>
  <si>
    <t>36innerApproximation0random3</t>
  </si>
  <si>
    <t>36innerApproximation0random5</t>
  </si>
  <si>
    <t>36fullEnumeration1--</t>
  </si>
  <si>
    <t>36combinatorialPNE1--</t>
  </si>
  <si>
    <t>36innerApproximation1reverse_sequential3</t>
  </si>
  <si>
    <t>36OuterApproximationDI0--</t>
  </si>
  <si>
    <t>36OuterApproximationI0--</t>
  </si>
  <si>
    <t>36OuterApproximationD0--</t>
  </si>
  <si>
    <t>37fullEnumeration0--</t>
  </si>
  <si>
    <t>[ 4 2 3 ]</t>
  </si>
  <si>
    <t>37innerApproximation0sequential1</t>
  </si>
  <si>
    <t>37innerApproximation0sequential3</t>
  </si>
  <si>
    <t>37innerApproximation0sequential5</t>
  </si>
  <si>
    <t>37innerApproximation0reverse_sequential1</t>
  </si>
  <si>
    <t>37innerApproximation0reverse_sequential3</t>
  </si>
  <si>
    <t>37innerApproximation0reverse_sequential5</t>
  </si>
  <si>
    <t>37innerApproximation0random1</t>
  </si>
  <si>
    <t>37innerApproximation0random3</t>
  </si>
  <si>
    <t>37innerApproximation0random5</t>
  </si>
  <si>
    <t>37fullEnumeration1--</t>
  </si>
  <si>
    <t>37combinatorialPNE1--</t>
  </si>
  <si>
    <t>37innerApproximation1reverse_sequential3</t>
  </si>
  <si>
    <t>37OuterApproximationDI0--</t>
  </si>
  <si>
    <t>37OuterApproximationI0--</t>
  </si>
  <si>
    <t>37OuterApproximationD0--</t>
  </si>
  <si>
    <t>38fullEnumeration0--</t>
  </si>
  <si>
    <t>[ 2 6 2 ]</t>
  </si>
  <si>
    <t>38innerApproximation0sequential1</t>
  </si>
  <si>
    <t>38innerApproximation0sequential3</t>
  </si>
  <si>
    <t>38innerApproximation0sequential5</t>
  </si>
  <si>
    <t>38innerApproximation0reverse_sequential1</t>
  </si>
  <si>
    <t>38innerApproximation0reverse_sequential3</t>
  </si>
  <si>
    <t>38innerApproximation0reverse_sequential5</t>
  </si>
  <si>
    <t>38innerApproximation0random1</t>
  </si>
  <si>
    <t>38innerApproximation0random3</t>
  </si>
  <si>
    <t>38innerApproximation0random5</t>
  </si>
  <si>
    <t>38fullEnumeration1--</t>
  </si>
  <si>
    <t>38combinatorialPNE1--</t>
  </si>
  <si>
    <t>38innerApproximation1reverse_sequential3</t>
  </si>
  <si>
    <t>38OuterApproximationDI0--</t>
  </si>
  <si>
    <t>38OuterApproximationI0--</t>
  </si>
  <si>
    <t>38OuterApproximationD0--</t>
  </si>
  <si>
    <t>39fullEnumeration0--</t>
  </si>
  <si>
    <t>[ 3 3 1 ]</t>
  </si>
  <si>
    <t>39innerApproximation0sequential1</t>
  </si>
  <si>
    <t>39innerApproximation0sequential3</t>
  </si>
  <si>
    <t>39innerApproximation0sequential5</t>
  </si>
  <si>
    <t>39innerApproximation0reverse_sequential1</t>
  </si>
  <si>
    <t>39innerApproximation0reverse_sequential3</t>
  </si>
  <si>
    <t>39innerApproximation0reverse_sequential5</t>
  </si>
  <si>
    <t>39innerApproximation0random1</t>
  </si>
  <si>
    <t>39innerApproximation0random3</t>
  </si>
  <si>
    <t>39innerApproximation0random5</t>
  </si>
  <si>
    <t>39fullEnumeration1--</t>
  </si>
  <si>
    <t>39combinatorialPNE1--</t>
  </si>
  <si>
    <t>39innerApproximation1reverse_sequential3</t>
  </si>
  <si>
    <t>39OuterApproximationDI0--</t>
  </si>
  <si>
    <t>39OuterApproximationI0--</t>
  </si>
  <si>
    <t>39OuterApproximationD0--</t>
  </si>
  <si>
    <t>40fullEnumeration0--</t>
  </si>
  <si>
    <t>40innerApproximation0sequential1</t>
  </si>
  <si>
    <t>40innerApproximation0sequential3</t>
  </si>
  <si>
    <t>40innerApproximation0sequential5</t>
  </si>
  <si>
    <t>40innerApproximation0reverse_sequential1</t>
  </si>
  <si>
    <t>40innerApproximation0reverse_sequential3</t>
  </si>
  <si>
    <t>40innerApproximation0reverse_sequential5</t>
  </si>
  <si>
    <t>40innerApproximation0random1</t>
  </si>
  <si>
    <t>40innerApproximation0random3</t>
  </si>
  <si>
    <t>40innerApproximation0random5</t>
  </si>
  <si>
    <t>40fullEnumeration1--</t>
  </si>
  <si>
    <t>40combinatorialPNE1--</t>
  </si>
  <si>
    <t>40innerApproximation1reverse_sequential3</t>
  </si>
  <si>
    <t>40OuterApproximationDI0--</t>
  </si>
  <si>
    <t>40OuterApproximationI0--</t>
  </si>
  <si>
    <t>40OuterApproximationD0--</t>
  </si>
  <si>
    <t>41fullEnumeration0--</t>
  </si>
  <si>
    <t>[ 3 2 5 ]</t>
  </si>
  <si>
    <t>41innerApproximation0sequential1</t>
  </si>
  <si>
    <t>41innerApproximation0sequential3</t>
  </si>
  <si>
    <t>41innerApproximation0sequential5</t>
  </si>
  <si>
    <t>41innerApproximation0reverse_sequential1</t>
  </si>
  <si>
    <t>41innerApproximation0reverse_sequential3</t>
  </si>
  <si>
    <t>41innerApproximation0reverse_sequential5</t>
  </si>
  <si>
    <t>41innerApproximation0random1</t>
  </si>
  <si>
    <t>41innerApproximation0random3</t>
  </si>
  <si>
    <t>41innerApproximation0random5</t>
  </si>
  <si>
    <t>41fullEnumeration1--</t>
  </si>
  <si>
    <t>41combinatorialPNE1--</t>
  </si>
  <si>
    <t>41innerApproximation1reverse_sequential3</t>
  </si>
  <si>
    <t>41OuterApproximationDI0--</t>
  </si>
  <si>
    <t>41OuterApproximationI0--</t>
  </si>
  <si>
    <t>41OuterApproximationD0--</t>
  </si>
  <si>
    <t>42fullEnumeration0--</t>
  </si>
  <si>
    <t>42innerApproximation0sequential1</t>
  </si>
  <si>
    <t>42innerApproximation0sequential3</t>
  </si>
  <si>
    <t>42innerApproximation0sequential5</t>
  </si>
  <si>
    <t>42innerApproximation0reverse_sequential1</t>
  </si>
  <si>
    <t>42innerApproximation0reverse_sequential3</t>
  </si>
  <si>
    <t>42innerApproximation0reverse_sequential5</t>
  </si>
  <si>
    <t>42innerApproximation0random1</t>
  </si>
  <si>
    <t>42innerApproximation0random3</t>
  </si>
  <si>
    <t>42innerApproximation0random5</t>
  </si>
  <si>
    <t>42fullEnumeration1--</t>
  </si>
  <si>
    <t>42combinatorialPNE1--</t>
  </si>
  <si>
    <t>42innerApproximation1reverse_sequential3</t>
  </si>
  <si>
    <t>42OuterApproximationDI0--</t>
  </si>
  <si>
    <t>42OuterApproximationI0--</t>
  </si>
  <si>
    <t>42OuterApproximationD0--</t>
  </si>
  <si>
    <t>43fullEnumeration0--</t>
  </si>
  <si>
    <t>[ 3 8 2 ]</t>
  </si>
  <si>
    <t>43innerApproximation0sequential1</t>
  </si>
  <si>
    <t>43innerApproximation0sequential3</t>
  </si>
  <si>
    <t>43innerApproximation0sequential5</t>
  </si>
  <si>
    <t>43innerApproximation0reverse_sequential1</t>
  </si>
  <si>
    <t>43innerApproximation0reverse_sequential3</t>
  </si>
  <si>
    <t>43innerApproximation0reverse_sequential5</t>
  </si>
  <si>
    <t>43innerApproximation0random1</t>
  </si>
  <si>
    <t>43innerApproximation0random3</t>
  </si>
  <si>
    <t>43innerApproximation0random5</t>
  </si>
  <si>
    <t>43fullEnumeration1--</t>
  </si>
  <si>
    <t>43combinatorialPNE1--</t>
  </si>
  <si>
    <t>43innerApproximation1reverse_sequential3</t>
  </si>
  <si>
    <t>43OuterApproximationDI0--</t>
  </si>
  <si>
    <t>43OuterApproximationI0--</t>
  </si>
  <si>
    <t>43OuterApproximationD0--</t>
  </si>
  <si>
    <t>44fullEnumeration0--</t>
  </si>
  <si>
    <t>[ 3 7 4 ]</t>
  </si>
  <si>
    <t>44innerApproximation0sequential1</t>
  </si>
  <si>
    <t>44innerApproximation0sequential3</t>
  </si>
  <si>
    <t>44innerApproximation0sequential5</t>
  </si>
  <si>
    <t>44innerApproximation0reverse_sequential1</t>
  </si>
  <si>
    <t>44innerApproximation0reverse_sequential3</t>
  </si>
  <si>
    <t>44innerApproximation0reverse_sequential5</t>
  </si>
  <si>
    <t>44innerApproximation0random1</t>
  </si>
  <si>
    <t>44innerApproximation0random3</t>
  </si>
  <si>
    <t>44innerApproximation0random5</t>
  </si>
  <si>
    <t>44fullEnumeration1--</t>
  </si>
  <si>
    <t>44combinatorialPNE1--</t>
  </si>
  <si>
    <t>44innerApproximation1reverse_sequential3</t>
  </si>
  <si>
    <t>44OuterApproximationDI0--</t>
  </si>
  <si>
    <t>44OuterApproximationI0--</t>
  </si>
  <si>
    <t>44OuterApproximationD0--</t>
  </si>
  <si>
    <t>45fullEnumeration0--</t>
  </si>
  <si>
    <t>[ 3 4 3 ]</t>
  </si>
  <si>
    <t>45innerApproximation0sequential1</t>
  </si>
  <si>
    <t>45innerApproximation0sequential3</t>
  </si>
  <si>
    <t>45innerApproximation0sequential5</t>
  </si>
  <si>
    <t>45innerApproximation0reverse_sequential1</t>
  </si>
  <si>
    <t>45innerApproximation0reverse_sequential3</t>
  </si>
  <si>
    <t>45innerApproximation0reverse_sequential5</t>
  </si>
  <si>
    <t>45innerApproximation0random1</t>
  </si>
  <si>
    <t>45innerApproximation0random3</t>
  </si>
  <si>
    <t>45innerApproximation0random5</t>
  </si>
  <si>
    <t>45fullEnumeration1--</t>
  </si>
  <si>
    <t>45combinatorialPNE1--</t>
  </si>
  <si>
    <t>45innerApproximation1reverse_sequential3</t>
  </si>
  <si>
    <t>45OuterApproximationDI0--</t>
  </si>
  <si>
    <t>45OuterApproximationI0--</t>
  </si>
  <si>
    <t>45OuterApproximationD0--</t>
  </si>
  <si>
    <t>46fullEnumeration0--</t>
  </si>
  <si>
    <t>46innerApproximation0sequential1</t>
  </si>
  <si>
    <t>46innerApproximation0sequential3</t>
  </si>
  <si>
    <t>46innerApproximation0sequential5</t>
  </si>
  <si>
    <t>46innerApproximation0reverse_sequential1</t>
  </si>
  <si>
    <t>46innerApproximation0reverse_sequential3</t>
  </si>
  <si>
    <t>46innerApproximation0reverse_sequential5</t>
  </si>
  <si>
    <t>46innerApproximation0random1</t>
  </si>
  <si>
    <t>46innerApproximation0random3</t>
  </si>
  <si>
    <t>46innerApproximation0random5</t>
  </si>
  <si>
    <t>46fullEnumeration1--</t>
  </si>
  <si>
    <t>46combinatorialPNE1--</t>
  </si>
  <si>
    <t>46innerApproximation1reverse_sequential3</t>
  </si>
  <si>
    <t>46OuterApproximationDI0--</t>
  </si>
  <si>
    <t>46OuterApproximationI0--</t>
  </si>
  <si>
    <t>46OuterApproximationD0--</t>
  </si>
  <si>
    <t>47fullEnumeration0--</t>
  </si>
  <si>
    <t>[ 2 5 4 ]</t>
  </si>
  <si>
    <t>47innerApproximation0sequential1</t>
  </si>
  <si>
    <t>47innerApproximation0sequential3</t>
  </si>
  <si>
    <t>47innerApproximation0sequential5</t>
  </si>
  <si>
    <t>47innerApproximation0reverse_sequential1</t>
  </si>
  <si>
    <t>47innerApproximation0reverse_sequential3</t>
  </si>
  <si>
    <t>47innerApproximation0reverse_sequential5</t>
  </si>
  <si>
    <t>47innerApproximation0random1</t>
  </si>
  <si>
    <t>47innerApproximation0random3</t>
  </si>
  <si>
    <t>47innerApproximation0random5</t>
  </si>
  <si>
    <t>47fullEnumeration1--</t>
  </si>
  <si>
    <t>47combinatorialPNE1--</t>
  </si>
  <si>
    <t>47innerApproximation1reverse_sequential3</t>
  </si>
  <si>
    <t>47OuterApproximationDI0--</t>
  </si>
  <si>
    <t>47OuterApproximationI0--</t>
  </si>
  <si>
    <t>47OuterApproximationD0--</t>
  </si>
  <si>
    <t>48fullEnumeration0--</t>
  </si>
  <si>
    <t>48innerApproximation0sequential1</t>
  </si>
  <si>
    <t>48innerApproximation0sequential3</t>
  </si>
  <si>
    <t>48innerApproximation0sequential5</t>
  </si>
  <si>
    <t>48innerApproximation0reverse_sequential1</t>
  </si>
  <si>
    <t>48innerApproximation0reverse_sequential3</t>
  </si>
  <si>
    <t>48innerApproximation0reverse_sequential5</t>
  </si>
  <si>
    <t>48innerApproximation0random1</t>
  </si>
  <si>
    <t>48innerApproximation0random3</t>
  </si>
  <si>
    <t>48innerApproximation0random5</t>
  </si>
  <si>
    <t>48fullEnumeration1--</t>
  </si>
  <si>
    <t>48combinatorialPNE1--</t>
  </si>
  <si>
    <t>48innerApproximation1reverse_sequential3</t>
  </si>
  <si>
    <t>48OuterApproximationDI0--</t>
  </si>
  <si>
    <t>48OuterApproximationI0--</t>
  </si>
  <si>
    <t>48OuterApproximationD0--</t>
  </si>
  <si>
    <t>49fullEnumeration0--</t>
  </si>
  <si>
    <t>[ 5 2 2 ]</t>
  </si>
  <si>
    <t>49innerApproximation0sequential1</t>
  </si>
  <si>
    <t>49innerApproximation0sequential3</t>
  </si>
  <si>
    <t>49innerApproximation0sequential5</t>
  </si>
  <si>
    <t>49innerApproximation0reverse_sequential1</t>
  </si>
  <si>
    <t>49innerApproximation0reverse_sequential3</t>
  </si>
  <si>
    <t>49innerApproximation0reverse_sequential5</t>
  </si>
  <si>
    <t>49innerApproximation0random1</t>
  </si>
  <si>
    <t>49innerApproximation0random3</t>
  </si>
  <si>
    <t>49innerApproximation0random5</t>
  </si>
  <si>
    <t>49fullEnumeration1--</t>
  </si>
  <si>
    <t>49combinatorialPNE1--</t>
  </si>
  <si>
    <t>49innerApproximation1reverse_sequential3</t>
  </si>
  <si>
    <t>49OuterApproximationDI0--</t>
  </si>
  <si>
    <t>49OuterApproximationI0--</t>
  </si>
  <si>
    <t>49OuterApproximationD0--</t>
  </si>
  <si>
    <t>50fullEnumeration0--</t>
  </si>
  <si>
    <t>[ 1 2 1 2 ]</t>
  </si>
  <si>
    <t>[ 2 2 2 4 ]</t>
  </si>
  <si>
    <t>50innerApproximation0sequential1</t>
  </si>
  <si>
    <t>[ 1 1 1 1 ]</t>
  </si>
  <si>
    <t>50innerApproximation0sequential3</t>
  </si>
  <si>
    <t>50innerApproximation0sequential5</t>
  </si>
  <si>
    <t>50innerApproximation0reverse_sequential1</t>
  </si>
  <si>
    <t>50innerApproximation0reverse_sequential3</t>
  </si>
  <si>
    <t>50innerApproximation0reverse_sequential5</t>
  </si>
  <si>
    <t>50innerApproximation0random1</t>
  </si>
  <si>
    <t>50innerApproximation0random3</t>
  </si>
  <si>
    <t>50innerApproximation0random5</t>
  </si>
  <si>
    <t>50fullEnumeration1--</t>
  </si>
  <si>
    <t>50combinatorialPNE1--</t>
  </si>
  <si>
    <t>50innerApproximation1reverse_sequential3</t>
  </si>
  <si>
    <t>50OuterApproximationDI0--</t>
  </si>
  <si>
    <t>[ 0 0 0 0 ]</t>
  </si>
  <si>
    <t>50OuterApproximationI0--</t>
  </si>
  <si>
    <t>50OuterApproximationD0--</t>
  </si>
  <si>
    <t>51fullEnumeration0--</t>
  </si>
  <si>
    <t>[ 2 3 2 2 ]</t>
  </si>
  <si>
    <t>51innerApproximation0sequential1</t>
  </si>
  <si>
    <t>51innerApproximation0sequential3</t>
  </si>
  <si>
    <t>51innerApproximation0sequential5</t>
  </si>
  <si>
    <t>51innerApproximation0reverse_sequential1</t>
  </si>
  <si>
    <t>51innerApproximation0reverse_sequential3</t>
  </si>
  <si>
    <t>51innerApproximation0reverse_sequential5</t>
  </si>
  <si>
    <t>51innerApproximation0random1</t>
  </si>
  <si>
    <t>51innerApproximation0random3</t>
  </si>
  <si>
    <t>51innerApproximation0random5</t>
  </si>
  <si>
    <t>51fullEnumeration1--</t>
  </si>
  <si>
    <t>51combinatorialPNE1--</t>
  </si>
  <si>
    <t>51innerApproximation1reverse_sequential3</t>
  </si>
  <si>
    <t>51OuterApproximationDI0--</t>
  </si>
  <si>
    <t>51OuterApproximationI0--</t>
  </si>
  <si>
    <t>51OuterApproximationD0--</t>
  </si>
  <si>
    <t>52fullEnumeration0--</t>
  </si>
  <si>
    <t>[ 3 1 3 1 ]</t>
  </si>
  <si>
    <t>[ 3 2 3 2 ]</t>
  </si>
  <si>
    <t>52innerApproximation0sequential1</t>
  </si>
  <si>
    <t>52innerApproximation0sequential3</t>
  </si>
  <si>
    <t>52innerApproximation0sequential5</t>
  </si>
  <si>
    <t>52innerApproximation0reverse_sequential1</t>
  </si>
  <si>
    <t>52innerApproximation0reverse_sequential3</t>
  </si>
  <si>
    <t>52innerApproximation0reverse_sequential5</t>
  </si>
  <si>
    <t>52innerApproximation0random1</t>
  </si>
  <si>
    <t>52innerApproximation0random3</t>
  </si>
  <si>
    <t>52innerApproximation0random5</t>
  </si>
  <si>
    <t>52fullEnumeration1--</t>
  </si>
  <si>
    <t>52combinatorialPNE1--</t>
  </si>
  <si>
    <t>52innerApproximation1reverse_sequential3</t>
  </si>
  <si>
    <t>52OuterApproximationDI0--</t>
  </si>
  <si>
    <t>52OuterApproximationI0--</t>
  </si>
  <si>
    <t>52OuterApproximationD0--</t>
  </si>
  <si>
    <t>53fullEnumeration0--</t>
  </si>
  <si>
    <t>[ 3 1 2 1 ]</t>
  </si>
  <si>
    <t>[ 12 2 3 2 ]</t>
  </si>
  <si>
    <t>53innerApproximation0sequential1</t>
  </si>
  <si>
    <t>[ 2 1 2 1 ]</t>
  </si>
  <si>
    <t>53innerApproximation0sequential3</t>
  </si>
  <si>
    <t>53innerApproximation0sequential5</t>
  </si>
  <si>
    <t>53innerApproximation0reverse_sequential1</t>
  </si>
  <si>
    <t>53innerApproximation0reverse_sequential3</t>
  </si>
  <si>
    <t>53innerApproximation0reverse_sequential5</t>
  </si>
  <si>
    <t>53innerApproximation0random1</t>
  </si>
  <si>
    <t>53innerApproximation0random3</t>
  </si>
  <si>
    <t>53innerApproximation0random5</t>
  </si>
  <si>
    <t>53fullEnumeration1--</t>
  </si>
  <si>
    <t>53combinatorialPNE1--</t>
  </si>
  <si>
    <t>53innerApproximation1reverse_sequential3</t>
  </si>
  <si>
    <t>53OuterApproximationDI0--</t>
  </si>
  <si>
    <t>53OuterApproximationI0--</t>
  </si>
  <si>
    <t>53OuterApproximationD0--</t>
  </si>
  <si>
    <t>54fullEnumeration0--</t>
  </si>
  <si>
    <t>[ 1 1 2 3 ]</t>
  </si>
  <si>
    <t>[ 2 2 3 4 ]</t>
  </si>
  <si>
    <t>54innerApproximation0sequential1</t>
  </si>
  <si>
    <t>54innerApproximation0sequential3</t>
  </si>
  <si>
    <t>54innerApproximation0sequential5</t>
  </si>
  <si>
    <t>54innerApproximation0reverse_sequential1</t>
  </si>
  <si>
    <t>54innerApproximation0reverse_sequential3</t>
  </si>
  <si>
    <t>54innerApproximation0reverse_sequential5</t>
  </si>
  <si>
    <t>54innerApproximation0random1</t>
  </si>
  <si>
    <t>54innerApproximation0random3</t>
  </si>
  <si>
    <t>54innerApproximation0random5</t>
  </si>
  <si>
    <t>54fullEnumeration1--</t>
  </si>
  <si>
    <t>54combinatorialPNE1--</t>
  </si>
  <si>
    <t>54innerApproximation1reverse_sequential3</t>
  </si>
  <si>
    <t>54OuterApproximationDI0--</t>
  </si>
  <si>
    <t>54OuterApproximationI0--</t>
  </si>
  <si>
    <t>54OuterApproximationD0--</t>
  </si>
  <si>
    <t>55fullEnumeration0--</t>
  </si>
  <si>
    <t>[ 2 3 2 3 ]</t>
  </si>
  <si>
    <t>55innerApproximation0sequential1</t>
  </si>
  <si>
    <t>55innerApproximation0sequential3</t>
  </si>
  <si>
    <t>55innerApproximation0sequential5</t>
  </si>
  <si>
    <t>55innerApproximation0reverse_sequential1</t>
  </si>
  <si>
    <t>[ 2 2 2 2 ]</t>
  </si>
  <si>
    <t>55innerApproximation0reverse_sequential3</t>
  </si>
  <si>
    <t>55innerApproximation0reverse_sequential5</t>
  </si>
  <si>
    <t>55innerApproximation0random1</t>
  </si>
  <si>
    <t>55innerApproximation0random3</t>
  </si>
  <si>
    <t>55innerApproximation0random5</t>
  </si>
  <si>
    <t>55fullEnumeration1--</t>
  </si>
  <si>
    <t>55combinatorialPNE1--</t>
  </si>
  <si>
    <t>55innerApproximation1reverse_sequential3</t>
  </si>
  <si>
    <t>55OuterApproximationDI0--</t>
  </si>
  <si>
    <t>55OuterApproximationI0--</t>
  </si>
  <si>
    <t>55OuterApproximationD0--</t>
  </si>
  <si>
    <t>56fullEnumeration0--</t>
  </si>
  <si>
    <t>[ 2 2 1 2 ]</t>
  </si>
  <si>
    <t>[ 4 6 2 4 ]</t>
  </si>
  <si>
    <t>56innerApproximation0sequential1</t>
  </si>
  <si>
    <t>[ 2 2 1 1 ]</t>
  </si>
  <si>
    <t>56innerApproximation0sequential3</t>
  </si>
  <si>
    <t>56innerApproximation0sequential5</t>
  </si>
  <si>
    <t>56innerApproximation0reverse_sequential1</t>
  </si>
  <si>
    <t>56innerApproximation0reverse_sequential3</t>
  </si>
  <si>
    <t>56innerApproximation0reverse_sequential5</t>
  </si>
  <si>
    <t>56innerApproximation0random1</t>
  </si>
  <si>
    <t>56innerApproximation0random3</t>
  </si>
  <si>
    <t>56innerApproximation0random5</t>
  </si>
  <si>
    <t>56fullEnumeration1--</t>
  </si>
  <si>
    <t>56combinatorialPNE1--</t>
  </si>
  <si>
    <t>56innerApproximation1reverse_sequential3</t>
  </si>
  <si>
    <t>56OuterApproximationDI0--</t>
  </si>
  <si>
    <t>56OuterApproximationI0--</t>
  </si>
  <si>
    <t>56OuterApproximationD0--</t>
  </si>
  <si>
    <t>57fullEnumeration0--</t>
  </si>
  <si>
    <t>[ 1 2 2 2 ]</t>
  </si>
  <si>
    <t>[ 3 2 4 3 ]</t>
  </si>
  <si>
    <t>57innerApproximation0sequential1</t>
  </si>
  <si>
    <t>57innerApproximation0sequential3</t>
  </si>
  <si>
    <t>57innerApproximation0sequential5</t>
  </si>
  <si>
    <t>57innerApproximation0reverse_sequential1</t>
  </si>
  <si>
    <t>57innerApproximation0reverse_sequential3</t>
  </si>
  <si>
    <t>57innerApproximation0reverse_sequential5</t>
  </si>
  <si>
    <t>57innerApproximation0random1</t>
  </si>
  <si>
    <t>[ 3 2 3 3 ]</t>
  </si>
  <si>
    <t>57innerApproximation0random3</t>
  </si>
  <si>
    <t>57innerApproximation0random5</t>
  </si>
  <si>
    <t>57fullEnumeration1--</t>
  </si>
  <si>
    <t>57combinatorialPNE1--</t>
  </si>
  <si>
    <t>57innerApproximation1reverse_sequential3</t>
  </si>
  <si>
    <t>57OuterApproximationDI0--</t>
  </si>
  <si>
    <t>57OuterApproximationI0--</t>
  </si>
  <si>
    <t>57OuterApproximationD0--</t>
  </si>
  <si>
    <t>58fullEnumeration0--</t>
  </si>
  <si>
    <t>[ 2 2 2 1 ]</t>
  </si>
  <si>
    <t>[ 2 3 4 2 ]</t>
  </si>
  <si>
    <t>58innerApproximation0sequential1</t>
  </si>
  <si>
    <t>58innerApproximation0sequential3</t>
  </si>
  <si>
    <t>58innerApproximation0sequential5</t>
  </si>
  <si>
    <t>58innerApproximation0reverse_sequential1</t>
  </si>
  <si>
    <t>58innerApproximation0reverse_sequential3</t>
  </si>
  <si>
    <t>58innerApproximation0reverse_sequential5</t>
  </si>
  <si>
    <t>58innerApproximation0random1</t>
  </si>
  <si>
    <t>58innerApproximation0random3</t>
  </si>
  <si>
    <t>58innerApproximation0random5</t>
  </si>
  <si>
    <t>58fullEnumeration1--</t>
  </si>
  <si>
    <t>58combinatorialPNE1--</t>
  </si>
  <si>
    <t>58innerApproximation1reverse_sequential3</t>
  </si>
  <si>
    <t>58OuterApproximationDI0--</t>
  </si>
  <si>
    <t>58OuterApproximationI0--</t>
  </si>
  <si>
    <t>58OuterApproximationD0--</t>
  </si>
  <si>
    <t>59fullEnumeration0--</t>
  </si>
  <si>
    <t>[ 1 2 2 1 ]</t>
  </si>
  <si>
    <t>[ 2 4 4 2 ]</t>
  </si>
  <si>
    <t>59innerApproximation0sequential1</t>
  </si>
  <si>
    <t>59innerApproximation0sequential3</t>
  </si>
  <si>
    <t>59innerApproximation0sequential5</t>
  </si>
  <si>
    <t>59innerApproximation0reverse_sequential1</t>
  </si>
  <si>
    <t>59innerApproximation0reverse_sequential3</t>
  </si>
  <si>
    <t>59innerApproximation0reverse_sequential5</t>
  </si>
  <si>
    <t>59innerApproximation0random1</t>
  </si>
  <si>
    <t>59innerApproximation0random3</t>
  </si>
  <si>
    <t>59innerApproximation0random5</t>
  </si>
  <si>
    <t>59fullEnumeration1--</t>
  </si>
  <si>
    <t>59combinatorialPNE1--</t>
  </si>
  <si>
    <t>59innerApproximation1reverse_sequential3</t>
  </si>
  <si>
    <t>59OuterApproximationDI0--</t>
  </si>
  <si>
    <t>59OuterApproximationI0--</t>
  </si>
  <si>
    <t>59OuterApproximationD0--</t>
  </si>
  <si>
    <t>60fullEnumeration0--</t>
  </si>
  <si>
    <t>[ 1 3 1 3 ]</t>
  </si>
  <si>
    <t>[ 3 3 2 3 ]</t>
  </si>
  <si>
    <t>60innerApproximation0sequential1</t>
  </si>
  <si>
    <t>60innerApproximation0sequential3</t>
  </si>
  <si>
    <t>60innerApproximation0sequential5</t>
  </si>
  <si>
    <t>60innerApproximation0reverse_sequential1</t>
  </si>
  <si>
    <t>60innerApproximation0reverse_sequential3</t>
  </si>
  <si>
    <t>60innerApproximation0reverse_sequential5</t>
  </si>
  <si>
    <t>60innerApproximation0random1</t>
  </si>
  <si>
    <t>60innerApproximation0random3</t>
  </si>
  <si>
    <t>60innerApproximation0random5</t>
  </si>
  <si>
    <t>60fullEnumeration1--</t>
  </si>
  <si>
    <t>60combinatorialPNE1--</t>
  </si>
  <si>
    <t>60innerApproximation1reverse_sequential3</t>
  </si>
  <si>
    <t>60OuterApproximationDI0--</t>
  </si>
  <si>
    <t>60OuterApproximationI0--</t>
  </si>
  <si>
    <t>60OuterApproximationD0--</t>
  </si>
  <si>
    <t>61fullEnumeration0--</t>
  </si>
  <si>
    <t>[ 3 1 3 2 ]</t>
  </si>
  <si>
    <t>[ 7 2 6 3 ]</t>
  </si>
  <si>
    <t>61innerApproximation0sequential1</t>
  </si>
  <si>
    <t>[ 4 2 4 3 ]</t>
  </si>
  <si>
    <t>61innerApproximation0sequential3</t>
  </si>
  <si>
    <t>61innerApproximation0sequential5</t>
  </si>
  <si>
    <t>61innerApproximation0reverse_sequential1</t>
  </si>
  <si>
    <t>61innerApproximation0reverse_sequential3</t>
  </si>
  <si>
    <t>61innerApproximation0reverse_sequential5</t>
  </si>
  <si>
    <t>[ 6 2 6 3 ]</t>
  </si>
  <si>
    <t>61innerApproximation0random1</t>
  </si>
  <si>
    <t>[ 5 2 6 3 ]</t>
  </si>
  <si>
    <t>61innerApproximation0random3</t>
  </si>
  <si>
    <t>61innerApproximation0random5</t>
  </si>
  <si>
    <t>61fullEnumeration1--</t>
  </si>
  <si>
    <t>61combinatorialPNE1--</t>
  </si>
  <si>
    <t>61innerApproximation1reverse_sequential3</t>
  </si>
  <si>
    <t>61OuterApproximationDI0--</t>
  </si>
  <si>
    <t>61OuterApproximationI0--</t>
  </si>
  <si>
    <t>61OuterApproximationD0--</t>
  </si>
  <si>
    <t>62fullEnumeration0--</t>
  </si>
  <si>
    <t>[ 1 1 3 2 ]</t>
  </si>
  <si>
    <t>[ 2 2 8 3 ]</t>
  </si>
  <si>
    <t>62innerApproximation0sequential1</t>
  </si>
  <si>
    <t>[ 1 1 2 2 ]</t>
  </si>
  <si>
    <t>62innerApproximation0sequential3</t>
  </si>
  <si>
    <t>62innerApproximation0sequential5</t>
  </si>
  <si>
    <t>62innerApproximation0reverse_sequential1</t>
  </si>
  <si>
    <t>62innerApproximation0reverse_sequential3</t>
  </si>
  <si>
    <t>62innerApproximation0reverse_sequential5</t>
  </si>
  <si>
    <t>62innerApproximation0random1</t>
  </si>
  <si>
    <t>62innerApproximation0random3</t>
  </si>
  <si>
    <t>62innerApproximation0random5</t>
  </si>
  <si>
    <t>62fullEnumeration1--</t>
  </si>
  <si>
    <t>62combinatorialPNE1--</t>
  </si>
  <si>
    <t>62innerApproximation1reverse_sequential3</t>
  </si>
  <si>
    <t>62OuterApproximationDI0--</t>
  </si>
  <si>
    <t>62OuterApproximationI0--</t>
  </si>
  <si>
    <t>62OuterApproximationD0--</t>
  </si>
  <si>
    <t>63fullEnumeration0--</t>
  </si>
  <si>
    <t>[ 4 3 2 3 ]</t>
  </si>
  <si>
    <t>63innerApproximation0sequential1</t>
  </si>
  <si>
    <t>63innerApproximation0sequential3</t>
  </si>
  <si>
    <t>63innerApproximation0sequential5</t>
  </si>
  <si>
    <t>63innerApproximation0reverse_sequential1</t>
  </si>
  <si>
    <t>63innerApproximation0reverse_sequential3</t>
  </si>
  <si>
    <t>63innerApproximation0reverse_sequential5</t>
  </si>
  <si>
    <t>63innerApproximation0random1</t>
  </si>
  <si>
    <t>63innerApproximation0random3</t>
  </si>
  <si>
    <t>63innerApproximation0random5</t>
  </si>
  <si>
    <t>63fullEnumeration1--</t>
  </si>
  <si>
    <t>63combinatorialPNE1--</t>
  </si>
  <si>
    <t>63innerApproximation1reverse_sequential3</t>
  </si>
  <si>
    <t>63OuterApproximationDI0--</t>
  </si>
  <si>
    <t>63OuterApproximationI0--</t>
  </si>
  <si>
    <t>63OuterApproximationD0--</t>
  </si>
  <si>
    <t>64fullEnumeration0--</t>
  </si>
  <si>
    <t>[ 2 2 3 1 ]</t>
  </si>
  <si>
    <t>[ 4 4 7 3 ]</t>
  </si>
  <si>
    <t>64innerApproximation0sequential1</t>
  </si>
  <si>
    <t>64innerApproximation0sequential3</t>
  </si>
  <si>
    <t>64innerApproximation0sequential5</t>
  </si>
  <si>
    <t>64innerApproximation0reverse_sequential1</t>
  </si>
  <si>
    <t>64innerApproximation0reverse_sequential3</t>
  </si>
  <si>
    <t>64innerApproximation0reverse_sequential5</t>
  </si>
  <si>
    <t>64innerApproximation0random1</t>
  </si>
  <si>
    <t>64innerApproximation0random3</t>
  </si>
  <si>
    <t>64innerApproximation0random5</t>
  </si>
  <si>
    <t>64fullEnumeration1--</t>
  </si>
  <si>
    <t>64combinatorialPNE1--</t>
  </si>
  <si>
    <t>64innerApproximation1reverse_sequential3</t>
  </si>
  <si>
    <t>64OuterApproximationDI0--</t>
  </si>
  <si>
    <t>64OuterApproximationI0--</t>
  </si>
  <si>
    <t>64OuterApproximationD0--</t>
  </si>
  <si>
    <t>65fullEnumeration0--</t>
  </si>
  <si>
    <t>[ 2 1 3 2 ]</t>
  </si>
  <si>
    <t>[ 2 2 8 4 ]</t>
  </si>
  <si>
    <t>65innerApproximation0sequential1</t>
  </si>
  <si>
    <t>65innerApproximation0sequential3</t>
  </si>
  <si>
    <t>65innerApproximation0sequential5</t>
  </si>
  <si>
    <t>65innerApproximation0reverse_sequential1</t>
  </si>
  <si>
    <t>65innerApproximation0reverse_sequential3</t>
  </si>
  <si>
    <t>[ 2 2 4 4 ]</t>
  </si>
  <si>
    <t>65innerApproximation0reverse_sequential5</t>
  </si>
  <si>
    <t>[ 2 2 6 4 ]</t>
  </si>
  <si>
    <t>65innerApproximation0random1</t>
  </si>
  <si>
    <t>[ 2 2 7 4 ]</t>
  </si>
  <si>
    <t>65innerApproximation0random3</t>
  </si>
  <si>
    <t>[ 2 2 5 4 ]</t>
  </si>
  <si>
    <t>65innerApproximation0random5</t>
  </si>
  <si>
    <t>65fullEnumeration1--</t>
  </si>
  <si>
    <t>65combinatorialPNE1--</t>
  </si>
  <si>
    <t>65innerApproximation1reverse_sequential3</t>
  </si>
  <si>
    <t>65OuterApproximationDI0--</t>
  </si>
  <si>
    <t>65OuterApproximationI0--</t>
  </si>
  <si>
    <t>65OuterApproximationD0--</t>
  </si>
  <si>
    <t>66fullEnumeration0--</t>
  </si>
  <si>
    <t>[ 3 3 3 3 ]</t>
  </si>
  <si>
    <t>[ 7 3 7 3 ]</t>
  </si>
  <si>
    <t>66innerApproximation0sequential1</t>
  </si>
  <si>
    <t>[ 7 3 6 3 ]</t>
  </si>
  <si>
    <t>66innerApproximation0sequential3</t>
  </si>
  <si>
    <t>66innerApproximation0sequential5</t>
  </si>
  <si>
    <t>66innerApproximation0reverse_sequential1</t>
  </si>
  <si>
    <t>[ 2 2 3 2 ]</t>
  </si>
  <si>
    <t>66innerApproximation0reverse_sequential3</t>
  </si>
  <si>
    <t>[ 4 3 5 3 ]</t>
  </si>
  <si>
    <t>66innerApproximation0reverse_sequential5</t>
  </si>
  <si>
    <t>[ 6 3 6 3 ]</t>
  </si>
  <si>
    <t>66innerApproximation0random1</t>
  </si>
  <si>
    <t>[ 3 3 4 3 ]</t>
  </si>
  <si>
    <t>66innerApproximation0random3</t>
  </si>
  <si>
    <t>66innerApproximation0random5</t>
  </si>
  <si>
    <t>66fullEnumeration1--</t>
  </si>
  <si>
    <t>66combinatorialPNE1--</t>
  </si>
  <si>
    <t>66innerApproximation1reverse_sequential3</t>
  </si>
  <si>
    <t>66OuterApproximationDI0--</t>
  </si>
  <si>
    <t>66OuterApproximationI0--</t>
  </si>
  <si>
    <t>66OuterApproximationD0--</t>
  </si>
  <si>
    <t>67fullEnumeration0--</t>
  </si>
  <si>
    <t>[ 3 2 2 1 ]</t>
  </si>
  <si>
    <t>[ 6 4 2 2 ]</t>
  </si>
  <si>
    <t>67innerApproximation0sequential1</t>
  </si>
  <si>
    <t>67innerApproximation0sequential3</t>
  </si>
  <si>
    <t>67innerApproximation0sequential5</t>
  </si>
  <si>
    <t>67innerApproximation0reverse_sequential1</t>
  </si>
  <si>
    <t>67innerApproximation0reverse_sequential3</t>
  </si>
  <si>
    <t>67innerApproximation0reverse_sequential5</t>
  </si>
  <si>
    <t>67innerApproximation0random1</t>
  </si>
  <si>
    <t>67innerApproximation0random3</t>
  </si>
  <si>
    <t>67innerApproximation0random5</t>
  </si>
  <si>
    <t>67fullEnumeration1--</t>
  </si>
  <si>
    <t>67combinatorialPNE1--</t>
  </si>
  <si>
    <t>67innerApproximation1reverse_sequential3</t>
  </si>
  <si>
    <t>67OuterApproximationDI0--</t>
  </si>
  <si>
    <t>67OuterApproximationI0--</t>
  </si>
  <si>
    <t>67OuterApproximationD0--</t>
  </si>
  <si>
    <t>68fullEnumeration0--</t>
  </si>
  <si>
    <t>[ 3 2 2 2 ]</t>
  </si>
  <si>
    <t>[ 3 3 4 4 ]</t>
  </si>
  <si>
    <t>68innerApproximation0sequential1</t>
  </si>
  <si>
    <t>68innerApproximation0sequential3</t>
  </si>
  <si>
    <t>68innerApproximation0sequential5</t>
  </si>
  <si>
    <t>68innerApproximation0reverse_sequential1</t>
  </si>
  <si>
    <t>68innerApproximation0reverse_sequential3</t>
  </si>
  <si>
    <t>68innerApproximation0reverse_sequential5</t>
  </si>
  <si>
    <t>68innerApproximation0random1</t>
  </si>
  <si>
    <t>68innerApproximation0random3</t>
  </si>
  <si>
    <t>68innerApproximation0random5</t>
  </si>
  <si>
    <t>68fullEnumeration1--</t>
  </si>
  <si>
    <t>68combinatorialPNE1--</t>
  </si>
  <si>
    <t>68innerApproximation1reverse_sequential3</t>
  </si>
  <si>
    <t>68OuterApproximationDI0--</t>
  </si>
  <si>
    <t>68OuterApproximationI0--</t>
  </si>
  <si>
    <t>68OuterApproximationD0--</t>
  </si>
  <si>
    <t>69fullEnumeration0--</t>
  </si>
  <si>
    <t>[ 2 1 3 3 ]</t>
  </si>
  <si>
    <t>[ 2 2 4 3 ]</t>
  </si>
  <si>
    <t>69innerApproximation0sequential1</t>
  </si>
  <si>
    <t>69innerApproximation0sequential3</t>
  </si>
  <si>
    <t>69innerApproximation0sequential5</t>
  </si>
  <si>
    <t>69innerApproximation0reverse_sequential1</t>
  </si>
  <si>
    <t>69innerApproximation0reverse_sequential3</t>
  </si>
  <si>
    <t>69innerApproximation0reverse_sequential5</t>
  </si>
  <si>
    <t>69innerApproximation0random1</t>
  </si>
  <si>
    <t>69innerApproximation0random3</t>
  </si>
  <si>
    <t>69innerApproximation0random5</t>
  </si>
  <si>
    <t>69fullEnumeration1--</t>
  </si>
  <si>
    <t>69combinatorialPNE1--</t>
  </si>
  <si>
    <t>69innerApproximation1reverse_sequential3</t>
  </si>
  <si>
    <t>69OuterApproximationDI0--</t>
  </si>
  <si>
    <t>69OuterApproximationI0--</t>
  </si>
  <si>
    <t>69OuterApproximationD0--</t>
  </si>
  <si>
    <t>70fullEnumeration0--</t>
  </si>
  <si>
    <t>[ 2 2 3 3 ]</t>
  </si>
  <si>
    <t>70innerApproximation0sequential1</t>
  </si>
  <si>
    <t>70innerApproximation0sequential3</t>
  </si>
  <si>
    <t>70innerApproximation0sequential5</t>
  </si>
  <si>
    <t>70innerApproximation0reverse_sequential1</t>
  </si>
  <si>
    <t>70innerApproximation0reverse_sequential3</t>
  </si>
  <si>
    <t>70innerApproximation0reverse_sequential5</t>
  </si>
  <si>
    <t>70innerApproximation0random1</t>
  </si>
  <si>
    <t>70innerApproximation0random3</t>
  </si>
  <si>
    <t>70innerApproximation0random5</t>
  </si>
  <si>
    <t>70fullEnumeration1--</t>
  </si>
  <si>
    <t>70combinatorialPNE1--</t>
  </si>
  <si>
    <t>70innerApproximation1reverse_sequential3</t>
  </si>
  <si>
    <t>70OuterApproximationDI0--</t>
  </si>
  <si>
    <t>70OuterApproximationI0--</t>
  </si>
  <si>
    <t>70OuterApproximationD0--</t>
  </si>
  <si>
    <t>71fullEnumeration0--</t>
  </si>
  <si>
    <t>71innerApproximation0sequential1</t>
  </si>
  <si>
    <t>71innerApproximation0sequential3</t>
  </si>
  <si>
    <t>71innerApproximation0sequential5</t>
  </si>
  <si>
    <t>71innerApproximation0reverse_sequential1</t>
  </si>
  <si>
    <t>71innerApproximation0reverse_sequential3</t>
  </si>
  <si>
    <t>71innerApproximation0reverse_sequential5</t>
  </si>
  <si>
    <t>71innerApproximation0random1</t>
  </si>
  <si>
    <t>71innerApproximation0random3</t>
  </si>
  <si>
    <t>71innerApproximation0random5</t>
  </si>
  <si>
    <t>71fullEnumeration1--</t>
  </si>
  <si>
    <t>71combinatorialPNE1--</t>
  </si>
  <si>
    <t>71innerApproximation1reverse_sequential3</t>
  </si>
  <si>
    <t>71OuterApproximationDI0--</t>
  </si>
  <si>
    <t>71OuterApproximationI0--</t>
  </si>
  <si>
    <t>71OuterApproximationD0--</t>
  </si>
  <si>
    <t>72fullEnumeration0--</t>
  </si>
  <si>
    <t>[ 1 2 1 3 ]</t>
  </si>
  <si>
    <t>[ 2 3 2 5 ]</t>
  </si>
  <si>
    <t>72innerApproximation0sequential1</t>
  </si>
  <si>
    <t>72innerApproximation0sequential3</t>
  </si>
  <si>
    <t>72innerApproximation0sequential5</t>
  </si>
  <si>
    <t>72innerApproximation0reverse_sequential1</t>
  </si>
  <si>
    <t>72innerApproximation0reverse_sequential3</t>
  </si>
  <si>
    <t>72innerApproximation0reverse_sequential5</t>
  </si>
  <si>
    <t>72innerApproximation0random1</t>
  </si>
  <si>
    <t>72innerApproximation0random3</t>
  </si>
  <si>
    <t>72innerApproximation0random5</t>
  </si>
  <si>
    <t>72fullEnumeration1--</t>
  </si>
  <si>
    <t>72combinatorialPNE1--</t>
  </si>
  <si>
    <t>72innerApproximation1reverse_sequential3</t>
  </si>
  <si>
    <t>72OuterApproximationDI0--</t>
  </si>
  <si>
    <t>72OuterApproximationI0--</t>
  </si>
  <si>
    <t>72OuterApproximationD0--</t>
  </si>
  <si>
    <t>73fullEnumeration0--</t>
  </si>
  <si>
    <t>[ 4 4 3 2 ]</t>
  </si>
  <si>
    <t>73innerApproximation0sequential1</t>
  </si>
  <si>
    <t>[ 1 3 2 1 ]</t>
  </si>
  <si>
    <t>73innerApproximation0sequential3</t>
  </si>
  <si>
    <t>73innerApproximation0sequential5</t>
  </si>
  <si>
    <t>73innerApproximation0reverse_sequential1</t>
  </si>
  <si>
    <t>73innerApproximation0reverse_sequential3</t>
  </si>
  <si>
    <t>73innerApproximation0reverse_sequential5</t>
  </si>
  <si>
    <t>73innerApproximation0random1</t>
  </si>
  <si>
    <t>73innerApproximation0random3</t>
  </si>
  <si>
    <t>73innerApproximation0random5</t>
  </si>
  <si>
    <t>73fullEnumeration1--</t>
  </si>
  <si>
    <t>73combinatorialPNE1--</t>
  </si>
  <si>
    <t>73innerApproximation1reverse_sequential3</t>
  </si>
  <si>
    <t>73OuterApproximationDI0--</t>
  </si>
  <si>
    <t>73OuterApproximationI0--</t>
  </si>
  <si>
    <t>73OuterApproximationD0--</t>
  </si>
  <si>
    <t>74fullEnumeration0--</t>
  </si>
  <si>
    <t>[ 2 1 1 3 ]</t>
  </si>
  <si>
    <t>[ 2 3 2 9 ]</t>
  </si>
  <si>
    <t>74innerApproximation0sequential1</t>
  </si>
  <si>
    <t>74innerApproximation0sequential3</t>
  </si>
  <si>
    <t>74innerApproximation0sequential5</t>
  </si>
  <si>
    <t>74innerApproximation0reverse_sequential1</t>
  </si>
  <si>
    <t>74innerApproximation0reverse_sequential3</t>
  </si>
  <si>
    <t>74innerApproximation0reverse_sequential5</t>
  </si>
  <si>
    <t>74innerApproximation0random1</t>
  </si>
  <si>
    <t>74innerApproximation0random3</t>
  </si>
  <si>
    <t>74innerApproximation0random5</t>
  </si>
  <si>
    <t>74fullEnumeration1--</t>
  </si>
  <si>
    <t>74combinatorialPNE1--</t>
  </si>
  <si>
    <t>74innerApproximation1reverse_sequential3</t>
  </si>
  <si>
    <t>74OuterApproximationDI0--</t>
  </si>
  <si>
    <t>74OuterApproximationI0--</t>
  </si>
  <si>
    <t>74OuterApproximationD0--</t>
  </si>
  <si>
    <t>75fullEnumeration0--</t>
  </si>
  <si>
    <t>[ 2 4 3 3 ]</t>
  </si>
  <si>
    <t>75innerApproximation0sequential1</t>
  </si>
  <si>
    <t>75innerApproximation0sequential3</t>
  </si>
  <si>
    <t>75innerApproximation0sequential5</t>
  </si>
  <si>
    <t>75innerApproximation0reverse_sequential1</t>
  </si>
  <si>
    <t>75innerApproximation0reverse_sequential3</t>
  </si>
  <si>
    <t>75innerApproximation0reverse_sequential5</t>
  </si>
  <si>
    <t>75innerApproximation0random1</t>
  </si>
  <si>
    <t>75innerApproximation0random3</t>
  </si>
  <si>
    <t>75innerApproximation0random5</t>
  </si>
  <si>
    <t>75fullEnumeration1--</t>
  </si>
  <si>
    <t>75combinatorialPNE1--</t>
  </si>
  <si>
    <t>75innerApproximation1reverse_sequential3</t>
  </si>
  <si>
    <t>75OuterApproximationDI0--</t>
  </si>
  <si>
    <t>75OuterApproximationI0--</t>
  </si>
  <si>
    <t>75OuterApproximationD0--</t>
  </si>
  <si>
    <t>76fullEnumeration0--</t>
  </si>
  <si>
    <t>[ 1 1 1 2 ]</t>
  </si>
  <si>
    <t>[ 2 2 2 3 ]</t>
  </si>
  <si>
    <t>76innerApproximation0sequential1</t>
  </si>
  <si>
    <t>76innerApproximation0sequential3</t>
  </si>
  <si>
    <t>76innerApproximation0sequential5</t>
  </si>
  <si>
    <t>76innerApproximation0reverse_sequential1</t>
  </si>
  <si>
    <t>76innerApproximation0reverse_sequential3</t>
  </si>
  <si>
    <t>76innerApproximation0reverse_sequential5</t>
  </si>
  <si>
    <t>76innerApproximation0random1</t>
  </si>
  <si>
    <t>76innerApproximation0random3</t>
  </si>
  <si>
    <t>76innerApproximation0random5</t>
  </si>
  <si>
    <t>76fullEnumeration1--</t>
  </si>
  <si>
    <t>76combinatorialPNE1--</t>
  </si>
  <si>
    <t>76innerApproximation1reverse_sequential3</t>
  </si>
  <si>
    <t>76OuterApproximationDI0--</t>
  </si>
  <si>
    <t>76OuterApproximationI0--</t>
  </si>
  <si>
    <t>76OuterApproximationD0--</t>
  </si>
  <si>
    <t>77fullEnumeration0--</t>
  </si>
  <si>
    <t>[ 3 1 2 2 ]</t>
  </si>
  <si>
    <t>[ 6 2 4 2 ]</t>
  </si>
  <si>
    <t>77innerApproximation0sequential1</t>
  </si>
  <si>
    <t>77innerApproximation0sequential3</t>
  </si>
  <si>
    <t>77innerApproximation0sequential5</t>
  </si>
  <si>
    <t>77innerApproximation0reverse_sequential1</t>
  </si>
  <si>
    <t>77innerApproximation0reverse_sequential3</t>
  </si>
  <si>
    <t>77innerApproximation0reverse_sequential5</t>
  </si>
  <si>
    <t>77innerApproximation0random1</t>
  </si>
  <si>
    <t>77innerApproximation0random3</t>
  </si>
  <si>
    <t>77innerApproximation0random5</t>
  </si>
  <si>
    <t>77fullEnumeration1--</t>
  </si>
  <si>
    <t>77combinatorialPNE1--</t>
  </si>
  <si>
    <t>77innerApproximation1reverse_sequential3</t>
  </si>
  <si>
    <t>77OuterApproximationDI0--</t>
  </si>
  <si>
    <t>77OuterApproximationI0--</t>
  </si>
  <si>
    <t>77OuterApproximationD0--</t>
  </si>
  <si>
    <t>78fullEnumeration0--</t>
  </si>
  <si>
    <t>[ 2 1 1 2 ]</t>
  </si>
  <si>
    <t>78innerApproximation0sequential1</t>
  </si>
  <si>
    <t>78innerApproximation0sequential3</t>
  </si>
  <si>
    <t>78innerApproximation0sequential5</t>
  </si>
  <si>
    <t>78innerApproximation0reverse_sequential1</t>
  </si>
  <si>
    <t>78innerApproximation0reverse_sequential3</t>
  </si>
  <si>
    <t>78innerApproximation0reverse_sequential5</t>
  </si>
  <si>
    <t>78innerApproximation0random1</t>
  </si>
  <si>
    <t>78innerApproximation0random3</t>
  </si>
  <si>
    <t>78innerApproximation0random5</t>
  </si>
  <si>
    <t>78fullEnumeration1--</t>
  </si>
  <si>
    <t>78combinatorialPNE1--</t>
  </si>
  <si>
    <t>78innerApproximation1reverse_sequential3</t>
  </si>
  <si>
    <t>78OuterApproximationDI0--</t>
  </si>
  <si>
    <t>78OuterApproximationI0--</t>
  </si>
  <si>
    <t>78OuterApproximationD0--</t>
  </si>
  <si>
    <t>79fullEnumeration0--</t>
  </si>
  <si>
    <t>[ 3 2 1 3 ]</t>
  </si>
  <si>
    <t>[ 3 4 2 4 ]</t>
  </si>
  <si>
    <t>79innerApproximation0sequential1</t>
  </si>
  <si>
    <t>79innerApproximation0sequential3</t>
  </si>
  <si>
    <t>79innerApproximation0sequential5</t>
  </si>
  <si>
    <t>79innerApproximation0reverse_sequential1</t>
  </si>
  <si>
    <t>79innerApproximation0reverse_sequential3</t>
  </si>
  <si>
    <t>79innerApproximation0reverse_sequential5</t>
  </si>
  <si>
    <t>79innerApproximation0random1</t>
  </si>
  <si>
    <t>79innerApproximation0random3</t>
  </si>
  <si>
    <t>79innerApproximation0random5</t>
  </si>
  <si>
    <t>79fullEnumeration1--</t>
  </si>
  <si>
    <t>79combinatorialPNE1--</t>
  </si>
  <si>
    <t>79innerApproximation1reverse_sequential3</t>
  </si>
  <si>
    <t>79OuterApproximationDI0--</t>
  </si>
  <si>
    <t>79OuterApproximationI0--</t>
  </si>
  <si>
    <t>79OuterApproximationD0--</t>
  </si>
  <si>
    <t>80fullEnumeration0--</t>
  </si>
  <si>
    <t>80innerApproximation0sequential1</t>
  </si>
  <si>
    <t>80innerApproximation0sequential3</t>
  </si>
  <si>
    <t>80innerApproximation0sequential5</t>
  </si>
  <si>
    <t>80innerApproximation0reverse_sequential1</t>
  </si>
  <si>
    <t>80innerApproximation0reverse_sequential3</t>
  </si>
  <si>
    <t>80innerApproximation0reverse_sequential5</t>
  </si>
  <si>
    <t>80innerApproximation0random1</t>
  </si>
  <si>
    <t>80innerApproximation0random3</t>
  </si>
  <si>
    <t>80innerApproximation0random5</t>
  </si>
  <si>
    <t>80fullEnumeration1--</t>
  </si>
  <si>
    <t>80combinatorialPNE1--</t>
  </si>
  <si>
    <t>80innerApproximation1reverse_sequential3</t>
  </si>
  <si>
    <t>80OuterApproximationDI0--</t>
  </si>
  <si>
    <t>80OuterApproximationI0--</t>
  </si>
  <si>
    <t>80OuterApproximationD0--</t>
  </si>
  <si>
    <t>81fullEnumeration0--</t>
  </si>
  <si>
    <t>[ 7 5 4 3 ]</t>
  </si>
  <si>
    <t>81innerApproximation0sequential1</t>
  </si>
  <si>
    <t>81innerApproximation0sequential3</t>
  </si>
  <si>
    <t>81innerApproximation0sequential5</t>
  </si>
  <si>
    <t>81innerApproximation0reverse_sequential1</t>
  </si>
  <si>
    <t>81innerApproximation0reverse_sequential3</t>
  </si>
  <si>
    <t>81innerApproximation0reverse_sequential5</t>
  </si>
  <si>
    <t>81innerApproximation0random1</t>
  </si>
  <si>
    <t>81innerApproximation0random3</t>
  </si>
  <si>
    <t>81innerApproximation0random5</t>
  </si>
  <si>
    <t>81fullEnumeration1--</t>
  </si>
  <si>
    <t>81combinatorialPNE1--</t>
  </si>
  <si>
    <t>81innerApproximation1reverse_sequential3</t>
  </si>
  <si>
    <t>81OuterApproximationDI0--</t>
  </si>
  <si>
    <t>81OuterApproximationI0--</t>
  </si>
  <si>
    <t>81OuterApproximationD0--</t>
  </si>
  <si>
    <t>82fullEnumeration0--</t>
  </si>
  <si>
    <t>[ 2 3 1 1 ]</t>
  </si>
  <si>
    <t>[ 2 6 2 2 ]</t>
  </si>
  <si>
    <t>82innerApproximation0sequential1</t>
  </si>
  <si>
    <t>82innerApproximation0sequential3</t>
  </si>
  <si>
    <t>82innerApproximation0sequential5</t>
  </si>
  <si>
    <t>82innerApproximation0reverse_sequential1</t>
  </si>
  <si>
    <t>82innerApproximation0reverse_sequential3</t>
  </si>
  <si>
    <t>[ 2 4 2 2 ]</t>
  </si>
  <si>
    <t>82innerApproximation0reverse_sequential5</t>
  </si>
  <si>
    <t>82innerApproximation0random1</t>
  </si>
  <si>
    <t>82innerApproximation0random3</t>
  </si>
  <si>
    <t>82innerApproximation0random5</t>
  </si>
  <si>
    <t>82fullEnumeration1--</t>
  </si>
  <si>
    <t>82combinatorialPNE1--</t>
  </si>
  <si>
    <t>82innerApproximation1reverse_sequential3</t>
  </si>
  <si>
    <t>82OuterApproximationDI0--</t>
  </si>
  <si>
    <t>82OuterApproximationI0--</t>
  </si>
  <si>
    <t>82OuterApproximationD0--</t>
  </si>
  <si>
    <t>83fullEnumeration0--</t>
  </si>
  <si>
    <t>[ 2 1 2 2 ]</t>
  </si>
  <si>
    <t>[ 5 3 2 3 ]</t>
  </si>
  <si>
    <t>83innerApproximation0sequential1</t>
  </si>
  <si>
    <t>83innerApproximation0sequential3</t>
  </si>
  <si>
    <t>83innerApproximation0sequential5</t>
  </si>
  <si>
    <t>83innerApproximation0reverse_sequential1</t>
  </si>
  <si>
    <t>83innerApproximation0reverse_sequential3</t>
  </si>
  <si>
    <t>83innerApproximation0reverse_sequential5</t>
  </si>
  <si>
    <t>83innerApproximation0random1</t>
  </si>
  <si>
    <t>83innerApproximation0random3</t>
  </si>
  <si>
    <t>83innerApproximation0random5</t>
  </si>
  <si>
    <t>83fullEnumeration1--</t>
  </si>
  <si>
    <t>83combinatorialPNE1--</t>
  </si>
  <si>
    <t>83innerApproximation1reverse_sequential3</t>
  </si>
  <si>
    <t>83OuterApproximationDI0--</t>
  </si>
  <si>
    <t>83OuterApproximationI0--</t>
  </si>
  <si>
    <t>83OuterApproximationD0--</t>
  </si>
  <si>
    <t>84fullEnumeration0--</t>
  </si>
  <si>
    <t>[ 3 3 1 2 ]</t>
  </si>
  <si>
    <t>[ 12 4 2 3 ]</t>
  </si>
  <si>
    <t>84innerApproximation0sequential1</t>
  </si>
  <si>
    <t>84innerApproximation0sequential3</t>
  </si>
  <si>
    <t>84innerApproximation0sequential5</t>
  </si>
  <si>
    <t>84innerApproximation0reverse_sequential1</t>
  </si>
  <si>
    <t>84innerApproximation0reverse_sequential3</t>
  </si>
  <si>
    <t>84innerApproximation0reverse_sequential5</t>
  </si>
  <si>
    <t>84innerApproximation0random1</t>
  </si>
  <si>
    <t>84innerApproximation0random3</t>
  </si>
  <si>
    <t>84innerApproximation0random5</t>
  </si>
  <si>
    <t>84fullEnumeration1--</t>
  </si>
  <si>
    <t>84combinatorialPNE1--</t>
  </si>
  <si>
    <t>84innerApproximation1reverse_sequential3</t>
  </si>
  <si>
    <t>84OuterApproximationDI0--</t>
  </si>
  <si>
    <t>84OuterApproximationI0--</t>
  </si>
  <si>
    <t>84OuterApproximationD0--</t>
  </si>
  <si>
    <t>85fullEnumeration0--</t>
  </si>
  <si>
    <t>85innerApproximation0sequential1</t>
  </si>
  <si>
    <t>85innerApproximation0sequential3</t>
  </si>
  <si>
    <t>85innerApproximation0sequential5</t>
  </si>
  <si>
    <t>85innerApproximation0reverse_sequential1</t>
  </si>
  <si>
    <t>85innerApproximation0reverse_sequential3</t>
  </si>
  <si>
    <t>85innerApproximation0reverse_sequential5</t>
  </si>
  <si>
    <t>85innerApproximation0random1</t>
  </si>
  <si>
    <t>85innerApproximation0random3</t>
  </si>
  <si>
    <t>85innerApproximation0random5</t>
  </si>
  <si>
    <t>85fullEnumeration1--</t>
  </si>
  <si>
    <t>85combinatorialPNE1--</t>
  </si>
  <si>
    <t>85innerApproximation1reverse_sequential3</t>
  </si>
  <si>
    <t>85OuterApproximationDI0--</t>
  </si>
  <si>
    <t>85OuterApproximationI0--</t>
  </si>
  <si>
    <t>85OuterApproximationD0--</t>
  </si>
  <si>
    <t>86fullEnumeration0--</t>
  </si>
  <si>
    <t>[ 1 1 1 3 ]</t>
  </si>
  <si>
    <t>86innerApproximation0sequential1</t>
  </si>
  <si>
    <t>86innerApproximation0sequential3</t>
  </si>
  <si>
    <t>86innerApproximation0sequential5</t>
  </si>
  <si>
    <t>86innerApproximation0reverse_sequential1</t>
  </si>
  <si>
    <t>86innerApproximation0reverse_sequential3</t>
  </si>
  <si>
    <t>86innerApproximation0reverse_sequential5</t>
  </si>
  <si>
    <t>86innerApproximation0random1</t>
  </si>
  <si>
    <t>86innerApproximation0random3</t>
  </si>
  <si>
    <t>86innerApproximation0random5</t>
  </si>
  <si>
    <t>86fullEnumeration1--</t>
  </si>
  <si>
    <t>86combinatorialPNE1--</t>
  </si>
  <si>
    <t>86innerApproximation1reverse_sequential3</t>
  </si>
  <si>
    <t>86OuterApproximationDI0--</t>
  </si>
  <si>
    <t>86OuterApproximationI0--</t>
  </si>
  <si>
    <t>86OuterApproximationD0--</t>
  </si>
  <si>
    <t>87fullEnumeration0--</t>
  </si>
  <si>
    <t>[ 2 3 1 2 ]</t>
  </si>
  <si>
    <t>[ 6 3 2 4 ]</t>
  </si>
  <si>
    <t>87innerApproximation0sequential1</t>
  </si>
  <si>
    <t>87innerApproximation0sequential3</t>
  </si>
  <si>
    <t>87innerApproximation0sequential5</t>
  </si>
  <si>
    <t>87innerApproximation0reverse_sequential1</t>
  </si>
  <si>
    <t>87innerApproximation0reverse_sequential3</t>
  </si>
  <si>
    <t>[ 4 3 2 4 ]</t>
  </si>
  <si>
    <t>87innerApproximation0reverse_sequential5</t>
  </si>
  <si>
    <t>87innerApproximation0random1</t>
  </si>
  <si>
    <t>87innerApproximation0random3</t>
  </si>
  <si>
    <t>87innerApproximation0random5</t>
  </si>
  <si>
    <t>87fullEnumeration1--</t>
  </si>
  <si>
    <t>87combinatorialPNE1--</t>
  </si>
  <si>
    <t>87innerApproximation1reverse_sequential3</t>
  </si>
  <si>
    <t>87OuterApproximationDI0--</t>
  </si>
  <si>
    <t>87OuterApproximationI0--</t>
  </si>
  <si>
    <t>87OuterApproximationD0--</t>
  </si>
  <si>
    <t>88fullEnumeration0--</t>
  </si>
  <si>
    <t>[ 2 2 4 2 ]</t>
  </si>
  <si>
    <t>88innerApproximation0sequential1</t>
  </si>
  <si>
    <t>88innerApproximation0sequential3</t>
  </si>
  <si>
    <t>88innerApproximation0sequential5</t>
  </si>
  <si>
    <t>88innerApproximation0reverse_sequential1</t>
  </si>
  <si>
    <t>88innerApproximation0reverse_sequential3</t>
  </si>
  <si>
    <t>88innerApproximation0reverse_sequential5</t>
  </si>
  <si>
    <t>88innerApproximation0random1</t>
  </si>
  <si>
    <t>88innerApproximation0random3</t>
  </si>
  <si>
    <t>88innerApproximation0random5</t>
  </si>
  <si>
    <t>88fullEnumeration1--</t>
  </si>
  <si>
    <t>88combinatorialPNE1--</t>
  </si>
  <si>
    <t>88innerApproximation1reverse_sequential3</t>
  </si>
  <si>
    <t>88OuterApproximationDI0--</t>
  </si>
  <si>
    <t>88OuterApproximationI0--</t>
  </si>
  <si>
    <t>88OuterApproximationD0--</t>
  </si>
  <si>
    <t>89fullEnumeration0--</t>
  </si>
  <si>
    <t>[ 1 1 2 1 ]</t>
  </si>
  <si>
    <t>89innerApproximation0sequential1</t>
  </si>
  <si>
    <t>89innerApproximation0sequential3</t>
  </si>
  <si>
    <t>89innerApproximation0sequential5</t>
  </si>
  <si>
    <t>89innerApproximation0reverse_sequential1</t>
  </si>
  <si>
    <t>89innerApproximation0reverse_sequential3</t>
  </si>
  <si>
    <t>89innerApproximation0reverse_sequential5</t>
  </si>
  <si>
    <t>89innerApproximation0random1</t>
  </si>
  <si>
    <t>89innerApproximation0random3</t>
  </si>
  <si>
    <t>89innerApproximation0random5</t>
  </si>
  <si>
    <t>89fullEnumeration1--</t>
  </si>
  <si>
    <t>89combinatorialPNE1--</t>
  </si>
  <si>
    <t>89innerApproximation1reverse_sequential3</t>
  </si>
  <si>
    <t>89OuterApproximationDI0--</t>
  </si>
  <si>
    <t>89OuterApproximationI0--</t>
  </si>
  <si>
    <t>89OuterApproximationD0--</t>
  </si>
  <si>
    <t>90fullEnumeration0--</t>
  </si>
  <si>
    <t>[ 3 3 2 1 ]</t>
  </si>
  <si>
    <t>[ 3 4 4 2 ]</t>
  </si>
  <si>
    <t>90innerApproximation0sequential1</t>
  </si>
  <si>
    <t>90innerApproximation0sequential3</t>
  </si>
  <si>
    <t>90innerApproximation0sequential5</t>
  </si>
  <si>
    <t>90innerApproximation0reverse_sequential1</t>
  </si>
  <si>
    <t>90innerApproximation0reverse_sequential3</t>
  </si>
  <si>
    <t>90innerApproximation0reverse_sequential5</t>
  </si>
  <si>
    <t>90innerApproximation0random1</t>
  </si>
  <si>
    <t>90innerApproximation0random3</t>
  </si>
  <si>
    <t>90innerApproximation0random5</t>
  </si>
  <si>
    <t>90fullEnumeration1--</t>
  </si>
  <si>
    <t>90combinatorialPNE1--</t>
  </si>
  <si>
    <t>90innerApproximation1reverse_sequential3</t>
  </si>
  <si>
    <t>90OuterApproximationDI0--</t>
  </si>
  <si>
    <t>90OuterApproximationI0--</t>
  </si>
  <si>
    <t>90OuterApproximationD0--</t>
  </si>
  <si>
    <t>91fullEnumeration0--</t>
  </si>
  <si>
    <t>[ 4 2 8 4 ]</t>
  </si>
  <si>
    <t>91innerApproximation0sequential1</t>
  </si>
  <si>
    <t>91innerApproximation0sequential3</t>
  </si>
  <si>
    <t>91innerApproximation0sequential5</t>
  </si>
  <si>
    <t>91innerApproximation0reverse_sequential1</t>
  </si>
  <si>
    <t>91innerApproximation0reverse_sequential3</t>
  </si>
  <si>
    <t>91innerApproximation0reverse_sequential5</t>
  </si>
  <si>
    <t>91innerApproximation0random1</t>
  </si>
  <si>
    <t>91innerApproximation0random3</t>
  </si>
  <si>
    <t>91innerApproximation0random5</t>
  </si>
  <si>
    <t>91fullEnumeration1--</t>
  </si>
  <si>
    <t>91combinatorialPNE1--</t>
  </si>
  <si>
    <t>91innerApproximation1reverse_sequential3</t>
  </si>
  <si>
    <t>91OuterApproximationDI0--</t>
  </si>
  <si>
    <t>91OuterApproximationI0--</t>
  </si>
  <si>
    <t>91OuterApproximationD0--</t>
  </si>
  <si>
    <t>92fullEnumeration0--</t>
  </si>
  <si>
    <t>[ 3 7 4 4 ]</t>
  </si>
  <si>
    <t>92innerApproximation0sequential1</t>
  </si>
  <si>
    <t>[ 3 5 4 4 ]</t>
  </si>
  <si>
    <t>92innerApproximation0sequential3</t>
  </si>
  <si>
    <t>92innerApproximation0sequential5</t>
  </si>
  <si>
    <t>92innerApproximation0reverse_sequential1</t>
  </si>
  <si>
    <t>92innerApproximation0reverse_sequential3</t>
  </si>
  <si>
    <t>[ 3 4 4 4 ]</t>
  </si>
  <si>
    <t>92innerApproximation0reverse_sequential5</t>
  </si>
  <si>
    <t>[ 3 6 4 4 ]</t>
  </si>
  <si>
    <t>92innerApproximation0random1</t>
  </si>
  <si>
    <t>92innerApproximation0random3</t>
  </si>
  <si>
    <t>92innerApproximation0random5</t>
  </si>
  <si>
    <t>92fullEnumeration1--</t>
  </si>
  <si>
    <t>92combinatorialPNE1--</t>
  </si>
  <si>
    <t>92innerApproximation1reverse_sequential3</t>
  </si>
  <si>
    <t>92OuterApproximationDI0--</t>
  </si>
  <si>
    <t>92OuterApproximationI0--</t>
  </si>
  <si>
    <t>92OuterApproximationD0--</t>
  </si>
  <si>
    <t>93fullEnumeration0--</t>
  </si>
  <si>
    <t>[ 3 4 5 4 ]</t>
  </si>
  <si>
    <t>93innerApproximation0sequential1</t>
  </si>
  <si>
    <t>93innerApproximation0sequential3</t>
  </si>
  <si>
    <t>93innerApproximation0sequential5</t>
  </si>
  <si>
    <t>93innerApproximation0reverse_sequential1</t>
  </si>
  <si>
    <t>93innerApproximation0reverse_sequential3</t>
  </si>
  <si>
    <t>93innerApproximation0reverse_sequential5</t>
  </si>
  <si>
    <t>93innerApproximation0random1</t>
  </si>
  <si>
    <t>93innerApproximation0random3</t>
  </si>
  <si>
    <t>93innerApproximation0random5</t>
  </si>
  <si>
    <t>93fullEnumeration1--</t>
  </si>
  <si>
    <t>93combinatorialPNE1--</t>
  </si>
  <si>
    <t>93innerApproximation1reverse_sequential3</t>
  </si>
  <si>
    <t>93OuterApproximationDI0--</t>
  </si>
  <si>
    <t>93OuterApproximationI0--</t>
  </si>
  <si>
    <t>93OuterApproximationD0--</t>
  </si>
  <si>
    <t>94fullEnumeration0--</t>
  </si>
  <si>
    <t>[ 4 3 7 5 ]</t>
  </si>
  <si>
    <t>94innerApproximation0sequential1</t>
  </si>
  <si>
    <t>94innerApproximation0sequential3</t>
  </si>
  <si>
    <t>94innerApproximation0sequential5</t>
  </si>
  <si>
    <t>94innerApproximation0reverse_sequential1</t>
  </si>
  <si>
    <t>[ 3 2 2 3 ]</t>
  </si>
  <si>
    <t>94innerApproximation0reverse_sequential3</t>
  </si>
  <si>
    <t>[ 4 3 4 5 ]</t>
  </si>
  <si>
    <t>94innerApproximation0reverse_sequential5</t>
  </si>
  <si>
    <t>[ 4 3 6 5 ]</t>
  </si>
  <si>
    <t>94innerApproximation0random1</t>
  </si>
  <si>
    <t>94innerApproximation0random3</t>
  </si>
  <si>
    <t>[ 4 3 4 4 ]</t>
  </si>
  <si>
    <t>94innerApproximation0random5</t>
  </si>
  <si>
    <t>94fullEnumeration1--</t>
  </si>
  <si>
    <t>94combinatorialPNE1--</t>
  </si>
  <si>
    <t>94innerApproximation1reverse_sequential3</t>
  </si>
  <si>
    <t>94OuterApproximationDI0--</t>
  </si>
  <si>
    <t>94OuterApproximationI0--</t>
  </si>
  <si>
    <t>94OuterApproximationD0--</t>
  </si>
  <si>
    <t>95fullEnumeration0--</t>
  </si>
  <si>
    <t>95innerApproximation0sequential1</t>
  </si>
  <si>
    <t>95innerApproximation0sequential3</t>
  </si>
  <si>
    <t>95innerApproximation0sequential5</t>
  </si>
  <si>
    <t>95innerApproximation0reverse_sequential1</t>
  </si>
  <si>
    <t>95innerApproximation0reverse_sequential3</t>
  </si>
  <si>
    <t>95innerApproximation0reverse_sequential5</t>
  </si>
  <si>
    <t>95innerApproximation0random1</t>
  </si>
  <si>
    <t>95innerApproximation0random3</t>
  </si>
  <si>
    <t>95innerApproximation0random5</t>
  </si>
  <si>
    <t>95fullEnumeration1--</t>
  </si>
  <si>
    <t>95combinatorialPNE1--</t>
  </si>
  <si>
    <t>95innerApproximation1reverse_sequential3</t>
  </si>
  <si>
    <t>95OuterApproximationDI0--</t>
  </si>
  <si>
    <t>95OuterApproximationI0--</t>
  </si>
  <si>
    <t>95OuterApproximationD0--</t>
  </si>
  <si>
    <t>96fullEnumeration0--</t>
  </si>
  <si>
    <t>[ 1 2 1 1 ]</t>
  </si>
  <si>
    <t>[ 3 3 2 2 ]</t>
  </si>
  <si>
    <t>96innerApproximation0sequential1</t>
  </si>
  <si>
    <t>96innerApproximation0sequential3</t>
  </si>
  <si>
    <t>96innerApproximation0sequential5</t>
  </si>
  <si>
    <t>96innerApproximation0reverse_sequential1</t>
  </si>
  <si>
    <t>96innerApproximation0reverse_sequential3</t>
  </si>
  <si>
    <t>96innerApproximation0reverse_sequential5</t>
  </si>
  <si>
    <t>96innerApproximation0random1</t>
  </si>
  <si>
    <t>96innerApproximation0random3</t>
  </si>
  <si>
    <t>96innerApproximation0random5</t>
  </si>
  <si>
    <t>96fullEnumeration1--</t>
  </si>
  <si>
    <t>96combinatorialPNE1--</t>
  </si>
  <si>
    <t>96innerApproximation1reverse_sequential3</t>
  </si>
  <si>
    <t>96OuterApproximationDI0--</t>
  </si>
  <si>
    <t>96OuterApproximationI0--</t>
  </si>
  <si>
    <t>96OuterApproximationD0--</t>
  </si>
  <si>
    <t>97fullEnumeration0--</t>
  </si>
  <si>
    <t>97innerApproximation0sequential1</t>
  </si>
  <si>
    <t>97innerApproximation0sequential3</t>
  </si>
  <si>
    <t>97innerApproximation0sequential5</t>
  </si>
  <si>
    <t>97innerApproximation0reverse_sequential1</t>
  </si>
  <si>
    <t>97innerApproximation0reverse_sequential3</t>
  </si>
  <si>
    <t>97innerApproximation0reverse_sequential5</t>
  </si>
  <si>
    <t>97innerApproximation0random1</t>
  </si>
  <si>
    <t>97innerApproximation0random3</t>
  </si>
  <si>
    <t>97innerApproximation0random5</t>
  </si>
  <si>
    <t>97fullEnumeration1--</t>
  </si>
  <si>
    <t>97combinatorialPNE1--</t>
  </si>
  <si>
    <t>97innerApproximation1reverse_sequential3</t>
  </si>
  <si>
    <t>97OuterApproximationDI0--</t>
  </si>
  <si>
    <t>97OuterApproximationI0--</t>
  </si>
  <si>
    <t>97OuterApproximationD0--</t>
  </si>
  <si>
    <t>98fullEnumeration0--</t>
  </si>
  <si>
    <t>[ 3 2 4 2 ]</t>
  </si>
  <si>
    <t>98innerApproximation0sequential1</t>
  </si>
  <si>
    <t>98innerApproximation0sequential3</t>
  </si>
  <si>
    <t>98innerApproximation0sequential5</t>
  </si>
  <si>
    <t>98innerApproximation0reverse_sequential1</t>
  </si>
  <si>
    <t>98innerApproximation0reverse_sequential3</t>
  </si>
  <si>
    <t>98innerApproximation0reverse_sequential5</t>
  </si>
  <si>
    <t>98innerApproximation0random1</t>
  </si>
  <si>
    <t>98innerApproximation0random3</t>
  </si>
  <si>
    <t>98innerApproximation0random5</t>
  </si>
  <si>
    <t>98fullEnumeration1--</t>
  </si>
  <si>
    <t>98combinatorialPNE1--</t>
  </si>
  <si>
    <t>98innerApproximation1reverse_sequential3</t>
  </si>
  <si>
    <t>98OuterApproximationDI0--</t>
  </si>
  <si>
    <t>98OuterApproximationI0--</t>
  </si>
  <si>
    <t>98OuterApproximationD0--</t>
  </si>
  <si>
    <t>99fullEnumeration0--</t>
  </si>
  <si>
    <t>99innerApproximation0sequential1</t>
  </si>
  <si>
    <t>99innerApproximation0sequential3</t>
  </si>
  <si>
    <t>99innerApproximation0sequential5</t>
  </si>
  <si>
    <t>99innerApproximation0reverse_sequential1</t>
  </si>
  <si>
    <t>99innerApproximation0reverse_sequential3</t>
  </si>
  <si>
    <t>99innerApproximation0reverse_sequential5</t>
  </si>
  <si>
    <t>99innerApproximation0random1</t>
  </si>
  <si>
    <t>99innerApproximation0random3</t>
  </si>
  <si>
    <t>99innerApproximation0random5</t>
  </si>
  <si>
    <t>99fullEnumeration1--</t>
  </si>
  <si>
    <t>99combinatorialPNE1--</t>
  </si>
  <si>
    <t>99innerApproximation1reverse_sequential3</t>
  </si>
  <si>
    <t>99OuterApproximationDI0--</t>
  </si>
  <si>
    <t>99OuterApproximationI0--</t>
  </si>
  <si>
    <t>99OuterApproximationD0--</t>
  </si>
  <si>
    <t>100fullEnumeration0--</t>
  </si>
  <si>
    <t>[ 2 2 2 1 1 ]</t>
  </si>
  <si>
    <t>[ 2 3 4 2 2 ]</t>
  </si>
  <si>
    <t>100innerApproximation0sequential1</t>
  </si>
  <si>
    <t>100innerApproximation0sequential3</t>
  </si>
  <si>
    <t>100innerApproximation0sequential5</t>
  </si>
  <si>
    <t>100innerApproximation0reverse_sequential1</t>
  </si>
  <si>
    <t>100innerApproximation0reverse_sequential3</t>
  </si>
  <si>
    <t>100innerApproximation0reverse_sequential5</t>
  </si>
  <si>
    <t>100innerApproximation0random1</t>
  </si>
  <si>
    <t>100innerApproximation0random3</t>
  </si>
  <si>
    <t>100innerApproximation0random5</t>
  </si>
  <si>
    <t>100fullEnumeration1--</t>
  </si>
  <si>
    <t>100combinatorialPNE1--</t>
  </si>
  <si>
    <t>[ 1 1 1 1 1 ]</t>
  </si>
  <si>
    <t>100innerApproximation1reverse_sequential3</t>
  </si>
  <si>
    <t>100OuterApproximationDI0--</t>
  </si>
  <si>
    <t>[ 0 0 0 0 0 ]</t>
  </si>
  <si>
    <t>100OuterApproximationI0--</t>
  </si>
  <si>
    <t>100OuterApproximationD0--</t>
  </si>
  <si>
    <t>101fullEnumeration0--</t>
  </si>
  <si>
    <t>[ 2 3 3 2 2 ]</t>
  </si>
  <si>
    <t>[ 3 6 12 2 3 ]</t>
  </si>
  <si>
    <t>101innerApproximation0sequential1</t>
  </si>
  <si>
    <t>[ 3 6 6 2 3 ]</t>
  </si>
  <si>
    <t>101innerApproximation0sequential3</t>
  </si>
  <si>
    <t>[ 3 6 8 2 3 ]</t>
  </si>
  <si>
    <t>101innerApproximation0sequential5</t>
  </si>
  <si>
    <t>[ 3 6 7 2 3 ]</t>
  </si>
  <si>
    <t>101innerApproximation0reverse_sequential1</t>
  </si>
  <si>
    <t>[ 2 2 3 2 2 ]</t>
  </si>
  <si>
    <t>101innerApproximation0reverse_sequential3</t>
  </si>
  <si>
    <t>[ 3 4 4 2 3 ]</t>
  </si>
  <si>
    <t>101innerApproximation0reverse_sequential5</t>
  </si>
  <si>
    <t>101innerApproximation0random1</t>
  </si>
  <si>
    <t>[ 3 3 4 2 2 ]</t>
  </si>
  <si>
    <t>101innerApproximation0random3</t>
  </si>
  <si>
    <t>[ 3 4 6 2 3 ]</t>
  </si>
  <si>
    <t>101innerApproximation0random5</t>
  </si>
  <si>
    <t>101fullEnumeration1--</t>
  </si>
  <si>
    <t>101combinatorialPNE1--</t>
  </si>
  <si>
    <t>101innerApproximation1reverse_sequential3</t>
  </si>
  <si>
    <t>101OuterApproximationDI0--</t>
  </si>
  <si>
    <t>101OuterApproximationI0--</t>
  </si>
  <si>
    <t>101OuterApproximationD0--</t>
  </si>
  <si>
    <t>102fullEnumeration0--</t>
  </si>
  <si>
    <t>[ 2 2 2 3 3 ]</t>
  </si>
  <si>
    <t>[ 4 9 2 4 3 ]</t>
  </si>
  <si>
    <t>102innerApproximation0sequential1</t>
  </si>
  <si>
    <t>[ 4 6 2 4 3 ]</t>
  </si>
  <si>
    <t>102innerApproximation0sequential3</t>
  </si>
  <si>
    <t>[ 4 7 2 4 3 ]</t>
  </si>
  <si>
    <t>102innerApproximation0sequential5</t>
  </si>
  <si>
    <t>102innerApproximation0reverse_sequential1</t>
  </si>
  <si>
    <t>[ 2 3 2 2 2 ]</t>
  </si>
  <si>
    <t>102innerApproximation0reverse_sequential3</t>
  </si>
  <si>
    <t>[ 4 4 2 4 3 ]</t>
  </si>
  <si>
    <t>102innerApproximation0reverse_sequential5</t>
  </si>
  <si>
    <t>102innerApproximation0random1</t>
  </si>
  <si>
    <t>[ 3 3 2 2 3 ]</t>
  </si>
  <si>
    <t>102innerApproximation0random3</t>
  </si>
  <si>
    <t>102innerApproximation0random5</t>
  </si>
  <si>
    <t>102fullEnumeration1--</t>
  </si>
  <si>
    <t>102combinatorialPNE1--</t>
  </si>
  <si>
    <t>102innerApproximation1reverse_sequential3</t>
  </si>
  <si>
    <t>102OuterApproximationDI0--</t>
  </si>
  <si>
    <t>102OuterApproximationI0--</t>
  </si>
  <si>
    <t>102OuterApproximationD0--</t>
  </si>
  <si>
    <t>103fullEnumeration0--</t>
  </si>
  <si>
    <t>[ 1 2 3 1 2 ]</t>
  </si>
  <si>
    <t>[ 2 4 5 2 3 ]</t>
  </si>
  <si>
    <t>103innerApproximation0sequential1</t>
  </si>
  <si>
    <t>[ 1 2 2 1 2 ]</t>
  </si>
  <si>
    <t>103innerApproximation0sequential3</t>
  </si>
  <si>
    <t>103innerApproximation0sequential5</t>
  </si>
  <si>
    <t>103innerApproximation0reverse_sequential1</t>
  </si>
  <si>
    <t>103innerApproximation0reverse_sequential3</t>
  </si>
  <si>
    <t>103innerApproximation0reverse_sequential5</t>
  </si>
  <si>
    <t>103innerApproximation0random1</t>
  </si>
  <si>
    <t>103innerApproximation0random3</t>
  </si>
  <si>
    <t>103innerApproximation0random5</t>
  </si>
  <si>
    <t>103fullEnumeration1--</t>
  </si>
  <si>
    <t>103combinatorialPNE1--</t>
  </si>
  <si>
    <t>103innerApproximation1reverse_sequential3</t>
  </si>
  <si>
    <t>103OuterApproximationDI0--</t>
  </si>
  <si>
    <t>103OuterApproximationI0--</t>
  </si>
  <si>
    <t>103OuterApproximationD0--</t>
  </si>
  <si>
    <t>104fullEnumeration0--</t>
  </si>
  <si>
    <t>[ 1 3 1 1 1 ]</t>
  </si>
  <si>
    <t>[ 2 4 1 2 3 ]</t>
  </si>
  <si>
    <t>104innerApproximation0sequential1</t>
  </si>
  <si>
    <t>[ 2 3 1 2 3 ]</t>
  </si>
  <si>
    <t>104innerApproximation0sequential3</t>
  </si>
  <si>
    <t>104innerApproximation0sequential5</t>
  </si>
  <si>
    <t>104innerApproximation0reverse_sequential1</t>
  </si>
  <si>
    <t>[ 2 3 1 2 2 ]</t>
  </si>
  <si>
    <t>104innerApproximation0reverse_sequential3</t>
  </si>
  <si>
    <t>104innerApproximation0reverse_sequential5</t>
  </si>
  <si>
    <t>104innerApproximation0random1</t>
  </si>
  <si>
    <t>104innerApproximation0random3</t>
  </si>
  <si>
    <t>104innerApproximation0random5</t>
  </si>
  <si>
    <t>104fullEnumeration1--</t>
  </si>
  <si>
    <t>104combinatorialPNE1--</t>
  </si>
  <si>
    <t>104innerApproximation1reverse_sequential3</t>
  </si>
  <si>
    <t>104OuterApproximationDI0--</t>
  </si>
  <si>
    <t>104OuterApproximationI0--</t>
  </si>
  <si>
    <t>104OuterApproximationD0--</t>
  </si>
  <si>
    <t>105fullEnumeration0--</t>
  </si>
  <si>
    <t>[ 2 3 2 2 1 ]</t>
  </si>
  <si>
    <t>[ 2 9 2 6 2 ]</t>
  </si>
  <si>
    <t>105innerApproximation0sequential1</t>
  </si>
  <si>
    <t>105innerApproximation0sequential3</t>
  </si>
  <si>
    <t>105innerApproximation0sequential5</t>
  </si>
  <si>
    <t>105innerApproximation0reverse_sequential1</t>
  </si>
  <si>
    <t>105innerApproximation0reverse_sequential3</t>
  </si>
  <si>
    <t>105innerApproximation0reverse_sequential5</t>
  </si>
  <si>
    <t>105innerApproximation0random1</t>
  </si>
  <si>
    <t>105innerApproximation0random3</t>
  </si>
  <si>
    <t>105innerApproximation0random5</t>
  </si>
  <si>
    <t>105fullEnumeration1--</t>
  </si>
  <si>
    <t>105combinatorialPNE1--</t>
  </si>
  <si>
    <t>105innerApproximation1reverse_sequential3</t>
  </si>
  <si>
    <t>105OuterApproximationDI0--</t>
  </si>
  <si>
    <t>105OuterApproximationI0--</t>
  </si>
  <si>
    <t>105OuterApproximationD0--</t>
  </si>
  <si>
    <t>106fullEnumeration0--</t>
  </si>
  <si>
    <t>[ 2 2 1 2 2 ]</t>
  </si>
  <si>
    <t>[ 3 4 2 3 2 ]</t>
  </si>
  <si>
    <t>106innerApproximation0sequential1</t>
  </si>
  <si>
    <t>106innerApproximation0sequential3</t>
  </si>
  <si>
    <t>106innerApproximation0sequential5</t>
  </si>
  <si>
    <t>106innerApproximation0reverse_sequential1</t>
  </si>
  <si>
    <t>106innerApproximation0reverse_sequential3</t>
  </si>
  <si>
    <t>106innerApproximation0reverse_sequential5</t>
  </si>
  <si>
    <t>106innerApproximation0random1</t>
  </si>
  <si>
    <t>106innerApproximation0random3</t>
  </si>
  <si>
    <t>106innerApproximation0random5</t>
  </si>
  <si>
    <t>106fullEnumeration1--</t>
  </si>
  <si>
    <t>106combinatorialPNE1--</t>
  </si>
  <si>
    <t>106innerApproximation1reverse_sequential3</t>
  </si>
  <si>
    <t>106OuterApproximationDI0--</t>
  </si>
  <si>
    <t>106OuterApproximationI0--</t>
  </si>
  <si>
    <t>106OuterApproximationD0--</t>
  </si>
  <si>
    <t>107fullEnumeration0--</t>
  </si>
  <si>
    <t>[ 1 2 3 2 1 ]</t>
  </si>
  <si>
    <t>[ 2 3 6 2 2 ]</t>
  </si>
  <si>
    <t>107innerApproximation0sequential1</t>
  </si>
  <si>
    <t>107innerApproximation0sequential3</t>
  </si>
  <si>
    <t>107innerApproximation0sequential5</t>
  </si>
  <si>
    <t>107innerApproximation0reverse_sequential1</t>
  </si>
  <si>
    <t>107innerApproximation0reverse_sequential3</t>
  </si>
  <si>
    <t>107innerApproximation0reverse_sequential5</t>
  </si>
  <si>
    <t>107innerApproximation0random1</t>
  </si>
  <si>
    <t>107innerApproximation0random3</t>
  </si>
  <si>
    <t>107innerApproximation0random5</t>
  </si>
  <si>
    <t>107fullEnumeration1--</t>
  </si>
  <si>
    <t>107combinatorialPNE1--</t>
  </si>
  <si>
    <t>107innerApproximation1reverse_sequential3</t>
  </si>
  <si>
    <t>107OuterApproximationDI0--</t>
  </si>
  <si>
    <t>107OuterApproximationI0--</t>
  </si>
  <si>
    <t>107OuterApproximationD0--</t>
  </si>
  <si>
    <t>108fullEnumeration0--</t>
  </si>
  <si>
    <t>[ 3 2 2 1 1 ]</t>
  </si>
  <si>
    <t>[ 4 4 2 2 1 ]</t>
  </si>
  <si>
    <t>108innerApproximation0sequential1</t>
  </si>
  <si>
    <t>108innerApproximation0sequential3</t>
  </si>
  <si>
    <t>108innerApproximation0sequential5</t>
  </si>
  <si>
    <t>108innerApproximation0reverse_sequential1</t>
  </si>
  <si>
    <t>108innerApproximation0reverse_sequential3</t>
  </si>
  <si>
    <t>108innerApproximation0reverse_sequential5</t>
  </si>
  <si>
    <t>108innerApproximation0random1</t>
  </si>
  <si>
    <t>108innerApproximation0random3</t>
  </si>
  <si>
    <t>108innerApproximation0random5</t>
  </si>
  <si>
    <t>108fullEnumeration1--</t>
  </si>
  <si>
    <t>108combinatorialPNE1--</t>
  </si>
  <si>
    <t>108innerApproximation1reverse_sequential3</t>
  </si>
  <si>
    <t>108OuterApproximationDI0--</t>
  </si>
  <si>
    <t>108OuterApproximationI0--</t>
  </si>
  <si>
    <t>108OuterApproximationD0--</t>
  </si>
  <si>
    <t>109fullEnumeration0--</t>
  </si>
  <si>
    <t>[ 2 2 2 3 1 ]</t>
  </si>
  <si>
    <t>[ 6 4 4 5 2 ]</t>
  </si>
  <si>
    <t>109innerApproximation0sequential1</t>
  </si>
  <si>
    <t>[ 2 2 2 2 1 ]</t>
  </si>
  <si>
    <t>109innerApproximation0sequential3</t>
  </si>
  <si>
    <t>109innerApproximation0sequential5</t>
  </si>
  <si>
    <t>109innerApproximation0reverse_sequential1</t>
  </si>
  <si>
    <t>109innerApproximation0reverse_sequential3</t>
  </si>
  <si>
    <t>109innerApproximation0reverse_sequential5</t>
  </si>
  <si>
    <t>109innerApproximation0random1</t>
  </si>
  <si>
    <t>109innerApproximation0random3</t>
  </si>
  <si>
    <t>109innerApproximation0random5</t>
  </si>
  <si>
    <t>109fullEnumeration1--</t>
  </si>
  <si>
    <t>109combinatorialPNE1--</t>
  </si>
  <si>
    <t>109innerApproximation1reverse_sequential3</t>
  </si>
  <si>
    <t>109OuterApproximationDI0--</t>
  </si>
  <si>
    <t>109OuterApproximationI0--</t>
  </si>
  <si>
    <t>109OuterApproximationD0--</t>
  </si>
  <si>
    <t>110fullEnumeration0--</t>
  </si>
  <si>
    <t>[ 3 2 2 3 3 ]</t>
  </si>
  <si>
    <t>[ 4 4 2 3 4 ]</t>
  </si>
  <si>
    <t>110innerApproximation0sequential1</t>
  </si>
  <si>
    <t>110innerApproximation0sequential3</t>
  </si>
  <si>
    <t>110innerApproximation0sequential5</t>
  </si>
  <si>
    <t>110innerApproximation0reverse_sequential1</t>
  </si>
  <si>
    <t>110innerApproximation0reverse_sequential3</t>
  </si>
  <si>
    <t>110innerApproximation0reverse_sequential5</t>
  </si>
  <si>
    <t>110innerApproximation0random1</t>
  </si>
  <si>
    <t>110innerApproximation0random3</t>
  </si>
  <si>
    <t>110innerApproximation0random5</t>
  </si>
  <si>
    <t>110fullEnumeration1--</t>
  </si>
  <si>
    <t>110combinatorialPNE1--</t>
  </si>
  <si>
    <t>110innerApproximation1reverse_sequential3</t>
  </si>
  <si>
    <t>110OuterApproximationDI0--</t>
  </si>
  <si>
    <t>110OuterApproximationI0--</t>
  </si>
  <si>
    <t>110OuterApproximationD0--</t>
  </si>
  <si>
    <t>111fullEnumeration0--</t>
  </si>
  <si>
    <t>[ 2 1 3 1 3 ]</t>
  </si>
  <si>
    <t>[ 3 2 4 2 5 ]</t>
  </si>
  <si>
    <t>111innerApproximation0sequential1</t>
  </si>
  <si>
    <t>111innerApproximation0sequential3</t>
  </si>
  <si>
    <t>111innerApproximation0sequential5</t>
  </si>
  <si>
    <t>111innerApproximation0reverse_sequential1</t>
  </si>
  <si>
    <t>111innerApproximation0reverse_sequential3</t>
  </si>
  <si>
    <t>111innerApproximation0reverse_sequential5</t>
  </si>
  <si>
    <t>111innerApproximation0random1</t>
  </si>
  <si>
    <t>111innerApproximation0random3</t>
  </si>
  <si>
    <t>111innerApproximation0random5</t>
  </si>
  <si>
    <t>111fullEnumeration1--</t>
  </si>
  <si>
    <t>111combinatorialPNE1--</t>
  </si>
  <si>
    <t>111innerApproximation1reverse_sequential3</t>
  </si>
  <si>
    <t>111OuterApproximationDI0--</t>
  </si>
  <si>
    <t>111OuterApproximationI0--</t>
  </si>
  <si>
    <t>111OuterApproximationD0--</t>
  </si>
  <si>
    <t>112fullEnumeration0--</t>
  </si>
  <si>
    <t>[ 1 2 1 3 2 ]</t>
  </si>
  <si>
    <t>[ 2 3 2 7 4 ]</t>
  </si>
  <si>
    <t>112innerApproximation0sequential1</t>
  </si>
  <si>
    <t>[ 2 3 2 4 4 ]</t>
  </si>
  <si>
    <t>112innerApproximation0sequential3</t>
  </si>
  <si>
    <t>112innerApproximation0sequential5</t>
  </si>
  <si>
    <t>[ 2 3 2 6 4 ]</t>
  </si>
  <si>
    <t>112innerApproximation0reverse_sequential1</t>
  </si>
  <si>
    <t>[ 2 2 2 2 2 ]</t>
  </si>
  <si>
    <t>112innerApproximation0reverse_sequential3</t>
  </si>
  <si>
    <t>112innerApproximation0reverse_sequential5</t>
  </si>
  <si>
    <t>112innerApproximation0random1</t>
  </si>
  <si>
    <t>112innerApproximation0random3</t>
  </si>
  <si>
    <t>112innerApproximation0random5</t>
  </si>
  <si>
    <t>112fullEnumeration1--</t>
  </si>
  <si>
    <t>112combinatorialPNE1--</t>
  </si>
  <si>
    <t>112innerApproximation1reverse_sequential3</t>
  </si>
  <si>
    <t>112OuterApproximationDI0--</t>
  </si>
  <si>
    <t>112OuterApproximationI0--</t>
  </si>
  <si>
    <t>112OuterApproximationD0--</t>
  </si>
  <si>
    <t>113fullEnumeration0--</t>
  </si>
  <si>
    <t>[ 1 1 2 1 1 ]</t>
  </si>
  <si>
    <t>[ 3 2 4 2 2 ]</t>
  </si>
  <si>
    <t>113innerApproximation0sequential1</t>
  </si>
  <si>
    <t>113innerApproximation0sequential3</t>
  </si>
  <si>
    <t>113innerApproximation0sequential5</t>
  </si>
  <si>
    <t>113innerApproximation0reverse_sequential1</t>
  </si>
  <si>
    <t>113innerApproximation0reverse_sequential3</t>
  </si>
  <si>
    <t>113innerApproximation0reverse_sequential5</t>
  </si>
  <si>
    <t>113innerApproximation0random1</t>
  </si>
  <si>
    <t>113innerApproximation0random3</t>
  </si>
  <si>
    <t>113innerApproximation0random5</t>
  </si>
  <si>
    <t>113fullEnumeration1--</t>
  </si>
  <si>
    <t>113combinatorialPNE1--</t>
  </si>
  <si>
    <t>113innerApproximation1reverse_sequential3</t>
  </si>
  <si>
    <t>113OuterApproximationDI0--</t>
  </si>
  <si>
    <t>113OuterApproximationI0--</t>
  </si>
  <si>
    <t>113OuterApproximationD0--</t>
  </si>
  <si>
    <t>114fullEnumeration0--</t>
  </si>
  <si>
    <t>[ 1 3 3 1 1 ]</t>
  </si>
  <si>
    <t>[ 2 3 4 3 2 ]</t>
  </si>
  <si>
    <t>114innerApproximation0sequential1</t>
  </si>
  <si>
    <t>114innerApproximation0sequential3</t>
  </si>
  <si>
    <t>114innerApproximation0sequential5</t>
  </si>
  <si>
    <t>114innerApproximation0reverse_sequential1</t>
  </si>
  <si>
    <t>114innerApproximation0reverse_sequential3</t>
  </si>
  <si>
    <t>114innerApproximation0reverse_sequential5</t>
  </si>
  <si>
    <t>114innerApproximation0random1</t>
  </si>
  <si>
    <t>114innerApproximation0random3</t>
  </si>
  <si>
    <t>114innerApproximation0random5</t>
  </si>
  <si>
    <t>114fullEnumeration1--</t>
  </si>
  <si>
    <t>114combinatorialPNE1--</t>
  </si>
  <si>
    <t>114innerApproximation1reverse_sequential3</t>
  </si>
  <si>
    <t>114OuterApproximationDI0--</t>
  </si>
  <si>
    <t>114OuterApproximationI0--</t>
  </si>
  <si>
    <t>114OuterApproximationD0--</t>
  </si>
  <si>
    <t>115fullEnumeration0--</t>
  </si>
  <si>
    <t>[ 3 1 2 3 2 ]</t>
  </si>
  <si>
    <t>[ 3 2 4 3 3 ]</t>
  </si>
  <si>
    <t>115innerApproximation0sequential1</t>
  </si>
  <si>
    <t>115innerApproximation0sequential3</t>
  </si>
  <si>
    <t>115innerApproximation0sequential5</t>
  </si>
  <si>
    <t>115innerApproximation0reverse_sequential1</t>
  </si>
  <si>
    <t>115innerApproximation0reverse_sequential3</t>
  </si>
  <si>
    <t>115innerApproximation0reverse_sequential5</t>
  </si>
  <si>
    <t>115innerApproximation0random1</t>
  </si>
  <si>
    <t>115innerApproximation0random3</t>
  </si>
  <si>
    <t>115innerApproximation0random5</t>
  </si>
  <si>
    <t>115fullEnumeration1--</t>
  </si>
  <si>
    <t>115combinatorialPNE1--</t>
  </si>
  <si>
    <t>115innerApproximation1reverse_sequential3</t>
  </si>
  <si>
    <t>115OuterApproximationDI0--</t>
  </si>
  <si>
    <t>115OuterApproximationI0--</t>
  </si>
  <si>
    <t>115OuterApproximationD0--</t>
  </si>
  <si>
    <t>116fullEnumeration0--</t>
  </si>
  <si>
    <t>[ 1 2 2 3 2 ]</t>
  </si>
  <si>
    <t>[ 2 2 3 3 2 ]</t>
  </si>
  <si>
    <t>116innerApproximation0sequential1</t>
  </si>
  <si>
    <t>116innerApproximation0sequential3</t>
  </si>
  <si>
    <t>116innerApproximation0sequential5</t>
  </si>
  <si>
    <t>116innerApproximation0reverse_sequential1</t>
  </si>
  <si>
    <t>116innerApproximation0reverse_sequential3</t>
  </si>
  <si>
    <t>116innerApproximation0reverse_sequential5</t>
  </si>
  <si>
    <t>116innerApproximation0random1</t>
  </si>
  <si>
    <t>116innerApproximation0random3</t>
  </si>
  <si>
    <t>116innerApproximation0random5</t>
  </si>
  <si>
    <t>116fullEnumeration1--</t>
  </si>
  <si>
    <t>116combinatorialPNE1--</t>
  </si>
  <si>
    <t>116innerApproximation1reverse_sequential3</t>
  </si>
  <si>
    <t>116OuterApproximationDI0--</t>
  </si>
  <si>
    <t>116OuterApproximationI0--</t>
  </si>
  <si>
    <t>116OuterApproximationD0--</t>
  </si>
  <si>
    <t>117fullEnumeration0--</t>
  </si>
  <si>
    <t>[ 3 3 2 3 6 ]</t>
  </si>
  <si>
    <t>117innerApproximation0sequential1</t>
  </si>
  <si>
    <t>[ 3 3 2 3 5 ]</t>
  </si>
  <si>
    <t>117innerApproximation0sequential3</t>
  </si>
  <si>
    <t>117innerApproximation0sequential5</t>
  </si>
  <si>
    <t>117innerApproximation0reverse_sequential1</t>
  </si>
  <si>
    <t>117innerApproximation0reverse_sequential3</t>
  </si>
  <si>
    <t>[ 3 3 2 3 4 ]</t>
  </si>
  <si>
    <t>117innerApproximation0reverse_sequential5</t>
  </si>
  <si>
    <t>117innerApproximation0random1</t>
  </si>
  <si>
    <t>117innerApproximation0random3</t>
  </si>
  <si>
    <t>117innerApproximation0random5</t>
  </si>
  <si>
    <t>117fullEnumeration1--</t>
  </si>
  <si>
    <t>117combinatorialPNE1--</t>
  </si>
  <si>
    <t>117innerApproximation1reverse_sequential3</t>
  </si>
  <si>
    <t>117OuterApproximationDI0--</t>
  </si>
  <si>
    <t>117OuterApproximationI0--</t>
  </si>
  <si>
    <t>117OuterApproximationD0--</t>
  </si>
  <si>
    <t>118fullEnumeration0--</t>
  </si>
  <si>
    <t>[ 2 4 4 2 3 ]</t>
  </si>
  <si>
    <t>118innerApproximation0sequential1</t>
  </si>
  <si>
    <t>118innerApproximation0sequential3</t>
  </si>
  <si>
    <t>118innerApproximation0sequential5</t>
  </si>
  <si>
    <t>118innerApproximation0reverse_sequential1</t>
  </si>
  <si>
    <t>118innerApproximation0reverse_sequential3</t>
  </si>
  <si>
    <t>118innerApproximation0reverse_sequential5</t>
  </si>
  <si>
    <t>118innerApproximation0random1</t>
  </si>
  <si>
    <t>118innerApproximation0random3</t>
  </si>
  <si>
    <t>118innerApproximation0random5</t>
  </si>
  <si>
    <t>118fullEnumeration1--</t>
  </si>
  <si>
    <t>118combinatorialPNE1--</t>
  </si>
  <si>
    <t>118innerApproximation1reverse_sequential3</t>
  </si>
  <si>
    <t>118OuterApproximationDI0--</t>
  </si>
  <si>
    <t>118OuterApproximationI0--</t>
  </si>
  <si>
    <t>118OuterApproximationD0--</t>
  </si>
  <si>
    <t>119fullEnumeration0--</t>
  </si>
  <si>
    <t>[ 3 3 2 1 1 ]</t>
  </si>
  <si>
    <t>[ 3 9 4 2 2 ]</t>
  </si>
  <si>
    <t>119innerApproximation0sequential1</t>
  </si>
  <si>
    <t>[ 3 4 4 2 2 ]</t>
  </si>
  <si>
    <t>119innerApproximation0sequential3</t>
  </si>
  <si>
    <t>[ 3 5 4 2 2 ]</t>
  </si>
  <si>
    <t>119innerApproximation0sequential5</t>
  </si>
  <si>
    <t>[ 3 7 4 2 2 ]</t>
  </si>
  <si>
    <t>119innerApproximation0reverse_sequential1</t>
  </si>
  <si>
    <t>119innerApproximation0reverse_sequential3</t>
  </si>
  <si>
    <t>119innerApproximation0reverse_sequential5</t>
  </si>
  <si>
    <t>[ 3 6 4 2 2 ]</t>
  </si>
  <si>
    <t>119innerApproximation0random1</t>
  </si>
  <si>
    <t>119innerApproximation0random3</t>
  </si>
  <si>
    <t>119innerApproximation0random5</t>
  </si>
  <si>
    <t>119fullEnumeration1--</t>
  </si>
  <si>
    <t>119combinatorialPNE1--</t>
  </si>
  <si>
    <t>119innerApproximation1reverse_sequential3</t>
  </si>
  <si>
    <t>119OuterApproximationDI0--</t>
  </si>
  <si>
    <t>119OuterApproximationI0--</t>
  </si>
  <si>
    <t>119OuterApproximationD0--</t>
  </si>
  <si>
    <t>120fullEnumeration0--</t>
  </si>
  <si>
    <t>[ 3 2 1 2 2 ]</t>
  </si>
  <si>
    <t>[ 3 2 2 3 4 ]</t>
  </si>
  <si>
    <t>120innerApproximation0sequential1</t>
  </si>
  <si>
    <t>120innerApproximation0sequential3</t>
  </si>
  <si>
    <t>120innerApproximation0sequential5</t>
  </si>
  <si>
    <t>120innerApproximation0reverse_sequential1</t>
  </si>
  <si>
    <t>120innerApproximation0reverse_sequential3</t>
  </si>
  <si>
    <t>120innerApproximation0reverse_sequential5</t>
  </si>
  <si>
    <t>120innerApproximation0random1</t>
  </si>
  <si>
    <t>120innerApproximation0random3</t>
  </si>
  <si>
    <t>120innerApproximation0random5</t>
  </si>
  <si>
    <t>120fullEnumeration1--</t>
  </si>
  <si>
    <t>120combinatorialPNE1--</t>
  </si>
  <si>
    <t>120innerApproximation1reverse_sequential3</t>
  </si>
  <si>
    <t>120OuterApproximationDI0--</t>
  </si>
  <si>
    <t>120OuterApproximationI0--</t>
  </si>
  <si>
    <t>120OuterApproximationD0--</t>
  </si>
  <si>
    <t>121fullEnumeration0--</t>
  </si>
  <si>
    <t>[ 1 2 1 2 1 ]</t>
  </si>
  <si>
    <t>[ 2 2 2 4 3 ]</t>
  </si>
  <si>
    <t>121innerApproximation0sequential1</t>
  </si>
  <si>
    <t>121innerApproximation0sequential3</t>
  </si>
  <si>
    <t>121innerApproximation0sequential5</t>
  </si>
  <si>
    <t>121innerApproximation0reverse_sequential1</t>
  </si>
  <si>
    <t>121innerApproximation0reverse_sequential3</t>
  </si>
  <si>
    <t>121innerApproximation0reverse_sequential5</t>
  </si>
  <si>
    <t>121innerApproximation0random1</t>
  </si>
  <si>
    <t>121innerApproximation0random3</t>
  </si>
  <si>
    <t>121innerApproximation0random5</t>
  </si>
  <si>
    <t>121fullEnumeration1--</t>
  </si>
  <si>
    <t>121combinatorialPNE1--</t>
  </si>
  <si>
    <t>121innerApproximation1reverse_sequential3</t>
  </si>
  <si>
    <t>121OuterApproximationDI0--</t>
  </si>
  <si>
    <t>121OuterApproximationI0--</t>
  </si>
  <si>
    <t>121OuterApproximationD0--</t>
  </si>
  <si>
    <t>122fullEnumeration0--</t>
  </si>
  <si>
    <t>[ 1 2 2 2 3 ]</t>
  </si>
  <si>
    <t>[ 2 4 2 3 3 ]</t>
  </si>
  <si>
    <t>122innerApproximation0sequential1</t>
  </si>
  <si>
    <t>122innerApproximation0sequential3</t>
  </si>
  <si>
    <t>122innerApproximation0sequential5</t>
  </si>
  <si>
    <t>122innerApproximation0reverse_sequential1</t>
  </si>
  <si>
    <t>122innerApproximation0reverse_sequential3</t>
  </si>
  <si>
    <t>122innerApproximation0reverse_sequential5</t>
  </si>
  <si>
    <t>122innerApproximation0random1</t>
  </si>
  <si>
    <t>122innerApproximation0random3</t>
  </si>
  <si>
    <t>122innerApproximation0random5</t>
  </si>
  <si>
    <t>122fullEnumeration1--</t>
  </si>
  <si>
    <t>122combinatorialPNE1--</t>
  </si>
  <si>
    <t>122innerApproximation1reverse_sequential3</t>
  </si>
  <si>
    <t>122OuterApproximationDI0--</t>
  </si>
  <si>
    <t>122OuterApproximationI0--</t>
  </si>
  <si>
    <t>122OuterApproximationD0--</t>
  </si>
  <si>
    <t>123fullEnumeration0--</t>
  </si>
  <si>
    <t>[ 2 2 2 3 2 ]</t>
  </si>
  <si>
    <t>123innerApproximation0sequential1</t>
  </si>
  <si>
    <t>123innerApproximation0sequential3</t>
  </si>
  <si>
    <t>123innerApproximation0sequential5</t>
  </si>
  <si>
    <t>123innerApproximation0reverse_sequential1</t>
  </si>
  <si>
    <t>123innerApproximation0reverse_sequential3</t>
  </si>
  <si>
    <t>123innerApproximation0reverse_sequential5</t>
  </si>
  <si>
    <t>123innerApproximation0random1</t>
  </si>
  <si>
    <t>123innerApproximation0random3</t>
  </si>
  <si>
    <t>123innerApproximation0random5</t>
  </si>
  <si>
    <t>123fullEnumeration1--</t>
  </si>
  <si>
    <t>123combinatorialPNE1--</t>
  </si>
  <si>
    <t>123innerApproximation1reverse_sequential3</t>
  </si>
  <si>
    <t>123OuterApproximationDI0--</t>
  </si>
  <si>
    <t>123OuterApproximationI0--</t>
  </si>
  <si>
    <t>123OuterApproximationD0--</t>
  </si>
  <si>
    <t>124fullEnumeration0--</t>
  </si>
  <si>
    <t>[ 1 1 2 1 3 ]</t>
  </si>
  <si>
    <t>[ 2 2 4 2 5 ]</t>
  </si>
  <si>
    <t>124innerApproximation0sequential1</t>
  </si>
  <si>
    <t>[ 1 1 2 1 2 ]</t>
  </si>
  <si>
    <t>124innerApproximation0sequential3</t>
  </si>
  <si>
    <t>124innerApproximation0sequential5</t>
  </si>
  <si>
    <t>124innerApproximation0reverse_sequential1</t>
  </si>
  <si>
    <t>124innerApproximation0reverse_sequential3</t>
  </si>
  <si>
    <t>124innerApproximation0reverse_sequential5</t>
  </si>
  <si>
    <t>124innerApproximation0random1</t>
  </si>
  <si>
    <t>124innerApproximation0random3</t>
  </si>
  <si>
    <t>124innerApproximation0random5</t>
  </si>
  <si>
    <t>124fullEnumeration1--</t>
  </si>
  <si>
    <t>124combinatorialPNE1--</t>
  </si>
  <si>
    <t>124innerApproximation1reverse_sequential3</t>
  </si>
  <si>
    <t>124OuterApproximationDI0--</t>
  </si>
  <si>
    <t>124OuterApproximationI0--</t>
  </si>
  <si>
    <t>124OuterApproximationD0--</t>
  </si>
  <si>
    <t>125fullEnumeration0--</t>
  </si>
  <si>
    <t>[ 2 3 2 1 2 ]</t>
  </si>
  <si>
    <t>[ 3 3 4 2 4 ]</t>
  </si>
  <si>
    <t>125innerApproximation0sequential1</t>
  </si>
  <si>
    <t>[ 2 2 1 1 1 ]</t>
  </si>
  <si>
    <t>125innerApproximation0sequential3</t>
  </si>
  <si>
    <t>125innerApproximation0sequential5</t>
  </si>
  <si>
    <t>125innerApproximation0reverse_sequential1</t>
  </si>
  <si>
    <t>125innerApproximation0reverse_sequential3</t>
  </si>
  <si>
    <t>125innerApproximation0reverse_sequential5</t>
  </si>
  <si>
    <t>125innerApproximation0random1</t>
  </si>
  <si>
    <t>125innerApproximation0random3</t>
  </si>
  <si>
    <t>125innerApproximation0random5</t>
  </si>
  <si>
    <t>125fullEnumeration1--</t>
  </si>
  <si>
    <t>125combinatorialPNE1--</t>
  </si>
  <si>
    <t>125innerApproximation1reverse_sequential3</t>
  </si>
  <si>
    <t>125OuterApproximationDI0--</t>
  </si>
  <si>
    <t>125OuterApproximationI0--</t>
  </si>
  <si>
    <t>125OuterApproximationD0--</t>
  </si>
  <si>
    <t>126fullEnumeration0--</t>
  </si>
  <si>
    <t>[ 9 2 3 2 4 ]</t>
  </si>
  <si>
    <t>126innerApproximation0sequential1</t>
  </si>
  <si>
    <t>[ 1 1 1 1 2 ]</t>
  </si>
  <si>
    <t>126innerApproximation0sequential3</t>
  </si>
  <si>
    <t>126innerApproximation0sequential5</t>
  </si>
  <si>
    <t>126innerApproximation0reverse_sequential1</t>
  </si>
  <si>
    <t>126innerApproximation0reverse_sequential3</t>
  </si>
  <si>
    <t>126innerApproximation0reverse_sequential5</t>
  </si>
  <si>
    <t>126innerApproximation0random1</t>
  </si>
  <si>
    <t>126innerApproximation0random3</t>
  </si>
  <si>
    <t>126innerApproximation0random5</t>
  </si>
  <si>
    <t>126fullEnumeration1--</t>
  </si>
  <si>
    <t>126combinatorialPNE1--</t>
  </si>
  <si>
    <t>126innerApproximation1reverse_sequential3</t>
  </si>
  <si>
    <t>126OuterApproximationDI0--</t>
  </si>
  <si>
    <t>126OuterApproximationI0--</t>
  </si>
  <si>
    <t>126OuterApproximationD0--</t>
  </si>
  <si>
    <t>127fullEnumeration0--</t>
  </si>
  <si>
    <t>[ 2 1 2 1 2 ]</t>
  </si>
  <si>
    <t>[ 3 2 4 1 4 ]</t>
  </si>
  <si>
    <t>127innerApproximation0sequential1</t>
  </si>
  <si>
    <t>127innerApproximation0sequential3</t>
  </si>
  <si>
    <t>127innerApproximation0sequential5</t>
  </si>
  <si>
    <t>127innerApproximation0reverse_sequential1</t>
  </si>
  <si>
    <t>[ 2 2 2 1 2 ]</t>
  </si>
  <si>
    <t>127innerApproximation0reverse_sequential3</t>
  </si>
  <si>
    <t>127innerApproximation0reverse_sequential5</t>
  </si>
  <si>
    <t>127innerApproximation0random1</t>
  </si>
  <si>
    <t>127innerApproximation0random3</t>
  </si>
  <si>
    <t>127innerApproximation0random5</t>
  </si>
  <si>
    <t>127fullEnumeration1--</t>
  </si>
  <si>
    <t>127combinatorialPNE1--</t>
  </si>
  <si>
    <t>127innerApproximation1reverse_sequential3</t>
  </si>
  <si>
    <t>127OuterApproximationDI0--</t>
  </si>
  <si>
    <t>127OuterApproximationI0--</t>
  </si>
  <si>
    <t>127OuterApproximationD0--</t>
  </si>
  <si>
    <t>128fullEnumeration0--</t>
  </si>
  <si>
    <t>[ 2 1 2 2 3 ]</t>
  </si>
  <si>
    <t>[ 2 2 3 2 8 ]</t>
  </si>
  <si>
    <t>128innerApproximation0sequential1</t>
  </si>
  <si>
    <t>128innerApproximation0sequential3</t>
  </si>
  <si>
    <t>128innerApproximation0sequential5</t>
  </si>
  <si>
    <t>128innerApproximation0reverse_sequential1</t>
  </si>
  <si>
    <t>128innerApproximation0reverse_sequential3</t>
  </si>
  <si>
    <t>128innerApproximation0reverse_sequential5</t>
  </si>
  <si>
    <t>128innerApproximation0random1</t>
  </si>
  <si>
    <t>128innerApproximation0random3</t>
  </si>
  <si>
    <t>128innerApproximation0random5</t>
  </si>
  <si>
    <t>128fullEnumeration1--</t>
  </si>
  <si>
    <t>128combinatorialPNE1--</t>
  </si>
  <si>
    <t>128innerApproximation1reverse_sequential3</t>
  </si>
  <si>
    <t>128OuterApproximationDI0--</t>
  </si>
  <si>
    <t>128OuterApproximationI0--</t>
  </si>
  <si>
    <t>128OuterApproximationD0--</t>
  </si>
  <si>
    <t>129fullEnumeration0--</t>
  </si>
  <si>
    <t>[ 2 2 3 3 3 ]</t>
  </si>
  <si>
    <t>[ 3 5 13 8 8 ]</t>
  </si>
  <si>
    <t>129innerApproximation0sequential1</t>
  </si>
  <si>
    <t>[ 3 4 5 5 4 ]</t>
  </si>
  <si>
    <t>129innerApproximation0sequential3</t>
  </si>
  <si>
    <t>129innerApproximation0sequential5</t>
  </si>
  <si>
    <t>[ 3 5 6 6 6 ]</t>
  </si>
  <si>
    <t>129innerApproximation0reverse_sequential1</t>
  </si>
  <si>
    <t>129innerApproximation0reverse_sequential3</t>
  </si>
  <si>
    <t>[ 3 4 4 4 4 ]</t>
  </si>
  <si>
    <t>129innerApproximation0reverse_sequential5</t>
  </si>
  <si>
    <t>129innerApproximation0random1</t>
  </si>
  <si>
    <t>[ 2 3 3 3 2 ]</t>
  </si>
  <si>
    <t>129innerApproximation0random3</t>
  </si>
  <si>
    <t>129innerApproximation0random5</t>
  </si>
  <si>
    <t>129fullEnumeration1--</t>
  </si>
  <si>
    <t>129combinatorialPNE1--</t>
  </si>
  <si>
    <t>129innerApproximation1reverse_sequential3</t>
  </si>
  <si>
    <t>129OuterApproximationDI0--</t>
  </si>
  <si>
    <t>129OuterApproximationI0--</t>
  </si>
  <si>
    <t>129OuterApproximationD0--</t>
  </si>
  <si>
    <t>130fullEnumeration0--</t>
  </si>
  <si>
    <t>[ 7 4 3 2 2 ]</t>
  </si>
  <si>
    <t>130innerApproximation0sequential1</t>
  </si>
  <si>
    <t>[ 4 4 3 2 2 ]</t>
  </si>
  <si>
    <t>130innerApproximation0sequential3</t>
  </si>
  <si>
    <t>[ 5 4 3 2 2 ]</t>
  </si>
  <si>
    <t>130innerApproximation0sequential5</t>
  </si>
  <si>
    <t>130innerApproximation0reverse_sequential1</t>
  </si>
  <si>
    <t>130innerApproximation0reverse_sequential3</t>
  </si>
  <si>
    <t>130innerApproximation0reverse_sequential5</t>
  </si>
  <si>
    <t>[ 6 4 3 2 2 ]</t>
  </si>
  <si>
    <t>130innerApproximation0random1</t>
  </si>
  <si>
    <t>[ 3 2 2 2 2 ]</t>
  </si>
  <si>
    <t>130innerApproximation0random3</t>
  </si>
  <si>
    <t>130innerApproximation0random5</t>
  </si>
  <si>
    <t>130fullEnumeration1--</t>
  </si>
  <si>
    <t>130combinatorialPNE1--</t>
  </si>
  <si>
    <t>130innerApproximation1reverse_sequential3</t>
  </si>
  <si>
    <t>130OuterApproximationDI0--</t>
  </si>
  <si>
    <t>130OuterApproximationI0--</t>
  </si>
  <si>
    <t>130OuterApproximationD0--</t>
  </si>
  <si>
    <t>131fullEnumeration0--</t>
  </si>
  <si>
    <t>[ 2 1 2 2 1 ]</t>
  </si>
  <si>
    <t>[ 3 2 4 5 2 ]</t>
  </si>
  <si>
    <t>131innerApproximation0sequential1</t>
  </si>
  <si>
    <t>131innerApproximation0sequential3</t>
  </si>
  <si>
    <t>131innerApproximation0sequential5</t>
  </si>
  <si>
    <t>131innerApproximation0reverse_sequential1</t>
  </si>
  <si>
    <t>131innerApproximation0reverse_sequential3</t>
  </si>
  <si>
    <t>131innerApproximation0reverse_sequential5</t>
  </si>
  <si>
    <t>131innerApproximation0random1</t>
  </si>
  <si>
    <t>131innerApproximation0random3</t>
  </si>
  <si>
    <t>131innerApproximation0random5</t>
  </si>
  <si>
    <t>131fullEnumeration1--</t>
  </si>
  <si>
    <t>131combinatorialPNE1--</t>
  </si>
  <si>
    <t>131innerApproximation1reverse_sequential3</t>
  </si>
  <si>
    <t>131OuterApproximationDI0--</t>
  </si>
  <si>
    <t>131OuterApproximationI0--</t>
  </si>
  <si>
    <t>131OuterApproximationD0--</t>
  </si>
  <si>
    <t>132fullEnumeration0--</t>
  </si>
  <si>
    <t>[ 2 2 1 1 2 ]</t>
  </si>
  <si>
    <t>132innerApproximation0sequential1</t>
  </si>
  <si>
    <t>132innerApproximation0sequential3</t>
  </si>
  <si>
    <t>132innerApproximation0sequential5</t>
  </si>
  <si>
    <t>132innerApproximation0reverse_sequential1</t>
  </si>
  <si>
    <t>132innerApproximation0reverse_sequential3</t>
  </si>
  <si>
    <t>132innerApproximation0reverse_sequential5</t>
  </si>
  <si>
    <t>132innerApproximation0random1</t>
  </si>
  <si>
    <t>132innerApproximation0random3</t>
  </si>
  <si>
    <t>132innerApproximation0random5</t>
  </si>
  <si>
    <t>132fullEnumeration1--</t>
  </si>
  <si>
    <t>132combinatorialPNE1--</t>
  </si>
  <si>
    <t>132innerApproximation1reverse_sequential3</t>
  </si>
  <si>
    <t>132OuterApproximationDI0--</t>
  </si>
  <si>
    <t>132OuterApproximationI0--</t>
  </si>
  <si>
    <t>132OuterApproximationD0--</t>
  </si>
  <si>
    <t>133fullEnumeration0--</t>
  </si>
  <si>
    <t>[ 2 2 2 2 3 ]</t>
  </si>
  <si>
    <t>[ 4 4 6 3 5 ]</t>
  </si>
  <si>
    <t>133innerApproximation0sequential1</t>
  </si>
  <si>
    <t>133innerApproximation0sequential3</t>
  </si>
  <si>
    <t>133innerApproximation0sequential5</t>
  </si>
  <si>
    <t>133innerApproximation0reverse_sequential1</t>
  </si>
  <si>
    <t>133innerApproximation0reverse_sequential3</t>
  </si>
  <si>
    <t>133innerApproximation0reverse_sequential5</t>
  </si>
  <si>
    <t>133innerApproximation0random1</t>
  </si>
  <si>
    <t>133innerApproximation0random3</t>
  </si>
  <si>
    <t>133innerApproximation0random5</t>
  </si>
  <si>
    <t>133fullEnumeration1--</t>
  </si>
  <si>
    <t>133combinatorialPNE1--</t>
  </si>
  <si>
    <t>133innerApproximation1reverse_sequential3</t>
  </si>
  <si>
    <t>133OuterApproximationDI0--</t>
  </si>
  <si>
    <t>133OuterApproximationI0--</t>
  </si>
  <si>
    <t>133OuterApproximationD0--</t>
  </si>
  <si>
    <t>134fullEnumeration0--</t>
  </si>
  <si>
    <t>[ 2 5 2 3 3 ]</t>
  </si>
  <si>
    <t>134innerApproximation0sequential1</t>
  </si>
  <si>
    <t>134innerApproximation0sequential3</t>
  </si>
  <si>
    <t>134innerApproximation0sequential5</t>
  </si>
  <si>
    <t>134innerApproximation0reverse_sequential1</t>
  </si>
  <si>
    <t>134innerApproximation0reverse_sequential3</t>
  </si>
  <si>
    <t>134innerApproximation0reverse_sequential5</t>
  </si>
  <si>
    <t>134innerApproximation0random1</t>
  </si>
  <si>
    <t>134innerApproximation0random3</t>
  </si>
  <si>
    <t>134innerApproximation0random5</t>
  </si>
  <si>
    <t>134fullEnumeration1--</t>
  </si>
  <si>
    <t>134combinatorialPNE1--</t>
  </si>
  <si>
    <t>134innerApproximation1reverse_sequential3</t>
  </si>
  <si>
    <t>134OuterApproximationDI0--</t>
  </si>
  <si>
    <t>134OuterApproximationI0--</t>
  </si>
  <si>
    <t>134OuterApproximationD0--</t>
  </si>
  <si>
    <t>135fullEnumeration0--</t>
  </si>
  <si>
    <t>[ 2 2 1 2 1 ]</t>
  </si>
  <si>
    <t>[ 2 4 3 2 1 ]</t>
  </si>
  <si>
    <t>135innerApproximation0sequential1</t>
  </si>
  <si>
    <t>135innerApproximation0sequential3</t>
  </si>
  <si>
    <t>135innerApproximation0sequential5</t>
  </si>
  <si>
    <t>135innerApproximation0reverse_sequential1</t>
  </si>
  <si>
    <t>135innerApproximation0reverse_sequential3</t>
  </si>
  <si>
    <t>135innerApproximation0reverse_sequential5</t>
  </si>
  <si>
    <t>135innerApproximation0random1</t>
  </si>
  <si>
    <t>135innerApproximation0random3</t>
  </si>
  <si>
    <t>135innerApproximation0random5</t>
  </si>
  <si>
    <t>135fullEnumeration1--</t>
  </si>
  <si>
    <t>135combinatorialPNE1--</t>
  </si>
  <si>
    <t>135innerApproximation1reverse_sequential3</t>
  </si>
  <si>
    <t>135OuterApproximationDI0--</t>
  </si>
  <si>
    <t>135OuterApproximationI0--</t>
  </si>
  <si>
    <t>135OuterApproximationD0--</t>
  </si>
  <si>
    <t>136fullEnumeration0--</t>
  </si>
  <si>
    <t>[ 2 2 1 3 2 ]</t>
  </si>
  <si>
    <t>[ 6 3 2 3 4 ]</t>
  </si>
  <si>
    <t>136innerApproximation0sequential1</t>
  </si>
  <si>
    <t>136innerApproximation0sequential3</t>
  </si>
  <si>
    <t>136innerApproximation0sequential5</t>
  </si>
  <si>
    <t>136innerApproximation0reverse_sequential1</t>
  </si>
  <si>
    <t>136innerApproximation0reverse_sequential3</t>
  </si>
  <si>
    <t>136innerApproximation0reverse_sequential5</t>
  </si>
  <si>
    <t>136innerApproximation0random1</t>
  </si>
  <si>
    <t>136innerApproximation0random3</t>
  </si>
  <si>
    <t>136innerApproximation0random5</t>
  </si>
  <si>
    <t>136fullEnumeration1--</t>
  </si>
  <si>
    <t>136combinatorialPNE1--</t>
  </si>
  <si>
    <t>136innerApproximation1reverse_sequential3</t>
  </si>
  <si>
    <t>136OuterApproximationDI0--</t>
  </si>
  <si>
    <t>136OuterApproximationI0--</t>
  </si>
  <si>
    <t>136OuterApproximationD0--</t>
  </si>
  <si>
    <t>137fullEnumeration0--</t>
  </si>
  <si>
    <t>137innerApproximation0sequential1</t>
  </si>
  <si>
    <t>137innerApproximation0sequential3</t>
  </si>
  <si>
    <t>137innerApproximation0sequential5</t>
  </si>
  <si>
    <t>137innerApproximation0reverse_sequential1</t>
  </si>
  <si>
    <t>137innerApproximation0reverse_sequential3</t>
  </si>
  <si>
    <t>137innerApproximation0reverse_sequential5</t>
  </si>
  <si>
    <t>137innerApproximation0random1</t>
  </si>
  <si>
    <t>137innerApproximation0random3</t>
  </si>
  <si>
    <t>137innerApproximation0random5</t>
  </si>
  <si>
    <t>137fullEnumeration1--</t>
  </si>
  <si>
    <t>137combinatorialPNE1--</t>
  </si>
  <si>
    <t>137innerApproximation1reverse_sequential3</t>
  </si>
  <si>
    <t>137OuterApproximationDI0--</t>
  </si>
  <si>
    <t>137OuterApproximationI0--</t>
  </si>
  <si>
    <t>137OuterApproximationD0--</t>
  </si>
  <si>
    <t>138fullEnumeration0--</t>
  </si>
  <si>
    <t>[ 4 4 3 8 2 ]</t>
  </si>
  <si>
    <t>138innerApproximation0sequential1</t>
  </si>
  <si>
    <t>138innerApproximation0sequential3</t>
  </si>
  <si>
    <t>138innerApproximation0sequential5</t>
  </si>
  <si>
    <t>138innerApproximation0reverse_sequential1</t>
  </si>
  <si>
    <t>138innerApproximation0reverse_sequential3</t>
  </si>
  <si>
    <t>138innerApproximation0reverse_sequential5</t>
  </si>
  <si>
    <t>138innerApproximation0random1</t>
  </si>
  <si>
    <t>138innerApproximation0random3</t>
  </si>
  <si>
    <t>138innerApproximation0random5</t>
  </si>
  <si>
    <t>138fullEnumeration1--</t>
  </si>
  <si>
    <t>138combinatorialPNE1--</t>
  </si>
  <si>
    <t>138innerApproximation1reverse_sequential3</t>
  </si>
  <si>
    <t>138OuterApproximationDI0--</t>
  </si>
  <si>
    <t>138OuterApproximationI0--</t>
  </si>
  <si>
    <t>138OuterApproximationD0--</t>
  </si>
  <si>
    <t>139fullEnumeration0--</t>
  </si>
  <si>
    <t>[ 3 2 1 2 3 ]</t>
  </si>
  <si>
    <t>[ 9 9 2 4 12 ]</t>
  </si>
  <si>
    <t>139innerApproximation0sequential1</t>
  </si>
  <si>
    <t>[ 2 1 1 1 2 ]</t>
  </si>
  <si>
    <t>139innerApproximation0sequential3</t>
  </si>
  <si>
    <t>139innerApproximation0sequential5</t>
  </si>
  <si>
    <t>139innerApproximation0reverse_sequential1</t>
  </si>
  <si>
    <t>139innerApproximation0reverse_sequential3</t>
  </si>
  <si>
    <t>139innerApproximation0reverse_sequential5</t>
  </si>
  <si>
    <t>139innerApproximation0random1</t>
  </si>
  <si>
    <t>139innerApproximation0random3</t>
  </si>
  <si>
    <t>139innerApproximation0random5</t>
  </si>
  <si>
    <t>139fullEnumeration1--</t>
  </si>
  <si>
    <t>139combinatorialPNE1--</t>
  </si>
  <si>
    <t>139innerApproximation1reverse_sequential3</t>
  </si>
  <si>
    <t>139OuterApproximationDI0--</t>
  </si>
  <si>
    <t>139OuterApproximationI0--</t>
  </si>
  <si>
    <t>139OuterApproximationD0--</t>
  </si>
  <si>
    <t>140fullEnumeration0--</t>
  </si>
  <si>
    <t>140innerApproximation0sequential1</t>
  </si>
  <si>
    <t>140innerApproximation0sequential3</t>
  </si>
  <si>
    <t>140innerApproximation0sequential5</t>
  </si>
  <si>
    <t>140innerApproximation0reverse_sequential1</t>
  </si>
  <si>
    <t>140innerApproximation0reverse_sequential3</t>
  </si>
  <si>
    <t>140innerApproximation0reverse_sequential5</t>
  </si>
  <si>
    <t>140innerApproximation0random1</t>
  </si>
  <si>
    <t>140innerApproximation0random3</t>
  </si>
  <si>
    <t>140innerApproximation0random5</t>
  </si>
  <si>
    <t>140fullEnumeration1--</t>
  </si>
  <si>
    <t>140combinatorialPNE1--</t>
  </si>
  <si>
    <t>140innerApproximation1reverse_sequential3</t>
  </si>
  <si>
    <t>140OuterApproximationDI0--</t>
  </si>
  <si>
    <t>140OuterApproximationI0--</t>
  </si>
  <si>
    <t>140OuterApproximationD0--</t>
  </si>
  <si>
    <t>141fullEnumeration0--</t>
  </si>
  <si>
    <t>[ 2 3 2 6 2 ]</t>
  </si>
  <si>
    <t>141innerApproximation0sequential1</t>
  </si>
  <si>
    <t>[ 2 3 2 4 2 ]</t>
  </si>
  <si>
    <t>141innerApproximation0sequential3</t>
  </si>
  <si>
    <t>[ 2 3 2 5 2 ]</t>
  </si>
  <si>
    <t>141innerApproximation0sequential5</t>
  </si>
  <si>
    <t>141innerApproximation0reverse_sequential1</t>
  </si>
  <si>
    <t>141innerApproximation0reverse_sequential3</t>
  </si>
  <si>
    <t>141innerApproximation0reverse_sequential5</t>
  </si>
  <si>
    <t>141innerApproximation0random1</t>
  </si>
  <si>
    <t>141innerApproximation0random3</t>
  </si>
  <si>
    <t>141innerApproximation0random5</t>
  </si>
  <si>
    <t>141fullEnumeration1--</t>
  </si>
  <si>
    <t>141combinatorialPNE1--</t>
  </si>
  <si>
    <t>141innerApproximation1reverse_sequential3</t>
  </si>
  <si>
    <t>141OuterApproximationDI0--</t>
  </si>
  <si>
    <t>141OuterApproximationI0--</t>
  </si>
  <si>
    <t>141OuterApproximationD0--</t>
  </si>
  <si>
    <t>142fullEnumeration0--</t>
  </si>
  <si>
    <t>[ 6 3 3 3 2 ]</t>
  </si>
  <si>
    <t>142innerApproximation0sequential1</t>
  </si>
  <si>
    <t>142innerApproximation0sequential3</t>
  </si>
  <si>
    <t>142innerApproximation0sequential5</t>
  </si>
  <si>
    <t>142innerApproximation0reverse_sequential1</t>
  </si>
  <si>
    <t>142innerApproximation0reverse_sequential3</t>
  </si>
  <si>
    <t>142innerApproximation0reverse_sequential5</t>
  </si>
  <si>
    <t>142innerApproximation0random1</t>
  </si>
  <si>
    <t>142innerApproximation0random3</t>
  </si>
  <si>
    <t>142innerApproximation0random5</t>
  </si>
  <si>
    <t>142fullEnumeration1--</t>
  </si>
  <si>
    <t>142combinatorialPNE1--</t>
  </si>
  <si>
    <t>142innerApproximation1reverse_sequential3</t>
  </si>
  <si>
    <t>142OuterApproximationDI0--</t>
  </si>
  <si>
    <t>142OuterApproximationI0--</t>
  </si>
  <si>
    <t>142OuterApproximationD0--</t>
  </si>
  <si>
    <t>143fullEnumeration0--</t>
  </si>
  <si>
    <t>[ 1 2 1 2 2 ]</t>
  </si>
  <si>
    <t>[ 2 4 3 2 4 ]</t>
  </si>
  <si>
    <t>143innerApproximation0sequential1</t>
  </si>
  <si>
    <t>143innerApproximation0sequential3</t>
  </si>
  <si>
    <t>143innerApproximation0sequential5</t>
  </si>
  <si>
    <t>143innerApproximation0reverse_sequential1</t>
  </si>
  <si>
    <t>143innerApproximation0reverse_sequential3</t>
  </si>
  <si>
    <t>143innerApproximation0reverse_sequential5</t>
  </si>
  <si>
    <t>143innerApproximation0random1</t>
  </si>
  <si>
    <t>143innerApproximation0random3</t>
  </si>
  <si>
    <t>143innerApproximation0random5</t>
  </si>
  <si>
    <t>143fullEnumeration1--</t>
  </si>
  <si>
    <t>143combinatorialPNE1--</t>
  </si>
  <si>
    <t>143innerApproximation1reverse_sequential3</t>
  </si>
  <si>
    <t>143OuterApproximationDI0--</t>
  </si>
  <si>
    <t>143OuterApproximationI0--</t>
  </si>
  <si>
    <t>143OuterApproximationD0--</t>
  </si>
  <si>
    <t>144fullEnumeration0--</t>
  </si>
  <si>
    <t>[ 1 3 1 2 2 ]</t>
  </si>
  <si>
    <t>[ 2 3 2 3 3 ]</t>
  </si>
  <si>
    <t>144innerApproximation0sequential1</t>
  </si>
  <si>
    <t>144innerApproximation0sequential3</t>
  </si>
  <si>
    <t>144innerApproximation0sequential5</t>
  </si>
  <si>
    <t>144innerApproximation0reverse_sequential1</t>
  </si>
  <si>
    <t>144innerApproximation0reverse_sequential3</t>
  </si>
  <si>
    <t>144innerApproximation0reverse_sequential5</t>
  </si>
  <si>
    <t>144innerApproximation0random1</t>
  </si>
  <si>
    <t>144innerApproximation0random3</t>
  </si>
  <si>
    <t>144innerApproximation0random5</t>
  </si>
  <si>
    <t>144fullEnumeration1--</t>
  </si>
  <si>
    <t>144combinatorialPNE1--</t>
  </si>
  <si>
    <t>144innerApproximation1reverse_sequential3</t>
  </si>
  <si>
    <t>144OuterApproximationDI0--</t>
  </si>
  <si>
    <t>144OuterApproximationI0--</t>
  </si>
  <si>
    <t>144OuterApproximationD0--</t>
  </si>
  <si>
    <t>145fullEnumeration0--</t>
  </si>
  <si>
    <t>[ 1 2 2 2 1 ]</t>
  </si>
  <si>
    <t>[ 3 3 3 4 2 ]</t>
  </si>
  <si>
    <t>145innerApproximation0sequential1</t>
  </si>
  <si>
    <t>145innerApproximation0sequential3</t>
  </si>
  <si>
    <t>145innerApproximation0sequential5</t>
  </si>
  <si>
    <t>145innerApproximation0reverse_sequential1</t>
  </si>
  <si>
    <t>145innerApproximation0reverse_sequential3</t>
  </si>
  <si>
    <t>145innerApproximation0reverse_sequential5</t>
  </si>
  <si>
    <t>145innerApproximation0random1</t>
  </si>
  <si>
    <t>145innerApproximation0random3</t>
  </si>
  <si>
    <t>145innerApproximation0random5</t>
  </si>
  <si>
    <t>145fullEnumeration1--</t>
  </si>
  <si>
    <t>145combinatorialPNE1--</t>
  </si>
  <si>
    <t>145innerApproximation1reverse_sequential3</t>
  </si>
  <si>
    <t>145OuterApproximationDI0--</t>
  </si>
  <si>
    <t>145OuterApproximationI0--</t>
  </si>
  <si>
    <t>145OuterApproximationD0--</t>
  </si>
  <si>
    <t>146fullEnumeration0--</t>
  </si>
  <si>
    <t>[ 3 2 2 1 2 ]</t>
  </si>
  <si>
    <t>[ 12 4 6 2 4 ]</t>
  </si>
  <si>
    <t>146innerApproximation0sequential1</t>
  </si>
  <si>
    <t>[ 3 4 4 2 4 ]</t>
  </si>
  <si>
    <t>146innerApproximation0sequential3</t>
  </si>
  <si>
    <t>[ 4 4 5 2 4 ]</t>
  </si>
  <si>
    <t>146innerApproximation0sequential5</t>
  </si>
  <si>
    <t>[ 6 4 6 2 4 ]</t>
  </si>
  <si>
    <t>146innerApproximation0reverse_sequential1</t>
  </si>
  <si>
    <t>146innerApproximation0reverse_sequential3</t>
  </si>
  <si>
    <t>[ 4 4 4 2 4 ]</t>
  </si>
  <si>
    <t>146innerApproximation0reverse_sequential5</t>
  </si>
  <si>
    <t>146innerApproximation0random1</t>
  </si>
  <si>
    <t>[ 2 2 4 2 3 ]</t>
  </si>
  <si>
    <t>146innerApproximation0random3</t>
  </si>
  <si>
    <t>146innerApproximation0random5</t>
  </si>
  <si>
    <t>146fullEnumeration1--</t>
  </si>
  <si>
    <t>146combinatorialPNE1--</t>
  </si>
  <si>
    <t>146innerApproximation1reverse_sequential3</t>
  </si>
  <si>
    <t>146OuterApproximationDI0--</t>
  </si>
  <si>
    <t>146OuterApproximationI0--</t>
  </si>
  <si>
    <t>146OuterApproximationD0--</t>
  </si>
  <si>
    <t>147fullEnumeration0--</t>
  </si>
  <si>
    <t>[ 1 1 2 2 3 ]</t>
  </si>
  <si>
    <t>147innerApproximation0sequential1</t>
  </si>
  <si>
    <t>147innerApproximation0sequential3</t>
  </si>
  <si>
    <t>147innerApproximation0sequential5</t>
  </si>
  <si>
    <t>147innerApproximation0reverse_sequential1</t>
  </si>
  <si>
    <t>147innerApproximation0reverse_sequential3</t>
  </si>
  <si>
    <t>147innerApproximation0reverse_sequential5</t>
  </si>
  <si>
    <t>147innerApproximation0random1</t>
  </si>
  <si>
    <t>147innerApproximation0random3</t>
  </si>
  <si>
    <t>147innerApproximation0random5</t>
  </si>
  <si>
    <t>147fullEnumeration1--</t>
  </si>
  <si>
    <t>147combinatorialPNE1--</t>
  </si>
  <si>
    <t>147innerApproximation1reverse_sequential3</t>
  </si>
  <si>
    <t>147OuterApproximationDI0--</t>
  </si>
  <si>
    <t>147OuterApproximationI0--</t>
  </si>
  <si>
    <t>147OuterApproximationD0--</t>
  </si>
  <si>
    <t>148fullEnumeration0--</t>
  </si>
  <si>
    <t>[ 2 2 4 4 3 ]</t>
  </si>
  <si>
    <t>148innerApproximation0sequential1</t>
  </si>
  <si>
    <t>148innerApproximation0sequential3</t>
  </si>
  <si>
    <t>148innerApproximation0sequential5</t>
  </si>
  <si>
    <t>148innerApproximation0reverse_sequential1</t>
  </si>
  <si>
    <t>148innerApproximation0reverse_sequential3</t>
  </si>
  <si>
    <t>148innerApproximation0reverse_sequential5</t>
  </si>
  <si>
    <t>148innerApproximation0random1</t>
  </si>
  <si>
    <t>148innerApproximation0random3</t>
  </si>
  <si>
    <t>148innerApproximation0random5</t>
  </si>
  <si>
    <t>148fullEnumeration1--</t>
  </si>
  <si>
    <t>148combinatorialPNE1--</t>
  </si>
  <si>
    <t>148innerApproximation1reverse_sequential3</t>
  </si>
  <si>
    <t>148OuterApproximationDI0--</t>
  </si>
  <si>
    <t>148OuterApproximationI0--</t>
  </si>
  <si>
    <t>148OuterApproximationD0--</t>
  </si>
  <si>
    <t>149fullEnumeration0--</t>
  </si>
  <si>
    <t>[ 2 1 1 2 2 ]</t>
  </si>
  <si>
    <t>[ 3 1 2 2 4 ]</t>
  </si>
  <si>
    <t>149innerApproximation0sequential1</t>
  </si>
  <si>
    <t>149innerApproximation0sequential3</t>
  </si>
  <si>
    <t>149innerApproximation0sequential5</t>
  </si>
  <si>
    <t>149innerApproximation0reverse_sequential1</t>
  </si>
  <si>
    <t>149innerApproximation0reverse_sequential3</t>
  </si>
  <si>
    <t>149innerApproximation0reverse_sequential5</t>
  </si>
  <si>
    <t>149innerApproximation0random1</t>
  </si>
  <si>
    <t>149innerApproximation0random3</t>
  </si>
  <si>
    <t>149innerApproximation0random5</t>
  </si>
  <si>
    <t>149fullEnumeration1--</t>
  </si>
  <si>
    <t>149combinatorialPNE1--</t>
  </si>
  <si>
    <t>149innerApproximation1reverse_sequential3</t>
  </si>
  <si>
    <t>149OuterApproximationDI0--</t>
  </si>
  <si>
    <t>149OuterApproximationI0--</t>
  </si>
  <si>
    <t>149OuterApproximationD0--</t>
  </si>
  <si>
    <t>Results Aussois-1</t>
  </si>
  <si>
    <t>RawData_Aussois - Results Auss1</t>
  </si>
  <si>
    <t>RawData_Hard</t>
  </si>
  <si>
    <t>results-9</t>
  </si>
  <si>
    <t>RawData_Hard - results-9</t>
  </si>
  <si>
    <t>H_0</t>
  </si>
  <si>
    <t>H_0fullEnumeration0--</t>
  </si>
  <si>
    <t>[ 1 1 2 2 2 2 2 ]</t>
  </si>
  <si>
    <t>[ 2 2 5 4 4 4 3 ]</t>
  </si>
  <si>
    <t>H_0innerApproximation1reverse_sequential3</t>
  </si>
  <si>
    <t>[ 2 2 4 4 4 4 3 ]</t>
  </si>
  <si>
    <t>H_0combinatorialPNE1--</t>
  </si>
  <si>
    <t>[ 1 1 1 1 1 1 1 ]</t>
  </si>
  <si>
    <t>H_0innerApproximation0sequential1</t>
  </si>
  <si>
    <t>H_0innerApproximation0reverse_sequential1</t>
  </si>
  <si>
    <t>[ 2 2 2 2 2 2 2 ]</t>
  </si>
  <si>
    <t>H_0innerApproximation0random1</t>
  </si>
  <si>
    <t>NUMERICAL_ISSUES</t>
  </si>
  <si>
    <t>H_0innerApproximation0sequential3</t>
  </si>
  <si>
    <t>H_0innerApproximation0reverse_sequential3</t>
  </si>
  <si>
    <t>H_0innerApproximation0random3</t>
  </si>
  <si>
    <t>H_0innerApproximation0sequential5</t>
  </si>
  <si>
    <t>H_0innerApproximation0reverse_sequential5</t>
  </si>
  <si>
    <t>H_0innerApproximation0random5</t>
  </si>
  <si>
    <t>H_10</t>
  </si>
  <si>
    <t>H_10fullEnumeration0--</t>
  </si>
  <si>
    <t>[ 2 3 2 2 1 2 2 ]</t>
  </si>
  <si>
    <t>[ 3 8 1 6 2 3 4 ]</t>
  </si>
  <si>
    <t>H_10innerApproximation1reverse_sequential3</t>
  </si>
  <si>
    <t>[ 3 4 1 4 2 3 4 ]</t>
  </si>
  <si>
    <t>H_10combinatorialPNE1--</t>
  </si>
  <si>
    <t>H_10innerApproximation0sequential1</t>
  </si>
  <si>
    <t>H_10innerApproximation0reverse_sequential1</t>
  </si>
  <si>
    <t>[ 2 2 1 2 2 2 2 ]</t>
  </si>
  <si>
    <t>H_10innerApproximation0random1</t>
  </si>
  <si>
    <t>[ 2 3 1 3 2 2 3 ]</t>
  </si>
  <si>
    <t>H_10innerApproximation0sequential3</t>
  </si>
  <si>
    <t>[ 3 5 1 5 2 3 4 ]</t>
  </si>
  <si>
    <t>H_10innerApproximation0reverse_sequential3</t>
  </si>
  <si>
    <t>H_10innerApproximation0random3</t>
  </si>
  <si>
    <t>H_10innerApproximation0sequential5</t>
  </si>
  <si>
    <t>[ 3 6 1 6 2 3 4 ]</t>
  </si>
  <si>
    <t>H_10innerApproximation0reverse_sequential5</t>
  </si>
  <si>
    <t>H_10innerApproximation0random5</t>
  </si>
  <si>
    <t>H_11</t>
  </si>
  <si>
    <t>H_11fullEnumeration0--</t>
  </si>
  <si>
    <t>[ 1 2 3 1 3 2 1 ]</t>
  </si>
  <si>
    <t>[ 3 1 8 1 8 8 3 ]</t>
  </si>
  <si>
    <t>H_11innerApproximation1reverse_sequential3</t>
  </si>
  <si>
    <t>[ 3 1 4 1 4 4 3 ]</t>
  </si>
  <si>
    <t>H_11combinatorialPNE1--</t>
  </si>
  <si>
    <t>H_11innerApproximation0sequential1</t>
  </si>
  <si>
    <t>[ 3 1 5 1 5 5 3 ]</t>
  </si>
  <si>
    <t>H_11innerApproximation0reverse_sequential1</t>
  </si>
  <si>
    <t>[ 2 1 2 1 2 3 2 ]</t>
  </si>
  <si>
    <t>H_11innerApproximation0random1</t>
  </si>
  <si>
    <t>[ 2 1 3 1 2 3 2 ]</t>
  </si>
  <si>
    <t>H_11innerApproximation0sequential3</t>
  </si>
  <si>
    <t>[ 3 1 8 1 7 7 3 ]</t>
  </si>
  <si>
    <t>H_11innerApproximation0reverse_sequential3</t>
  </si>
  <si>
    <t>H_11innerApproximation0random3</t>
  </si>
  <si>
    <t>[ 3 1 5 1 4 4 3 ]</t>
  </si>
  <si>
    <t>H_11innerApproximation0sequential5</t>
  </si>
  <si>
    <t>[ 3 1 7 1 6 7 3 ]</t>
  </si>
  <si>
    <t>H_11innerApproximation0reverse_sequential5</t>
  </si>
  <si>
    <t>[ 3 1 6 1 6 6 3 ]</t>
  </si>
  <si>
    <t>H_11innerApproximation0random5</t>
  </si>
  <si>
    <t>H_12</t>
  </si>
  <si>
    <t>H_12fullEnumeration0--</t>
  </si>
  <si>
    <t>[ 3 2 2 1 2 1 1 ]</t>
  </si>
  <si>
    <t>[ 12 3 3 2 3 2 2 ]</t>
  </si>
  <si>
    <t>H_12innerApproximation1reverse_sequential3</t>
  </si>
  <si>
    <t>H_12combinatorialPNE1--</t>
  </si>
  <si>
    <t>H_12innerApproximation0sequential1</t>
  </si>
  <si>
    <t>[ 3 3 3 2 3 2 2 ]</t>
  </si>
  <si>
    <t>H_12innerApproximation0reverse_sequential1</t>
  </si>
  <si>
    <t>H_12innerApproximation0random1</t>
  </si>
  <si>
    <t>[ 3 3 2 2 2 2 2 ]</t>
  </si>
  <si>
    <t>H_12innerApproximation0sequential3</t>
  </si>
  <si>
    <t>[ 4 3 3 2 3 2 2 ]</t>
  </si>
  <si>
    <t>H_12innerApproximation0reverse_sequential3</t>
  </si>
  <si>
    <t>H_12innerApproximation0random3</t>
  </si>
  <si>
    <t>H_12innerApproximation0sequential5</t>
  </si>
  <si>
    <t>[ 6 3 3 2 3 2 2 ]</t>
  </si>
  <si>
    <t>H_12innerApproximation0reverse_sequential5</t>
  </si>
  <si>
    <t>H_12innerApproximation0random5</t>
  </si>
  <si>
    <t>H_13</t>
  </si>
  <si>
    <t>H_13fullEnumeration0--</t>
  </si>
  <si>
    <t>[ 2 3 3 1 1 1 2 ]</t>
  </si>
  <si>
    <t>[ 4 8 4 2 2 1 4 ]</t>
  </si>
  <si>
    <t>H_13innerApproximation1reverse_sequential3</t>
  </si>
  <si>
    <t>H_13combinatorialPNE1--</t>
  </si>
  <si>
    <t>H_13innerApproximation0sequential1</t>
  </si>
  <si>
    <t>[ 4 5 4 2 2 1 4 ]</t>
  </si>
  <si>
    <t>H_13innerApproximation0reverse_sequential1</t>
  </si>
  <si>
    <t>[ 3 3 2 2 2 1 2 ]</t>
  </si>
  <si>
    <t>H_13innerApproximation0random1</t>
  </si>
  <si>
    <t>[ 4 4 4 2 2 1 4 ]</t>
  </si>
  <si>
    <t>H_13innerApproximation0sequential3</t>
  </si>
  <si>
    <t>H_13innerApproximation0reverse_sequential3</t>
  </si>
  <si>
    <t>H_13innerApproximation0random3</t>
  </si>
  <si>
    <t>H_13innerApproximation0sequential5</t>
  </si>
  <si>
    <t>[ 4 7 4 2 2 1 4 ]</t>
  </si>
  <si>
    <t>H_13innerApproximation0reverse_sequential5</t>
  </si>
  <si>
    <t>[ 4 6 4 2 2 1 4 ]</t>
  </si>
  <si>
    <t>H_13innerApproximation0random5</t>
  </si>
  <si>
    <t>H_14</t>
  </si>
  <si>
    <t>H_14fullEnumeration0--</t>
  </si>
  <si>
    <t>[ 3 2 2 2 2 2 2 ]</t>
  </si>
  <si>
    <t>[ 8 2 4 4 4 4 4 ]</t>
  </si>
  <si>
    <t>H_14innerApproximation1reverse_sequential3</t>
  </si>
  <si>
    <t>[ 4 2 4 4 4 4 4 ]</t>
  </si>
  <si>
    <t>H_14combinatorialPNE1--</t>
  </si>
  <si>
    <t>H_14innerApproximation0sequential1</t>
  </si>
  <si>
    <t>[ 5 2 4 4 4 4 4 ]</t>
  </si>
  <si>
    <t>H_14innerApproximation0reverse_sequential1</t>
  </si>
  <si>
    <t>[ 2 2 2 2 3 3 2 ]</t>
  </si>
  <si>
    <t>H_14innerApproximation0random1</t>
  </si>
  <si>
    <t>[ 4 2 4 3 3 3 3 ]</t>
  </si>
  <si>
    <t>H_14innerApproximation0sequential3</t>
  </si>
  <si>
    <t>H_14innerApproximation0reverse_sequential3</t>
  </si>
  <si>
    <t>H_14innerApproximation0random3</t>
  </si>
  <si>
    <t>H_14innerApproximation0sequential5</t>
  </si>
  <si>
    <t>[ 7 2 4 4 4 4 4 ]</t>
  </si>
  <si>
    <t>H_14innerApproximation0reverse_sequential5</t>
  </si>
  <si>
    <t>[ 6 2 4 4 4 4 4 ]</t>
  </si>
  <si>
    <t>H_14innerApproximation0random5</t>
  </si>
  <si>
    <t>H_15</t>
  </si>
  <si>
    <t>H_15fullEnumeration0--</t>
  </si>
  <si>
    <t>[ 2 2 3 2 2 2 1 ]</t>
  </si>
  <si>
    <t>[ 3 4 8 4 4 2 1 ]</t>
  </si>
  <si>
    <t>H_15innerApproximation1reverse_sequential3</t>
  </si>
  <si>
    <t>H_15combinatorialPNE1--</t>
  </si>
  <si>
    <t>H_15innerApproximation0sequential1</t>
  </si>
  <si>
    <t>[ 3 4 4 4 4 2 1 ]</t>
  </si>
  <si>
    <t>H_15innerApproximation0reverse_sequential1</t>
  </si>
  <si>
    <t>[ 2 2 2 2 2 2 1 ]</t>
  </si>
  <si>
    <t>H_15innerApproximation0random1</t>
  </si>
  <si>
    <t>H_15innerApproximation0sequential3</t>
  </si>
  <si>
    <t>H_15innerApproximation0reverse_sequential3</t>
  </si>
  <si>
    <t>H_15innerApproximation0random3</t>
  </si>
  <si>
    <t>H_15innerApproximation0sequential5</t>
  </si>
  <si>
    <t>[ 3 4 6 4 4 2 1 ]</t>
  </si>
  <si>
    <t>H_15innerApproximation0reverse_sequential5</t>
  </si>
  <si>
    <t>H_15innerApproximation0random5</t>
  </si>
  <si>
    <t>H_16</t>
  </si>
  <si>
    <t>H_16fullEnumeration0--</t>
  </si>
  <si>
    <t>[ 2 2 2 2 1 2 2 ]</t>
  </si>
  <si>
    <t>[ 2 2 5 2 2 4 4 ]</t>
  </si>
  <si>
    <t>H_16innerApproximation1reverse_sequential3</t>
  </si>
  <si>
    <t>[ 2 2 4 2 2 4 4 ]</t>
  </si>
  <si>
    <t>H_16combinatorialPNE1--</t>
  </si>
  <si>
    <t>H_16innerApproximation0sequential1</t>
  </si>
  <si>
    <t>H_16innerApproximation0reverse_sequential1</t>
  </si>
  <si>
    <t>[ 2 2 3 2 2 2 2 ]</t>
  </si>
  <si>
    <t>H_16innerApproximation0random1</t>
  </si>
  <si>
    <t>[ 2 2 4 2 2 3 3 ]</t>
  </si>
  <si>
    <t>H_16innerApproximation0sequential3</t>
  </si>
  <si>
    <t>H_16innerApproximation0reverse_sequential3</t>
  </si>
  <si>
    <t>H_16innerApproximation0random3</t>
  </si>
  <si>
    <t>H_16innerApproximation0sequential5</t>
  </si>
  <si>
    <t>H_16innerApproximation0reverse_sequential5</t>
  </si>
  <si>
    <t>H_16innerApproximation0random5</t>
  </si>
  <si>
    <t>H_17</t>
  </si>
  <si>
    <t>H_17fullEnumeration0--</t>
  </si>
  <si>
    <t>[ 3 3 1 3 2 2 1 ]</t>
  </si>
  <si>
    <t>[ 8 4 1 7 4 2 2 ]</t>
  </si>
  <si>
    <t>H_17innerApproximation1reverse_sequential3</t>
  </si>
  <si>
    <t>[ 4 4 1 4 4 2 2 ]</t>
  </si>
  <si>
    <t>H_17combinatorialPNE1--</t>
  </si>
  <si>
    <t>H_17innerApproximation0sequential1</t>
  </si>
  <si>
    <t>[ 5 4 1 5 4 2 2 ]</t>
  </si>
  <si>
    <t>H_17innerApproximation0reverse_sequential1</t>
  </si>
  <si>
    <t>H_17innerApproximation0random1</t>
  </si>
  <si>
    <t>[ 3 3 1 3 2 2 2 ]</t>
  </si>
  <si>
    <t>H_17innerApproximation0sequential3</t>
  </si>
  <si>
    <t>H_17innerApproximation0reverse_sequential3</t>
  </si>
  <si>
    <t>H_17innerApproximation0random3</t>
  </si>
  <si>
    <t>H_17innerApproximation0sequential5</t>
  </si>
  <si>
    <t>[ 6 4 1 6 4 2 2 ]</t>
  </si>
  <si>
    <t>H_17innerApproximation0reverse_sequential5</t>
  </si>
  <si>
    <t>H_17innerApproximation0random5</t>
  </si>
  <si>
    <t>H_18</t>
  </si>
  <si>
    <t>H_18fullEnumeration0--</t>
  </si>
  <si>
    <t>H_18innerApproximation1reverse_sequential3</t>
  </si>
  <si>
    <t>H_18combinatorialPNE1--</t>
  </si>
  <si>
    <t>H_18innerApproximation0sequential1</t>
  </si>
  <si>
    <t>H_18innerApproximation0reverse_sequential1</t>
  </si>
  <si>
    <t>H_18innerApproximation0random1</t>
  </si>
  <si>
    <t>H_18innerApproximation0sequential3</t>
  </si>
  <si>
    <t>H_18innerApproximation0reverse_sequential3</t>
  </si>
  <si>
    <t>H_18innerApproximation0random3</t>
  </si>
  <si>
    <t>H_18innerApproximation0sequential5</t>
  </si>
  <si>
    <t>H_18innerApproximation0reverse_sequential5</t>
  </si>
  <si>
    <t>H_18innerApproximation0random5</t>
  </si>
  <si>
    <t>H_19</t>
  </si>
  <si>
    <t>H_19fullEnumeration0--</t>
  </si>
  <si>
    <t>[ 2 1 1 3 2 3 2 ]</t>
  </si>
  <si>
    <t>[ 3 1 2 2 1 15 3 ]</t>
  </si>
  <si>
    <t>H_19innerApproximation1reverse_sequential3</t>
  </si>
  <si>
    <t>H_19combinatorialPNE1--</t>
  </si>
  <si>
    <t>H_19innerApproximation0sequential1</t>
  </si>
  <si>
    <t>H_19innerApproximation0reverse_sequential1</t>
  </si>
  <si>
    <t>H_19innerApproximation0random1</t>
  </si>
  <si>
    <t>H_19innerApproximation0sequential3</t>
  </si>
  <si>
    <t>H_19innerApproximation0reverse_sequential3</t>
  </si>
  <si>
    <t>H_19innerApproximation0random3</t>
  </si>
  <si>
    <t>H_19innerApproximation0sequential5</t>
  </si>
  <si>
    <t>H_19innerApproximation0reverse_sequential5</t>
  </si>
  <si>
    <t>H_19innerApproximation0random5</t>
  </si>
  <si>
    <t>H_1</t>
  </si>
  <si>
    <t>H_1fullEnumeration0--</t>
  </si>
  <si>
    <t>[ 1 1 1 2 1 2 1 ]</t>
  </si>
  <si>
    <t>[ 2 3 2 5 3 4 2 ]</t>
  </si>
  <si>
    <t>H_1innerApproximation1reverse_sequential3</t>
  </si>
  <si>
    <t>[ 2 3 2 4 3 4 2 ]</t>
  </si>
  <si>
    <t>H_1combinatorialPNE1--</t>
  </si>
  <si>
    <t>H_1innerApproximation0sequential1</t>
  </si>
  <si>
    <t>H_1innerApproximation0reverse_sequential1</t>
  </si>
  <si>
    <t>[ 2 2 2 3 2 2 2 ]</t>
  </si>
  <si>
    <t>H_1innerApproximation0random1</t>
  </si>
  <si>
    <t>[ 2 2 2 2 2 3 2 ]</t>
  </si>
  <si>
    <t>H_1innerApproximation0sequential3</t>
  </si>
  <si>
    <t>H_1innerApproximation0reverse_sequential3</t>
  </si>
  <si>
    <t>H_1innerApproximation0random3</t>
  </si>
  <si>
    <t>H_1innerApproximation0sequential5</t>
  </si>
  <si>
    <t>H_1innerApproximation0reverse_sequential5</t>
  </si>
  <si>
    <t>H_1innerApproximation0random5</t>
  </si>
  <si>
    <t>H_20</t>
  </si>
  <si>
    <t>H_20fullEnumeration0--</t>
  </si>
  <si>
    <t>H_20innerApproximation1reverse_sequential3</t>
  </si>
  <si>
    <t>H_20combinatorialPNE1--</t>
  </si>
  <si>
    <t>H_20innerApproximation0sequential1</t>
  </si>
  <si>
    <t>H_20innerApproximation0reverse_sequential1</t>
  </si>
  <si>
    <t>H_20innerApproximation0random1</t>
  </si>
  <si>
    <t>[ 3 3 3 3 4 2 1 ]</t>
  </si>
  <si>
    <t>H_20innerApproximation0sequential3</t>
  </si>
  <si>
    <t>H_20innerApproximation0reverse_sequential3</t>
  </si>
  <si>
    <t>H_20innerApproximation0random3</t>
  </si>
  <si>
    <t>H_20innerApproximation0sequential5</t>
  </si>
  <si>
    <t>H_20innerApproximation0reverse_sequential5</t>
  </si>
  <si>
    <t>H_20innerApproximation0random5</t>
  </si>
  <si>
    <t>H_21</t>
  </si>
  <si>
    <t>H_21fullEnumeration0--</t>
  </si>
  <si>
    <t>H_21innerApproximation1reverse_sequential3</t>
  </si>
  <si>
    <t>H_21combinatorialPNE1--</t>
  </si>
  <si>
    <t>H_21innerApproximation0sequential1</t>
  </si>
  <si>
    <t>H_21innerApproximation0reverse_sequential1</t>
  </si>
  <si>
    <t>H_21innerApproximation0random1</t>
  </si>
  <si>
    <t>[ 4 2 4 3 4 4 3 ]</t>
  </si>
  <si>
    <t>H_21innerApproximation0sequential3</t>
  </si>
  <si>
    <t>H_21innerApproximation0reverse_sequential3</t>
  </si>
  <si>
    <t>H_21innerApproximation0random3</t>
  </si>
  <si>
    <t>H_21innerApproximation0sequential5</t>
  </si>
  <si>
    <t>H_21innerApproximation0reverse_sequential5</t>
  </si>
  <si>
    <t>H_21innerApproximation0random5</t>
  </si>
  <si>
    <t>H_22</t>
  </si>
  <si>
    <t>H_22fullEnumeration0--</t>
  </si>
  <si>
    <t>[ 2 1 1 2 3 1 3 ]</t>
  </si>
  <si>
    <t>[ 3 2 2 2 7 2 12 ]</t>
  </si>
  <si>
    <t>H_22innerApproximation1reverse_sequential3</t>
  </si>
  <si>
    <t>H_22combinatorialPNE1--</t>
  </si>
  <si>
    <t>H_22innerApproximation0sequential1</t>
  </si>
  <si>
    <t>H_22innerApproximation0reverse_sequential1</t>
  </si>
  <si>
    <t>H_22innerApproximation0random1</t>
  </si>
  <si>
    <t>H_22innerApproximation0sequential3</t>
  </si>
  <si>
    <t>H_22innerApproximation0reverse_sequential3</t>
  </si>
  <si>
    <t>H_22innerApproximation0random3</t>
  </si>
  <si>
    <t>H_22innerApproximation0sequential5</t>
  </si>
  <si>
    <t>H_22innerApproximation0reverse_sequential5</t>
  </si>
  <si>
    <t>H_22innerApproximation0random5</t>
  </si>
  <si>
    <t>H_23</t>
  </si>
  <si>
    <t>H_23fullEnumeration0--</t>
  </si>
  <si>
    <t>H_23innerApproximation1reverse_sequential3</t>
  </si>
  <si>
    <t>H_23combinatorialPNE1--</t>
  </si>
  <si>
    <t>H_23innerApproximation0sequential1</t>
  </si>
  <si>
    <t>H_23innerApproximation0reverse_sequential1</t>
  </si>
  <si>
    <t>H_23innerApproximation0random1</t>
  </si>
  <si>
    <t>H_23innerApproximation0sequential3</t>
  </si>
  <si>
    <t>H_23innerApproximation0reverse_sequential3</t>
  </si>
  <si>
    <t>H_23innerApproximation0random3</t>
  </si>
  <si>
    <t>H_23innerApproximation0sequential5</t>
  </si>
  <si>
    <t>H_23innerApproximation0reverse_sequential5</t>
  </si>
  <si>
    <t>H_23innerApproximation0random5</t>
  </si>
  <si>
    <t>H_24</t>
  </si>
  <si>
    <t>H_24fullEnumeration0--</t>
  </si>
  <si>
    <t>H_24innerApproximation1reverse_sequential3</t>
  </si>
  <si>
    <t>H_24combinatorialPNE1--</t>
  </si>
  <si>
    <t>H_24innerApproximation0sequential1</t>
  </si>
  <si>
    <t>H_24innerApproximation0reverse_sequential1</t>
  </si>
  <si>
    <t>H_24innerApproximation0random1</t>
  </si>
  <si>
    <t>H_24innerApproximation0sequential3</t>
  </si>
  <si>
    <t>H_24innerApproximation0reverse_sequential3</t>
  </si>
  <si>
    <t>H_24innerApproximation0random3</t>
  </si>
  <si>
    <t>H_24innerApproximation0sequential5</t>
  </si>
  <si>
    <t>H_24innerApproximation0reverse_sequential5</t>
  </si>
  <si>
    <t>H_24innerApproximation0random5</t>
  </si>
  <si>
    <t>H_25</t>
  </si>
  <si>
    <t>H_25fullEnumeration0--</t>
  </si>
  <si>
    <t>H_25innerApproximation1reverse_sequential3</t>
  </si>
  <si>
    <t>H_25combinatorialPNE1--</t>
  </si>
  <si>
    <t>H_25innerApproximation0sequential1</t>
  </si>
  <si>
    <t>H_25innerApproximation0reverse_sequential1</t>
  </si>
  <si>
    <t>H_25innerApproximation0random1</t>
  </si>
  <si>
    <t>[ 3 2 1 3 3 2 2 ]</t>
  </si>
  <si>
    <t>H_25innerApproximation0sequential3</t>
  </si>
  <si>
    <t>H_25innerApproximation0reverse_sequential3</t>
  </si>
  <si>
    <t>H_25innerApproximation0random3</t>
  </si>
  <si>
    <t>[ 5 4 1 4 4 2 2 ]</t>
  </si>
  <si>
    <t>H_25innerApproximation0sequential5</t>
  </si>
  <si>
    <t>H_25innerApproximation0reverse_sequential5</t>
  </si>
  <si>
    <t>H_25innerApproximation0random5</t>
  </si>
  <si>
    <t>H_26</t>
  </si>
  <si>
    <t>H_26fullEnumeration0--</t>
  </si>
  <si>
    <t>H_26innerApproximation1reverse_sequential3</t>
  </si>
  <si>
    <t>H_26combinatorialPNE1--</t>
  </si>
  <si>
    <t>H_26innerApproximation0sequential1</t>
  </si>
  <si>
    <t>H_26innerApproximation0reverse_sequential1</t>
  </si>
  <si>
    <t>H_26innerApproximation0random1</t>
  </si>
  <si>
    <t>[ 2 2 3 2 2 2 3 ]</t>
  </si>
  <si>
    <t>H_26innerApproximation0sequential3</t>
  </si>
  <si>
    <t>H_26innerApproximation0reverse_sequential3</t>
  </si>
  <si>
    <t>H_26innerApproximation0random3</t>
  </si>
  <si>
    <t>H_26innerApproximation0sequential5</t>
  </si>
  <si>
    <t>H_26innerApproximation0reverse_sequential5</t>
  </si>
  <si>
    <t>H_26innerApproximation0random5</t>
  </si>
  <si>
    <t>H_27</t>
  </si>
  <si>
    <t>H_27fullEnumeration0--</t>
  </si>
  <si>
    <t>H_27innerApproximation1reverse_sequential3</t>
  </si>
  <si>
    <t>H_27combinatorialPNE1--</t>
  </si>
  <si>
    <t>H_27innerApproximation0sequential1</t>
  </si>
  <si>
    <t>H_27innerApproximation0reverse_sequential1</t>
  </si>
  <si>
    <t>H_27innerApproximation0random1</t>
  </si>
  <si>
    <t>[ 3 3 3 3 3 2 1 ]</t>
  </si>
  <si>
    <t>H_27innerApproximation0sequential3</t>
  </si>
  <si>
    <t>H_27innerApproximation0reverse_sequential3</t>
  </si>
  <si>
    <t>H_27innerApproximation0random3</t>
  </si>
  <si>
    <t>H_27innerApproximation0sequential5</t>
  </si>
  <si>
    <t>H_27innerApproximation0reverse_sequential5</t>
  </si>
  <si>
    <t>H_27innerApproximation0random5</t>
  </si>
  <si>
    <t>H_28</t>
  </si>
  <si>
    <t>H_28fullEnumeration0--</t>
  </si>
  <si>
    <t>H_28innerApproximation1reverse_sequential3</t>
  </si>
  <si>
    <t>H_28combinatorialPNE1--</t>
  </si>
  <si>
    <t>H_28innerApproximation0sequential1</t>
  </si>
  <si>
    <t>H_28innerApproximation0reverse_sequential1</t>
  </si>
  <si>
    <t>H_28innerApproximation0random1</t>
  </si>
  <si>
    <t>[ 4 2 4 3 3 4 3 ]</t>
  </si>
  <si>
    <t>H_28innerApproximation0sequential3</t>
  </si>
  <si>
    <t>H_28innerApproximation0reverse_sequential3</t>
  </si>
  <si>
    <t>H_28innerApproximation0random3</t>
  </si>
  <si>
    <t>H_28innerApproximation0sequential5</t>
  </si>
  <si>
    <t>H_28innerApproximation0reverse_sequential5</t>
  </si>
  <si>
    <t>H_28innerApproximation0random5</t>
  </si>
  <si>
    <t>H_29</t>
  </si>
  <si>
    <t>H_29fullEnumeration0--</t>
  </si>
  <si>
    <t>H_29innerApproximation1reverse_sequential3</t>
  </si>
  <si>
    <t>H_29combinatorialPNE1--</t>
  </si>
  <si>
    <t>H_29innerApproximation0sequential1</t>
  </si>
  <si>
    <t>H_29innerApproximation0reverse_sequential1</t>
  </si>
  <si>
    <t>H_29innerApproximation0random1</t>
  </si>
  <si>
    <t>H_29innerApproximation0sequential3</t>
  </si>
  <si>
    <t>H_29innerApproximation0reverse_sequential3</t>
  </si>
  <si>
    <t>H_29innerApproximation0random3</t>
  </si>
  <si>
    <t>H_29innerApproximation0sequential5</t>
  </si>
  <si>
    <t>H_29innerApproximation0reverse_sequential5</t>
  </si>
  <si>
    <t>H_29innerApproximation0random5</t>
  </si>
  <si>
    <t>H_2</t>
  </si>
  <si>
    <t>H_2fullEnumeration0--</t>
  </si>
  <si>
    <t>[ 2 3 2 1 3 2 2 ]</t>
  </si>
  <si>
    <t>[ 4 4 4 2 8 5 4 ]</t>
  </si>
  <si>
    <t>H_2innerApproximation1reverse_sequential3</t>
  </si>
  <si>
    <t>H_2combinatorialPNE1--</t>
  </si>
  <si>
    <t>H_2innerApproximation0sequential1</t>
  </si>
  <si>
    <t>[ 2 2 1 1 2 1 2 ]</t>
  </si>
  <si>
    <t>H_2innerApproximation0reverse_sequential1</t>
  </si>
  <si>
    <t>H_2innerApproximation0random1</t>
  </si>
  <si>
    <t>H_2innerApproximation0sequential3</t>
  </si>
  <si>
    <t>H_2innerApproximation0reverse_sequential3</t>
  </si>
  <si>
    <t>H_2innerApproximation0random3</t>
  </si>
  <si>
    <t>H_2innerApproximation0sequential5</t>
  </si>
  <si>
    <t>H_2innerApproximation0reverse_sequential5</t>
  </si>
  <si>
    <t>H_2innerApproximation0random5</t>
  </si>
  <si>
    <t>H_30</t>
  </si>
  <si>
    <t>H_30fullEnumeration0--</t>
  </si>
  <si>
    <t>H_30innerApproximation1reverse_sequential3</t>
  </si>
  <si>
    <t>H_30combinatorialPNE1--</t>
  </si>
  <si>
    <t>H_30innerApproximation0sequential1</t>
  </si>
  <si>
    <t>H_30innerApproximation0reverse_sequential1</t>
  </si>
  <si>
    <t>H_30innerApproximation0random1</t>
  </si>
  <si>
    <t>H_30innerApproximation0sequential3</t>
  </si>
  <si>
    <t>H_30innerApproximation0reverse_sequential3</t>
  </si>
  <si>
    <t>H_30innerApproximation0random3</t>
  </si>
  <si>
    <t>H_30innerApproximation0sequential5</t>
  </si>
  <si>
    <t>H_30innerApproximation0reverse_sequential5</t>
  </si>
  <si>
    <t>H_30innerApproximation0random5</t>
  </si>
  <si>
    <t>H_31</t>
  </si>
  <si>
    <t>H_31fullEnumeration0--</t>
  </si>
  <si>
    <t>H_31innerApproximation1reverse_sequential3</t>
  </si>
  <si>
    <t>H_31combinatorialPNE1--</t>
  </si>
  <si>
    <t>H_31innerApproximation0sequential1</t>
  </si>
  <si>
    <t>H_31innerApproximation0reverse_sequential1</t>
  </si>
  <si>
    <t>H_31innerApproximation0random1</t>
  </si>
  <si>
    <t>H_31innerApproximation0sequential3</t>
  </si>
  <si>
    <t>H_31innerApproximation0reverse_sequential3</t>
  </si>
  <si>
    <t>H_31innerApproximation0random3</t>
  </si>
  <si>
    <t>H_31innerApproximation0sequential5</t>
  </si>
  <si>
    <t>H_31innerApproximation0reverse_sequential5</t>
  </si>
  <si>
    <t>H_31innerApproximation0random5</t>
  </si>
  <si>
    <t>H_32</t>
  </si>
  <si>
    <t>H_32fullEnumeration0--</t>
  </si>
  <si>
    <t>H_32innerApproximation1reverse_sequential3</t>
  </si>
  <si>
    <t>H_32combinatorialPNE1--</t>
  </si>
  <si>
    <t>H_32innerApproximation0sequential1</t>
  </si>
  <si>
    <t>H_32innerApproximation0reverse_sequential1</t>
  </si>
  <si>
    <t>H_32innerApproximation0random1</t>
  </si>
  <si>
    <t>[ 2 3 1 2 2 3 2 ]</t>
  </si>
  <si>
    <t>H_32innerApproximation0sequential3</t>
  </si>
  <si>
    <t>H_32innerApproximation0reverse_sequential3</t>
  </si>
  <si>
    <t>H_32innerApproximation0random3</t>
  </si>
  <si>
    <t>H_32innerApproximation0sequential5</t>
  </si>
  <si>
    <t>H_32innerApproximation0reverse_sequential5</t>
  </si>
  <si>
    <t>H_32innerApproximation0random5</t>
  </si>
  <si>
    <t>H_33</t>
  </si>
  <si>
    <t>H_33fullEnumeration0--</t>
  </si>
  <si>
    <t>[ 2 1 2 2 2 1 2 ]</t>
  </si>
  <si>
    <t>[ 6 2 4 4 4 2 3 ]</t>
  </si>
  <si>
    <t>H_33innerApproximation1reverse_sequential3</t>
  </si>
  <si>
    <t>[ 2 1 2 1 1 1 2 ]</t>
  </si>
  <si>
    <t>H_33combinatorialPNE1--</t>
  </si>
  <si>
    <t>H_33innerApproximation0sequential1</t>
  </si>
  <si>
    <t>H_33innerApproximation0reverse_sequential1</t>
  </si>
  <si>
    <t>H_33innerApproximation0random1</t>
  </si>
  <si>
    <t>H_33innerApproximation0sequential3</t>
  </si>
  <si>
    <t>H_33innerApproximation0reverse_sequential3</t>
  </si>
  <si>
    <t>H_33innerApproximation0random3</t>
  </si>
  <si>
    <t>H_33innerApproximation0sequential5</t>
  </si>
  <si>
    <t>H_33innerApproximation0reverse_sequential5</t>
  </si>
  <si>
    <t>H_33innerApproximation0random5</t>
  </si>
  <si>
    <t>H_34</t>
  </si>
  <si>
    <t>H_34fullEnumeration0--</t>
  </si>
  <si>
    <t>[ 3 3 1 1 3 3 3 ]</t>
  </si>
  <si>
    <t>[ 2 9 2 2 10 2 3 ]</t>
  </si>
  <si>
    <t>H_34innerApproximation1reverse_sequential3</t>
  </si>
  <si>
    <t>H_34combinatorialPNE1--</t>
  </si>
  <si>
    <t>H_34innerApproximation0sequential1</t>
  </si>
  <si>
    <t>[ 1 2 1 1 1 1 1 ]</t>
  </si>
  <si>
    <t>H_34innerApproximation0reverse_sequential1</t>
  </si>
  <si>
    <t>H_34innerApproximation0random1</t>
  </si>
  <si>
    <t>H_34innerApproximation0sequential3</t>
  </si>
  <si>
    <t>H_34innerApproximation0reverse_sequential3</t>
  </si>
  <si>
    <t>H_34innerApproximation0random3</t>
  </si>
  <si>
    <t>H_34innerApproximation0sequential5</t>
  </si>
  <si>
    <t>H_34innerApproximation0reverse_sequential5</t>
  </si>
  <si>
    <t>H_34innerApproximation0random5</t>
  </si>
  <si>
    <t>H_35</t>
  </si>
  <si>
    <t>H_35fullEnumeration0--</t>
  </si>
  <si>
    <t>[ 2 2 1 1 3 2 3 ]</t>
  </si>
  <si>
    <t>[ 4 4 2 2 8 4 7 ]</t>
  </si>
  <si>
    <t>H_35innerApproximation1reverse_sequential3</t>
  </si>
  <si>
    <t>[ 4 4 2 2 4 4 4 ]</t>
  </si>
  <si>
    <t>H_35combinatorialPNE1--</t>
  </si>
  <si>
    <t>H_35innerApproximation0sequential1</t>
  </si>
  <si>
    <t>[ 4 4 2 2 3 4 4 ]</t>
  </si>
  <si>
    <t>H_35innerApproximation0reverse_sequential1</t>
  </si>
  <si>
    <t>[ 2 2 2 2 2 2 3 ]</t>
  </si>
  <si>
    <t>H_35innerApproximation0random1</t>
  </si>
  <si>
    <t>[ 3 2 2 2 2 3 3 ]</t>
  </si>
  <si>
    <t>H_35innerApproximation0sequential3</t>
  </si>
  <si>
    <t>H_35innerApproximation0reverse_sequential3</t>
  </si>
  <si>
    <t>H_35innerApproximation0random3</t>
  </si>
  <si>
    <t>H_35innerApproximation0sequential5</t>
  </si>
  <si>
    <t>[ 4 4 2 2 6 4 6 ]</t>
  </si>
  <si>
    <t>H_35innerApproximation0reverse_sequential5</t>
  </si>
  <si>
    <t>H_35innerApproximation0random5</t>
  </si>
  <si>
    <t>H_36</t>
  </si>
  <si>
    <t>H_36fullEnumeration0--</t>
  </si>
  <si>
    <t>[ 2 2 2 3 3 2 1 ]</t>
  </si>
  <si>
    <t>[ 4 4 5 4 7 4 2 ]</t>
  </si>
  <si>
    <t>H_36innerApproximation1reverse_sequential3</t>
  </si>
  <si>
    <t>[ 4 4 4 4 4 4 2 ]</t>
  </si>
  <si>
    <t>H_36combinatorialPNE1--</t>
  </si>
  <si>
    <t>H_36innerApproximation0sequential1</t>
  </si>
  <si>
    <t>H_36innerApproximation0reverse_sequential1</t>
  </si>
  <si>
    <t>[ 2 2 3 2 3 2 2 ]</t>
  </si>
  <si>
    <t>H_36innerApproximation0random1</t>
  </si>
  <si>
    <t>[ 4 3 3 3 3 3 2 ]</t>
  </si>
  <si>
    <t>H_36innerApproximation0sequential3</t>
  </si>
  <si>
    <t>H_36innerApproximation0reverse_sequential3</t>
  </si>
  <si>
    <t>H_36innerApproximation0random3</t>
  </si>
  <si>
    <t>H_36innerApproximation0sequential5</t>
  </si>
  <si>
    <t>[ 4 4 5 4 6 4 2 ]</t>
  </si>
  <si>
    <t>H_36innerApproximation0reverse_sequential5</t>
  </si>
  <si>
    <t>H_36innerApproximation0random5</t>
  </si>
  <si>
    <t>H_37</t>
  </si>
  <si>
    <t>H_37fullEnumeration0--</t>
  </si>
  <si>
    <t>[ 2 1 2 2 1 2 2 ]</t>
  </si>
  <si>
    <t>[ 5 2 4 3 2 2 3 ]</t>
  </si>
  <si>
    <t>H_37innerApproximation1reverse_sequential3</t>
  </si>
  <si>
    <t>[ 1 1 1 2 1 1 1 ]</t>
  </si>
  <si>
    <t>H_37combinatorialPNE1--</t>
  </si>
  <si>
    <t>H_37innerApproximation0sequential1</t>
  </si>
  <si>
    <t>H_37innerApproximation0reverse_sequential1</t>
  </si>
  <si>
    <t>H_37innerApproximation0random1</t>
  </si>
  <si>
    <t>H_37innerApproximation0sequential3</t>
  </si>
  <si>
    <t>H_37innerApproximation0reverse_sequential3</t>
  </si>
  <si>
    <t>H_37innerApproximation0random3</t>
  </si>
  <si>
    <t>H_37innerApproximation0sequential5</t>
  </si>
  <si>
    <t>H_37innerApproximation0reverse_sequential5</t>
  </si>
  <si>
    <t>H_37innerApproximation0random5</t>
  </si>
  <si>
    <t>H_38</t>
  </si>
  <si>
    <t>H_38fullEnumeration0--</t>
  </si>
  <si>
    <t>[ 1 3 2 2 1 2 1 ]</t>
  </si>
  <si>
    <t>[ 2 8 2 2 2 5 2 ]</t>
  </si>
  <si>
    <t>H_38innerApproximation1reverse_sequential3</t>
  </si>
  <si>
    <t>[ 1 1 1 1 1 3 1 ]</t>
  </si>
  <si>
    <t>H_38combinatorialPNE1--</t>
  </si>
  <si>
    <t>H_38innerApproximation0sequential1</t>
  </si>
  <si>
    <t>H_38innerApproximation0reverse_sequential1</t>
  </si>
  <si>
    <t>H_38innerApproximation0random1</t>
  </si>
  <si>
    <t>H_38innerApproximation0sequential3</t>
  </si>
  <si>
    <t>H_38innerApproximation0reverse_sequential3</t>
  </si>
  <si>
    <t>H_38innerApproximation0random3</t>
  </si>
  <si>
    <t>H_38innerApproximation0sequential5</t>
  </si>
  <si>
    <t>H_38innerApproximation0reverse_sequential5</t>
  </si>
  <si>
    <t>H_38innerApproximation0random5</t>
  </si>
  <si>
    <t>H_39</t>
  </si>
  <si>
    <t>H_39fullEnumeration0--</t>
  </si>
  <si>
    <t>[ 1 2 2 1 1 3 1 ]</t>
  </si>
  <si>
    <t>[ 2 4 3 2 2 8 3 ]</t>
  </si>
  <si>
    <t>H_39innerApproximation1reverse_sequential3</t>
  </si>
  <si>
    <t>[ 1 2 2 1 1 1 1 ]</t>
  </si>
  <si>
    <t>H_39combinatorialPNE1--</t>
  </si>
  <si>
    <t>H_39innerApproximation0sequential1</t>
  </si>
  <si>
    <t>H_39innerApproximation0reverse_sequential1</t>
  </si>
  <si>
    <t>H_39innerApproximation0random1</t>
  </si>
  <si>
    <t>H_39innerApproximation0sequential3</t>
  </si>
  <si>
    <t>H_39innerApproximation0reverse_sequential3</t>
  </si>
  <si>
    <t>H_39innerApproximation0random3</t>
  </si>
  <si>
    <t>H_39innerApproximation0sequential5</t>
  </si>
  <si>
    <t>H_39innerApproximation0reverse_sequential5</t>
  </si>
  <si>
    <t>H_39innerApproximation0random5</t>
  </si>
  <si>
    <t>H_3</t>
  </si>
  <si>
    <t>H_3fullEnumeration0--</t>
  </si>
  <si>
    <t>H_3innerApproximation1reverse_sequential3</t>
  </si>
  <si>
    <t>H_3combinatorialPNE1--</t>
  </si>
  <si>
    <t>H_3innerApproximation0sequential1</t>
  </si>
  <si>
    <t>H_3innerApproximation0reverse_sequential1</t>
  </si>
  <si>
    <t>H_3innerApproximation0random1</t>
  </si>
  <si>
    <t>H_3innerApproximation0sequential3</t>
  </si>
  <si>
    <t>H_3innerApproximation0reverse_sequential3</t>
  </si>
  <si>
    <t>H_3innerApproximation0random3</t>
  </si>
  <si>
    <t>H_3innerApproximation0sequential5</t>
  </si>
  <si>
    <t>H_3innerApproximation0reverse_sequential5</t>
  </si>
  <si>
    <t>H_3innerApproximation0random5</t>
  </si>
  <si>
    <t>H_40</t>
  </si>
  <si>
    <t>H_40fullEnumeration0--</t>
  </si>
  <si>
    <t>H_40innerApproximation1reverse_sequential3</t>
  </si>
  <si>
    <t>H_40combinatorialPNE1--</t>
  </si>
  <si>
    <t>H_40innerApproximation0sequential1</t>
  </si>
  <si>
    <t>H_40innerApproximation0reverse_sequential1</t>
  </si>
  <si>
    <t>H_40innerApproximation0random1</t>
  </si>
  <si>
    <t>H_40innerApproximation0sequential3</t>
  </si>
  <si>
    <t>H_40innerApproximation0reverse_sequential3</t>
  </si>
  <si>
    <t>H_40innerApproximation0random3</t>
  </si>
  <si>
    <t>H_40innerApproximation0sequential5</t>
  </si>
  <si>
    <t>H_40innerApproximation0reverse_sequential5</t>
  </si>
  <si>
    <t>H_40innerApproximation0random5</t>
  </si>
  <si>
    <t>H_41</t>
  </si>
  <si>
    <t>H_41fullEnumeration0--</t>
  </si>
  <si>
    <t>H_41innerApproximation1reverse_sequential3</t>
  </si>
  <si>
    <t>H_41combinatorialPNE1--</t>
  </si>
  <si>
    <t>H_41innerApproximation0sequential1</t>
  </si>
  <si>
    <t>H_41innerApproximation0reverse_sequential1</t>
  </si>
  <si>
    <t>H_41innerApproximation0random1</t>
  </si>
  <si>
    <t>[ 2 3 2 4 3 3 2 ]</t>
  </si>
  <si>
    <t>H_41innerApproximation0sequential3</t>
  </si>
  <si>
    <t>H_41innerApproximation0reverse_sequential3</t>
  </si>
  <si>
    <t>H_41innerApproximation0random3</t>
  </si>
  <si>
    <t>H_41innerApproximation0sequential5</t>
  </si>
  <si>
    <t>H_41innerApproximation0reverse_sequential5</t>
  </si>
  <si>
    <t>H_41innerApproximation0random5</t>
  </si>
  <si>
    <t>H_42</t>
  </si>
  <si>
    <t>H_42fullEnumeration0--</t>
  </si>
  <si>
    <t>[ 1 2 3 3 2 1 3 ]</t>
  </si>
  <si>
    <t>[ 2 3 3 5 5 1 3 ]</t>
  </si>
  <si>
    <t>H_42innerApproximation1reverse_sequential3</t>
  </si>
  <si>
    <t>[ 1 2 2 2 1 1 2 ]</t>
  </si>
  <si>
    <t>H_42combinatorialPNE1--</t>
  </si>
  <si>
    <t>H_42innerApproximation0sequential1</t>
  </si>
  <si>
    <t>H_42innerApproximation0reverse_sequential1</t>
  </si>
  <si>
    <t>H_42innerApproximation0random1</t>
  </si>
  <si>
    <t>H_42innerApproximation0sequential3</t>
  </si>
  <si>
    <t>H_42innerApproximation0reverse_sequential3</t>
  </si>
  <si>
    <t>H_42innerApproximation0random3</t>
  </si>
  <si>
    <t>H_42innerApproximation0sequential5</t>
  </si>
  <si>
    <t>H_42innerApproximation0reverse_sequential5</t>
  </si>
  <si>
    <t>H_42innerApproximation0random5</t>
  </si>
  <si>
    <t>H_43</t>
  </si>
  <si>
    <t>H_43fullEnumeration0--</t>
  </si>
  <si>
    <t>[ 4 4 4 1 4 6 2 ]</t>
  </si>
  <si>
    <t>H_43innerApproximation1reverse_sequential3</t>
  </si>
  <si>
    <t>H_43combinatorialPNE1--</t>
  </si>
  <si>
    <t>H_43innerApproximation0sequential1</t>
  </si>
  <si>
    <t>[ 2 2 2 1 1 2 1 ]</t>
  </si>
  <si>
    <t>H_43innerApproximation0reverse_sequential1</t>
  </si>
  <si>
    <t>H_43innerApproximation0random1</t>
  </si>
  <si>
    <t>H_43innerApproximation0sequential3</t>
  </si>
  <si>
    <t>H_43innerApproximation0reverse_sequential3</t>
  </si>
  <si>
    <t>H_43innerApproximation0random3</t>
  </si>
  <si>
    <t>H_43innerApproximation0sequential5</t>
  </si>
  <si>
    <t>H_43innerApproximation0reverse_sequential5</t>
  </si>
  <si>
    <t>H_43innerApproximation0random5</t>
  </si>
  <si>
    <t>H_44</t>
  </si>
  <si>
    <t>H_44fullEnumeration0--</t>
  </si>
  <si>
    <t>[ 3 1 1 2 2 2 2 ]</t>
  </si>
  <si>
    <t>[ 4 2 2 5 3 2 4 ]</t>
  </si>
  <si>
    <t>H_44innerApproximation1reverse_sequential3</t>
  </si>
  <si>
    <t>[ 4 2 2 4 3 2 4 ]</t>
  </si>
  <si>
    <t>H_44combinatorialPNE1--</t>
  </si>
  <si>
    <t>H_44innerApproximation0sequential1</t>
  </si>
  <si>
    <t>H_44innerApproximation0reverse_sequential1</t>
  </si>
  <si>
    <t>H_44innerApproximation0random1</t>
  </si>
  <si>
    <t>H_44innerApproximation0sequential3</t>
  </si>
  <si>
    <t>H_44innerApproximation0reverse_sequential3</t>
  </si>
  <si>
    <t>H_44innerApproximation0random3</t>
  </si>
  <si>
    <t>H_44innerApproximation0sequential5</t>
  </si>
  <si>
    <t>H_44innerApproximation0reverse_sequential5</t>
  </si>
  <si>
    <t>H_44innerApproximation0random5</t>
  </si>
  <si>
    <t>H_45</t>
  </si>
  <si>
    <t>H_45fullEnumeration0--</t>
  </si>
  <si>
    <t>[ 2 2 2 3 1 2 2 ]</t>
  </si>
  <si>
    <t>[ 4 4 3 3 3 2 2 ]</t>
  </si>
  <si>
    <t>H_45innerApproximation1reverse_sequential3</t>
  </si>
  <si>
    <t>H_45combinatorialPNE1--</t>
  </si>
  <si>
    <t>H_45innerApproximation0sequential1</t>
  </si>
  <si>
    <t>H_45innerApproximation0reverse_sequential1</t>
  </si>
  <si>
    <t>H_45innerApproximation0random1</t>
  </si>
  <si>
    <t>H_45innerApproximation0sequential3</t>
  </si>
  <si>
    <t>H_45innerApproximation0reverse_sequential3</t>
  </si>
  <si>
    <t>H_45innerApproximation0random3</t>
  </si>
  <si>
    <t>H_45innerApproximation0sequential5</t>
  </si>
  <si>
    <t>H_45innerApproximation0reverse_sequential5</t>
  </si>
  <si>
    <t>H_45innerApproximation0random5</t>
  </si>
  <si>
    <t>H_46</t>
  </si>
  <si>
    <t>H_46fullEnumeration0--</t>
  </si>
  <si>
    <t>[ 2 1 2 2 2 3 2 ]</t>
  </si>
  <si>
    <t>[ 4 2 3 1 3 4 4 ]</t>
  </si>
  <si>
    <t>H_46innerApproximation1reverse_sequential3</t>
  </si>
  <si>
    <t>H_46combinatorialPNE1--</t>
  </si>
  <si>
    <t>H_46innerApproximation0sequential1</t>
  </si>
  <si>
    <t>H_46innerApproximation0reverse_sequential1</t>
  </si>
  <si>
    <t>[ 2 2 2 1 2 2 3 ]</t>
  </si>
  <si>
    <t>H_46innerApproximation0random1</t>
  </si>
  <si>
    <t>H_46innerApproximation0sequential3</t>
  </si>
  <si>
    <t>H_46innerApproximation0reverse_sequential3</t>
  </si>
  <si>
    <t>H_46innerApproximation0random3</t>
  </si>
  <si>
    <t>H_46innerApproximation0sequential5</t>
  </si>
  <si>
    <t>H_46innerApproximation0reverse_sequential5</t>
  </si>
  <si>
    <t>H_46innerApproximation0random5</t>
  </si>
  <si>
    <t>H_47</t>
  </si>
  <si>
    <t>H_47fullEnumeration0--</t>
  </si>
  <si>
    <t>[ 2 2 2 1 1 3 2 ]</t>
  </si>
  <si>
    <t>[ 4 3 5 2 1 8 4 ]</t>
  </si>
  <si>
    <t>H_47innerApproximation1reverse_sequential3</t>
  </si>
  <si>
    <t>H_47combinatorialPNE1--</t>
  </si>
  <si>
    <t>H_47innerApproximation0sequential1</t>
  </si>
  <si>
    <t>[ 2 2 1 1 1 1 2 ]</t>
  </si>
  <si>
    <t>H_47innerApproximation0reverse_sequential1</t>
  </si>
  <si>
    <t>H_47innerApproximation0random1</t>
  </si>
  <si>
    <t>H_47innerApproximation0sequential3</t>
  </si>
  <si>
    <t>H_47innerApproximation0reverse_sequential3</t>
  </si>
  <si>
    <t>H_47innerApproximation0random3</t>
  </si>
  <si>
    <t>H_47innerApproximation0sequential5</t>
  </si>
  <si>
    <t>H_47innerApproximation0reverse_sequential5</t>
  </si>
  <si>
    <t>H_47innerApproximation0random5</t>
  </si>
  <si>
    <t>H_48</t>
  </si>
  <si>
    <t>H_48fullEnumeration0--</t>
  </si>
  <si>
    <t>[ 1 2 2 2 2 3 2 ]</t>
  </si>
  <si>
    <t>[ 1 2 3 4 2 2 4 ]</t>
  </si>
  <si>
    <t>H_48innerApproximation1reverse_sequential3</t>
  </si>
  <si>
    <t>H_48combinatorialPNE1--</t>
  </si>
  <si>
    <t>H_48innerApproximation0sequential1</t>
  </si>
  <si>
    <t>H_48innerApproximation0reverse_sequential1</t>
  </si>
  <si>
    <t>[ 1 2 2 2 2 2 2 ]</t>
  </si>
  <si>
    <t>H_48innerApproximation0random1</t>
  </si>
  <si>
    <t>[ 1 2 3 3 2 2 3 ]</t>
  </si>
  <si>
    <t>H_48innerApproximation0sequential3</t>
  </si>
  <si>
    <t>H_48innerApproximation0reverse_sequential3</t>
  </si>
  <si>
    <t>H_48innerApproximation0random3</t>
  </si>
  <si>
    <t>H_48innerApproximation0sequential5</t>
  </si>
  <si>
    <t>H_48innerApproximation0reverse_sequential5</t>
  </si>
  <si>
    <t>H_48innerApproximation0random5</t>
  </si>
  <si>
    <t>H_49</t>
  </si>
  <si>
    <t>H_49fullEnumeration0--</t>
  </si>
  <si>
    <t>[ 2 2 2 1 2 3 3 ]</t>
  </si>
  <si>
    <t>[ 4 6 1 2 4 7 3 ]</t>
  </si>
  <si>
    <t>H_49innerApproximation1reverse_sequential3</t>
  </si>
  <si>
    <t>[ 4 4 1 2 4 4 3 ]</t>
  </si>
  <si>
    <t>H_49combinatorialPNE1--</t>
  </si>
  <si>
    <t>H_49innerApproximation0sequential1</t>
  </si>
  <si>
    <t>H_49innerApproximation0reverse_sequential1</t>
  </si>
  <si>
    <t>H_49innerApproximation0random1</t>
  </si>
  <si>
    <t>[ 2 2 1 2 3 3 2 ]</t>
  </si>
  <si>
    <t>H_49innerApproximation0sequential3</t>
  </si>
  <si>
    <t>H_49innerApproximation0reverse_sequential3</t>
  </si>
  <si>
    <t>H_49innerApproximation0random3</t>
  </si>
  <si>
    <t>H_49innerApproximation0sequential5</t>
  </si>
  <si>
    <t>[ 4 6 1 2 4 6 3 ]</t>
  </si>
  <si>
    <t>H_49innerApproximation0reverse_sequential5</t>
  </si>
  <si>
    <t>H_49innerApproximation0random5</t>
  </si>
  <si>
    <t>H_4</t>
  </si>
  <si>
    <t>H_4fullEnumeration0--</t>
  </si>
  <si>
    <t>H_4innerApproximation1reverse_sequential3</t>
  </si>
  <si>
    <t>H_4combinatorialPNE1--</t>
  </si>
  <si>
    <t>H_4innerApproximation0sequential1</t>
  </si>
  <si>
    <t>H_4innerApproximation0reverse_sequential1</t>
  </si>
  <si>
    <t>H_4innerApproximation0random1</t>
  </si>
  <si>
    <t>H_4innerApproximation0sequential3</t>
  </si>
  <si>
    <t>H_4innerApproximation0reverse_sequential3</t>
  </si>
  <si>
    <t>H_4innerApproximation0random3</t>
  </si>
  <si>
    <t>H_4innerApproximation0sequential5</t>
  </si>
  <si>
    <t>H_4innerApproximation0reverse_sequential5</t>
  </si>
  <si>
    <t>H_4innerApproximation0random5</t>
  </si>
  <si>
    <t>H_5</t>
  </si>
  <si>
    <t>H_5fullEnumeration0--</t>
  </si>
  <si>
    <t>H_5innerApproximation1reverse_sequential3</t>
  </si>
  <si>
    <t>H_5combinatorialPNE1--</t>
  </si>
  <si>
    <t>H_5innerApproximation0sequential1</t>
  </si>
  <si>
    <t>H_5innerApproximation0reverse_sequential1</t>
  </si>
  <si>
    <t>H_5innerApproximation0random1</t>
  </si>
  <si>
    <t>H_5innerApproximation0sequential3</t>
  </si>
  <si>
    <t>H_5innerApproximation0reverse_sequential3</t>
  </si>
  <si>
    <t>H_5innerApproximation0random3</t>
  </si>
  <si>
    <t>H_5innerApproximation0sequential5</t>
  </si>
  <si>
    <t>H_5innerApproximation0reverse_sequential5</t>
  </si>
  <si>
    <t>H_5innerApproximation0random5</t>
  </si>
  <si>
    <t>H_6</t>
  </si>
  <si>
    <t>H_6fullEnumeration0--</t>
  </si>
  <si>
    <t>H_6innerApproximation1reverse_sequential3</t>
  </si>
  <si>
    <t>H_6combinatorialPNE1--</t>
  </si>
  <si>
    <t>H_6innerApproximation0sequential1</t>
  </si>
  <si>
    <t>H_6innerApproximation0reverse_sequential1</t>
  </si>
  <si>
    <t>H_6innerApproximation0random1</t>
  </si>
  <si>
    <t>H_6innerApproximation0sequential3</t>
  </si>
  <si>
    <t>H_6innerApproximation0reverse_sequential3</t>
  </si>
  <si>
    <t>H_6innerApproximation0random3</t>
  </si>
  <si>
    <t>H_6innerApproximation0sequential5</t>
  </si>
  <si>
    <t>H_6innerApproximation0reverse_sequential5</t>
  </si>
  <si>
    <t>H_6innerApproximation0random5</t>
  </si>
  <si>
    <t>H_7</t>
  </si>
  <si>
    <t>H_7fullEnumeration0--</t>
  </si>
  <si>
    <t>H_7innerApproximation1reverse_sequential3</t>
  </si>
  <si>
    <t>H_7combinatorialPNE1--</t>
  </si>
  <si>
    <t>H_7innerApproximation0sequential1</t>
  </si>
  <si>
    <t>H_7innerApproximation0reverse_sequential1</t>
  </si>
  <si>
    <t>H_7innerApproximation0random1</t>
  </si>
  <si>
    <t>[ 3 3 2 2 2 2 3 ]</t>
  </si>
  <si>
    <t>H_7innerApproximation0sequential3</t>
  </si>
  <si>
    <t>H_7innerApproximation0reverse_sequential3</t>
  </si>
  <si>
    <t>H_7innerApproximation0random3</t>
  </si>
  <si>
    <t>H_7innerApproximation0sequential5</t>
  </si>
  <si>
    <t>H_7innerApproximation0reverse_sequential5</t>
  </si>
  <si>
    <t>H_7innerApproximation0random5</t>
  </si>
  <si>
    <t>H_8</t>
  </si>
  <si>
    <t>H_8fullEnumeration0--</t>
  </si>
  <si>
    <t>H_8innerApproximation1reverse_sequential3</t>
  </si>
  <si>
    <t>H_8combinatorialPNE1--</t>
  </si>
  <si>
    <t>H_8innerApproximation0sequential1</t>
  </si>
  <si>
    <t>H_8innerApproximation0reverse_sequential1</t>
  </si>
  <si>
    <t>H_8innerApproximation0random1</t>
  </si>
  <si>
    <t>H_8innerApproximation0sequential3</t>
  </si>
  <si>
    <t>H_8innerApproximation0reverse_sequential3</t>
  </si>
  <si>
    <t>H_8innerApproximation0random3</t>
  </si>
  <si>
    <t>H_8innerApproximation0sequential5</t>
  </si>
  <si>
    <t>H_8innerApproximation0reverse_sequential5</t>
  </si>
  <si>
    <t>H_8innerApproximation0random5</t>
  </si>
  <si>
    <t>H_9</t>
  </si>
  <si>
    <t>H_9fullEnumeration0--</t>
  </si>
  <si>
    <t>H_9innerApproximation1reverse_sequential3</t>
  </si>
  <si>
    <t>H_9combinatorialPNE1--</t>
  </si>
  <si>
    <t>H_9innerApproximation0sequential1</t>
  </si>
  <si>
    <t>H_9innerApproximation0reverse_sequential1</t>
  </si>
  <si>
    <t>H_9innerApproximation0random1</t>
  </si>
  <si>
    <t>H_9innerApproximation0sequential3</t>
  </si>
  <si>
    <t>H_9innerApproximation0reverse_sequential3</t>
  </si>
  <si>
    <t>H_9innerApproximation0random3</t>
  </si>
  <si>
    <t>H_9innerApproximation0sequential5</t>
  </si>
  <si>
    <t>H_9innerApproximation0reverse_sequential5</t>
  </si>
  <si>
    <t>H_9innerApproximation0random5</t>
  </si>
  <si>
    <t>H_0fullEnumeration1--</t>
  </si>
  <si>
    <t>H_10fullEnumeration1--</t>
  </si>
  <si>
    <t>H_11fullEnumeration1--</t>
  </si>
  <si>
    <t>H_12fullEnumeration1--</t>
  </si>
  <si>
    <t>H_13fullEnumeration1--</t>
  </si>
  <si>
    <t>H_14fullEnumeration1--</t>
  </si>
  <si>
    <t>H_15fullEnumeration1--</t>
  </si>
  <si>
    <t>H_16fullEnumeration1--</t>
  </si>
  <si>
    <t>H_17fullEnumeration1--</t>
  </si>
  <si>
    <t>H_18fullEnumeration1--</t>
  </si>
  <si>
    <t>H_19fullEnumeration1--</t>
  </si>
  <si>
    <t>H_1fullEnumeration1--</t>
  </si>
  <si>
    <t>H_20fullEnumeration1--</t>
  </si>
  <si>
    <t>H_21fullEnumeration1--</t>
  </si>
  <si>
    <t>H_22fullEnumeration1--</t>
  </si>
  <si>
    <t>H_23fullEnumeration1--</t>
  </si>
  <si>
    <t>H_24fullEnumeration1--</t>
  </si>
  <si>
    <t>H_25fullEnumeration1--</t>
  </si>
  <si>
    <t>H_26fullEnumeration1--</t>
  </si>
  <si>
    <t>H_27fullEnumeration1--</t>
  </si>
  <si>
    <t>H_28fullEnumeration1--</t>
  </si>
  <si>
    <t>H_29fullEnumeration1--</t>
  </si>
  <si>
    <t>H_2fullEnumeration1--</t>
  </si>
  <si>
    <t>H_30fullEnumeration1--</t>
  </si>
  <si>
    <t>H_31fullEnumeration1--</t>
  </si>
  <si>
    <t>H_32fullEnumeration1--</t>
  </si>
  <si>
    <t>H_33fullEnumeration1--</t>
  </si>
  <si>
    <t>H_34fullEnumeration1--</t>
  </si>
  <si>
    <t>H_35fullEnumeration1--</t>
  </si>
  <si>
    <t>H_36fullEnumeration1--</t>
  </si>
  <si>
    <t>H_37fullEnumeration1--</t>
  </si>
  <si>
    <t>H_38fullEnumeration1--</t>
  </si>
  <si>
    <t>H_39fullEnumeration1--</t>
  </si>
  <si>
    <t>H_3fullEnumeration1--</t>
  </si>
  <si>
    <t>H_40fullEnumeration1--</t>
  </si>
  <si>
    <t>H_41fullEnumeration1--</t>
  </si>
  <si>
    <t>H_42fullEnumeration1--</t>
  </si>
  <si>
    <t>H_43fullEnumeration1--</t>
  </si>
  <si>
    <t>H_44fullEnumeration1--</t>
  </si>
  <si>
    <t>H_45fullEnumeration1--</t>
  </si>
  <si>
    <t>H_46fullEnumeration1--</t>
  </si>
  <si>
    <t>H_47fullEnumeration1--</t>
  </si>
  <si>
    <t>H_48fullEnumeration1--</t>
  </si>
  <si>
    <t>H_49fullEnumeration1--</t>
  </si>
  <si>
    <t>H_4fullEnumeration1--</t>
  </si>
  <si>
    <t>H_5fullEnumeration1--</t>
  </si>
  <si>
    <t>H_6fullEnumeration1--</t>
  </si>
  <si>
    <t>H_7fullEnumeration1--</t>
  </si>
  <si>
    <t>H_8fullEnumeration1--</t>
  </si>
  <si>
    <t>H_9fullEnumeration1--</t>
  </si>
  <si>
    <t>MNE</t>
  </si>
  <si>
    <t>results-4</t>
  </si>
  <si>
    <t>MNE - results-4</t>
  </si>
  <si>
    <t>mSGM</t>
  </si>
  <si>
    <t>Leaders</t>
  </si>
  <si>
    <t>Speedup factor</t>
  </si>
  <si>
    <t>STATUS</t>
  </si>
  <si>
    <t>BEST ALGO</t>
  </si>
  <si>
    <t>BEST TIME</t>
  </si>
  <si>
    <t>BW RATIO</t>
  </si>
  <si>
    <r>
      <rPr>
        <sz val="10"/>
        <color indexed="17"/>
        <rFont val="Helvetica Neue Medium"/>
      </rPr>
      <t>fullEnumeration</t>
    </r>
  </si>
  <si>
    <r>
      <rPr>
        <sz val="10"/>
        <color indexed="17"/>
        <rFont val="Helvetica Neue Medium"/>
      </rPr>
      <t>sequential1</t>
    </r>
  </si>
  <si>
    <r>
      <rPr>
        <sz val="10"/>
        <color indexed="17"/>
        <rFont val="Helvetica Neue Medium"/>
      </rPr>
      <t>random1</t>
    </r>
  </si>
  <si>
    <r>
      <rPr>
        <sz val="10"/>
        <color indexed="17"/>
        <rFont val="Helvetica Neue Medium"/>
      </rPr>
      <t>reverse_sequential1</t>
    </r>
  </si>
  <si>
    <r>
      <rPr>
        <sz val="10"/>
        <color indexed="17"/>
        <rFont val="Helvetica Neue Medium"/>
      </rPr>
      <t>reverse_sequential3</t>
    </r>
  </si>
  <si>
    <r>
      <rPr>
        <sz val="10"/>
        <color indexed="17"/>
        <rFont val="Helvetica Neue Medium"/>
      </rPr>
      <t>random5</t>
    </r>
  </si>
  <si>
    <r>
      <rPr>
        <sz val="10"/>
        <color indexed="17"/>
        <rFont val="Helvetica Neue Medium"/>
      </rPr>
      <t>reverse_sequential5</t>
    </r>
  </si>
  <si>
    <r>
      <rPr>
        <sz val="10"/>
        <color indexed="17"/>
        <rFont val="Helvetica Neue Medium"/>
      </rPr>
      <t>sequential3</t>
    </r>
  </si>
  <si>
    <r>
      <rPr>
        <sz val="10"/>
        <color indexed="17"/>
        <rFont val="Helvetica Neue Medium"/>
      </rPr>
      <t>random3</t>
    </r>
  </si>
  <si>
    <r>
      <rPr>
        <sz val="10"/>
        <color indexed="17"/>
        <rFont val="Helvetica Neue Medium"/>
      </rPr>
      <t>sequential5</t>
    </r>
  </si>
  <si>
    <t>Table 1</t>
  </si>
  <si>
    <t>MNE - Table 1</t>
  </si>
  <si>
    <t>AVG,TIME NASH_EQ</t>
  </si>
  <si>
    <t>FASTEST IN</t>
  </si>
  <si>
    <t>AVG,TIME NO_NASH_EQ</t>
  </si>
  <si>
    <t>AVG, ALL</t>
  </si>
  <si>
    <t>#TIME_LIMITS</t>
  </si>
  <si>
    <t># SOLVED</t>
  </si>
  <si>
    <t>FullEnumeration</t>
  </si>
  <si>
    <t>Sequential1</t>
  </si>
  <si>
    <t>Sequential3</t>
  </si>
  <si>
    <t>Sequential5</t>
  </si>
  <si>
    <t>Reverse_sequential1</t>
  </si>
  <si>
    <t>Reverse_sequential3</t>
  </si>
  <si>
    <t>Reverse_sequential5</t>
  </si>
  <si>
    <t>Random1</t>
  </si>
  <si>
    <t>Random3</t>
  </si>
  <si>
    <t>Random5</t>
  </si>
  <si>
    <t>Table 1-1</t>
  </si>
  <si>
    <t>MNE - Table 1-1</t>
  </si>
  <si>
    <t xml:space="preserve">Probability stepping in PNE </t>
  </si>
  <si>
    <t>MNE - Hard</t>
  </si>
  <si>
    <t>MNE - Hard - results-4</t>
  </si>
  <si>
    <t>MNE - Hard - Table 1</t>
  </si>
  <si>
    <t>MNE - Hard - Table 1-1</t>
  </si>
  <si>
    <t>PNE</t>
  </si>
  <si>
    <t>PNE - results-4</t>
  </si>
  <si>
    <t>BEST</t>
  </si>
  <si>
    <r>
      <rPr>
        <b val="1"/>
        <sz val="10"/>
        <color indexed="17"/>
        <rFont val="Helvetica Neue"/>
      </rPr>
      <t>fullEnumeration</t>
    </r>
  </si>
  <si>
    <r>
      <rPr>
        <b val="1"/>
        <sz val="10"/>
        <color indexed="17"/>
        <rFont val="Helvetica Neue"/>
      </rPr>
      <t>innerApproximation</t>
    </r>
  </si>
  <si>
    <r>
      <rPr>
        <b val="1"/>
        <sz val="10"/>
        <color indexed="17"/>
        <rFont val="Helvetica Neue"/>
      </rPr>
      <t>combinatorialPNE</t>
    </r>
  </si>
  <si>
    <r>
      <rPr>
        <b val="1"/>
        <sz val="10"/>
        <color indexed="17"/>
        <rFont val="Helvetica Neue"/>
      </rPr>
      <t>NASH_EQ_FOUND</t>
    </r>
  </si>
  <si>
    <t>PNE - Table 1-1</t>
  </si>
  <si>
    <t>CombinatorialPNE</t>
  </si>
  <si>
    <t>innerApproximation + combPNE</t>
  </si>
  <si>
    <t>PNE - Hard</t>
  </si>
  <si>
    <t>PNE - Hard - results-4</t>
  </si>
  <si>
    <r>
      <rPr>
        <b val="1"/>
        <sz val="10"/>
        <color indexed="17"/>
        <rFont val="Helvetica Neue"/>
      </rPr>
      <t>NO_NASH_EQ_FOUND</t>
    </r>
  </si>
  <si>
    <t>PNE - Hard - Table 1-1</t>
  </si>
  <si>
    <t>Summary InstanceSetA</t>
  </si>
  <si>
    <t>Summary InstanceSetA - results-</t>
  </si>
  <si>
    <t>L</t>
  </si>
  <si>
    <t>F</t>
  </si>
  <si>
    <t>FE</t>
  </si>
  <si>
    <t>seq</t>
  </si>
  <si>
    <t>seq3</t>
  </si>
  <si>
    <t>seq5</t>
  </si>
  <si>
    <t>rseq1</t>
  </si>
  <si>
    <t>rseq3</t>
  </si>
  <si>
    <t>rseq5</t>
  </si>
  <si>
    <t>rand1</t>
  </si>
  <si>
    <t>rand3</t>
  </si>
  <si>
    <t>rand5</t>
  </si>
  <si>
    <t>MNE_STATUS</t>
  </si>
  <si>
    <t>FE-P</t>
  </si>
  <si>
    <t>PNE_STATUS</t>
  </si>
  <si>
    <t>mSGM Comparison</t>
  </si>
  <si>
    <t>mSGM Comparison - results-4</t>
  </si>
  <si>
    <t>Iterations</t>
  </si>
  <si>
    <t>mSGM Status</t>
  </si>
  <si>
    <r>
      <rPr>
        <sz val="10"/>
        <color indexed="17"/>
        <rFont val="Helvetica Neue Medium"/>
      </rPr>
      <t>NO_NASH_EQ_FOUND</t>
    </r>
  </si>
  <si>
    <t>1</t>
  </si>
  <si>
    <t>TL</t>
  </si>
  <si>
    <t>0</t>
  </si>
  <si>
    <r>
      <rPr>
        <sz val="10"/>
        <color indexed="17"/>
        <rFont val="Helvetica Neue Medium"/>
      </rPr>
      <t>NASH_EQ_FOUND</t>
    </r>
  </si>
  <si>
    <t>mSGM Comparison - Table 1</t>
  </si>
</sst>
</file>

<file path=xl/styles.xml><?xml version="1.0" encoding="utf-8"?>
<styleSheet xmlns="http://schemas.openxmlformats.org/spreadsheetml/2006/main">
  <numFmts count="4">
    <numFmt numFmtId="0" formatCode="General"/>
    <numFmt numFmtId="59" formatCode="0.0000"/>
    <numFmt numFmtId="60" formatCode="0.00000"/>
    <numFmt numFmtId="61" formatCode="#,##0.0%"/>
  </numFmts>
  <fonts count="13">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0"/>
      <color indexed="8"/>
      <name val="Helvetica Neue"/>
    </font>
    <font>
      <b val="1"/>
      <sz val="10"/>
      <color indexed="8"/>
      <name val="Helvetica Neue"/>
    </font>
    <font>
      <b val="1"/>
      <sz val="10"/>
      <color indexed="17"/>
      <name val="Helvetica Neue"/>
    </font>
    <font>
      <sz val="10"/>
      <color indexed="17"/>
      <name val="Helvetica Neue Medium"/>
    </font>
    <font>
      <sz val="10"/>
      <color indexed="17"/>
      <name val="Helvetica Neue"/>
    </font>
    <font>
      <sz val="14"/>
      <color indexed="8"/>
      <name val="Calibri"/>
    </font>
    <font>
      <b val="1"/>
      <sz val="12"/>
      <color indexed="17"/>
      <name val="Helvetica Neue"/>
    </font>
    <font>
      <sz val="14"/>
      <color indexed="8"/>
      <name val="Helvetica Neue"/>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6"/>
        <bgColor auto="1"/>
      </patternFill>
    </fill>
    <fill>
      <patternFill patternType="solid">
        <fgColor indexed="29"/>
        <bgColor auto="1"/>
      </patternFill>
    </fill>
  </fills>
  <borders count="4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color indexed="8"/>
      </right>
      <top style="thin">
        <color indexed="13"/>
      </top>
      <bottom style="thin">
        <color indexed="13"/>
      </bottom>
      <diagonal/>
    </border>
    <border>
      <left>
        <color indexed="8"/>
      </left>
      <right>
        <color indexed="8"/>
      </right>
      <top>
        <color indexed="8"/>
      </top>
      <bottom style="thin">
        <color indexed="13"/>
      </bottom>
      <diagonal/>
    </border>
    <border>
      <left>
        <color indexed="8"/>
      </left>
      <right style="thin">
        <color indexed="13"/>
      </right>
      <top>
        <color indexed="8"/>
      </top>
      <bottom style="thin">
        <color indexed="13"/>
      </bottom>
      <diagonal/>
    </border>
    <border>
      <left style="thin">
        <color indexed="13"/>
      </left>
      <right style="thin">
        <color indexed="13"/>
      </right>
      <top>
        <color indexed="8"/>
      </top>
      <bottom style="thin">
        <color indexed="13"/>
      </bottom>
      <diagonal/>
    </border>
    <border>
      <left style="thin">
        <color indexed="13"/>
      </left>
      <right>
        <color indexed="8"/>
      </right>
      <top>
        <color indexed="8"/>
      </top>
      <bottom style="thin">
        <color indexed="13"/>
      </bottom>
      <diagonal/>
    </border>
    <border>
      <left style="thin">
        <color indexed="13"/>
      </left>
      <right>
        <color indexed="8"/>
      </right>
      <top style="thin">
        <color indexed="13"/>
      </top>
      <bottom style="thin">
        <color indexed="14"/>
      </bottom>
      <diagonal/>
    </border>
    <border>
      <left>
        <color indexed="8"/>
      </left>
      <right>
        <color indexed="8"/>
      </right>
      <top style="thin">
        <color indexed="13"/>
      </top>
      <bottom style="thin">
        <color indexed="14"/>
      </bottom>
      <diagonal/>
    </border>
    <border>
      <left>
        <color indexed="8"/>
      </left>
      <right style="thin">
        <color indexed="13"/>
      </right>
      <top style="thin">
        <color indexed="13"/>
      </top>
      <bottom style="thin">
        <color indexed="14"/>
      </bottom>
      <diagonal/>
    </border>
    <border>
      <left style="thin">
        <color indexed="13"/>
      </left>
      <right>
        <color indexed="8"/>
      </right>
      <top style="thin">
        <color indexed="14"/>
      </top>
      <bottom style="thin">
        <color indexed="13"/>
      </bottom>
      <diagonal/>
    </border>
    <border>
      <left>
        <color indexed="8"/>
      </left>
      <right>
        <color indexed="8"/>
      </right>
      <top style="thin">
        <color indexed="14"/>
      </top>
      <bottom style="thin">
        <color indexed="13"/>
      </bottom>
      <diagonal/>
    </border>
    <border>
      <left>
        <color indexed="8"/>
      </left>
      <right style="thin">
        <color indexed="13"/>
      </right>
      <top style="thin">
        <color indexed="14"/>
      </top>
      <bottom style="thin">
        <color indexed="13"/>
      </bottom>
      <diagonal/>
    </border>
    <border>
      <left>
        <color indexed="8"/>
      </left>
      <right>
        <color indexed="8"/>
      </right>
      <top style="thin">
        <color indexed="13"/>
      </top>
      <bottom style="thin">
        <color indexed="13"/>
      </bottom>
      <diagonal/>
    </border>
    <border>
      <left>
        <color indexed="8"/>
      </left>
      <right style="thin">
        <color indexed="13"/>
      </right>
      <top style="thin">
        <color indexed="13"/>
      </top>
      <bottom style="thin">
        <color indexed="13"/>
      </bottom>
      <diagonal/>
    </border>
    <border>
      <left>
        <color indexed="8"/>
      </left>
      <right>
        <color indexed="8"/>
      </right>
      <top style="thin">
        <color indexed="13"/>
      </top>
      <bottom>
        <color indexed="8"/>
      </bottom>
      <diagonal/>
    </border>
    <border>
      <left>
        <color indexed="8"/>
      </left>
      <right style="thin">
        <color indexed="13"/>
      </right>
      <top style="thin">
        <color indexed="13"/>
      </top>
      <bottom>
        <color indexed="8"/>
      </bottom>
      <diagonal/>
    </border>
    <border>
      <left style="thin">
        <color indexed="13"/>
      </left>
      <right style="thin">
        <color indexed="13"/>
      </right>
      <top style="thin">
        <color indexed="13"/>
      </top>
      <bottom>
        <color indexed="8"/>
      </bottom>
      <diagonal/>
    </border>
    <border>
      <left style="thin">
        <color indexed="13"/>
      </left>
      <right>
        <color indexed="8"/>
      </right>
      <top style="thin">
        <color indexed="13"/>
      </top>
      <bottom>
        <color indexed="8"/>
      </bottom>
      <diagonal/>
    </border>
    <border>
      <left style="thin">
        <color indexed="27"/>
      </left>
      <right style="thin">
        <color indexed="27"/>
      </right>
      <top style="thin">
        <color indexed="27"/>
      </top>
      <bottom>
        <color indexed="8"/>
      </bottom>
      <diagonal/>
    </border>
    <border>
      <left>
        <color indexed="8"/>
      </left>
      <right style="thin">
        <color indexed="28"/>
      </right>
      <top>
        <color indexed="8"/>
      </top>
      <bottom style="thin">
        <color indexed="27"/>
      </bottom>
      <diagonal/>
    </border>
    <border>
      <left style="thin">
        <color indexed="28"/>
      </left>
      <right style="thin">
        <color indexed="27"/>
      </right>
      <top>
        <color indexed="8"/>
      </top>
      <bottom style="thin">
        <color indexed="27"/>
      </bottom>
      <diagonal/>
    </border>
    <border>
      <left style="thin">
        <color indexed="27"/>
      </left>
      <right>
        <color indexed="8"/>
      </right>
      <top>
        <color indexed="8"/>
      </top>
      <bottom style="thin">
        <color indexed="27"/>
      </bottom>
      <diagonal/>
    </border>
    <border>
      <left style="thin">
        <color indexed="27"/>
      </left>
      <right style="thin">
        <color indexed="27"/>
      </right>
      <top>
        <color indexed="8"/>
      </top>
      <bottom style="thin">
        <color indexed="27"/>
      </bottom>
      <diagonal/>
    </border>
    <border>
      <left>
        <color indexed="8"/>
      </left>
      <right style="thin">
        <color indexed="28"/>
      </right>
      <top style="thin">
        <color indexed="27"/>
      </top>
      <bottom style="thin">
        <color indexed="27"/>
      </bottom>
      <diagonal/>
    </border>
    <border>
      <left style="thin">
        <color indexed="28"/>
      </left>
      <right style="thin">
        <color indexed="27"/>
      </right>
      <top style="thin">
        <color indexed="27"/>
      </top>
      <bottom style="thin">
        <color indexed="27"/>
      </bottom>
      <diagonal/>
    </border>
    <border>
      <left style="thin">
        <color indexed="27"/>
      </left>
      <right>
        <color indexed="8"/>
      </right>
      <top style="thin">
        <color indexed="27"/>
      </top>
      <bottom style="thin">
        <color indexed="27"/>
      </bottom>
      <diagonal/>
    </border>
    <border>
      <left style="thin">
        <color indexed="27"/>
      </left>
      <right style="thin">
        <color indexed="27"/>
      </right>
      <top style="thin">
        <color indexed="27"/>
      </top>
      <bottom style="thin">
        <color indexed="27"/>
      </bottom>
      <diagonal/>
    </border>
    <border>
      <left>
        <color indexed="8"/>
      </left>
      <right style="thin">
        <color indexed="28"/>
      </right>
      <top style="thin">
        <color indexed="27"/>
      </top>
      <bottom>
        <color indexed="8"/>
      </bottom>
      <diagonal/>
    </border>
    <border>
      <left style="thin">
        <color indexed="28"/>
      </left>
      <right style="thin">
        <color indexed="27"/>
      </right>
      <top style="thin">
        <color indexed="27"/>
      </top>
      <bottom>
        <color indexed="8"/>
      </bottom>
      <diagonal/>
    </border>
    <border>
      <left style="thin">
        <color indexed="27"/>
      </left>
      <right>
        <color indexed="8"/>
      </right>
      <top style="thin">
        <color indexed="27"/>
      </top>
      <bottom>
        <color indexed="8"/>
      </bottom>
      <diagonal/>
    </border>
    <border>
      <left>
        <color indexed="8"/>
      </left>
      <right style="thin">
        <color indexed="28"/>
      </right>
      <top>
        <color indexed="8"/>
      </top>
      <bottom>
        <color indexed="8"/>
      </bottom>
      <diagonal/>
    </border>
    <border>
      <left style="thin">
        <color indexed="28"/>
      </left>
      <right style="thin">
        <color indexed="27"/>
      </right>
      <top>
        <color indexed="8"/>
      </top>
      <bottom>
        <color indexed="8"/>
      </bottom>
      <diagonal/>
    </border>
    <border>
      <left style="thin">
        <color indexed="27"/>
      </left>
      <right>
        <color indexed="8"/>
      </right>
      <top>
        <color indexed="8"/>
      </top>
      <bottom>
        <color indexed="8"/>
      </bottom>
      <diagonal/>
    </border>
    <border>
      <left style="thin">
        <color indexed="27"/>
      </left>
      <right style="thin">
        <color indexed="27"/>
      </right>
      <top>
        <color indexed="8"/>
      </top>
      <bottom>
        <color indexed="8"/>
      </bottom>
      <diagonal/>
    </border>
    <border>
      <left>
        <color indexed="8"/>
      </left>
      <right>
        <color indexed="8"/>
      </right>
      <top>
        <color indexed="8"/>
      </top>
      <bottom style="thin">
        <color indexed="14"/>
      </bottom>
      <diagonal/>
    </border>
    <border>
      <left>
        <color indexed="8"/>
      </left>
      <right style="thin">
        <color indexed="13"/>
      </right>
      <top>
        <color indexed="8"/>
      </top>
      <bottom style="thin">
        <color indexed="14"/>
      </bottom>
      <diagonal/>
    </border>
  </borders>
  <cellStyleXfs count="1">
    <xf numFmtId="0" fontId="0" applyNumberFormat="0" applyFont="1" applyFill="0" applyBorder="0" applyAlignment="1" applyProtection="0">
      <alignment vertical="bottom"/>
    </xf>
  </cellStyleXfs>
  <cellXfs count="15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5" applyNumberFormat="1" applyFont="1" applyFill="0" applyBorder="0" applyAlignment="1" applyProtection="0">
      <alignment vertical="top"/>
    </xf>
    <xf numFmtId="0" fontId="3" applyNumberFormat="0" applyFont="1" applyFill="0" applyBorder="0" applyAlignment="1" applyProtection="0">
      <alignment horizontal="center" vertical="center"/>
    </xf>
    <xf numFmtId="49" fontId="6" fillId="4" borderId="1" applyNumberFormat="1" applyFont="1" applyFill="1" applyBorder="1" applyAlignment="1" applyProtection="0">
      <alignment vertical="top"/>
    </xf>
    <xf numFmtId="1" fontId="6" fillId="5" borderId="2" applyNumberFormat="1" applyFont="1" applyFill="1" applyBorder="1" applyAlignment="1" applyProtection="0">
      <alignment vertical="top"/>
    </xf>
    <xf numFmtId="49" fontId="6" fillId="5" borderId="3" applyNumberFormat="1" applyFont="1" applyFill="1" applyBorder="1" applyAlignment="1" applyProtection="0">
      <alignment vertical="top"/>
    </xf>
    <xf numFmtId="49" fontId="5" borderId="4" applyNumberFormat="1" applyFont="1" applyFill="0" applyBorder="1" applyAlignment="1" applyProtection="0">
      <alignment vertical="top"/>
    </xf>
    <xf numFmtId="0" fontId="5" borderId="2" applyNumberFormat="1" applyFont="1" applyFill="0" applyBorder="1" applyAlignment="1" applyProtection="0">
      <alignment vertical="top"/>
    </xf>
    <xf numFmtId="49" fontId="5" borderId="2" applyNumberFormat="1" applyFont="1" applyFill="0" applyBorder="1" applyAlignment="1" applyProtection="0">
      <alignment vertical="top"/>
    </xf>
    <xf numFmtId="59" fontId="5" borderId="2" applyNumberFormat="1" applyFont="1" applyFill="0" applyBorder="1" applyAlignment="1" applyProtection="0">
      <alignment vertical="top"/>
    </xf>
    <xf numFmtId="1" fontId="6" fillId="5" borderId="5" applyNumberFormat="1" applyFont="1" applyFill="1" applyBorder="1" applyAlignment="1" applyProtection="0">
      <alignment vertical="top"/>
    </xf>
    <xf numFmtId="49" fontId="6" fillId="5" borderId="6" applyNumberFormat="1" applyFont="1" applyFill="1" applyBorder="1" applyAlignment="1" applyProtection="0">
      <alignment vertical="top"/>
    </xf>
    <xf numFmtId="49" fontId="5" borderId="7" applyNumberFormat="1" applyFont="1" applyFill="0" applyBorder="1" applyAlignment="1" applyProtection="0">
      <alignment vertical="top"/>
    </xf>
    <xf numFmtId="0" fontId="5" borderId="5" applyNumberFormat="1" applyFont="1" applyFill="0" applyBorder="1" applyAlignment="1" applyProtection="0">
      <alignment vertical="top"/>
    </xf>
    <xf numFmtId="49" fontId="5" borderId="5" applyNumberFormat="1" applyFont="1" applyFill="0" applyBorder="1" applyAlignment="1" applyProtection="0">
      <alignment vertical="top"/>
    </xf>
    <xf numFmtId="59" fontId="5" borderId="5" applyNumberFormat="1" applyFont="1" applyFill="0" applyBorder="1" applyAlignment="1" applyProtection="0">
      <alignment vertical="top"/>
    </xf>
    <xf numFmtId="0" fontId="5" applyNumberFormat="1" applyFont="1" applyFill="0" applyBorder="0" applyAlignment="1" applyProtection="0">
      <alignment vertical="top"/>
    </xf>
    <xf numFmtId="0" fontId="6" fillId="6" borderId="5" applyNumberFormat="1" applyFont="1" applyFill="1" applyBorder="1" applyAlignment="1" applyProtection="0">
      <alignment vertical="top"/>
    </xf>
    <xf numFmtId="0" fontId="5" applyNumberFormat="1" applyFont="1" applyFill="0" applyBorder="0" applyAlignment="1" applyProtection="0">
      <alignment vertical="top"/>
    </xf>
    <xf numFmtId="2" fontId="5" borderId="2" applyNumberFormat="1" applyFont="1" applyFill="0" applyBorder="1" applyAlignment="1" applyProtection="0">
      <alignment vertical="top"/>
    </xf>
    <xf numFmtId="2" fontId="5" borderId="5" applyNumberFormat="1" applyFont="1" applyFill="0" applyBorder="1" applyAlignment="1" applyProtection="0">
      <alignment vertical="top"/>
    </xf>
    <xf numFmtId="0" fontId="5" applyNumberFormat="1" applyFont="1" applyFill="0" applyBorder="0" applyAlignment="1" applyProtection="0">
      <alignment vertical="top"/>
    </xf>
    <xf numFmtId="0" fontId="6" fillId="4" borderId="5" applyNumberFormat="1" applyFont="1" applyFill="1" applyBorder="1" applyAlignment="1" applyProtection="0">
      <alignment vertical="top"/>
    </xf>
    <xf numFmtId="0" fontId="7" fillId="7" borderId="5" applyNumberFormat="0" applyFont="1" applyFill="1" applyBorder="1" applyAlignment="1" applyProtection="0">
      <alignment vertical="top"/>
    </xf>
    <xf numFmtId="2" fontId="7" fillId="7" borderId="5" applyNumberFormat="1" applyFont="1" applyFill="1" applyBorder="1" applyAlignment="1" applyProtection="0">
      <alignment vertical="top"/>
    </xf>
    <xf numFmtId="49" fontId="7" fillId="7" borderId="5" applyNumberFormat="1" applyFont="1" applyFill="1" applyBorder="1" applyAlignment="1" applyProtection="0">
      <alignment vertical="top"/>
    </xf>
    <xf numFmtId="49" fontId="7" fillId="8" borderId="5" applyNumberFormat="1" applyFont="1" applyFill="1" applyBorder="1" applyAlignment="1" applyProtection="0">
      <alignment vertical="top"/>
    </xf>
    <xf numFmtId="2" fontId="7" fillId="8" borderId="5" applyNumberFormat="1" applyFont="1" applyFill="1" applyBorder="1" applyAlignment="1" applyProtection="0">
      <alignment vertical="top"/>
    </xf>
    <xf numFmtId="49" fontId="7" fillId="9" borderId="5" applyNumberFormat="1" applyFont="1" applyFill="1" applyBorder="1" applyAlignment="1" applyProtection="0">
      <alignment vertical="top"/>
    </xf>
    <xf numFmtId="2" fontId="7" fillId="9" borderId="5" applyNumberFormat="1" applyFont="1" applyFill="1" applyBorder="1" applyAlignment="1" applyProtection="0">
      <alignment vertical="top"/>
    </xf>
    <xf numFmtId="2" fontId="7" fillId="9" borderId="8" applyNumberFormat="1" applyFont="1" applyFill="1" applyBorder="1" applyAlignment="1" applyProtection="0">
      <alignment vertical="top"/>
    </xf>
    <xf numFmtId="0" fontId="8" fillId="10" borderId="9" applyNumberFormat="0" applyFont="1" applyFill="1" applyBorder="1" applyAlignment="1" applyProtection="0">
      <alignment vertical="top"/>
    </xf>
    <xf numFmtId="0" fontId="8" fillId="10" borderId="10" applyNumberFormat="0" applyFont="1" applyFill="1" applyBorder="1" applyAlignment="1" applyProtection="0">
      <alignment vertical="top"/>
    </xf>
    <xf numFmtId="0" fontId="7" fillId="10" borderId="11" applyNumberFormat="0" applyFont="1" applyFill="1" applyBorder="1" applyAlignment="1" applyProtection="0">
      <alignment vertical="top"/>
    </xf>
    <xf numFmtId="0" fontId="7" fillId="10" borderId="12" applyNumberFormat="0" applyFont="1" applyFill="1" applyBorder="1" applyAlignment="1" applyProtection="0">
      <alignment vertical="top"/>
    </xf>
    <xf numFmtId="49" fontId="7" fillId="7" borderId="1" applyNumberFormat="1" applyFont="1" applyFill="1" applyBorder="1" applyAlignment="1" applyProtection="0">
      <alignment vertical="top"/>
    </xf>
    <xf numFmtId="2" fontId="7" fillId="7" borderId="1" applyNumberFormat="1" applyFont="1" applyFill="1" applyBorder="1" applyAlignment="1" applyProtection="0">
      <alignment vertical="top"/>
    </xf>
    <xf numFmtId="0" fontId="7" fillId="8" borderId="1" applyNumberFormat="1" applyFont="1" applyFill="1" applyBorder="1" applyAlignment="1" applyProtection="0">
      <alignment vertical="top"/>
    </xf>
    <xf numFmtId="0" fontId="7" fillId="8" borderId="1" applyNumberFormat="0" applyFont="1" applyFill="1" applyBorder="1" applyAlignment="1" applyProtection="0">
      <alignment vertical="top"/>
    </xf>
    <xf numFmtId="0" fontId="7" fillId="9" borderId="1" applyNumberFormat="1" applyFont="1" applyFill="1" applyBorder="1" applyAlignment="1" applyProtection="0">
      <alignment vertical="top"/>
    </xf>
    <xf numFmtId="0" fontId="7" fillId="9" borderId="1" applyNumberFormat="0" applyFont="1" applyFill="1" applyBorder="1" applyAlignment="1" applyProtection="0">
      <alignment vertical="top"/>
    </xf>
    <xf numFmtId="0" fontId="7" fillId="7" borderId="1" applyNumberFormat="1" applyFont="1" applyFill="1" applyBorder="1" applyAlignment="1" applyProtection="0">
      <alignment vertical="top"/>
    </xf>
    <xf numFmtId="0" fontId="7" fillId="7" borderId="1" applyNumberFormat="0" applyFont="1" applyFill="1" applyBorder="1" applyAlignment="1" applyProtection="0">
      <alignment vertical="top"/>
    </xf>
    <xf numFmtId="2" fontId="7" fillId="9" borderId="1" applyNumberFormat="1" applyFont="1" applyFill="1" applyBorder="1" applyAlignment="1" applyProtection="0">
      <alignment vertical="top"/>
    </xf>
    <xf numFmtId="49" fontId="7" fillId="9" borderId="1" applyNumberFormat="1" applyFont="1" applyFill="1" applyBorder="1" applyAlignment="1" applyProtection="0">
      <alignment vertical="top"/>
    </xf>
    <xf numFmtId="2" fontId="7" fillId="9" borderId="13" applyNumberFormat="1" applyFont="1" applyFill="1" applyBorder="1" applyAlignment="1" applyProtection="0">
      <alignment vertical="top"/>
    </xf>
    <xf numFmtId="49" fontId="8" fillId="10" borderId="14" applyNumberFormat="1" applyFont="1" applyFill="1" applyBorder="1" applyAlignment="1" applyProtection="0">
      <alignment vertical="top"/>
    </xf>
    <xf numFmtId="49" fontId="8" fillId="10" borderId="15" applyNumberFormat="1" applyFont="1" applyFill="1" applyBorder="1" applyAlignment="1" applyProtection="0">
      <alignment vertical="top"/>
    </xf>
    <xf numFmtId="49" fontId="7" fillId="10" borderId="1" applyNumberFormat="1" applyFont="1" applyFill="1" applyBorder="1" applyAlignment="1" applyProtection="0">
      <alignment vertical="top"/>
    </xf>
    <xf numFmtId="49" fontId="7" fillId="10" borderId="13" applyNumberFormat="1" applyFont="1" applyFill="1" applyBorder="1" applyAlignment="1" applyProtection="0">
      <alignment vertical="top"/>
    </xf>
    <xf numFmtId="0" fontId="6" fillId="5" borderId="3" applyNumberFormat="1" applyFont="1" applyFill="1" applyBorder="1" applyAlignment="1" applyProtection="0">
      <alignment vertical="top"/>
    </xf>
    <xf numFmtId="0" fontId="5" borderId="4" applyNumberFormat="1" applyFont="1" applyFill="0" applyBorder="1" applyAlignment="1" applyProtection="0">
      <alignment vertical="top"/>
    </xf>
    <xf numFmtId="2" fontId="5" borderId="2" applyNumberFormat="1" applyFont="1" applyFill="0" applyBorder="1" applyAlignment="1" applyProtection="0">
      <alignment horizontal="right" vertical="top"/>
    </xf>
    <xf numFmtId="49" fontId="5" borderId="2" applyNumberFormat="1" applyFont="1" applyFill="0" applyBorder="1" applyAlignment="1" applyProtection="0">
      <alignment horizontal="right" vertical="top"/>
    </xf>
    <xf numFmtId="49" fontId="5" borderId="16" applyNumberFormat="1" applyFont="1" applyFill="0" applyBorder="1" applyAlignment="1" applyProtection="0">
      <alignment vertical="top"/>
    </xf>
    <xf numFmtId="49" fontId="8" fillId="10" borderId="17" applyNumberFormat="1" applyFont="1" applyFill="1" applyBorder="1" applyAlignment="1" applyProtection="0">
      <alignment horizontal="right" vertical="top"/>
    </xf>
    <xf numFmtId="49" fontId="8" fillId="10" borderId="18" applyNumberFormat="1" applyFont="1" applyFill="1" applyBorder="1" applyAlignment="1" applyProtection="0">
      <alignment horizontal="right" vertical="top"/>
    </xf>
    <xf numFmtId="60" fontId="9" fillId="10" borderId="2" applyNumberFormat="1" applyFont="1" applyFill="1" applyBorder="1" applyAlignment="1" applyProtection="0">
      <alignment vertical="top"/>
    </xf>
    <xf numFmtId="10" fontId="9" fillId="10" borderId="16" applyNumberFormat="1" applyFont="1" applyFill="1" applyBorder="1" applyAlignment="1" applyProtection="0">
      <alignment vertical="top"/>
    </xf>
    <xf numFmtId="0" fontId="6" fillId="5" borderId="6" applyNumberFormat="1" applyFont="1" applyFill="1" applyBorder="1" applyAlignment="1" applyProtection="0">
      <alignment vertical="top"/>
    </xf>
    <xf numFmtId="0" fontId="5" borderId="7" applyNumberFormat="1" applyFont="1" applyFill="0" applyBorder="1" applyAlignment="1" applyProtection="0">
      <alignment vertical="top"/>
    </xf>
    <xf numFmtId="2" fontId="5" borderId="5" applyNumberFormat="1" applyFont="1" applyFill="0" applyBorder="1" applyAlignment="1" applyProtection="0">
      <alignment horizontal="right" vertical="top"/>
    </xf>
    <xf numFmtId="49" fontId="5" borderId="5" applyNumberFormat="1" applyFont="1" applyFill="0" applyBorder="1" applyAlignment="1" applyProtection="0">
      <alignment horizontal="right" vertical="top"/>
    </xf>
    <xf numFmtId="49" fontId="5" borderId="8" applyNumberFormat="1" applyFont="1" applyFill="0" applyBorder="1" applyAlignment="1" applyProtection="0">
      <alignment vertical="top"/>
    </xf>
    <xf numFmtId="49" fontId="8" fillId="10" borderId="19" applyNumberFormat="1" applyFont="1" applyFill="1" applyBorder="1" applyAlignment="1" applyProtection="0">
      <alignment horizontal="right" vertical="top"/>
    </xf>
    <xf numFmtId="49" fontId="8" fillId="10" borderId="20" applyNumberFormat="1" applyFont="1" applyFill="1" applyBorder="1" applyAlignment="1" applyProtection="0">
      <alignment horizontal="right" vertical="top"/>
    </xf>
    <xf numFmtId="60" fontId="9" fillId="10" borderId="5" applyNumberFormat="1" applyFont="1" applyFill="1" applyBorder="1" applyAlignment="1" applyProtection="0">
      <alignment vertical="top"/>
    </xf>
    <xf numFmtId="10" fontId="9" fillId="10" borderId="8" applyNumberFormat="1" applyFont="1" applyFill="1" applyBorder="1" applyAlignment="1" applyProtection="0">
      <alignment vertical="top"/>
    </xf>
    <xf numFmtId="49" fontId="8" fillId="10" borderId="21" applyNumberFormat="1" applyFont="1" applyFill="1" applyBorder="1" applyAlignment="1" applyProtection="0">
      <alignment horizontal="right" vertical="top"/>
    </xf>
    <xf numFmtId="49" fontId="8" fillId="10" borderId="22" applyNumberFormat="1" applyFont="1" applyFill="1" applyBorder="1" applyAlignment="1" applyProtection="0">
      <alignment horizontal="right" vertical="top"/>
    </xf>
    <xf numFmtId="60" fontId="9" fillId="10" borderId="23" applyNumberFormat="1" applyFont="1" applyFill="1" applyBorder="1" applyAlignment="1" applyProtection="0">
      <alignment vertical="top"/>
    </xf>
    <xf numFmtId="10" fontId="9" fillId="10" borderId="24" applyNumberFormat="1" applyFont="1" applyFill="1" applyBorder="1" applyAlignment="1" applyProtection="0">
      <alignment vertical="top"/>
    </xf>
    <xf numFmtId="49" fontId="8" fillId="10" borderId="9" applyNumberFormat="1" applyFont="1" applyFill="1" applyBorder="1" applyAlignment="1" applyProtection="0">
      <alignment horizontal="right" vertical="top"/>
    </xf>
    <xf numFmtId="49" fontId="8" fillId="10" borderId="10" applyNumberFormat="1" applyFont="1" applyFill="1" applyBorder="1" applyAlignment="1" applyProtection="0">
      <alignment horizontal="right" vertical="top"/>
    </xf>
    <xf numFmtId="60" fontId="9" fillId="10" borderId="11" applyNumberFormat="1" applyFont="1" applyFill="1" applyBorder="1" applyAlignment="1" applyProtection="0">
      <alignment vertical="top"/>
    </xf>
    <xf numFmtId="10" fontId="9" fillId="10" borderId="12" applyNumberFormat="1" applyFont="1" applyFill="1" applyBorder="1" applyAlignment="1" applyProtection="0">
      <alignment vertical="top"/>
    </xf>
    <xf numFmtId="0" fontId="0" applyNumberFormat="1" applyFont="1" applyFill="0" applyBorder="0" applyAlignment="1" applyProtection="0">
      <alignment vertical="bottom"/>
    </xf>
    <xf numFmtId="0" fontId="11" fillId="10" borderId="25" applyNumberFormat="0" applyFont="1" applyFill="1" applyBorder="1" applyAlignment="1" applyProtection="0">
      <alignment vertical="bottom"/>
    </xf>
    <xf numFmtId="49" fontId="11" fillId="10" borderId="25" applyNumberFormat="1" applyFont="1" applyFill="1" applyBorder="1" applyAlignment="1" applyProtection="0">
      <alignment horizontal="right" vertical="bottom"/>
    </xf>
    <xf numFmtId="49" fontId="11" fillId="7" borderId="26" applyNumberFormat="1" applyFont="1" applyFill="1" applyBorder="1" applyAlignment="1" applyProtection="0">
      <alignment vertical="bottom"/>
    </xf>
    <xf numFmtId="4" fontId="12" fillId="11" borderId="27" applyNumberFormat="1" applyFont="1" applyFill="1" applyBorder="1" applyAlignment="1" applyProtection="0">
      <alignment vertical="bottom"/>
    </xf>
    <xf numFmtId="0" fontId="12" fillId="11" borderId="28" applyNumberFormat="1" applyFont="1" applyFill="1" applyBorder="1" applyAlignment="1" applyProtection="0">
      <alignment vertical="bottom"/>
    </xf>
    <xf numFmtId="4" fontId="12" fillId="11" borderId="26" applyNumberFormat="1" applyFont="1" applyFill="1" applyBorder="1" applyAlignment="1" applyProtection="0">
      <alignment vertical="bottom"/>
    </xf>
    <xf numFmtId="3" fontId="12" fillId="11" borderId="27" applyNumberFormat="1" applyFont="1" applyFill="1" applyBorder="1" applyAlignment="1" applyProtection="0">
      <alignment vertical="bottom"/>
    </xf>
    <xf numFmtId="4" fontId="12" fillId="11" borderId="29" applyNumberFormat="1" applyFont="1" applyFill="1" applyBorder="1" applyAlignment="1" applyProtection="0">
      <alignment vertical="bottom"/>
    </xf>
    <xf numFmtId="0" fontId="12" fillId="11" borderId="29" applyNumberFormat="1" applyFont="1" applyFill="1" applyBorder="1" applyAlignment="1" applyProtection="0">
      <alignment vertical="bottom"/>
    </xf>
    <xf numFmtId="49" fontId="11" fillId="7" borderId="30" applyNumberFormat="1" applyFont="1" applyFill="1" applyBorder="1" applyAlignment="1" applyProtection="0">
      <alignment vertical="bottom"/>
    </xf>
    <xf numFmtId="4" fontId="12" borderId="31" applyNumberFormat="1" applyFont="1" applyFill="0" applyBorder="1" applyAlignment="1" applyProtection="0">
      <alignment vertical="bottom"/>
    </xf>
    <xf numFmtId="0" fontId="12" borderId="32" applyNumberFormat="1" applyFont="1" applyFill="0" applyBorder="1" applyAlignment="1" applyProtection="0">
      <alignment vertical="bottom"/>
    </xf>
    <xf numFmtId="4" fontId="12" borderId="30" applyNumberFormat="1" applyFont="1" applyFill="0" applyBorder="1" applyAlignment="1" applyProtection="0">
      <alignment vertical="bottom"/>
    </xf>
    <xf numFmtId="3" fontId="12" borderId="31" applyNumberFormat="1" applyFont="1" applyFill="0" applyBorder="1" applyAlignment="1" applyProtection="0">
      <alignment vertical="bottom"/>
    </xf>
    <xf numFmtId="4" fontId="12" borderId="33" applyNumberFormat="1" applyFont="1" applyFill="0" applyBorder="1" applyAlignment="1" applyProtection="0">
      <alignment vertical="bottom"/>
    </xf>
    <xf numFmtId="0" fontId="12" borderId="33" applyNumberFormat="1" applyFont="1" applyFill="0" applyBorder="1" applyAlignment="1" applyProtection="0">
      <alignment vertical="bottom"/>
    </xf>
    <xf numFmtId="49" fontId="11" fillId="7" borderId="34" applyNumberFormat="1" applyFont="1" applyFill="1" applyBorder="1" applyAlignment="1" applyProtection="0">
      <alignment vertical="bottom"/>
    </xf>
    <xf numFmtId="4" fontId="12" fillId="11" borderId="35" applyNumberFormat="1" applyFont="1" applyFill="1" applyBorder="1" applyAlignment="1" applyProtection="0">
      <alignment vertical="bottom"/>
    </xf>
    <xf numFmtId="0" fontId="12" fillId="11" borderId="36" applyNumberFormat="1" applyFont="1" applyFill="1" applyBorder="1" applyAlignment="1" applyProtection="0">
      <alignment vertical="bottom"/>
    </xf>
    <xf numFmtId="4" fontId="12" fillId="11" borderId="34" applyNumberFormat="1" applyFont="1" applyFill="1" applyBorder="1" applyAlignment="1" applyProtection="0">
      <alignment vertical="bottom"/>
    </xf>
    <xf numFmtId="3" fontId="12" fillId="11" borderId="35" applyNumberFormat="1" applyFont="1" applyFill="1" applyBorder="1" applyAlignment="1" applyProtection="0">
      <alignment vertical="bottom"/>
    </xf>
    <xf numFmtId="4" fontId="12" fillId="11" borderId="25" applyNumberFormat="1" applyFont="1" applyFill="1" applyBorder="1" applyAlignment="1" applyProtection="0">
      <alignment vertical="bottom"/>
    </xf>
    <xf numFmtId="0" fontId="12" fillId="11" borderId="25" applyNumberFormat="1" applyFont="1" applyFill="1" applyBorder="1" applyAlignment="1" applyProtection="0">
      <alignment vertical="bottom"/>
    </xf>
    <xf numFmtId="49" fontId="11" fillId="7" borderId="37" applyNumberFormat="1" applyFont="1" applyFill="1" applyBorder="1" applyAlignment="1" applyProtection="0">
      <alignment vertical="bottom"/>
    </xf>
    <xf numFmtId="4" fontId="12" borderId="38" applyNumberFormat="1" applyFont="1" applyFill="0" applyBorder="1" applyAlignment="1" applyProtection="0">
      <alignment vertical="bottom"/>
    </xf>
    <xf numFmtId="0" fontId="12" borderId="39" applyNumberFormat="1" applyFont="1" applyFill="0" applyBorder="1" applyAlignment="1" applyProtection="0">
      <alignment vertical="bottom"/>
    </xf>
    <xf numFmtId="4" fontId="12" borderId="37" applyNumberFormat="1" applyFont="1" applyFill="0" applyBorder="1" applyAlignment="1" applyProtection="0">
      <alignment vertical="bottom"/>
    </xf>
    <xf numFmtId="3" fontId="12" borderId="38" applyNumberFormat="1" applyFont="1" applyFill="0" applyBorder="1" applyAlignment="1" applyProtection="0">
      <alignment vertical="bottom"/>
    </xf>
    <xf numFmtId="4" fontId="12" borderId="40" applyNumberFormat="1" applyFont="1" applyFill="0" applyBorder="1" applyAlignment="1" applyProtection="0">
      <alignment vertical="bottom"/>
    </xf>
    <xf numFmtId="0" fontId="12" borderId="40" applyNumberFormat="1" applyFont="1" applyFill="0" applyBorder="1" applyAlignment="1" applyProtection="0">
      <alignment vertical="bottom"/>
    </xf>
    <xf numFmtId="4" fontId="12" fillId="11" borderId="38" applyNumberFormat="1" applyFont="1" applyFill="1" applyBorder="1" applyAlignment="1" applyProtection="0">
      <alignment vertical="bottom"/>
    </xf>
    <xf numFmtId="0" fontId="12" fillId="11" borderId="39" applyNumberFormat="1" applyFont="1" applyFill="1" applyBorder="1" applyAlignment="1" applyProtection="0">
      <alignment vertical="bottom"/>
    </xf>
    <xf numFmtId="4" fontId="12" fillId="11" borderId="37" applyNumberFormat="1" applyFont="1" applyFill="1" applyBorder="1" applyAlignment="1" applyProtection="0">
      <alignment vertical="bottom"/>
    </xf>
    <xf numFmtId="3" fontId="12" fillId="11" borderId="38" applyNumberFormat="1" applyFont="1" applyFill="1" applyBorder="1" applyAlignment="1" applyProtection="0">
      <alignment vertical="bottom"/>
    </xf>
    <xf numFmtId="4" fontId="12" fillId="11" borderId="40" applyNumberFormat="1" applyFont="1" applyFill="1" applyBorder="1" applyAlignment="1" applyProtection="0">
      <alignment vertical="bottom"/>
    </xf>
    <xf numFmtId="0" fontId="12" fillId="11" borderId="40" applyNumberFormat="1" applyFont="1" applyFill="1" applyBorder="1" applyAlignment="1" applyProtection="0">
      <alignment vertical="bottom"/>
    </xf>
    <xf numFmtId="0" fontId="11" fillId="10" borderId="29" applyNumberFormat="0" applyFont="1" applyFill="1" applyBorder="1" applyAlignment="1" applyProtection="0">
      <alignment vertical="bottom"/>
    </xf>
    <xf numFmtId="0" fontId="11" fillId="10" borderId="29" applyNumberFormat="0" applyFont="1" applyFill="1" applyBorder="1" applyAlignment="1" applyProtection="0">
      <alignment horizontal="right" vertical="bottom"/>
    </xf>
    <xf numFmtId="0" fontId="11" fillId="10" borderId="29" applyNumberFormat="1" applyFont="1" applyFill="1" applyBorder="1" applyAlignment="1" applyProtection="0">
      <alignment horizontal="right" vertical="bottom"/>
    </xf>
    <xf numFmtId="0" fontId="0" applyNumberFormat="1" applyFont="1" applyFill="0" applyBorder="0" applyAlignment="1" applyProtection="0">
      <alignment vertical="bottom"/>
    </xf>
    <xf numFmtId="61" fontId="12" borderId="35" applyNumberFormat="1" applyFont="1" applyFill="0" applyBorder="1" applyAlignment="1" applyProtection="0">
      <alignment vertical="bottom"/>
    </xf>
    <xf numFmtId="0" fontId="5" applyNumberFormat="1" applyFont="1" applyFill="0" applyBorder="0" applyAlignment="1" applyProtection="0">
      <alignment vertical="top"/>
    </xf>
    <xf numFmtId="0" fontId="6" fillId="4" borderId="5" applyNumberFormat="0" applyFont="1" applyFill="1" applyBorder="1" applyAlignment="1" applyProtection="0">
      <alignment vertical="top"/>
    </xf>
    <xf numFmtId="2" fontId="7" fillId="7" borderId="8" applyNumberFormat="1" applyFont="1" applyFill="1" applyBorder="1" applyAlignment="1" applyProtection="0">
      <alignment vertical="top"/>
    </xf>
    <xf numFmtId="0" fontId="7" fillId="7" borderId="13" applyNumberFormat="0" applyFont="1" applyFill="1" applyBorder="1" applyAlignment="1" applyProtection="0">
      <alignment vertical="top"/>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5" applyNumberFormat="1" applyFont="1" applyFill="0" applyBorder="0" applyAlignment="1" applyProtection="0">
      <alignment vertical="top"/>
    </xf>
    <xf numFmtId="49" fontId="7" fillId="8" borderId="1" applyNumberFormat="1" applyFont="1" applyFill="1" applyBorder="1" applyAlignment="1" applyProtection="0">
      <alignment vertical="top"/>
    </xf>
    <xf numFmtId="2" fontId="7" fillId="8" borderId="1" applyNumberFormat="1" applyFont="1" applyFill="1" applyBorder="1" applyAlignment="1" applyProtection="0">
      <alignment vertical="top"/>
    </xf>
    <xf numFmtId="1" fontId="6" fillId="5" borderId="3" applyNumberFormat="1" applyFont="1" applyFill="1" applyBorder="1" applyAlignment="1" applyProtection="0">
      <alignment vertical="top"/>
    </xf>
    <xf numFmtId="2" fontId="5" borderId="4" applyNumberFormat="1" applyFont="1" applyFill="0" applyBorder="1" applyAlignment="1" applyProtection="0">
      <alignment vertical="top"/>
    </xf>
    <xf numFmtId="49" fontId="7" fillId="7" borderId="2" applyNumberFormat="1" applyFont="1" applyFill="1" applyBorder="1" applyAlignment="1" applyProtection="0">
      <alignment horizontal="right" vertical="top"/>
    </xf>
    <xf numFmtId="60" fontId="7" fillId="7" borderId="2" applyNumberFormat="1" applyFont="1" applyFill="1" applyBorder="1" applyAlignment="1" applyProtection="0">
      <alignment vertical="top"/>
    </xf>
    <xf numFmtId="1" fontId="6" fillId="5" borderId="6" applyNumberFormat="1" applyFont="1" applyFill="1" applyBorder="1" applyAlignment="1" applyProtection="0">
      <alignment vertical="top"/>
    </xf>
    <xf numFmtId="2" fontId="5" borderId="7" applyNumberFormat="1" applyFont="1" applyFill="0" applyBorder="1" applyAlignment="1" applyProtection="0">
      <alignment vertical="top"/>
    </xf>
    <xf numFmtId="49" fontId="7" fillId="7" borderId="5" applyNumberFormat="1" applyFont="1" applyFill="1" applyBorder="1" applyAlignment="1" applyProtection="0">
      <alignment horizontal="right" vertical="top"/>
    </xf>
    <xf numFmtId="60" fontId="7" fillId="7" borderId="5" applyNumberFormat="1" applyFont="1" applyFill="1" applyBorder="1" applyAlignment="1" applyProtection="0">
      <alignment vertical="top"/>
    </xf>
    <xf numFmtId="0" fontId="0" applyNumberFormat="1" applyFont="1" applyFill="0" applyBorder="0" applyAlignment="1" applyProtection="0">
      <alignment vertical="bottom"/>
    </xf>
    <xf numFmtId="0" fontId="5" applyNumberFormat="1" applyFont="1" applyFill="0" applyBorder="0" applyAlignment="1" applyProtection="0">
      <alignment vertical="top"/>
    </xf>
    <xf numFmtId="0" fontId="0" applyNumberFormat="1" applyFont="1" applyFill="0" applyBorder="0" applyAlignment="1" applyProtection="0">
      <alignment vertical="bottom"/>
    </xf>
    <xf numFmtId="0" fontId="5" applyNumberFormat="1" applyFont="1" applyFill="0" applyBorder="0" applyAlignment="1" applyProtection="0">
      <alignment vertical="top"/>
    </xf>
    <xf numFmtId="49" fontId="7" fillId="7" borderId="13" applyNumberFormat="1" applyFont="1" applyFill="1" applyBorder="1" applyAlignment="1" applyProtection="0">
      <alignment vertical="top"/>
    </xf>
    <xf numFmtId="49" fontId="8" fillId="10" borderId="41" applyNumberFormat="1" applyFont="1" applyFill="1" applyBorder="1" applyAlignment="1" applyProtection="0">
      <alignment vertical="top"/>
    </xf>
    <xf numFmtId="49" fontId="8" fillId="10" borderId="42" applyNumberFormat="1" applyFont="1" applyFill="1" applyBorder="1" applyAlignment="1" applyProtection="0">
      <alignment vertical="top"/>
    </xf>
    <xf numFmtId="2" fontId="5" borderId="16" applyNumberFormat="1" applyFont="1" applyFill="0" applyBorder="1" applyAlignment="1" applyProtection="0">
      <alignment vertical="top"/>
    </xf>
    <xf numFmtId="2" fontId="5" borderId="8" applyNumberFormat="1" applyFont="1" applyFill="0" applyBorder="1" applyAlignment="1" applyProtection="0">
      <alignment vertical="top"/>
    </xf>
    <xf numFmtId="0" fontId="5" applyNumberFormat="1" applyFont="1" applyFill="0" applyBorder="0" applyAlignment="1" applyProtection="0">
      <alignment vertical="top"/>
    </xf>
    <xf numFmtId="0" fontId="8" fillId="10" borderId="41" applyNumberFormat="0" applyFont="1" applyFill="1" applyBorder="1" applyAlignment="1" applyProtection="0">
      <alignment vertical="top"/>
    </xf>
    <xf numFmtId="0" fontId="8" fillId="10" borderId="42" applyNumberFormat="0" applyFont="1" applyFill="1" applyBorder="1" applyAlignment="1" applyProtection="0">
      <alignment vertical="top"/>
    </xf>
    <xf numFmtId="0" fontId="5" borderId="16" applyNumberFormat="1" applyFont="1" applyFill="0" applyBorder="1" applyAlignment="1" applyProtection="0">
      <alignment vertical="top"/>
    </xf>
    <xf numFmtId="0" fontId="5" borderId="8" applyNumberFormat="1" applyFont="1" applyFill="0" applyBorder="1" applyAlignment="1" applyProtection="0">
      <alignment vertical="top"/>
    </xf>
    <xf numFmtId="0" fontId="0" applyNumberFormat="1" applyFont="1" applyFill="0" applyBorder="0" applyAlignment="1" applyProtection="0">
      <alignment vertical="bottom"/>
    </xf>
    <xf numFmtId="0" fontId="11" fillId="10" borderId="33" applyNumberFormat="0" applyFont="1" applyFill="1" applyBorder="1" applyAlignment="1" applyProtection="0">
      <alignment vertical="bottom"/>
    </xf>
    <xf numFmtId="0" fontId="11" fillId="10" borderId="33" applyNumberFormat="0" applyFont="1" applyFill="1" applyBorder="1" applyAlignment="1" applyProtection="0">
      <alignment horizontal="right" vertical="bottom"/>
    </xf>
    <xf numFmtId="0" fontId="11" fillId="10" borderId="33" applyNumberFormat="1" applyFont="1" applyFill="1" applyBorder="1" applyAlignment="1" applyProtection="0">
      <alignment horizontal="right" vertical="bottom"/>
    </xf>
  </cellXfs>
  <cellStyles count="1">
    <cellStyle name="Normal" xfId="0" builtinId="0"/>
  </cellStyles>
  <dxfs count="4">
    <dxf>
      <font>
        <color rgb="ff000000"/>
      </font>
      <fill>
        <patternFill patternType="solid">
          <fgColor indexed="21"/>
          <bgColor indexed="22"/>
        </patternFill>
      </fill>
    </dxf>
    <dxf>
      <font>
        <color rgb="ff000000"/>
      </font>
      <fill>
        <patternFill patternType="solid">
          <fgColor indexed="21"/>
          <bgColor indexed="23"/>
        </patternFill>
      </fill>
    </dxf>
    <dxf>
      <font>
        <color rgb="ff000000"/>
      </font>
      <fill>
        <patternFill patternType="solid">
          <fgColor indexed="21"/>
          <bgColor indexed="24"/>
        </patternFill>
      </fill>
    </dxf>
    <dxf>
      <font>
        <color rgb="ff000000"/>
      </font>
      <fill>
        <patternFill patternType="solid">
          <fgColor indexed="21"/>
          <bgColor indexed="25"/>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c1c1c1"/>
      <rgbColor rgb="ffffffff"/>
      <rgbColor rgb="ff7965e9"/>
      <rgbColor rgb="ff2e287c"/>
      <rgbColor rgb="ff7db1eb"/>
      <rgbColor rgb="00000000"/>
      <rgbColor rgb="e5afe489"/>
      <rgbColor rgb="e598efea"/>
      <rgbColor rgb="e5ffd38a"/>
      <rgbColor rgb="e5ff9781"/>
      <rgbColor rgb="ff4f58c4"/>
      <rgbColor rgb="ffaaaaaa"/>
      <rgbColor rgb="ffd4d4d4"/>
      <rgbColor rgb="fff4f4f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2724</v>
      </c>
      <c r="D11" t="s" s="5">
        <v>2725</v>
      </c>
    </row>
    <row r="12">
      <c r="B12" t="s" s="3">
        <v>2726</v>
      </c>
      <c r="C12" s="3"/>
      <c r="D12" s="3"/>
    </row>
    <row r="13">
      <c r="B13" s="4"/>
      <c r="C13" t="s" s="4">
        <v>2727</v>
      </c>
      <c r="D13" t="s" s="5">
        <v>2728</v>
      </c>
    </row>
    <row r="14">
      <c r="B14" t="s" s="3">
        <v>3564</v>
      </c>
      <c r="C14" s="3"/>
      <c r="D14" s="3"/>
    </row>
    <row r="15">
      <c r="B15" s="4"/>
      <c r="C15" t="s" s="4">
        <v>3565</v>
      </c>
      <c r="D15" t="s" s="5">
        <v>3566</v>
      </c>
    </row>
    <row r="16">
      <c r="B16" s="4"/>
      <c r="C16" t="s" s="4">
        <v>3584</v>
      </c>
      <c r="D16" t="s" s="5">
        <v>3585</v>
      </c>
    </row>
    <row r="17">
      <c r="B17" s="4"/>
      <c r="C17" t="s" s="4">
        <v>3602</v>
      </c>
      <c r="D17" t="s" s="5">
        <v>3603</v>
      </c>
    </row>
    <row r="18">
      <c r="B18" t="s" s="3">
        <v>3605</v>
      </c>
      <c r="C18" s="3"/>
      <c r="D18" s="3"/>
    </row>
    <row r="19">
      <c r="B19" s="4"/>
      <c r="C19" t="s" s="4">
        <v>3565</v>
      </c>
      <c r="D19" t="s" s="5">
        <v>3606</v>
      </c>
    </row>
    <row r="20">
      <c r="B20" s="4"/>
      <c r="C20" t="s" s="4">
        <v>3584</v>
      </c>
      <c r="D20" t="s" s="5">
        <v>3607</v>
      </c>
    </row>
    <row r="21">
      <c r="B21" s="4"/>
      <c r="C21" t="s" s="4">
        <v>3602</v>
      </c>
      <c r="D21" t="s" s="5">
        <v>3608</v>
      </c>
    </row>
    <row r="22">
      <c r="B22" t="s" s="3">
        <v>3609</v>
      </c>
      <c r="C22" s="3"/>
      <c r="D22" s="3"/>
    </row>
    <row r="23">
      <c r="B23" s="4"/>
      <c r="C23" t="s" s="4">
        <v>3565</v>
      </c>
      <c r="D23" t="s" s="5">
        <v>3610</v>
      </c>
    </row>
    <row r="24">
      <c r="B24" s="4"/>
      <c r="C24" t="s" s="4">
        <v>3602</v>
      </c>
      <c r="D24" t="s" s="5">
        <v>3616</v>
      </c>
    </row>
    <row r="25">
      <c r="B25" t="s" s="3">
        <v>3619</v>
      </c>
      <c r="C25" s="3"/>
      <c r="D25" s="3"/>
    </row>
    <row r="26">
      <c r="B26" s="4"/>
      <c r="C26" t="s" s="4">
        <v>3565</v>
      </c>
      <c r="D26" t="s" s="5">
        <v>3620</v>
      </c>
    </row>
    <row r="27">
      <c r="B27" s="4"/>
      <c r="C27" t="s" s="4">
        <v>3602</v>
      </c>
      <c r="D27" t="s" s="5">
        <v>3622</v>
      </c>
    </row>
    <row r="28">
      <c r="B28" t="s" s="3">
        <v>3623</v>
      </c>
      <c r="C28" s="3"/>
      <c r="D28" s="3"/>
    </row>
    <row r="29">
      <c r="B29" s="4"/>
      <c r="C29" t="s" s="4">
        <v>3565</v>
      </c>
      <c r="D29" t="s" s="5">
        <v>3624</v>
      </c>
    </row>
    <row r="30">
      <c r="B30" t="s" s="3">
        <v>3640</v>
      </c>
      <c r="C30" s="3"/>
      <c r="D30" s="3"/>
    </row>
    <row r="31">
      <c r="B31" s="4"/>
      <c r="C31" t="s" s="4">
        <v>3565</v>
      </c>
      <c r="D31" t="s" s="5">
        <v>3641</v>
      </c>
    </row>
    <row r="32">
      <c r="B32" s="4"/>
      <c r="C32" t="s" s="4">
        <v>3584</v>
      </c>
      <c r="D32" t="s" s="5">
        <v>3649</v>
      </c>
    </row>
  </sheetData>
  <mergeCells count="1">
    <mergeCell ref="B3:D3"/>
  </mergeCells>
  <hyperlinks>
    <hyperlink ref="D10" location="'RawData_Aussois - Results Ausso'!R2C1" tooltip="" display="RawData_Aussois - Results Ausso"/>
    <hyperlink ref="D11" location="'RawData_Aussois - Results Auss1'!R2C1" tooltip="" display="RawData_Aussois - Results Auss1"/>
    <hyperlink ref="D13" location="'RawData_Hard - results-9'!R2C1" tooltip="" display="RawData_Hard - results-9"/>
    <hyperlink ref="D15" location="'MNE - results-4'!R1C1" tooltip="" display="MNE - results-4"/>
    <hyperlink ref="D16" location="'MNE - Table 1'!R1C1" tooltip="" display="MNE - Table 1"/>
    <hyperlink ref="D17" location="'MNE - Table 1-1'!R1C1" tooltip="" display="MNE - Table 1-1"/>
    <hyperlink ref="D19" location="'MNE - Hard - results-4'!R1C1" tooltip="" display="MNE - Hard - results-4"/>
    <hyperlink ref="D20" location="'MNE - Hard - Table 1'!R1C1" tooltip="" display="MNE - Hard - Table 1"/>
    <hyperlink ref="D21" location="'MNE - Hard - Table 1-1'!R1C1" tooltip="" display="MNE - Hard - Table 1-1"/>
    <hyperlink ref="D23" location="'PNE - results-4'!R1C1" tooltip="" display="PNE - results-4"/>
    <hyperlink ref="D24" location="'PNE - Table 1-1'!R1C1" tooltip="" display="PNE - Table 1-1"/>
    <hyperlink ref="D26" location="'PNE - Hard - results-4'!R1C1" tooltip="" display="PNE - Hard - results-4"/>
    <hyperlink ref="D27" location="'PNE - Hard - Table 1-1'!R1C1" tooltip="" display="PNE - Hard - Table 1-1"/>
    <hyperlink ref="D29" location="'Summary InstanceSetA - results-'!R1C1" tooltip="" display="Summary InstanceSetA - results-"/>
    <hyperlink ref="D31" location="'mSGM Comparison - results-4'!R1C1" tooltip="" display="mSGM Comparison - results-4"/>
    <hyperlink ref="D32" location="'mSGM Comparison - Table 1'!R1C1" tooltip="" display="mSGM Comparison - Table 1"/>
  </hyperlinks>
</worksheet>
</file>

<file path=xl/worksheets/sheet10.xml><?xml version="1.0" encoding="utf-8"?>
<worksheet xmlns:r="http://schemas.openxmlformats.org/officeDocument/2006/relationships" xmlns="http://schemas.openxmlformats.org/spreadsheetml/2006/main">
  <sheetPr>
    <pageSetUpPr fitToPage="1"/>
  </sheetPr>
  <dimension ref="A1:B1"/>
  <sheetViews>
    <sheetView workbookViewId="0" showGridLines="0" defaultGridColor="1"/>
  </sheetViews>
  <sheetFormatPr defaultColWidth="8.83333" defaultRowHeight="13" customHeight="1" outlineLevelRow="0" outlineLevelCol="0"/>
  <cols>
    <col min="1" max="1" width="44.5312" style="128" customWidth="1"/>
    <col min="2" max="2" width="28.9766" style="128" customWidth="1"/>
    <col min="3" max="16384" width="8.85156" style="128" customWidth="1"/>
  </cols>
  <sheetData>
    <row r="1" ht="25.4" customHeight="1">
      <c r="A1" t="s" s="98">
        <v>3604</v>
      </c>
      <c r="B1" s="122">
        <f>_xlfn.COUNTIFS('RawData_Hard - results-9'!F3:F652,"=1",'RawData_Hard - results-9'!G3:G652,"=0")/COUNTIF('RawData_Hard - results-9'!G3:G652,"=0")</f>
        <v>0.304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J150"/>
  <sheetViews>
    <sheetView workbookViewId="0" showGridLines="0" defaultGridColor="1">
      <pane topLeftCell="B1" xSplit="1" ySplit="0" activePane="topRight" state="frozen"/>
    </sheetView>
  </sheetViews>
  <sheetFormatPr defaultColWidth="8.33333" defaultRowHeight="19.9" customHeight="1" outlineLevelRow="0" outlineLevelCol="0"/>
  <cols>
    <col min="1" max="1" width="27" style="129" customWidth="1"/>
    <col min="2" max="2" width="20.9375" style="129" customWidth="1"/>
    <col min="3" max="3" width="19.1562" style="129" customWidth="1"/>
    <col min="4" max="4" width="22.1328" style="129" customWidth="1"/>
    <col min="5" max="5" width="19.2266" style="129" customWidth="1"/>
    <col min="6" max="6" width="26.7578" style="129" customWidth="1"/>
    <col min="7" max="7" width="25.7969" style="129" customWidth="1"/>
    <col min="8" max="9" width="34.7812" style="129" customWidth="1"/>
    <col min="10" max="10" width="18.3438" style="129" customWidth="1"/>
    <col min="11" max="16384" width="8.35156" style="129" customWidth="1"/>
  </cols>
  <sheetData>
    <row r="1" ht="20.25" customHeight="1">
      <c r="A1" t="s" s="8">
        <v>7</v>
      </c>
      <c r="B1" t="s" s="40">
        <v>31</v>
      </c>
      <c r="C1" s="41"/>
      <c r="D1" t="s" s="130">
        <v>52</v>
      </c>
      <c r="E1" s="131"/>
      <c r="F1" t="s" s="49">
        <v>37</v>
      </c>
      <c r="G1" s="48"/>
      <c r="H1" t="s" s="40">
        <v>3570</v>
      </c>
      <c r="I1" t="s" s="40">
        <v>3611</v>
      </c>
      <c r="J1" s="47"/>
    </row>
    <row r="2" ht="20.25" customHeight="1">
      <c r="A2" s="132">
        <v>1</v>
      </c>
      <c r="B2" s="133">
        <f>INDEX('RawData_Aussois - Results Ausso'!M2:M2386,ROW(LOOKUP(CONCATENATE($A2,B$1,"1--"),'RawData_Aussois - Results Ausso'!B2:B2386)))</f>
        <v>0.0360666</v>
      </c>
      <c r="C2" t="s" s="13">
        <f>INDEX('RawData_Aussois - Results Ausso'!H2:H2386,ROW(LOOKUP(CONCATENATE($A2,B$1,"1--"),'RawData_Aussois - Results Ausso'!B2:B2386)))</f>
        <v>33</v>
      </c>
      <c r="D2" s="24">
        <f>INDEX('RawData_Aussois - Results Ausso'!M2:M2386,ROW(LOOKUP(CONCATENATE($A2,D$1,"1--"),'RawData_Aussois - Results Ausso'!B2:B2386)))</f>
        <v>0.0474448</v>
      </c>
      <c r="E2" t="s" s="58">
        <f>INDEX('RawData_Aussois - Results Ausso'!H2:H2386,ROW(LOOKUP(CONCATENATE($A2,D$1,"1--"),'RawData_Aussois - Results Ausso'!B2:B2386)))</f>
        <v>33</v>
      </c>
      <c r="F2" s="24">
        <f>INDEX('RawData_Aussois - Results Ausso'!M2:M2386,ROW(LOOKUP(CONCATENATE($A2,F$1,"1reverse_sequential3"),'RawData_Aussois - Results Ausso'!B2:B2386)))</f>
        <v>0.043752</v>
      </c>
      <c r="G2" t="s" s="13">
        <f>INDEX('RawData_Aussois - Results Ausso'!H2:H2386,ROW(LOOKUP(CONCATENATE($A2,F$1,"1reverse_sequential3"),'RawData_Aussois - Results Ausso'!B2:B2386)))</f>
        <v>33</v>
      </c>
      <c r="H2" t="s" s="134">
        <f>LOOKUP("NO_NASH_EQ_FOUND",B2:G2)</f>
        <v>33</v>
      </c>
      <c r="I2" t="s" s="134">
        <f>INDEX(A$1:J$1,MATCH(J2,A2:G2))</f>
        <v>3612</v>
      </c>
      <c r="J2" s="135">
        <f>MIN(F2,B2,D2)</f>
        <v>0.0360666</v>
      </c>
    </row>
    <row r="3" ht="20.05" customHeight="1">
      <c r="A3" s="136">
        <v>2</v>
      </c>
      <c r="B3" s="137">
        <f>INDEX('RawData_Aussois - Results Ausso'!M2:M2386,ROW(LOOKUP(CONCATENATE($A3,B$1,"1--"),'RawData_Aussois - Results Ausso'!B2:B2386)))</f>
        <v>0.0701031</v>
      </c>
      <c r="C3" t="s" s="19">
        <f>INDEX('RawData_Aussois - Results Ausso'!H2:H2386,ROW(LOOKUP(CONCATENATE($A3,B$1,"1--"),'RawData_Aussois - Results Ausso'!B2:B2386)))</f>
        <v>33</v>
      </c>
      <c r="D3" s="25">
        <f>INDEX('RawData_Aussois - Results Ausso'!M2:M2386,ROW(LOOKUP(CONCATENATE($A3,D$1,"1--"),'RawData_Aussois - Results Ausso'!B2:B2386)))</f>
        <v>0.213874</v>
      </c>
      <c r="E3" t="s" s="67">
        <f>INDEX('RawData_Aussois - Results Ausso'!H2:H2386,ROW(LOOKUP(CONCATENATE($A3,D$1,"1--"),'RawData_Aussois - Results Ausso'!B2:B2386)))</f>
        <v>33</v>
      </c>
      <c r="F3" s="25">
        <f>INDEX('RawData_Aussois - Results Ausso'!M2:M2386,ROW(LOOKUP(CONCATENATE($A3,F$1,"1reverse_sequential3"),'RawData_Aussois - Results Ausso'!B2:B2386)))</f>
        <v>0.08008850000000001</v>
      </c>
      <c r="G3" t="s" s="19">
        <f>INDEX('RawData_Aussois - Results Ausso'!H2:H2386,ROW(LOOKUP(CONCATENATE($A3,F$1,"1reverse_sequential3"),'RawData_Aussois - Results Ausso'!B2:B2386)))</f>
        <v>33</v>
      </c>
      <c r="H3" t="s" s="138">
        <f>LOOKUP("NO_NASH_EQ_FOUND",B3:G3)</f>
        <v>33</v>
      </c>
      <c r="I3" t="s" s="138">
        <f>INDEX(A$1:J$1,MATCH(J3,A3:G3))</f>
        <v>3612</v>
      </c>
      <c r="J3" s="139">
        <f>MIN(F3,B3,D3)</f>
        <v>0.0701031</v>
      </c>
    </row>
    <row r="4" ht="20.05" customHeight="1">
      <c r="A4" s="136">
        <v>3</v>
      </c>
      <c r="B4" s="137">
        <f>INDEX('RawData_Aussois - Results Ausso'!M2:M2386,ROW(LOOKUP(CONCATENATE($A4,B$1,"1--"),'RawData_Aussois - Results Ausso'!B2:B2386)))</f>
        <v>0.0519096</v>
      </c>
      <c r="C4" t="s" s="19">
        <f>INDEX('RawData_Aussois - Results Ausso'!H2:H2386,ROW(LOOKUP(CONCATENATE($A4,B$1,"1--"),'RawData_Aussois - Results Ausso'!B2:B2386)))</f>
        <v>33</v>
      </c>
      <c r="D4" s="25">
        <f>INDEX('RawData_Aussois - Results Ausso'!M2:M2386,ROW(LOOKUP(CONCATENATE($A4,D$1,"1--"),'RawData_Aussois - Results Ausso'!B2:B2386)))</f>
        <v>0.134798</v>
      </c>
      <c r="E4" t="s" s="67">
        <f>INDEX('RawData_Aussois - Results Ausso'!H2:H2386,ROW(LOOKUP(CONCATENATE($A4,D$1,"1--"),'RawData_Aussois - Results Ausso'!B2:B2386)))</f>
        <v>33</v>
      </c>
      <c r="F4" s="25">
        <f>INDEX('RawData_Aussois - Results Ausso'!M2:M2386,ROW(LOOKUP(CONCATENATE($A4,F$1,"1reverse_sequential3"),'RawData_Aussois - Results Ausso'!B2:B2386)))</f>
        <v>0.0631882</v>
      </c>
      <c r="G4" t="s" s="19">
        <f>INDEX('RawData_Aussois - Results Ausso'!H2:H2386,ROW(LOOKUP(CONCATENATE($A4,F$1,"1reverse_sequential3"),'RawData_Aussois - Results Ausso'!B2:B2386)))</f>
        <v>33</v>
      </c>
      <c r="H4" t="s" s="138">
        <f>LOOKUP("NO_NASH_EQ_FOUND",B4:G4)</f>
        <v>33</v>
      </c>
      <c r="I4" t="s" s="138">
        <f>INDEX(A$1:J$1,MATCH(J4,A4:G4))</f>
        <v>3612</v>
      </c>
      <c r="J4" s="139">
        <f>MIN(F4,B4,D4)</f>
        <v>0.0519096</v>
      </c>
    </row>
    <row r="5" ht="20.05" customHeight="1">
      <c r="A5" s="136">
        <v>4</v>
      </c>
      <c r="B5" s="137">
        <f>INDEX('RawData_Aussois - Results Ausso'!M2:M2386,ROW(LOOKUP(CONCATENATE($A5,B$1,"1--"),'RawData_Aussois - Results Ausso'!B2:B2386)))</f>
        <v>0.0401864</v>
      </c>
      <c r="C5" t="s" s="19">
        <f>INDEX('RawData_Aussois - Results Ausso'!H2:H2386,ROW(LOOKUP(CONCATENATE($A5,B$1,"1--"),'RawData_Aussois - Results Ausso'!B2:B2386)))</f>
        <v>33</v>
      </c>
      <c r="D5" s="25">
        <f>INDEX('RawData_Aussois - Results Ausso'!M2:M2386,ROW(LOOKUP(CONCATENATE($A5,D$1,"1--"),'RawData_Aussois - Results Ausso'!B2:B2386)))</f>
        <v>0.0823545</v>
      </c>
      <c r="E5" t="s" s="67">
        <f>INDEX('RawData_Aussois - Results Ausso'!H2:H2386,ROW(LOOKUP(CONCATENATE($A5,D$1,"1--"),'RawData_Aussois - Results Ausso'!B2:B2386)))</f>
        <v>33</v>
      </c>
      <c r="F5" s="25">
        <f>INDEX('RawData_Aussois - Results Ausso'!M2:M2386,ROW(LOOKUP(CONCATENATE($A5,F$1,"1reverse_sequential3"),'RawData_Aussois - Results Ausso'!B2:B2386)))</f>
        <v>0.0502371</v>
      </c>
      <c r="G5" t="s" s="19">
        <f>INDEX('RawData_Aussois - Results Ausso'!H2:H2386,ROW(LOOKUP(CONCATENATE($A5,F$1,"1reverse_sequential3"),'RawData_Aussois - Results Ausso'!B2:B2386)))</f>
        <v>33</v>
      </c>
      <c r="H5" t="s" s="138">
        <f>LOOKUP("NO_NASH_EQ_FOUND",B5:G5)</f>
        <v>33</v>
      </c>
      <c r="I5" t="s" s="138">
        <f>INDEX(A$1:J$1,MATCH(J5,A5:G5))</f>
        <v>3612</v>
      </c>
      <c r="J5" s="139">
        <f>MIN(F5,B5,D5)</f>
        <v>0.0401864</v>
      </c>
    </row>
    <row r="6" ht="20.05" customHeight="1">
      <c r="A6" s="136">
        <v>5</v>
      </c>
      <c r="B6" s="137">
        <f>INDEX('RawData_Aussois - Results Ausso'!M2:M2386,ROW(LOOKUP(CONCATENATE($A6,B$1,"1--"),'RawData_Aussois - Results Ausso'!B2:B2386)))</f>
        <v>0.0906961</v>
      </c>
      <c r="C6" t="s" s="19">
        <f>INDEX('RawData_Aussois - Results Ausso'!H2:H2386,ROW(LOOKUP(CONCATENATE($A6,B$1,"1--"),'RawData_Aussois - Results Ausso'!B2:B2386)))</f>
        <v>80</v>
      </c>
      <c r="D6" s="25">
        <f>INDEX('RawData_Aussois - Results Ausso'!M2:M2386,ROW(LOOKUP(CONCATENATE($A6,D$1,"1--"),'RawData_Aussois - Results Ausso'!B2:B2386)))</f>
        <v>0.0829189</v>
      </c>
      <c r="E6" t="s" s="67">
        <f>INDEX('RawData_Aussois - Results Ausso'!H2:H2386,ROW(LOOKUP(CONCATENATE($A6,D$1,"1--"),'RawData_Aussois - Results Ausso'!B2:B2386)))</f>
        <v>80</v>
      </c>
      <c r="F6" s="25">
        <f>INDEX('RawData_Aussois - Results Ausso'!M2:M2386,ROW(LOOKUP(CONCATENATE($A6,F$1,"1reverse_sequential3"),'RawData_Aussois - Results Ausso'!B2:B2386)))</f>
        <v>0.0385884</v>
      </c>
      <c r="G6" t="s" s="19">
        <f>INDEX('RawData_Aussois - Results Ausso'!H2:H2386,ROW(LOOKUP(CONCATENATE($A6,F$1,"1reverse_sequential3"),'RawData_Aussois - Results Ausso'!B2:B2386)))</f>
        <v>80</v>
      </c>
      <c r="H6" t="s" s="138">
        <f>LOOKUP("NO_NASH_EQ_FOUND",B6:G6)</f>
        <v>80</v>
      </c>
      <c r="I6" t="s" s="138">
        <f>INDEX(A$1:J$1,MATCH(J6,A6:G6))</f>
        <v>3613</v>
      </c>
      <c r="J6" s="139">
        <f>MIN(F6,B6,D6)</f>
        <v>0.0385884</v>
      </c>
    </row>
    <row r="7" ht="20.05" customHeight="1">
      <c r="A7" s="136">
        <v>6</v>
      </c>
      <c r="B7" s="137">
        <f>INDEX('RawData_Aussois - Results Ausso'!M2:M2386,ROW(LOOKUP(CONCATENATE($A7,B$1,"1--"),'RawData_Aussois - Results Ausso'!B2:B2386)))</f>
        <v>0.0597834</v>
      </c>
      <c r="C7" t="s" s="19">
        <f>INDEX('RawData_Aussois - Results Ausso'!H2:H2386,ROW(LOOKUP(CONCATENATE($A7,B$1,"1--"),'RawData_Aussois - Results Ausso'!B2:B2386)))</f>
        <v>33</v>
      </c>
      <c r="D7" s="25">
        <f>INDEX('RawData_Aussois - Results Ausso'!M2:M2386,ROW(LOOKUP(CONCATENATE($A7,D$1,"1--"),'RawData_Aussois - Results Ausso'!B2:B2386)))</f>
        <v>0.178948</v>
      </c>
      <c r="E7" t="s" s="67">
        <f>INDEX('RawData_Aussois - Results Ausso'!H2:H2386,ROW(LOOKUP(CONCATENATE($A7,D$1,"1--"),'RawData_Aussois - Results Ausso'!B2:B2386)))</f>
        <v>33</v>
      </c>
      <c r="F7" s="25">
        <f>INDEX('RawData_Aussois - Results Ausso'!M2:M2386,ROW(LOOKUP(CONCATENATE($A7,F$1,"1reverse_sequential3"),'RawData_Aussois - Results Ausso'!B2:B2386)))</f>
        <v>0.112923</v>
      </c>
      <c r="G7" t="s" s="19">
        <f>INDEX('RawData_Aussois - Results Ausso'!H2:H2386,ROW(LOOKUP(CONCATENATE($A7,F$1,"1reverse_sequential3"),'RawData_Aussois - Results Ausso'!B2:B2386)))</f>
        <v>33</v>
      </c>
      <c r="H7" t="s" s="138">
        <f>LOOKUP("NO_NASH_EQ_FOUND",B7:G7)</f>
        <v>33</v>
      </c>
      <c r="I7" t="s" s="138">
        <f>INDEX(A$1:J$1,MATCH(J7,A7:G7))</f>
        <v>3612</v>
      </c>
      <c r="J7" s="139">
        <f>MIN(F7,B7,D7)</f>
        <v>0.0597834</v>
      </c>
    </row>
    <row r="8" ht="20.05" customHeight="1">
      <c r="A8" s="136">
        <v>7</v>
      </c>
      <c r="B8" s="137">
        <f>INDEX('RawData_Aussois - Results Ausso'!M2:M2386,ROW(LOOKUP(CONCATENATE($A8,B$1,"1--"),'RawData_Aussois - Results Ausso'!B2:B2386)))</f>
        <v>0.060672</v>
      </c>
      <c r="C8" t="s" s="19">
        <f>INDEX('RawData_Aussois - Results Ausso'!H2:H2386,ROW(LOOKUP(CONCATENATE($A8,B$1,"1--"),'RawData_Aussois - Results Ausso'!B2:B2386)))</f>
        <v>33</v>
      </c>
      <c r="D8" s="25">
        <f>INDEX('RawData_Aussois - Results Ausso'!M2:M2386,ROW(LOOKUP(CONCATENATE($A8,D$1,"1--"),'RawData_Aussois - Results Ausso'!B2:B2386)))</f>
        <v>0.26849</v>
      </c>
      <c r="E8" t="s" s="67">
        <f>INDEX('RawData_Aussois - Results Ausso'!H2:H2386,ROW(LOOKUP(CONCATENATE($A8,D$1,"1--"),'RawData_Aussois - Results Ausso'!B2:B2386)))</f>
        <v>33</v>
      </c>
      <c r="F8" s="25">
        <f>INDEX('RawData_Aussois - Results Ausso'!M2:M2386,ROW(LOOKUP(CONCATENATE($A8,F$1,"1reverse_sequential3"),'RawData_Aussois - Results Ausso'!B2:B2386)))</f>
        <v>0.07348</v>
      </c>
      <c r="G8" t="s" s="19">
        <f>INDEX('RawData_Aussois - Results Ausso'!H2:H2386,ROW(LOOKUP(CONCATENATE($A8,F$1,"1reverse_sequential3"),'RawData_Aussois - Results Ausso'!B2:B2386)))</f>
        <v>33</v>
      </c>
      <c r="H8" t="s" s="138">
        <f>LOOKUP("NO_NASH_EQ_FOUND",B8:G8)</f>
        <v>33</v>
      </c>
      <c r="I8" t="s" s="138">
        <f>INDEX(A$1:J$1,MATCH(J8,A8:G8))</f>
        <v>3612</v>
      </c>
      <c r="J8" s="139">
        <f>MIN(F8,B8,D8)</f>
        <v>0.060672</v>
      </c>
    </row>
    <row r="9" ht="20.05" customHeight="1">
      <c r="A9" s="136">
        <v>8</v>
      </c>
      <c r="B9" s="137">
        <f>INDEX('RawData_Aussois - Results Ausso'!M2:M2386,ROW(LOOKUP(CONCATENATE($A9,B$1,"1--"),'RawData_Aussois - Results Ausso'!B2:B2386)))</f>
        <v>0.08460230000000001</v>
      </c>
      <c r="C9" t="s" s="19">
        <f>INDEX('RawData_Aussois - Results Ausso'!H2:H2386,ROW(LOOKUP(CONCATENATE($A9,B$1,"1--"),'RawData_Aussois - Results Ausso'!B2:B2386)))</f>
        <v>80</v>
      </c>
      <c r="D9" s="25">
        <f>INDEX('RawData_Aussois - Results Ausso'!M2:M2386,ROW(LOOKUP(CONCATENATE($A9,D$1,"1--"),'RawData_Aussois - Results Ausso'!B2:B2386)))</f>
        <v>0.0705972</v>
      </c>
      <c r="E9" t="s" s="67">
        <f>INDEX('RawData_Aussois - Results Ausso'!H2:H2386,ROW(LOOKUP(CONCATENATE($A9,D$1,"1--"),'RawData_Aussois - Results Ausso'!B2:B2386)))</f>
        <v>80</v>
      </c>
      <c r="F9" s="25">
        <f>INDEX('RawData_Aussois - Results Ausso'!M2:M2386,ROW(LOOKUP(CONCATENATE($A9,F$1,"1reverse_sequential3"),'RawData_Aussois - Results Ausso'!B2:B2386)))</f>
        <v>0.0781994</v>
      </c>
      <c r="G9" t="s" s="19">
        <f>INDEX('RawData_Aussois - Results Ausso'!H2:H2386,ROW(LOOKUP(CONCATENATE($A9,F$1,"1reverse_sequential3"),'RawData_Aussois - Results Ausso'!B2:B2386)))</f>
        <v>80</v>
      </c>
      <c r="H9" t="s" s="138">
        <f>LOOKUP("NO_NASH_EQ_FOUND",B9:G9)</f>
        <v>80</v>
      </c>
      <c r="I9" t="s" s="138">
        <f>INDEX(A$1:J$1,MATCH(J9,A9:G9))</f>
        <v>3614</v>
      </c>
      <c r="J9" s="139">
        <f>MIN(F9,B9,D9)</f>
        <v>0.0705972</v>
      </c>
    </row>
    <row r="10" ht="20.05" customHeight="1">
      <c r="A10" s="136">
        <v>9</v>
      </c>
      <c r="B10" s="137">
        <f>INDEX('RawData_Aussois - Results Ausso'!M2:M2386,ROW(LOOKUP(CONCATENATE($A10,B$1,"1--"),'RawData_Aussois - Results Ausso'!B2:B2386)))</f>
        <v>0.0448409</v>
      </c>
      <c r="C10" t="s" s="19">
        <f>INDEX('RawData_Aussois - Results Ausso'!H2:H2386,ROW(LOOKUP(CONCATENATE($A10,B$1,"1--"),'RawData_Aussois - Results Ausso'!B2:B2386)))</f>
        <v>33</v>
      </c>
      <c r="D10" s="25">
        <f>INDEX('RawData_Aussois - Results Ausso'!M2:M2386,ROW(LOOKUP(CONCATENATE($A10,D$1,"1--"),'RawData_Aussois - Results Ausso'!B2:B2386)))</f>
        <v>0.0928711</v>
      </c>
      <c r="E10" t="s" s="67">
        <f>INDEX('RawData_Aussois - Results Ausso'!H2:H2386,ROW(LOOKUP(CONCATENATE($A10,D$1,"1--"),'RawData_Aussois - Results Ausso'!B2:B2386)))</f>
        <v>33</v>
      </c>
      <c r="F10" s="25">
        <f>INDEX('RawData_Aussois - Results Ausso'!M2:M2386,ROW(LOOKUP(CONCATENATE($A10,F$1,"1reverse_sequential3"),'RawData_Aussois - Results Ausso'!B2:B2386)))</f>
        <v>0.0559411</v>
      </c>
      <c r="G10" t="s" s="19">
        <f>INDEX('RawData_Aussois - Results Ausso'!H2:H2386,ROW(LOOKUP(CONCATENATE($A10,F$1,"1reverse_sequential3"),'RawData_Aussois - Results Ausso'!B2:B2386)))</f>
        <v>33</v>
      </c>
      <c r="H10" t="s" s="138">
        <f>LOOKUP("NO_NASH_EQ_FOUND",B10:G10)</f>
        <v>33</v>
      </c>
      <c r="I10" t="s" s="138">
        <f>INDEX(A$1:J$1,MATCH(J10,A10:G10))</f>
        <v>3612</v>
      </c>
      <c r="J10" s="139">
        <f>MIN(F10,B10,D10)</f>
        <v>0.0448409</v>
      </c>
    </row>
    <row r="11" ht="20.05" customHeight="1">
      <c r="A11" s="136">
        <v>10</v>
      </c>
      <c r="B11" s="137">
        <f>INDEX('RawData_Aussois - Results Ausso'!M2:M2386,ROW(LOOKUP(CONCATENATE($A11,B$1,"1--"),'RawData_Aussois - Results Ausso'!B2:B2386)))</f>
        <v>0.15888</v>
      </c>
      <c r="C11" t="s" s="19">
        <f>INDEX('RawData_Aussois - Results Ausso'!H2:H2386,ROW(LOOKUP(CONCATENATE($A11,B$1,"1--"),'RawData_Aussois - Results Ausso'!B2:B2386)))</f>
        <v>80</v>
      </c>
      <c r="D11" s="25">
        <f>INDEX('RawData_Aussois - Results Ausso'!M2:M2386,ROW(LOOKUP(CONCATENATE($A11,D$1,"1--"),'RawData_Aussois - Results Ausso'!B2:B2386)))</f>
        <v>0.18947</v>
      </c>
      <c r="E11" t="s" s="67">
        <f>INDEX('RawData_Aussois - Results Ausso'!H2:H2386,ROW(LOOKUP(CONCATENATE($A11,D$1,"1--"),'RawData_Aussois - Results Ausso'!B2:B2386)))</f>
        <v>80</v>
      </c>
      <c r="F11" s="25">
        <f>INDEX('RawData_Aussois - Results Ausso'!M2:M2386,ROW(LOOKUP(CONCATENATE($A11,F$1,"1reverse_sequential3"),'RawData_Aussois - Results Ausso'!B2:B2386)))</f>
        <v>0.1977</v>
      </c>
      <c r="G11" t="s" s="19">
        <f>INDEX('RawData_Aussois - Results Ausso'!H2:H2386,ROW(LOOKUP(CONCATENATE($A11,F$1,"1reverse_sequential3"),'RawData_Aussois - Results Ausso'!B2:B2386)))</f>
        <v>80</v>
      </c>
      <c r="H11" t="s" s="138">
        <f>LOOKUP("NO_NASH_EQ_FOUND",B11:G11)</f>
        <v>80</v>
      </c>
      <c r="I11" t="s" s="138">
        <f>INDEX(A$1:J$1,MATCH(J11,A11:G11))</f>
        <v>3612</v>
      </c>
      <c r="J11" s="139">
        <f>MIN(F11,B11,D11)</f>
        <v>0.15888</v>
      </c>
    </row>
    <row r="12" ht="20.05" customHeight="1">
      <c r="A12" s="136">
        <v>11</v>
      </c>
      <c r="B12" s="137">
        <f>INDEX('RawData_Aussois - Results Ausso'!M2:M2386,ROW(LOOKUP(CONCATENATE($A12,B$1,"1--"),'RawData_Aussois - Results Ausso'!B2:B2386)))</f>
        <v>0.07830529999999999</v>
      </c>
      <c r="C12" t="s" s="19">
        <f>INDEX('RawData_Aussois - Results Ausso'!H2:H2386,ROW(LOOKUP(CONCATENATE($A12,B$1,"1--"),'RawData_Aussois - Results Ausso'!B2:B2386)))</f>
        <v>33</v>
      </c>
      <c r="D12" s="25">
        <f>INDEX('RawData_Aussois - Results Ausso'!M2:M2386,ROW(LOOKUP(CONCATENATE($A12,D$1,"1--"),'RawData_Aussois - Results Ausso'!B2:B2386)))</f>
        <v>0.262479</v>
      </c>
      <c r="E12" t="s" s="67">
        <f>INDEX('RawData_Aussois - Results Ausso'!H2:H2386,ROW(LOOKUP(CONCATENATE($A12,D$1,"1--"),'RawData_Aussois - Results Ausso'!B2:B2386)))</f>
        <v>33</v>
      </c>
      <c r="F12" s="25">
        <f>INDEX('RawData_Aussois - Results Ausso'!M2:M2386,ROW(LOOKUP(CONCATENATE($A12,F$1,"1reverse_sequential3"),'RawData_Aussois - Results Ausso'!B2:B2386)))</f>
        <v>0.141122</v>
      </c>
      <c r="G12" t="s" s="19">
        <f>INDEX('RawData_Aussois - Results Ausso'!H2:H2386,ROW(LOOKUP(CONCATENATE($A12,F$1,"1reverse_sequential3"),'RawData_Aussois - Results Ausso'!B2:B2386)))</f>
        <v>33</v>
      </c>
      <c r="H12" t="s" s="138">
        <f>LOOKUP("NO_NASH_EQ_FOUND",B12:G12)</f>
        <v>33</v>
      </c>
      <c r="I12" t="s" s="138">
        <f>INDEX(A$1:J$1,MATCH(J12,A12:G12))</f>
        <v>3612</v>
      </c>
      <c r="J12" s="139">
        <f>MIN(F12,B12,D12)</f>
        <v>0.07830529999999999</v>
      </c>
    </row>
    <row r="13" ht="20.05" customHeight="1">
      <c r="A13" s="136">
        <v>12</v>
      </c>
      <c r="B13" s="137">
        <f>INDEX('RawData_Aussois - Results Ausso'!M2:M2386,ROW(LOOKUP(CONCATENATE($A13,B$1,"1--"),'RawData_Aussois - Results Ausso'!B2:B2386)))</f>
        <v>2.06953</v>
      </c>
      <c r="C13" t="s" s="19">
        <f>INDEX('RawData_Aussois - Results Ausso'!H2:H2386,ROW(LOOKUP(CONCATENATE($A13,B$1,"1--"),'RawData_Aussois - Results Ausso'!B2:B2386)))</f>
        <v>80</v>
      </c>
      <c r="D13" s="25">
        <f>INDEX('RawData_Aussois - Results Ausso'!M2:M2386,ROW(LOOKUP(CONCATENATE($A13,D$1,"1--"),'RawData_Aussois - Results Ausso'!B2:B2386)))</f>
        <v>0.111232</v>
      </c>
      <c r="E13" t="s" s="67">
        <f>INDEX('RawData_Aussois - Results Ausso'!H2:H2386,ROW(LOOKUP(CONCATENATE($A13,D$1,"1--"),'RawData_Aussois - Results Ausso'!B2:B2386)))</f>
        <v>80</v>
      </c>
      <c r="F13" s="25">
        <f>INDEX('RawData_Aussois - Results Ausso'!M2:M2386,ROW(LOOKUP(CONCATENATE($A13,F$1,"1reverse_sequential3"),'RawData_Aussois - Results Ausso'!B2:B2386)))</f>
        <v>0.286817</v>
      </c>
      <c r="G13" t="s" s="19">
        <f>INDEX('RawData_Aussois - Results Ausso'!H2:H2386,ROW(LOOKUP(CONCATENATE($A13,F$1,"1reverse_sequential3"),'RawData_Aussois - Results Ausso'!B2:B2386)))</f>
        <v>80</v>
      </c>
      <c r="H13" t="s" s="138">
        <f>LOOKUP("NO_NASH_EQ_FOUND",B13:G13)</f>
        <v>80</v>
      </c>
      <c r="I13" t="s" s="138">
        <f>INDEX(A$1:J$1,MATCH(J13,A13:G13))</f>
        <v>3614</v>
      </c>
      <c r="J13" s="139">
        <f>MIN(F13,B13,D13)</f>
        <v>0.111232</v>
      </c>
    </row>
    <row r="14" ht="20.05" customHeight="1">
      <c r="A14" s="136">
        <v>13</v>
      </c>
      <c r="B14" s="137">
        <f>INDEX('RawData_Aussois - Results Ausso'!M2:M2386,ROW(LOOKUP(CONCATENATE($A14,B$1,"1--"),'RawData_Aussois - Results Ausso'!B2:B2386)))</f>
        <v>0.037694</v>
      </c>
      <c r="C14" t="s" s="19">
        <f>INDEX('RawData_Aussois - Results Ausso'!H2:H2386,ROW(LOOKUP(CONCATENATE($A14,B$1,"1--"),'RawData_Aussois - Results Ausso'!B2:B2386)))</f>
        <v>33</v>
      </c>
      <c r="D14" s="25">
        <f>INDEX('RawData_Aussois - Results Ausso'!M2:M2386,ROW(LOOKUP(CONCATENATE($A14,D$1,"1--"),'RawData_Aussois - Results Ausso'!B2:B2386)))</f>
        <v>0.06909700000000001</v>
      </c>
      <c r="E14" t="s" s="67">
        <f>INDEX('RawData_Aussois - Results Ausso'!H2:H2386,ROW(LOOKUP(CONCATENATE($A14,D$1,"1--"),'RawData_Aussois - Results Ausso'!B2:B2386)))</f>
        <v>33</v>
      </c>
      <c r="F14" s="25">
        <f>INDEX('RawData_Aussois - Results Ausso'!M2:M2386,ROW(LOOKUP(CONCATENATE($A14,F$1,"1reverse_sequential3"),'RawData_Aussois - Results Ausso'!B2:B2386)))</f>
        <v>0.0478882</v>
      </c>
      <c r="G14" t="s" s="19">
        <f>INDEX('RawData_Aussois - Results Ausso'!H2:H2386,ROW(LOOKUP(CONCATENATE($A14,F$1,"1reverse_sequential3"),'RawData_Aussois - Results Ausso'!B2:B2386)))</f>
        <v>33</v>
      </c>
      <c r="H14" t="s" s="138">
        <f>LOOKUP("NO_NASH_EQ_FOUND",B14:G14)</f>
        <v>33</v>
      </c>
      <c r="I14" t="s" s="138">
        <f>INDEX(A$1:J$1,MATCH(J14,A14:G14))</f>
        <v>3612</v>
      </c>
      <c r="J14" s="139">
        <f>MIN(F14,B14,D14)</f>
        <v>0.037694</v>
      </c>
    </row>
    <row r="15" ht="20.05" customHeight="1">
      <c r="A15" s="136">
        <v>14</v>
      </c>
      <c r="B15" s="137">
        <f>INDEX('RawData_Aussois - Results Ausso'!M2:M2386,ROW(LOOKUP(CONCATENATE($A15,B$1,"1--"),'RawData_Aussois - Results Ausso'!B2:B2386)))</f>
        <v>0.0560127</v>
      </c>
      <c r="C15" t="s" s="19">
        <f>INDEX('RawData_Aussois - Results Ausso'!H2:H2386,ROW(LOOKUP(CONCATENATE($A15,B$1,"1--"),'RawData_Aussois - Results Ausso'!B2:B2386)))</f>
        <v>33</v>
      </c>
      <c r="D15" s="25">
        <f>INDEX('RawData_Aussois - Results Ausso'!M2:M2386,ROW(LOOKUP(CONCATENATE($A15,D$1,"1--"),'RawData_Aussois - Results Ausso'!B2:B2386)))</f>
        <v>0.102996</v>
      </c>
      <c r="E15" t="s" s="67">
        <f>INDEX('RawData_Aussois - Results Ausso'!H2:H2386,ROW(LOOKUP(CONCATENATE($A15,D$1,"1--"),'RawData_Aussois - Results Ausso'!B2:B2386)))</f>
        <v>33</v>
      </c>
      <c r="F15" s="25">
        <f>INDEX('RawData_Aussois - Results Ausso'!M2:M2386,ROW(LOOKUP(CONCATENATE($A15,F$1,"1reverse_sequential3"),'RawData_Aussois - Results Ausso'!B2:B2386)))</f>
        <v>0.0668429</v>
      </c>
      <c r="G15" t="s" s="19">
        <f>INDEX('RawData_Aussois - Results Ausso'!H2:H2386,ROW(LOOKUP(CONCATENATE($A15,F$1,"1reverse_sequential3"),'RawData_Aussois - Results Ausso'!B2:B2386)))</f>
        <v>33</v>
      </c>
      <c r="H15" t="s" s="138">
        <f>LOOKUP("NO_NASH_EQ_FOUND",B15:G15)</f>
        <v>33</v>
      </c>
      <c r="I15" t="s" s="138">
        <f>INDEX(A$1:J$1,MATCH(J15,A15:G15))</f>
        <v>3612</v>
      </c>
      <c r="J15" s="139">
        <f>MIN(F15,B15,D15)</f>
        <v>0.0560127</v>
      </c>
    </row>
    <row r="16" ht="20.05" customHeight="1">
      <c r="A16" s="136">
        <v>15</v>
      </c>
      <c r="B16" s="137">
        <f>INDEX('RawData_Aussois - Results Ausso'!M2:M2386,ROW(LOOKUP(CONCATENATE($A16,B$1,"1--"),'RawData_Aussois - Results Ausso'!B2:B2386)))</f>
        <v>0.17587</v>
      </c>
      <c r="C16" t="s" s="19">
        <f>INDEX('RawData_Aussois - Results Ausso'!H2:H2386,ROW(LOOKUP(CONCATENATE($A16,B$1,"1--"),'RawData_Aussois - Results Ausso'!B2:B2386)))</f>
        <v>80</v>
      </c>
      <c r="D16" s="25">
        <f>INDEX('RawData_Aussois - Results Ausso'!M2:M2386,ROW(LOOKUP(CONCATENATE($A16,D$1,"1--"),'RawData_Aussois - Results Ausso'!B2:B2386)))</f>
        <v>0.228431</v>
      </c>
      <c r="E16" t="s" s="67">
        <f>INDEX('RawData_Aussois - Results Ausso'!H2:H2386,ROW(LOOKUP(CONCATENATE($A16,D$1,"1--"),'RawData_Aussois - Results Ausso'!B2:B2386)))</f>
        <v>80</v>
      </c>
      <c r="F16" s="25">
        <f>INDEX('RawData_Aussois - Results Ausso'!M2:M2386,ROW(LOOKUP(CONCATENATE($A16,F$1,"1reverse_sequential3"),'RawData_Aussois - Results Ausso'!B2:B2386)))</f>
        <v>0.0840114</v>
      </c>
      <c r="G16" t="s" s="19">
        <f>INDEX('RawData_Aussois - Results Ausso'!H2:H2386,ROW(LOOKUP(CONCATENATE($A16,F$1,"1reverse_sequential3"),'RawData_Aussois - Results Ausso'!B2:B2386)))</f>
        <v>80</v>
      </c>
      <c r="H16" t="s" s="138">
        <f>LOOKUP("NO_NASH_EQ_FOUND",B16:G16)</f>
        <v>80</v>
      </c>
      <c r="I16" t="s" s="138">
        <f>INDEX(A$1:J$1,MATCH(J16,A16:G16))</f>
        <v>3613</v>
      </c>
      <c r="J16" s="139">
        <f>MIN(F16,B16,D16)</f>
        <v>0.0840114</v>
      </c>
    </row>
    <row r="17" ht="20.05" customHeight="1">
      <c r="A17" s="136">
        <v>16</v>
      </c>
      <c r="B17" s="137">
        <f>INDEX('RawData_Aussois - Results Ausso'!M2:M2386,ROW(LOOKUP(CONCATENATE($A17,B$1,"1--"),'RawData_Aussois - Results Ausso'!B2:B2386)))</f>
        <v>1800.1</v>
      </c>
      <c r="C17" t="s" s="19">
        <f>INDEX('RawData_Aussois - Results Ausso'!H2:H2386,ROW(LOOKUP(CONCATENATE($A17,B$1,"1--"),'RawData_Aussois - Results Ausso'!B2:B2386)))</f>
        <v>63</v>
      </c>
      <c r="D17" s="25">
        <f>INDEX('RawData_Aussois - Results Ausso'!M2:M2386,ROW(LOOKUP(CONCATENATE($A17,D$1,"1--"),'RawData_Aussois - Results Ausso'!B2:B2386)))</f>
        <v>0.114654</v>
      </c>
      <c r="E17" t="s" s="67">
        <f>INDEX('RawData_Aussois - Results Ausso'!H2:H2386,ROW(LOOKUP(CONCATENATE($A17,D$1,"1--"),'RawData_Aussois - Results Ausso'!B2:B2386)))</f>
        <v>80</v>
      </c>
      <c r="F17" s="25">
        <f>INDEX('RawData_Aussois - Results Ausso'!M2:M2386,ROW(LOOKUP(CONCATENATE($A17,F$1,"1reverse_sequential3"),'RawData_Aussois - Results Ausso'!B2:B2386)))</f>
        <v>1.49055</v>
      </c>
      <c r="G17" t="s" s="19">
        <f>INDEX('RawData_Aussois - Results Ausso'!H2:H2386,ROW(LOOKUP(CONCATENATE($A17,F$1,"1reverse_sequential3"),'RawData_Aussois - Results Ausso'!B2:B2386)))</f>
        <v>80</v>
      </c>
      <c r="H17" t="s" s="138">
        <f>LOOKUP("NO_NASH_EQ_FOUND",B17:G17)</f>
        <v>80</v>
      </c>
      <c r="I17" t="s" s="138">
        <f>INDEX(A$1:J$1,MATCH(J17,A17:G17))</f>
        <v>3614</v>
      </c>
      <c r="J17" s="139">
        <f>MIN(F17,B17,D17)</f>
        <v>0.114654</v>
      </c>
    </row>
    <row r="18" ht="20.05" customHeight="1">
      <c r="A18" s="136">
        <v>17</v>
      </c>
      <c r="B18" s="137">
        <f>INDEX('RawData_Aussois - Results Ausso'!M2:M2386,ROW(LOOKUP(CONCATENATE($A18,B$1,"1--"),'RawData_Aussois - Results Ausso'!B2:B2386)))</f>
        <v>0.0558694</v>
      </c>
      <c r="C18" t="s" s="19">
        <f>INDEX('RawData_Aussois - Results Ausso'!H2:H2386,ROW(LOOKUP(CONCATENATE($A18,B$1,"1--"),'RawData_Aussois - Results Ausso'!B2:B2386)))</f>
        <v>80</v>
      </c>
      <c r="D18" s="25">
        <f>INDEX('RawData_Aussois - Results Ausso'!M2:M2386,ROW(LOOKUP(CONCATENATE($A18,D$1,"1--"),'RawData_Aussois - Results Ausso'!B2:B2386)))</f>
        <v>0.169606</v>
      </c>
      <c r="E18" t="s" s="67">
        <f>INDEX('RawData_Aussois - Results Ausso'!H2:H2386,ROW(LOOKUP(CONCATENATE($A18,D$1,"1--"),'RawData_Aussois - Results Ausso'!B2:B2386)))</f>
        <v>80</v>
      </c>
      <c r="F18" s="25">
        <f>INDEX('RawData_Aussois - Results Ausso'!M2:M2386,ROW(LOOKUP(CONCATENATE($A18,F$1,"1reverse_sequential3"),'RawData_Aussois - Results Ausso'!B2:B2386)))</f>
        <v>0.06575739999999999</v>
      </c>
      <c r="G18" t="s" s="19">
        <f>INDEX('RawData_Aussois - Results Ausso'!H2:H2386,ROW(LOOKUP(CONCATENATE($A18,F$1,"1reverse_sequential3"),'RawData_Aussois - Results Ausso'!B2:B2386)))</f>
        <v>80</v>
      </c>
      <c r="H18" t="s" s="138">
        <f>LOOKUP("NO_NASH_EQ_FOUND",B18:G18)</f>
        <v>80</v>
      </c>
      <c r="I18" t="s" s="138">
        <f>INDEX(A$1:J$1,MATCH(J18,A18:G18))</f>
        <v>3612</v>
      </c>
      <c r="J18" s="139">
        <f>MIN(F18,B18,D18)</f>
        <v>0.0558694</v>
      </c>
    </row>
    <row r="19" ht="20.05" customHeight="1">
      <c r="A19" s="136">
        <v>18</v>
      </c>
      <c r="B19" s="137">
        <f>INDEX('RawData_Aussois - Results Ausso'!M2:M2386,ROW(LOOKUP(CONCATENATE($A19,B$1,"1--"),'RawData_Aussois - Results Ausso'!B2:B2386)))</f>
        <v>3.1654</v>
      </c>
      <c r="C19" t="s" s="19">
        <f>INDEX('RawData_Aussois - Results Ausso'!H2:H2386,ROW(LOOKUP(CONCATENATE($A19,B$1,"1--"),'RawData_Aussois - Results Ausso'!B2:B2386)))</f>
        <v>80</v>
      </c>
      <c r="D19" s="25">
        <f>INDEX('RawData_Aussois - Results Ausso'!M2:M2386,ROW(LOOKUP(CONCATENATE($A19,D$1,"1--"),'RawData_Aussois - Results Ausso'!B2:B2386)))</f>
        <v>0.0704838</v>
      </c>
      <c r="E19" t="s" s="67">
        <f>INDEX('RawData_Aussois - Results Ausso'!H2:H2386,ROW(LOOKUP(CONCATENATE($A19,D$1,"1--"),'RawData_Aussois - Results Ausso'!B2:B2386)))</f>
        <v>80</v>
      </c>
      <c r="F19" s="25">
        <f>INDEX('RawData_Aussois - Results Ausso'!M2:M2386,ROW(LOOKUP(CONCATENATE($A19,F$1,"1reverse_sequential3"),'RawData_Aussois - Results Ausso'!B2:B2386)))</f>
        <v>0.151921</v>
      </c>
      <c r="G19" t="s" s="19">
        <f>INDEX('RawData_Aussois - Results Ausso'!H2:H2386,ROW(LOOKUP(CONCATENATE($A19,F$1,"1reverse_sequential3"),'RawData_Aussois - Results Ausso'!B2:B2386)))</f>
        <v>80</v>
      </c>
      <c r="H19" t="s" s="138">
        <f>LOOKUP("NO_NASH_EQ_FOUND",B19:G19)</f>
        <v>80</v>
      </c>
      <c r="I19" t="s" s="138">
        <f>INDEX(A$1:J$1,MATCH(J19,A19:G19))</f>
        <v>3614</v>
      </c>
      <c r="J19" s="139">
        <f>MIN(F19,B19,D19)</f>
        <v>0.0704838</v>
      </c>
    </row>
    <row r="20" ht="20.05" customHeight="1">
      <c r="A20" s="136">
        <v>19</v>
      </c>
      <c r="B20" s="137">
        <f>INDEX('RawData_Aussois - Results Ausso'!M2:M2386,ROW(LOOKUP(CONCATENATE($A20,B$1,"1--"),'RawData_Aussois - Results Ausso'!B2:B2386)))</f>
        <v>0.0697707</v>
      </c>
      <c r="C20" t="s" s="19">
        <f>INDEX('RawData_Aussois - Results Ausso'!H2:H2386,ROW(LOOKUP(CONCATENATE($A20,B$1,"1--"),'RawData_Aussois - Results Ausso'!B2:B2386)))</f>
        <v>33</v>
      </c>
      <c r="D20" s="25">
        <f>INDEX('RawData_Aussois - Results Ausso'!M2:M2386,ROW(LOOKUP(CONCATENATE($A20,D$1,"1--"),'RawData_Aussois - Results Ausso'!B2:B2386)))</f>
        <v>0.224171</v>
      </c>
      <c r="E20" t="s" s="67">
        <f>INDEX('RawData_Aussois - Results Ausso'!H2:H2386,ROW(LOOKUP(CONCATENATE($A20,D$1,"1--"),'RawData_Aussois - Results Ausso'!B2:B2386)))</f>
        <v>33</v>
      </c>
      <c r="F20" s="25">
        <f>INDEX('RawData_Aussois - Results Ausso'!M2:M2386,ROW(LOOKUP(CONCATENATE($A20,F$1,"1reverse_sequential3"),'RawData_Aussois - Results Ausso'!B2:B2386)))</f>
        <v>0.0811711</v>
      </c>
      <c r="G20" t="s" s="19">
        <f>INDEX('RawData_Aussois - Results Ausso'!H2:H2386,ROW(LOOKUP(CONCATENATE($A20,F$1,"1reverse_sequential3"),'RawData_Aussois - Results Ausso'!B2:B2386)))</f>
        <v>33</v>
      </c>
      <c r="H20" t="s" s="138">
        <f>LOOKUP("NO_NASH_EQ_FOUND",B20:G20)</f>
        <v>33</v>
      </c>
      <c r="I20" t="s" s="138">
        <f>INDEX(A$1:J$1,MATCH(J20,A20:G20))</f>
        <v>3612</v>
      </c>
      <c r="J20" s="139">
        <f>MIN(F20,B20,D20)</f>
        <v>0.0697707</v>
      </c>
    </row>
    <row r="21" ht="20.05" customHeight="1">
      <c r="A21" s="136">
        <v>20</v>
      </c>
      <c r="B21" s="137">
        <f>INDEX('RawData_Aussois - Results Ausso'!M2:M2386,ROW(LOOKUP(CONCATENATE($A21,B$1,"1--"),'RawData_Aussois - Results Ausso'!B2:B2386)))</f>
        <v>0.0504211</v>
      </c>
      <c r="C21" t="s" s="19">
        <f>INDEX('RawData_Aussois - Results Ausso'!H2:H2386,ROW(LOOKUP(CONCATENATE($A21,B$1,"1--"),'RawData_Aussois - Results Ausso'!B2:B2386)))</f>
        <v>33</v>
      </c>
      <c r="D21" s="25">
        <f>INDEX('RawData_Aussois - Results Ausso'!M2:M2386,ROW(LOOKUP(CONCATENATE($A21,D$1,"1--"),'RawData_Aussois - Results Ausso'!B2:B2386)))</f>
        <v>0.08117779999999999</v>
      </c>
      <c r="E21" t="s" s="67">
        <f>INDEX('RawData_Aussois - Results Ausso'!H2:H2386,ROW(LOOKUP(CONCATENATE($A21,D$1,"1--"),'RawData_Aussois - Results Ausso'!B2:B2386)))</f>
        <v>33</v>
      </c>
      <c r="F21" s="25">
        <f>INDEX('RawData_Aussois - Results Ausso'!M2:M2386,ROW(LOOKUP(CONCATENATE($A21,F$1,"1reverse_sequential3"),'RawData_Aussois - Results Ausso'!B2:B2386)))</f>
        <v>0.0607689</v>
      </c>
      <c r="G21" t="s" s="19">
        <f>INDEX('RawData_Aussois - Results Ausso'!H2:H2386,ROW(LOOKUP(CONCATENATE($A21,F$1,"1reverse_sequential3"),'RawData_Aussois - Results Ausso'!B2:B2386)))</f>
        <v>33</v>
      </c>
      <c r="H21" t="s" s="138">
        <f>LOOKUP("NO_NASH_EQ_FOUND",B21:G21)</f>
        <v>33</v>
      </c>
      <c r="I21" t="s" s="138">
        <f>INDEX(A$1:J$1,MATCH(J21,A21:G21))</f>
        <v>3612</v>
      </c>
      <c r="J21" s="139">
        <f>MIN(F21,B21,D21)</f>
        <v>0.0504211</v>
      </c>
    </row>
    <row r="22" ht="20.05" customHeight="1">
      <c r="A22" s="136">
        <v>21</v>
      </c>
      <c r="B22" s="137">
        <f>INDEX('RawData_Aussois - Results Ausso'!M2:M2386,ROW(LOOKUP(CONCATENATE($A22,B$1,"1--"),'RawData_Aussois - Results Ausso'!B2:B2386)))</f>
        <v>0.0457194</v>
      </c>
      <c r="C22" t="s" s="19">
        <f>INDEX('RawData_Aussois - Results Ausso'!H2:H2386,ROW(LOOKUP(CONCATENATE($A22,B$1,"1--"),'RawData_Aussois - Results Ausso'!B2:B2386)))</f>
        <v>33</v>
      </c>
      <c r="D22" s="25">
        <f>INDEX('RawData_Aussois - Results Ausso'!M2:M2386,ROW(LOOKUP(CONCATENATE($A22,D$1,"1--"),'RawData_Aussois - Results Ausso'!B2:B2386)))</f>
        <v>0.08981740000000001</v>
      </c>
      <c r="E22" t="s" s="67">
        <f>INDEX('RawData_Aussois - Results Ausso'!H2:H2386,ROW(LOOKUP(CONCATENATE($A22,D$1,"1--"),'RawData_Aussois - Results Ausso'!B2:B2386)))</f>
        <v>33</v>
      </c>
      <c r="F22" s="25">
        <f>INDEX('RawData_Aussois - Results Ausso'!M2:M2386,ROW(LOOKUP(CONCATENATE($A22,F$1,"1reverse_sequential3"),'RawData_Aussois - Results Ausso'!B2:B2386)))</f>
        <v>0.0563016</v>
      </c>
      <c r="G22" t="s" s="19">
        <f>INDEX('RawData_Aussois - Results Ausso'!H2:H2386,ROW(LOOKUP(CONCATENATE($A22,F$1,"1reverse_sequential3"),'RawData_Aussois - Results Ausso'!B2:B2386)))</f>
        <v>33</v>
      </c>
      <c r="H22" t="s" s="138">
        <f>LOOKUP("NO_NASH_EQ_FOUND",B22:G22)</f>
        <v>33</v>
      </c>
      <c r="I22" t="s" s="138">
        <f>INDEX(A$1:J$1,MATCH(J22,A22:G22))</f>
        <v>3612</v>
      </c>
      <c r="J22" s="139">
        <f>MIN(F22,B22,D22)</f>
        <v>0.0457194</v>
      </c>
    </row>
    <row r="23" ht="20.05" customHeight="1">
      <c r="A23" s="136">
        <v>22</v>
      </c>
      <c r="B23" s="137">
        <f>INDEX('RawData_Aussois - Results Ausso'!M2:M2386,ROW(LOOKUP(CONCATENATE($A23,B$1,"1--"),'RawData_Aussois - Results Ausso'!B2:B2386)))</f>
        <v>0.0391954</v>
      </c>
      <c r="C23" t="s" s="19">
        <f>INDEX('RawData_Aussois - Results Ausso'!H2:H2386,ROW(LOOKUP(CONCATENATE($A23,B$1,"1--"),'RawData_Aussois - Results Ausso'!B2:B2386)))</f>
        <v>33</v>
      </c>
      <c r="D23" s="25">
        <f>INDEX('RawData_Aussois - Results Ausso'!M2:M2386,ROW(LOOKUP(CONCATENATE($A23,D$1,"1--"),'RawData_Aussois - Results Ausso'!B2:B2386)))</f>
        <v>0.08111260000000001</v>
      </c>
      <c r="E23" t="s" s="67">
        <f>INDEX('RawData_Aussois - Results Ausso'!H2:H2386,ROW(LOOKUP(CONCATENATE($A23,D$1,"1--"),'RawData_Aussois - Results Ausso'!B2:B2386)))</f>
        <v>33</v>
      </c>
      <c r="F23" s="25">
        <f>INDEX('RawData_Aussois - Results Ausso'!M2:M2386,ROW(LOOKUP(CONCATENATE($A23,F$1,"1reverse_sequential3"),'RawData_Aussois - Results Ausso'!B2:B2386)))</f>
        <v>0.0489441</v>
      </c>
      <c r="G23" t="s" s="19">
        <f>INDEX('RawData_Aussois - Results Ausso'!H2:H2386,ROW(LOOKUP(CONCATENATE($A23,F$1,"1reverse_sequential3"),'RawData_Aussois - Results Ausso'!B2:B2386)))</f>
        <v>33</v>
      </c>
      <c r="H23" t="s" s="138">
        <f>LOOKUP("NO_NASH_EQ_FOUND",B23:G23)</f>
        <v>33</v>
      </c>
      <c r="I23" t="s" s="138">
        <f>INDEX(A$1:J$1,MATCH(J23,A23:G23))</f>
        <v>3612</v>
      </c>
      <c r="J23" s="139">
        <f>MIN(F23,B23,D23)</f>
        <v>0.0391954</v>
      </c>
    </row>
    <row r="24" ht="20.05" customHeight="1">
      <c r="A24" s="136">
        <v>23</v>
      </c>
      <c r="B24" s="137">
        <f>INDEX('RawData_Aussois - Results Ausso'!M2:M2386,ROW(LOOKUP(CONCATENATE($A24,B$1,"1--"),'RawData_Aussois - Results Ausso'!B2:B2386)))</f>
        <v>0.073323</v>
      </c>
      <c r="C24" t="s" s="19">
        <f>INDEX('RawData_Aussois - Results Ausso'!H2:H2386,ROW(LOOKUP(CONCATENATE($A24,B$1,"1--"),'RawData_Aussois - Results Ausso'!B2:B2386)))</f>
        <v>80</v>
      </c>
      <c r="D24" s="25">
        <f>INDEX('RawData_Aussois - Results Ausso'!M2:M2386,ROW(LOOKUP(CONCATENATE($A24,D$1,"1--"),'RawData_Aussois - Results Ausso'!B2:B2386)))</f>
        <v>0.07907939999999999</v>
      </c>
      <c r="E24" t="s" s="67">
        <f>INDEX('RawData_Aussois - Results Ausso'!H2:H2386,ROW(LOOKUP(CONCATENATE($A24,D$1,"1--"),'RawData_Aussois - Results Ausso'!B2:B2386)))</f>
        <v>80</v>
      </c>
      <c r="F24" s="25">
        <f>INDEX('RawData_Aussois - Results Ausso'!M2:M2386,ROW(LOOKUP(CONCATENATE($A24,F$1,"1reverse_sequential3"),'RawData_Aussois - Results Ausso'!B2:B2386)))</f>
        <v>0.108252</v>
      </c>
      <c r="G24" t="s" s="19">
        <f>INDEX('RawData_Aussois - Results Ausso'!H2:H2386,ROW(LOOKUP(CONCATENATE($A24,F$1,"1reverse_sequential3"),'RawData_Aussois - Results Ausso'!B2:B2386)))</f>
        <v>80</v>
      </c>
      <c r="H24" t="s" s="138">
        <f>LOOKUP("NO_NASH_EQ_FOUND",B24:G24)</f>
        <v>80</v>
      </c>
      <c r="I24" t="s" s="138">
        <f>INDEX(A$1:J$1,MATCH(J24,A24:G24))</f>
        <v>3612</v>
      </c>
      <c r="J24" s="139">
        <f>MIN(F24,B24,D24)</f>
        <v>0.073323</v>
      </c>
    </row>
    <row r="25" ht="20.05" customHeight="1">
      <c r="A25" s="136">
        <v>24</v>
      </c>
      <c r="B25" s="137">
        <f>INDEX('RawData_Aussois - Results Ausso'!M2:M2386,ROW(LOOKUP(CONCATENATE($A25,B$1,"1--"),'RawData_Aussois - Results Ausso'!B2:B2386)))</f>
        <v>0.0459442</v>
      </c>
      <c r="C25" t="s" s="19">
        <f>INDEX('RawData_Aussois - Results Ausso'!H2:H2386,ROW(LOOKUP(CONCATENATE($A25,B$1,"1--"),'RawData_Aussois - Results Ausso'!B2:B2386)))</f>
        <v>33</v>
      </c>
      <c r="D25" s="25">
        <f>INDEX('RawData_Aussois - Results Ausso'!M2:M2386,ROW(LOOKUP(CONCATENATE($A25,D$1,"1--"),'RawData_Aussois - Results Ausso'!B2:B2386)))</f>
        <v>0.0976866</v>
      </c>
      <c r="E25" t="s" s="67">
        <f>INDEX('RawData_Aussois - Results Ausso'!H2:H2386,ROW(LOOKUP(CONCATENATE($A25,D$1,"1--"),'RawData_Aussois - Results Ausso'!B2:B2386)))</f>
        <v>33</v>
      </c>
      <c r="F25" s="25">
        <f>INDEX('RawData_Aussois - Results Ausso'!M2:M2386,ROW(LOOKUP(CONCATENATE($A25,F$1,"1reverse_sequential3"),'RawData_Aussois - Results Ausso'!B2:B2386)))</f>
        <v>0.08649229999999999</v>
      </c>
      <c r="G25" t="s" s="19">
        <f>INDEX('RawData_Aussois - Results Ausso'!H2:H2386,ROW(LOOKUP(CONCATENATE($A25,F$1,"1reverse_sequential3"),'RawData_Aussois - Results Ausso'!B2:B2386)))</f>
        <v>33</v>
      </c>
      <c r="H25" t="s" s="138">
        <f>LOOKUP("NO_NASH_EQ_FOUND",B25:G25)</f>
        <v>33</v>
      </c>
      <c r="I25" t="s" s="138">
        <f>INDEX(A$1:J$1,MATCH(J25,A25:G25))</f>
        <v>3612</v>
      </c>
      <c r="J25" s="139">
        <f>MIN(F25,B25,D25)</f>
        <v>0.0459442</v>
      </c>
    </row>
    <row r="26" ht="20.05" customHeight="1">
      <c r="A26" s="136">
        <v>25</v>
      </c>
      <c r="B26" s="137">
        <f>INDEX('RawData_Aussois - Results Ausso'!M2:M2386,ROW(LOOKUP(CONCATENATE($A26,B$1,"1--"),'RawData_Aussois - Results Ausso'!B2:B2386)))</f>
        <v>0.121299</v>
      </c>
      <c r="C26" t="s" s="19">
        <f>INDEX('RawData_Aussois - Results Ausso'!H2:H2386,ROW(LOOKUP(CONCATENATE($A26,B$1,"1--"),'RawData_Aussois - Results Ausso'!B2:B2386)))</f>
        <v>80</v>
      </c>
      <c r="D26" s="25">
        <f>INDEX('RawData_Aussois - Results Ausso'!M2:M2386,ROW(LOOKUP(CONCATENATE($A26,D$1,"1--"),'RawData_Aussois - Results Ausso'!B2:B2386)))</f>
        <v>0.168387</v>
      </c>
      <c r="E26" t="s" s="67">
        <f>INDEX('RawData_Aussois - Results Ausso'!H2:H2386,ROW(LOOKUP(CONCATENATE($A26,D$1,"1--"),'RawData_Aussois - Results Ausso'!B2:B2386)))</f>
        <v>80</v>
      </c>
      <c r="F26" s="25">
        <f>INDEX('RawData_Aussois - Results Ausso'!M2:M2386,ROW(LOOKUP(CONCATENATE($A26,F$1,"1reverse_sequential3"),'RawData_Aussois - Results Ausso'!B2:B2386)))</f>
        <v>0.165109</v>
      </c>
      <c r="G26" t="s" s="19">
        <f>INDEX('RawData_Aussois - Results Ausso'!H2:H2386,ROW(LOOKUP(CONCATENATE($A26,F$1,"1reverse_sequential3"),'RawData_Aussois - Results Ausso'!B2:B2386)))</f>
        <v>80</v>
      </c>
      <c r="H26" t="s" s="138">
        <f>LOOKUP("NO_NASH_EQ_FOUND",B26:G26)</f>
        <v>80</v>
      </c>
      <c r="I26" t="s" s="138">
        <f>INDEX(A$1:J$1,MATCH(J26,A26:G26))</f>
        <v>3612</v>
      </c>
      <c r="J26" s="139">
        <f>MIN(F26,B26,D26)</f>
        <v>0.121299</v>
      </c>
    </row>
    <row r="27" ht="20.05" customHeight="1">
      <c r="A27" s="136">
        <v>26</v>
      </c>
      <c r="B27" s="137">
        <f>INDEX('RawData_Aussois - Results Ausso'!M2:M2386,ROW(LOOKUP(CONCATENATE($A27,B$1,"1--"),'RawData_Aussois - Results Ausso'!B2:B2386)))</f>
        <v>0.0619425</v>
      </c>
      <c r="C27" t="s" s="19">
        <f>INDEX('RawData_Aussois - Results Ausso'!H2:H2386,ROW(LOOKUP(CONCATENATE($A27,B$1,"1--"),'RawData_Aussois - Results Ausso'!B2:B2386)))</f>
        <v>80</v>
      </c>
      <c r="D27" s="25">
        <f>INDEX('RawData_Aussois - Results Ausso'!M2:M2386,ROW(LOOKUP(CONCATENATE($A27,D$1,"1--"),'RawData_Aussois - Results Ausso'!B2:B2386)))</f>
        <v>0.158287</v>
      </c>
      <c r="E27" t="s" s="67">
        <f>INDEX('RawData_Aussois - Results Ausso'!H2:H2386,ROW(LOOKUP(CONCATENATE($A27,D$1,"1--"),'RawData_Aussois - Results Ausso'!B2:B2386)))</f>
        <v>80</v>
      </c>
      <c r="F27" s="25">
        <f>INDEX('RawData_Aussois - Results Ausso'!M2:M2386,ROW(LOOKUP(CONCATENATE($A27,F$1,"1reverse_sequential3"),'RawData_Aussois - Results Ausso'!B2:B2386)))</f>
        <v>0.07491539999999999</v>
      </c>
      <c r="G27" t="s" s="19">
        <f>INDEX('RawData_Aussois - Results Ausso'!H2:H2386,ROW(LOOKUP(CONCATENATE($A27,F$1,"1reverse_sequential3"),'RawData_Aussois - Results Ausso'!B2:B2386)))</f>
        <v>80</v>
      </c>
      <c r="H27" t="s" s="138">
        <f>LOOKUP("NO_NASH_EQ_FOUND",B27:G27)</f>
        <v>80</v>
      </c>
      <c r="I27" t="s" s="138">
        <f>INDEX(A$1:J$1,MATCH(J27,A27:G27))</f>
        <v>3612</v>
      </c>
      <c r="J27" s="139">
        <f>MIN(F27,B27,D27)</f>
        <v>0.0619425</v>
      </c>
    </row>
    <row r="28" ht="20.05" customHeight="1">
      <c r="A28" s="136">
        <v>27</v>
      </c>
      <c r="B28" s="137">
        <f>INDEX('RawData_Aussois - Results Ausso'!M2:M2386,ROW(LOOKUP(CONCATENATE($A28,B$1,"1--"),'RawData_Aussois - Results Ausso'!B2:B2386)))</f>
        <v>0.123193</v>
      </c>
      <c r="C28" t="s" s="19">
        <f>INDEX('RawData_Aussois - Results Ausso'!H2:H2386,ROW(LOOKUP(CONCATENATE($A28,B$1,"1--"),'RawData_Aussois - Results Ausso'!B2:B2386)))</f>
        <v>80</v>
      </c>
      <c r="D28" s="25">
        <f>INDEX('RawData_Aussois - Results Ausso'!M2:M2386,ROW(LOOKUP(CONCATENATE($A28,D$1,"1--"),'RawData_Aussois - Results Ausso'!B2:B2386)))</f>
        <v>0.09919500000000001</v>
      </c>
      <c r="E28" t="s" s="67">
        <f>INDEX('RawData_Aussois - Results Ausso'!H2:H2386,ROW(LOOKUP(CONCATENATE($A28,D$1,"1--"),'RawData_Aussois - Results Ausso'!B2:B2386)))</f>
        <v>80</v>
      </c>
      <c r="F28" s="25">
        <f>INDEX('RawData_Aussois - Results Ausso'!M2:M2386,ROW(LOOKUP(CONCATENATE($A28,F$1,"1reverse_sequential3"),'RawData_Aussois - Results Ausso'!B2:B2386)))</f>
        <v>0.0358072</v>
      </c>
      <c r="G28" t="s" s="19">
        <f>INDEX('RawData_Aussois - Results Ausso'!H2:H2386,ROW(LOOKUP(CONCATENATE($A28,F$1,"1reverse_sequential3"),'RawData_Aussois - Results Ausso'!B2:B2386)))</f>
        <v>80</v>
      </c>
      <c r="H28" t="s" s="138">
        <f>LOOKUP("NO_NASH_EQ_FOUND",B28:G28)</f>
        <v>80</v>
      </c>
      <c r="I28" t="s" s="138">
        <f>INDEX(A$1:J$1,MATCH(J28,A28:G28))</f>
        <v>3613</v>
      </c>
      <c r="J28" s="139">
        <f>MIN(F28,B28,D28)</f>
        <v>0.0358072</v>
      </c>
    </row>
    <row r="29" ht="20.05" customHeight="1">
      <c r="A29" s="136">
        <v>28</v>
      </c>
      <c r="B29" s="137">
        <f>INDEX('RawData_Aussois - Results Ausso'!M2:M2386,ROW(LOOKUP(CONCATENATE($A29,B$1,"1--"),'RawData_Aussois - Results Ausso'!B2:B2386)))</f>
        <v>1800.07</v>
      </c>
      <c r="C29" t="s" s="19">
        <f>INDEX('RawData_Aussois - Results Ausso'!H2:H2386,ROW(LOOKUP(CONCATENATE($A29,B$1,"1--"),'RawData_Aussois - Results Ausso'!B2:B2386)))</f>
        <v>63</v>
      </c>
      <c r="D29" s="25">
        <f>INDEX('RawData_Aussois - Results Ausso'!M2:M2386,ROW(LOOKUP(CONCATENATE($A29,D$1,"1--"),'RawData_Aussois - Results Ausso'!B2:B2386)))</f>
        <v>0.102742</v>
      </c>
      <c r="E29" t="s" s="67">
        <f>INDEX('RawData_Aussois - Results Ausso'!H2:H2386,ROW(LOOKUP(CONCATENATE($A29,D$1,"1--"),'RawData_Aussois - Results Ausso'!B2:B2386)))</f>
        <v>80</v>
      </c>
      <c r="F29" s="25">
        <f>INDEX('RawData_Aussois - Results Ausso'!M2:M2386,ROW(LOOKUP(CONCATENATE($A29,F$1,"1reverse_sequential3"),'RawData_Aussois - Results Ausso'!B2:B2386)))</f>
        <v>0.336226</v>
      </c>
      <c r="G29" t="s" s="19">
        <f>INDEX('RawData_Aussois - Results Ausso'!H2:H2386,ROW(LOOKUP(CONCATENATE($A29,F$1,"1reverse_sequential3"),'RawData_Aussois - Results Ausso'!B2:B2386)))</f>
        <v>80</v>
      </c>
      <c r="H29" t="s" s="138">
        <f>LOOKUP("NO_NASH_EQ_FOUND",B29:G29)</f>
        <v>80</v>
      </c>
      <c r="I29" t="s" s="138">
        <f>INDEX(A$1:J$1,MATCH(J29,A29:G29))</f>
        <v>3614</v>
      </c>
      <c r="J29" s="139">
        <f>MIN(F29,B29,D29)</f>
        <v>0.102742</v>
      </c>
    </row>
    <row r="30" ht="20.05" customHeight="1">
      <c r="A30" s="136">
        <v>29</v>
      </c>
      <c r="B30" s="137">
        <f>INDEX('RawData_Aussois - Results Ausso'!M2:M2386,ROW(LOOKUP(CONCATENATE($A30,B$1,"1--"),'RawData_Aussois - Results Ausso'!B2:B2386)))</f>
        <v>0.0509785</v>
      </c>
      <c r="C30" t="s" s="19">
        <f>INDEX('RawData_Aussois - Results Ausso'!H2:H2386,ROW(LOOKUP(CONCATENATE($A30,B$1,"1--"),'RawData_Aussois - Results Ausso'!B2:B2386)))</f>
        <v>33</v>
      </c>
      <c r="D30" s="25">
        <f>INDEX('RawData_Aussois - Results Ausso'!M2:M2386,ROW(LOOKUP(CONCATENATE($A30,D$1,"1--"),'RawData_Aussois - Results Ausso'!B2:B2386)))</f>
        <v>0.117045</v>
      </c>
      <c r="E30" t="s" s="67">
        <f>INDEX('RawData_Aussois - Results Ausso'!H2:H2386,ROW(LOOKUP(CONCATENATE($A30,D$1,"1--"),'RawData_Aussois - Results Ausso'!B2:B2386)))</f>
        <v>33</v>
      </c>
      <c r="F30" s="25">
        <f>INDEX('RawData_Aussois - Results Ausso'!M2:M2386,ROW(LOOKUP(CONCATENATE($A30,F$1,"1reverse_sequential3"),'RawData_Aussois - Results Ausso'!B2:B2386)))</f>
        <v>0.0940415</v>
      </c>
      <c r="G30" t="s" s="19">
        <f>INDEX('RawData_Aussois - Results Ausso'!H2:H2386,ROW(LOOKUP(CONCATENATE($A30,F$1,"1reverse_sequential3"),'RawData_Aussois - Results Ausso'!B2:B2386)))</f>
        <v>33</v>
      </c>
      <c r="H30" t="s" s="138">
        <f>LOOKUP("NO_NASH_EQ_FOUND",B30:G30)</f>
        <v>33</v>
      </c>
      <c r="I30" t="s" s="138">
        <f>INDEX(A$1:J$1,MATCH(J30,A30:G30))</f>
        <v>3612</v>
      </c>
      <c r="J30" s="139">
        <f>MIN(F30,B30,D30)</f>
        <v>0.0509785</v>
      </c>
    </row>
    <row r="31" ht="20.05" customHeight="1">
      <c r="A31" s="136">
        <v>30</v>
      </c>
      <c r="B31" s="137">
        <f>INDEX('RawData_Aussois - Results Ausso'!M2:M2386,ROW(LOOKUP(CONCATENATE($A31,B$1,"1--"),'RawData_Aussois - Results Ausso'!B2:B2386)))</f>
        <v>0.0283197</v>
      </c>
      <c r="C31" t="s" s="19">
        <f>INDEX('RawData_Aussois - Results Ausso'!H2:H2386,ROW(LOOKUP(CONCATENATE($A31,B$1,"1--"),'RawData_Aussois - Results Ausso'!B2:B2386)))</f>
        <v>33</v>
      </c>
      <c r="D31" s="25">
        <f>INDEX('RawData_Aussois - Results Ausso'!M2:M2386,ROW(LOOKUP(CONCATENATE($A31,D$1,"1--"),'RawData_Aussois - Results Ausso'!B2:B2386)))</f>
        <v>0.0413531</v>
      </c>
      <c r="E31" t="s" s="67">
        <f>INDEX('RawData_Aussois - Results Ausso'!H2:H2386,ROW(LOOKUP(CONCATENATE($A31,D$1,"1--"),'RawData_Aussois - Results Ausso'!B2:B2386)))</f>
        <v>33</v>
      </c>
      <c r="F31" s="25">
        <f>INDEX('RawData_Aussois - Results Ausso'!M2:M2386,ROW(LOOKUP(CONCATENATE($A31,F$1,"1reverse_sequential3"),'RawData_Aussois - Results Ausso'!B2:B2386)))</f>
        <v>0.0366702</v>
      </c>
      <c r="G31" t="s" s="19">
        <f>INDEX('RawData_Aussois - Results Ausso'!H2:H2386,ROW(LOOKUP(CONCATENATE($A31,F$1,"1reverse_sequential3"),'RawData_Aussois - Results Ausso'!B2:B2386)))</f>
        <v>33</v>
      </c>
      <c r="H31" t="s" s="138">
        <f>LOOKUP("NO_NASH_EQ_FOUND",B31:G31)</f>
        <v>33</v>
      </c>
      <c r="I31" t="s" s="138">
        <f>INDEX(A$1:J$1,MATCH(J31,A31:G31))</f>
        <v>3612</v>
      </c>
      <c r="J31" s="139">
        <f>MIN(F31,B31,D31)</f>
        <v>0.0283197</v>
      </c>
    </row>
    <row r="32" ht="20.05" customHeight="1">
      <c r="A32" s="136">
        <v>31</v>
      </c>
      <c r="B32" s="137">
        <f>INDEX('RawData_Aussois - Results Ausso'!M2:M2386,ROW(LOOKUP(CONCATENATE($A32,B$1,"1--"),'RawData_Aussois - Results Ausso'!B2:B2386)))</f>
        <v>1800.05</v>
      </c>
      <c r="C32" t="s" s="19">
        <f>INDEX('RawData_Aussois - Results Ausso'!H2:H2386,ROW(LOOKUP(CONCATENATE($A32,B$1,"1--"),'RawData_Aussois - Results Ausso'!B2:B2386)))</f>
        <v>63</v>
      </c>
      <c r="D32" s="25">
        <f>INDEX('RawData_Aussois - Results Ausso'!M2:M2386,ROW(LOOKUP(CONCATENATE($A32,D$1,"1--"),'RawData_Aussois - Results Ausso'!B2:B2386)))</f>
        <v>0.057677</v>
      </c>
      <c r="E32" t="s" s="67">
        <f>INDEX('RawData_Aussois - Results Ausso'!H2:H2386,ROW(LOOKUP(CONCATENATE($A32,D$1,"1--"),'RawData_Aussois - Results Ausso'!B2:B2386)))</f>
        <v>80</v>
      </c>
      <c r="F32" s="25">
        <f>INDEX('RawData_Aussois - Results Ausso'!M2:M2386,ROW(LOOKUP(CONCATENATE($A32,F$1,"1reverse_sequential3"),'RawData_Aussois - Results Ausso'!B2:B2386)))</f>
        <v>0.368339</v>
      </c>
      <c r="G32" t="s" s="19">
        <f>INDEX('RawData_Aussois - Results Ausso'!H2:H2386,ROW(LOOKUP(CONCATENATE($A32,F$1,"1reverse_sequential3"),'RawData_Aussois - Results Ausso'!B2:B2386)))</f>
        <v>80</v>
      </c>
      <c r="H32" t="s" s="138">
        <f>LOOKUP("NO_NASH_EQ_FOUND",B32:G32)</f>
        <v>80</v>
      </c>
      <c r="I32" t="s" s="138">
        <f>INDEX(A$1:J$1,MATCH(J32,A32:G32))</f>
        <v>3614</v>
      </c>
      <c r="J32" s="139">
        <f>MIN(F32,B32,D32)</f>
        <v>0.057677</v>
      </c>
    </row>
    <row r="33" ht="20.05" customHeight="1">
      <c r="A33" s="136">
        <v>32</v>
      </c>
      <c r="B33" s="137">
        <f>INDEX('RawData_Aussois - Results Ausso'!M2:M2386,ROW(LOOKUP(CONCATENATE($A33,B$1,"1--"),'RawData_Aussois - Results Ausso'!B2:B2386)))</f>
        <v>0.10836</v>
      </c>
      <c r="C33" t="s" s="19">
        <f>INDEX('RawData_Aussois - Results Ausso'!H2:H2386,ROW(LOOKUP(CONCATENATE($A33,B$1,"1--"),'RawData_Aussois - Results Ausso'!B2:B2386)))</f>
        <v>80</v>
      </c>
      <c r="D33" s="25">
        <f>INDEX('RawData_Aussois - Results Ausso'!M2:M2386,ROW(LOOKUP(CONCATENATE($A33,D$1,"1--"),'RawData_Aussois - Results Ausso'!B2:B2386)))</f>
        <v>0.0861208</v>
      </c>
      <c r="E33" t="s" s="67">
        <f>INDEX('RawData_Aussois - Results Ausso'!H2:H2386,ROW(LOOKUP(CONCATENATE($A33,D$1,"1--"),'RawData_Aussois - Results Ausso'!B2:B2386)))</f>
        <v>80</v>
      </c>
      <c r="F33" s="25">
        <f>INDEX('RawData_Aussois - Results Ausso'!M2:M2386,ROW(LOOKUP(CONCATENATE($A33,F$1,"1reverse_sequential3"),'RawData_Aussois - Results Ausso'!B2:B2386)))</f>
        <v>0.137169</v>
      </c>
      <c r="G33" t="s" s="19">
        <f>INDEX('RawData_Aussois - Results Ausso'!H2:H2386,ROW(LOOKUP(CONCATENATE($A33,F$1,"1reverse_sequential3"),'RawData_Aussois - Results Ausso'!B2:B2386)))</f>
        <v>80</v>
      </c>
      <c r="H33" t="s" s="138">
        <f>LOOKUP("NO_NASH_EQ_FOUND",B33:G33)</f>
        <v>80</v>
      </c>
      <c r="I33" t="s" s="138">
        <f>INDEX(A$1:J$1,MATCH(J33,A33:G33))</f>
        <v>3614</v>
      </c>
      <c r="J33" s="139">
        <f>MIN(F33,B33,D33)</f>
        <v>0.0861208</v>
      </c>
    </row>
    <row r="34" ht="20.05" customHeight="1">
      <c r="A34" s="136">
        <v>33</v>
      </c>
      <c r="B34" s="137">
        <f>INDEX('RawData_Aussois - Results Ausso'!M2:M2386,ROW(LOOKUP(CONCATENATE($A34,B$1,"1--"),'RawData_Aussois - Results Ausso'!B2:B2386)))</f>
        <v>0.0653035</v>
      </c>
      <c r="C34" t="s" s="19">
        <f>INDEX('RawData_Aussois - Results Ausso'!H2:H2386,ROW(LOOKUP(CONCATENATE($A34,B$1,"1--"),'RawData_Aussois - Results Ausso'!B2:B2386)))</f>
        <v>80</v>
      </c>
      <c r="D34" s="25">
        <f>INDEX('RawData_Aussois - Results Ausso'!M2:M2386,ROW(LOOKUP(CONCATENATE($A34,D$1,"1--"),'RawData_Aussois - Results Ausso'!B2:B2386)))</f>
        <v>0.208272</v>
      </c>
      <c r="E34" t="s" s="67">
        <f>INDEX('RawData_Aussois - Results Ausso'!H2:H2386,ROW(LOOKUP(CONCATENATE($A34,D$1,"1--"),'RawData_Aussois - Results Ausso'!B2:B2386)))</f>
        <v>80</v>
      </c>
      <c r="F34" s="25">
        <f>INDEX('RawData_Aussois - Results Ausso'!M2:M2386,ROW(LOOKUP(CONCATENATE($A34,F$1,"1reverse_sequential3"),'RawData_Aussois - Results Ausso'!B2:B2386)))</f>
        <v>0.0787742</v>
      </c>
      <c r="G34" t="s" s="19">
        <f>INDEX('RawData_Aussois - Results Ausso'!H2:H2386,ROW(LOOKUP(CONCATENATE($A34,F$1,"1reverse_sequential3"),'RawData_Aussois - Results Ausso'!B2:B2386)))</f>
        <v>80</v>
      </c>
      <c r="H34" t="s" s="138">
        <f>LOOKUP("NO_NASH_EQ_FOUND",B34:G34)</f>
        <v>80</v>
      </c>
      <c r="I34" t="s" s="138">
        <f>INDEX(A$1:J$1,MATCH(J34,A34:G34))</f>
        <v>3612</v>
      </c>
      <c r="J34" s="139">
        <f>MIN(F34,B34,D34)</f>
        <v>0.0653035</v>
      </c>
    </row>
    <row r="35" ht="20.05" customHeight="1">
      <c r="A35" s="136">
        <v>34</v>
      </c>
      <c r="B35" s="137">
        <f>INDEX('RawData_Aussois - Results Ausso'!M2:M2386,ROW(LOOKUP(CONCATENATE($A35,B$1,"1--"),'RawData_Aussois - Results Ausso'!B2:B2386)))</f>
        <v>1.02504</v>
      </c>
      <c r="C35" t="s" s="19">
        <f>INDEX('RawData_Aussois - Results Ausso'!H2:H2386,ROW(LOOKUP(CONCATENATE($A35,B$1,"1--"),'RawData_Aussois - Results Ausso'!B2:B2386)))</f>
        <v>80</v>
      </c>
      <c r="D35" s="25">
        <f>INDEX('RawData_Aussois - Results Ausso'!M2:M2386,ROW(LOOKUP(CONCATENATE($A35,D$1,"1--"),'RawData_Aussois - Results Ausso'!B2:B2386)))</f>
        <v>0.0664457</v>
      </c>
      <c r="E35" t="s" s="67">
        <f>INDEX('RawData_Aussois - Results Ausso'!H2:H2386,ROW(LOOKUP(CONCATENATE($A35,D$1,"1--"),'RawData_Aussois - Results Ausso'!B2:B2386)))</f>
        <v>80</v>
      </c>
      <c r="F35" s="25">
        <f>INDEX('RawData_Aussois - Results Ausso'!M2:M2386,ROW(LOOKUP(CONCATENATE($A35,F$1,"1reverse_sequential3"),'RawData_Aussois - Results Ausso'!B2:B2386)))</f>
        <v>0.14612</v>
      </c>
      <c r="G35" t="s" s="19">
        <f>INDEX('RawData_Aussois - Results Ausso'!H2:H2386,ROW(LOOKUP(CONCATENATE($A35,F$1,"1reverse_sequential3"),'RawData_Aussois - Results Ausso'!B2:B2386)))</f>
        <v>80</v>
      </c>
      <c r="H35" t="s" s="138">
        <f>LOOKUP("NO_NASH_EQ_FOUND",B35:G35)</f>
        <v>80</v>
      </c>
      <c r="I35" t="s" s="138">
        <f>INDEX(A$1:J$1,MATCH(J35,A35:G35))</f>
        <v>3614</v>
      </c>
      <c r="J35" s="139">
        <f>MIN(F35,B35,D35)</f>
        <v>0.0664457</v>
      </c>
    </row>
    <row r="36" ht="20.05" customHeight="1">
      <c r="A36" s="136">
        <v>35</v>
      </c>
      <c r="B36" s="137">
        <f>INDEX('RawData_Aussois - Results Ausso'!M2:M2386,ROW(LOOKUP(CONCATENATE($A36,B$1,"1--"),'RawData_Aussois - Results Ausso'!B2:B2386)))</f>
        <v>0.061227</v>
      </c>
      <c r="C36" t="s" s="19">
        <f>INDEX('RawData_Aussois - Results Ausso'!H2:H2386,ROW(LOOKUP(CONCATENATE($A36,B$1,"1--"),'RawData_Aussois - Results Ausso'!B2:B2386)))</f>
        <v>33</v>
      </c>
      <c r="D36" s="25">
        <f>INDEX('RawData_Aussois - Results Ausso'!M2:M2386,ROW(LOOKUP(CONCATENATE($A36,D$1,"1--"),'RawData_Aussois - Results Ausso'!B2:B2386)))</f>
        <v>0.26005</v>
      </c>
      <c r="E36" t="s" s="67">
        <f>INDEX('RawData_Aussois - Results Ausso'!H2:H2386,ROW(LOOKUP(CONCATENATE($A36,D$1,"1--"),'RawData_Aussois - Results Ausso'!B2:B2386)))</f>
        <v>33</v>
      </c>
      <c r="F36" s="25">
        <f>INDEX('RawData_Aussois - Results Ausso'!M2:M2386,ROW(LOOKUP(CONCATENATE($A36,F$1,"1reverse_sequential3"),'RawData_Aussois - Results Ausso'!B2:B2386)))</f>
        <v>0.073834</v>
      </c>
      <c r="G36" t="s" s="19">
        <f>INDEX('RawData_Aussois - Results Ausso'!H2:H2386,ROW(LOOKUP(CONCATENATE($A36,F$1,"1reverse_sequential3"),'RawData_Aussois - Results Ausso'!B2:B2386)))</f>
        <v>33</v>
      </c>
      <c r="H36" t="s" s="138">
        <f>LOOKUP("NO_NASH_EQ_FOUND",B36:G36)</f>
        <v>33</v>
      </c>
      <c r="I36" t="s" s="138">
        <f>INDEX(A$1:J$1,MATCH(J36,A36:G36))</f>
        <v>3612</v>
      </c>
      <c r="J36" s="139">
        <f>MIN(F36,B36,D36)</f>
        <v>0.061227</v>
      </c>
    </row>
    <row r="37" ht="20.05" customHeight="1">
      <c r="A37" s="136">
        <v>36</v>
      </c>
      <c r="B37" s="137">
        <f>INDEX('RawData_Aussois - Results Ausso'!M2:M2386,ROW(LOOKUP(CONCATENATE($A37,B$1,"1--"),'RawData_Aussois - Results Ausso'!B2:B2386)))</f>
        <v>1800.11</v>
      </c>
      <c r="C37" t="s" s="19">
        <f>INDEX('RawData_Aussois - Results Ausso'!H2:H2386,ROW(LOOKUP(CONCATENATE($A37,B$1,"1--"),'RawData_Aussois - Results Ausso'!B2:B2386)))</f>
        <v>63</v>
      </c>
      <c r="D37" s="25">
        <f>INDEX('RawData_Aussois - Results Ausso'!M2:M2386,ROW(LOOKUP(CONCATENATE($A37,D$1,"1--"),'RawData_Aussois - Results Ausso'!B2:B2386)))</f>
        <v>0.0611026</v>
      </c>
      <c r="E37" t="s" s="67">
        <f>INDEX('RawData_Aussois - Results Ausso'!H2:H2386,ROW(LOOKUP(CONCATENATE($A37,D$1,"1--"),'RawData_Aussois - Results Ausso'!B2:B2386)))</f>
        <v>80</v>
      </c>
      <c r="F37" s="25">
        <f>INDEX('RawData_Aussois - Results Ausso'!M2:M2386,ROW(LOOKUP(CONCATENATE($A37,F$1,"1reverse_sequential3"),'RawData_Aussois - Results Ausso'!B2:B2386)))</f>
        <v>18.6364</v>
      </c>
      <c r="G37" t="s" s="19">
        <f>INDEX('RawData_Aussois - Results Ausso'!H2:H2386,ROW(LOOKUP(CONCATENATE($A37,F$1,"1reverse_sequential3"),'RawData_Aussois - Results Ausso'!B2:B2386)))</f>
        <v>80</v>
      </c>
      <c r="H37" t="s" s="138">
        <f>LOOKUP("NO_NASH_EQ_FOUND",B37:G37)</f>
        <v>80</v>
      </c>
      <c r="I37" t="s" s="138">
        <f>INDEX(A$1:J$1,MATCH(J37,A37:G37))</f>
        <v>3614</v>
      </c>
      <c r="J37" s="139">
        <f>MIN(F37,B37,D37)</f>
        <v>0.0611026</v>
      </c>
    </row>
    <row r="38" ht="20.05" customHeight="1">
      <c r="A38" s="136">
        <v>37</v>
      </c>
      <c r="B38" s="137">
        <f>INDEX('RawData_Aussois - Results Ausso'!M2:M2386,ROW(LOOKUP(CONCATENATE($A38,B$1,"1--"),'RawData_Aussois - Results Ausso'!B2:B2386)))</f>
        <v>0.153908</v>
      </c>
      <c r="C38" t="s" s="19">
        <f>INDEX('RawData_Aussois - Results Ausso'!H2:H2386,ROW(LOOKUP(CONCATENATE($A38,B$1,"1--"),'RawData_Aussois - Results Ausso'!B2:B2386)))</f>
        <v>80</v>
      </c>
      <c r="D38" s="25">
        <f>INDEX('RawData_Aussois - Results Ausso'!M2:M2386,ROW(LOOKUP(CONCATENATE($A38,D$1,"1--"),'RawData_Aussois - Results Ausso'!B2:B2386)))</f>
        <v>0.150236</v>
      </c>
      <c r="E38" t="s" s="67">
        <f>INDEX('RawData_Aussois - Results Ausso'!H2:H2386,ROW(LOOKUP(CONCATENATE($A38,D$1,"1--"),'RawData_Aussois - Results Ausso'!B2:B2386)))</f>
        <v>80</v>
      </c>
      <c r="F38" s="25">
        <f>INDEX('RawData_Aussois - Results Ausso'!M2:M2386,ROW(LOOKUP(CONCATENATE($A38,F$1,"1reverse_sequential3"),'RawData_Aussois - Results Ausso'!B2:B2386)))</f>
        <v>0.197315</v>
      </c>
      <c r="G38" t="s" s="19">
        <f>INDEX('RawData_Aussois - Results Ausso'!H2:H2386,ROW(LOOKUP(CONCATENATE($A38,F$1,"1reverse_sequential3"),'RawData_Aussois - Results Ausso'!B2:B2386)))</f>
        <v>80</v>
      </c>
      <c r="H38" t="s" s="138">
        <f>LOOKUP("NO_NASH_EQ_FOUND",B38:G38)</f>
        <v>80</v>
      </c>
      <c r="I38" t="s" s="138">
        <f>INDEX(A$1:J$1,MATCH(J38,A38:G38))</f>
        <v>3614</v>
      </c>
      <c r="J38" s="139">
        <f>MIN(F38,B38,D38)</f>
        <v>0.150236</v>
      </c>
    </row>
    <row r="39" ht="20.05" customHeight="1">
      <c r="A39" s="136">
        <v>38</v>
      </c>
      <c r="B39" s="137">
        <f>INDEX('RawData_Aussois - Results Ausso'!M2:M2386,ROW(LOOKUP(CONCATENATE($A39,B$1,"1--"),'RawData_Aussois - Results Ausso'!B2:B2386)))</f>
        <v>0.056435</v>
      </c>
      <c r="C39" t="s" s="19">
        <f>INDEX('RawData_Aussois - Results Ausso'!H2:H2386,ROW(LOOKUP(CONCATENATE($A39,B$1,"1--"),'RawData_Aussois - Results Ausso'!B2:B2386)))</f>
        <v>33</v>
      </c>
      <c r="D39" s="25">
        <f>INDEX('RawData_Aussois - Results Ausso'!M2:M2386,ROW(LOOKUP(CONCATENATE($A39,D$1,"1--"),'RawData_Aussois - Results Ausso'!B2:B2386)))</f>
        <v>0.132888</v>
      </c>
      <c r="E39" t="s" s="67">
        <f>INDEX('RawData_Aussois - Results Ausso'!H2:H2386,ROW(LOOKUP(CONCATENATE($A39,D$1,"1--"),'RawData_Aussois - Results Ausso'!B2:B2386)))</f>
        <v>33</v>
      </c>
      <c r="F39" s="25">
        <f>INDEX('RawData_Aussois - Results Ausso'!M2:M2386,ROW(LOOKUP(CONCATENATE($A39,F$1,"1reverse_sequential3"),'RawData_Aussois - Results Ausso'!B2:B2386)))</f>
        <v>0.10105</v>
      </c>
      <c r="G39" t="s" s="19">
        <f>INDEX('RawData_Aussois - Results Ausso'!H2:H2386,ROW(LOOKUP(CONCATENATE($A39,F$1,"1reverse_sequential3"),'RawData_Aussois - Results Ausso'!B2:B2386)))</f>
        <v>33</v>
      </c>
      <c r="H39" t="s" s="138">
        <f>LOOKUP("NO_NASH_EQ_FOUND",B39:G39)</f>
        <v>33</v>
      </c>
      <c r="I39" t="s" s="138">
        <f>INDEX(A$1:J$1,MATCH(J39,A39:G39))</f>
        <v>3612</v>
      </c>
      <c r="J39" s="139">
        <f>MIN(F39,B39,D39)</f>
        <v>0.056435</v>
      </c>
    </row>
    <row r="40" ht="20.05" customHeight="1">
      <c r="A40" s="136">
        <v>39</v>
      </c>
      <c r="B40" s="137">
        <f>INDEX('RawData_Aussois - Results Ausso'!M2:M2386,ROW(LOOKUP(CONCATENATE($A40,B$1,"1--"),'RawData_Aussois - Results Ausso'!B2:B2386)))</f>
        <v>0.0709639</v>
      </c>
      <c r="C40" t="s" s="19">
        <f>INDEX('RawData_Aussois - Results Ausso'!H2:H2386,ROW(LOOKUP(CONCATENATE($A40,B$1,"1--"),'RawData_Aussois - Results Ausso'!B2:B2386)))</f>
        <v>33</v>
      </c>
      <c r="D40" s="25">
        <f>INDEX('RawData_Aussois - Results Ausso'!M2:M2386,ROW(LOOKUP(CONCATENATE($A40,D$1,"1--"),'RawData_Aussois - Results Ausso'!B2:B2386)))</f>
        <v>0.160267</v>
      </c>
      <c r="E40" t="s" s="67">
        <f>INDEX('RawData_Aussois - Results Ausso'!H2:H2386,ROW(LOOKUP(CONCATENATE($A40,D$1,"1--"),'RawData_Aussois - Results Ausso'!B2:B2386)))</f>
        <v>33</v>
      </c>
      <c r="F40" s="25">
        <f>INDEX('RawData_Aussois - Results Ausso'!M2:M2386,ROW(LOOKUP(CONCATENATE($A40,F$1,"1reverse_sequential3"),'RawData_Aussois - Results Ausso'!B2:B2386)))</f>
        <v>0.0856682</v>
      </c>
      <c r="G40" t="s" s="19">
        <f>INDEX('RawData_Aussois - Results Ausso'!H2:H2386,ROW(LOOKUP(CONCATENATE($A40,F$1,"1reverse_sequential3"),'RawData_Aussois - Results Ausso'!B2:B2386)))</f>
        <v>33</v>
      </c>
      <c r="H40" t="s" s="138">
        <f>LOOKUP("NO_NASH_EQ_FOUND",B40:G40)</f>
        <v>33</v>
      </c>
      <c r="I40" t="s" s="138">
        <f>INDEX(A$1:J$1,MATCH(J40,A40:G40))</f>
        <v>3612</v>
      </c>
      <c r="J40" s="139">
        <f>MIN(F40,B40,D40)</f>
        <v>0.0709639</v>
      </c>
    </row>
    <row r="41" ht="20.05" customHeight="1">
      <c r="A41" s="136">
        <v>40</v>
      </c>
      <c r="B41" s="137">
        <f>INDEX('RawData_Aussois - Results Ausso'!M2:M2386,ROW(LOOKUP(CONCATENATE($A41,B$1,"1--"),'RawData_Aussois - Results Ausso'!B2:B2386)))</f>
        <v>0.140192</v>
      </c>
      <c r="C41" t="s" s="19">
        <f>INDEX('RawData_Aussois - Results Ausso'!H2:H2386,ROW(LOOKUP(CONCATENATE($A41,B$1,"1--"),'RawData_Aussois - Results Ausso'!B2:B2386)))</f>
        <v>80</v>
      </c>
      <c r="D41" s="25">
        <f>INDEX('RawData_Aussois - Results Ausso'!M2:M2386,ROW(LOOKUP(CONCATENATE($A41,D$1,"1--"),'RawData_Aussois - Results Ausso'!B2:B2386)))</f>
        <v>0.12303</v>
      </c>
      <c r="E41" t="s" s="67">
        <f>INDEX('RawData_Aussois - Results Ausso'!H2:H2386,ROW(LOOKUP(CONCATENATE($A41,D$1,"1--"),'RawData_Aussois - Results Ausso'!B2:B2386)))</f>
        <v>80</v>
      </c>
      <c r="F41" s="25">
        <f>INDEX('RawData_Aussois - Results Ausso'!M2:M2386,ROW(LOOKUP(CONCATENATE($A41,F$1,"1reverse_sequential3"),'RawData_Aussois - Results Ausso'!B2:B2386)))</f>
        <v>0.168285</v>
      </c>
      <c r="G41" t="s" s="19">
        <f>INDEX('RawData_Aussois - Results Ausso'!H2:H2386,ROW(LOOKUP(CONCATENATE($A41,F$1,"1reverse_sequential3"),'RawData_Aussois - Results Ausso'!B2:B2386)))</f>
        <v>80</v>
      </c>
      <c r="H41" t="s" s="138">
        <f>LOOKUP("NO_NASH_EQ_FOUND",B41:G41)</f>
        <v>80</v>
      </c>
      <c r="I41" t="s" s="138">
        <f>INDEX(A$1:J$1,MATCH(J41,A41:G41))</f>
        <v>3614</v>
      </c>
      <c r="J41" s="139">
        <f>MIN(F41,B41,D41)</f>
        <v>0.12303</v>
      </c>
    </row>
    <row r="42" ht="20.05" customHeight="1">
      <c r="A42" s="136">
        <v>41</v>
      </c>
      <c r="B42" s="137">
        <f>INDEX('RawData_Aussois - Results Ausso'!M2:M2386,ROW(LOOKUP(CONCATENATE($A42,B$1,"1--"),'RawData_Aussois - Results Ausso'!B2:B2386)))</f>
        <v>0.0749354</v>
      </c>
      <c r="C42" t="s" s="19">
        <f>INDEX('RawData_Aussois - Results Ausso'!H2:H2386,ROW(LOOKUP(CONCATENATE($A42,B$1,"1--"),'RawData_Aussois - Results Ausso'!B2:B2386)))</f>
        <v>33</v>
      </c>
      <c r="D42" s="25">
        <f>INDEX('RawData_Aussois - Results Ausso'!M2:M2386,ROW(LOOKUP(CONCATENATE($A42,D$1,"1--"),'RawData_Aussois - Results Ausso'!B2:B2386)))</f>
        <v>0.210261</v>
      </c>
      <c r="E42" t="s" s="67">
        <f>INDEX('RawData_Aussois - Results Ausso'!H2:H2386,ROW(LOOKUP(CONCATENATE($A42,D$1,"1--"),'RawData_Aussois - Results Ausso'!B2:B2386)))</f>
        <v>33</v>
      </c>
      <c r="F42" s="25">
        <f>INDEX('RawData_Aussois - Results Ausso'!M2:M2386,ROW(LOOKUP(CONCATENATE($A42,F$1,"1reverse_sequential3"),'RawData_Aussois - Results Ausso'!B2:B2386)))</f>
        <v>0.136619</v>
      </c>
      <c r="G42" t="s" s="19">
        <f>INDEX('RawData_Aussois - Results Ausso'!H2:H2386,ROW(LOOKUP(CONCATENATE($A42,F$1,"1reverse_sequential3"),'RawData_Aussois - Results Ausso'!B2:B2386)))</f>
        <v>33</v>
      </c>
      <c r="H42" t="s" s="138">
        <f>LOOKUP("NO_NASH_EQ_FOUND",B42:G42)</f>
        <v>33</v>
      </c>
      <c r="I42" t="s" s="138">
        <f>INDEX(A$1:J$1,MATCH(J42,A42:G42))</f>
        <v>3612</v>
      </c>
      <c r="J42" s="139">
        <f>MIN(F42,B42,D42)</f>
        <v>0.0749354</v>
      </c>
    </row>
    <row r="43" ht="20.05" customHeight="1">
      <c r="A43" s="136">
        <v>42</v>
      </c>
      <c r="B43" s="137">
        <f>INDEX('RawData_Aussois - Results Ausso'!M2:M2386,ROW(LOOKUP(CONCATENATE($A43,B$1,"1--"),'RawData_Aussois - Results Ausso'!B2:B2386)))</f>
        <v>0.0299688</v>
      </c>
      <c r="C43" t="s" s="19">
        <f>INDEX('RawData_Aussois - Results Ausso'!H2:H2386,ROW(LOOKUP(CONCATENATE($A43,B$1,"1--"),'RawData_Aussois - Results Ausso'!B2:B2386)))</f>
        <v>33</v>
      </c>
      <c r="D43" s="25">
        <f>INDEX('RawData_Aussois - Results Ausso'!M2:M2386,ROW(LOOKUP(CONCATENATE($A43,D$1,"1--"),'RawData_Aussois - Results Ausso'!B2:B2386)))</f>
        <v>0.0440944</v>
      </c>
      <c r="E43" t="s" s="67">
        <f>INDEX('RawData_Aussois - Results Ausso'!H2:H2386,ROW(LOOKUP(CONCATENATE($A43,D$1,"1--"),'RawData_Aussois - Results Ausso'!B2:B2386)))</f>
        <v>33</v>
      </c>
      <c r="F43" s="25">
        <f>INDEX('RawData_Aussois - Results Ausso'!M2:M2386,ROW(LOOKUP(CONCATENATE($A43,F$1,"1reverse_sequential3"),'RawData_Aussois - Results Ausso'!B2:B2386)))</f>
        <v>0.0386334</v>
      </c>
      <c r="G43" t="s" s="19">
        <f>INDEX('RawData_Aussois - Results Ausso'!H2:H2386,ROW(LOOKUP(CONCATENATE($A43,F$1,"1reverse_sequential3"),'RawData_Aussois - Results Ausso'!B2:B2386)))</f>
        <v>33</v>
      </c>
      <c r="H43" t="s" s="138">
        <f>LOOKUP("NO_NASH_EQ_FOUND",B43:G43)</f>
        <v>33</v>
      </c>
      <c r="I43" t="s" s="138">
        <f>INDEX(A$1:J$1,MATCH(J43,A43:G43))</f>
        <v>3612</v>
      </c>
      <c r="J43" s="139">
        <f>MIN(F43,B43,D43)</f>
        <v>0.0299688</v>
      </c>
    </row>
    <row r="44" ht="20.05" customHeight="1">
      <c r="A44" s="136">
        <v>43</v>
      </c>
      <c r="B44" s="137">
        <f>INDEX('RawData_Aussois - Results Ausso'!M2:M2386,ROW(LOOKUP(CONCATENATE($A44,B$1,"1--"),'RawData_Aussois - Results Ausso'!B2:B2386)))</f>
        <v>1800.06</v>
      </c>
      <c r="C44" t="s" s="19">
        <f>INDEX('RawData_Aussois - Results Ausso'!H2:H2386,ROW(LOOKUP(CONCATENATE($A44,B$1,"1--"),'RawData_Aussois - Results Ausso'!B2:B2386)))</f>
        <v>63</v>
      </c>
      <c r="D44" s="25">
        <f>INDEX('RawData_Aussois - Results Ausso'!M2:M2386,ROW(LOOKUP(CONCATENATE($A44,D$1,"1--"),'RawData_Aussois - Results Ausso'!B2:B2386)))</f>
        <v>0.09131359999999999</v>
      </c>
      <c r="E44" t="s" s="67">
        <f>INDEX('RawData_Aussois - Results Ausso'!H2:H2386,ROW(LOOKUP(CONCATENATE($A44,D$1,"1--"),'RawData_Aussois - Results Ausso'!B2:B2386)))</f>
        <v>80</v>
      </c>
      <c r="F44" s="25">
        <f>INDEX('RawData_Aussois - Results Ausso'!M2:M2386,ROW(LOOKUP(CONCATENATE($A44,F$1,"1reverse_sequential3"),'RawData_Aussois - Results Ausso'!B2:B2386)))</f>
        <v>0.0999731</v>
      </c>
      <c r="G44" t="s" s="19">
        <f>INDEX('RawData_Aussois - Results Ausso'!H2:H2386,ROW(LOOKUP(CONCATENATE($A44,F$1,"1reverse_sequential3"),'RawData_Aussois - Results Ausso'!B2:B2386)))</f>
        <v>80</v>
      </c>
      <c r="H44" t="s" s="138">
        <f>LOOKUP("NO_NASH_EQ_FOUND",B44:G44)</f>
        <v>80</v>
      </c>
      <c r="I44" t="s" s="138">
        <f>INDEX(A$1:J$1,MATCH(J44,A44:G44))</f>
        <v>3614</v>
      </c>
      <c r="J44" s="139">
        <f>MIN(F44,B44,D44)</f>
        <v>0.09131359999999999</v>
      </c>
    </row>
    <row r="45" ht="20.05" customHeight="1">
      <c r="A45" s="136">
        <v>44</v>
      </c>
      <c r="B45" s="137">
        <f>INDEX('RawData_Aussois - Results Ausso'!M2:M2386,ROW(LOOKUP(CONCATENATE($A45,B$1,"1--"),'RawData_Aussois - Results Ausso'!B2:B2386)))</f>
        <v>0.104815</v>
      </c>
      <c r="C45" t="s" s="19">
        <f>INDEX('RawData_Aussois - Results Ausso'!H2:H2386,ROW(LOOKUP(CONCATENATE($A45,B$1,"1--"),'RawData_Aussois - Results Ausso'!B2:B2386)))</f>
        <v>80</v>
      </c>
      <c r="D45" s="25">
        <f>INDEX('RawData_Aussois - Results Ausso'!M2:M2386,ROW(LOOKUP(CONCATENATE($A45,D$1,"1--"),'RawData_Aussois - Results Ausso'!B2:B2386)))</f>
        <v>0.5709610000000001</v>
      </c>
      <c r="E45" t="s" s="67">
        <f>INDEX('RawData_Aussois - Results Ausso'!H2:H2386,ROW(LOOKUP(CONCATENATE($A45,D$1,"1--"),'RawData_Aussois - Results Ausso'!B2:B2386)))</f>
        <v>80</v>
      </c>
      <c r="F45" s="25">
        <f>INDEX('RawData_Aussois - Results Ausso'!M2:M2386,ROW(LOOKUP(CONCATENATE($A45,F$1,"1reverse_sequential3"),'RawData_Aussois - Results Ausso'!B2:B2386)))</f>
        <v>0.181138</v>
      </c>
      <c r="G45" t="s" s="19">
        <f>INDEX('RawData_Aussois - Results Ausso'!H2:H2386,ROW(LOOKUP(CONCATENATE($A45,F$1,"1reverse_sequential3"),'RawData_Aussois - Results Ausso'!B2:B2386)))</f>
        <v>80</v>
      </c>
      <c r="H45" t="s" s="138">
        <f>LOOKUP("NO_NASH_EQ_FOUND",B45:G45)</f>
        <v>80</v>
      </c>
      <c r="I45" t="s" s="138">
        <f>INDEX(A$1:J$1,MATCH(J45,A45:G45))</f>
        <v>3612</v>
      </c>
      <c r="J45" s="139">
        <f>MIN(F45,B45,D45)</f>
        <v>0.104815</v>
      </c>
    </row>
    <row r="46" ht="20.05" customHeight="1">
      <c r="A46" s="136">
        <v>45</v>
      </c>
      <c r="B46" s="137">
        <f>INDEX('RawData_Aussois - Results Ausso'!M2:M2386,ROW(LOOKUP(CONCATENATE($A46,B$1,"1--"),'RawData_Aussois - Results Ausso'!B2:B2386)))</f>
        <v>0.0533918</v>
      </c>
      <c r="C46" t="s" s="19">
        <f>INDEX('RawData_Aussois - Results Ausso'!H2:H2386,ROW(LOOKUP(CONCATENATE($A46,B$1,"1--"),'RawData_Aussois - Results Ausso'!B2:B2386)))</f>
        <v>33</v>
      </c>
      <c r="D46" s="25">
        <f>INDEX('RawData_Aussois - Results Ausso'!M2:M2386,ROW(LOOKUP(CONCATENATE($A46,D$1,"1--"),'RawData_Aussois - Results Ausso'!B2:B2386)))</f>
        <v>0.189806</v>
      </c>
      <c r="E46" t="s" s="67">
        <f>INDEX('RawData_Aussois - Results Ausso'!H2:H2386,ROW(LOOKUP(CONCATENATE($A46,D$1,"1--"),'RawData_Aussois - Results Ausso'!B2:B2386)))</f>
        <v>33</v>
      </c>
      <c r="F46" s="25">
        <f>INDEX('RawData_Aussois - Results Ausso'!M2:M2386,ROW(LOOKUP(CONCATENATE($A46,F$1,"1reverse_sequential3"),'RawData_Aussois - Results Ausso'!B2:B2386)))</f>
        <v>0.0636818</v>
      </c>
      <c r="G46" t="s" s="19">
        <f>INDEX('RawData_Aussois - Results Ausso'!H2:H2386,ROW(LOOKUP(CONCATENATE($A46,F$1,"1reverse_sequential3"),'RawData_Aussois - Results Ausso'!B2:B2386)))</f>
        <v>33</v>
      </c>
      <c r="H46" t="s" s="138">
        <f>LOOKUP("NO_NASH_EQ_FOUND",B46:G46)</f>
        <v>33</v>
      </c>
      <c r="I46" t="s" s="138">
        <f>INDEX(A$1:J$1,MATCH(J46,A46:G46))</f>
        <v>3612</v>
      </c>
      <c r="J46" s="139">
        <f>MIN(F46,B46,D46)</f>
        <v>0.0533918</v>
      </c>
    </row>
    <row r="47" ht="20.05" customHeight="1">
      <c r="A47" s="136">
        <v>46</v>
      </c>
      <c r="B47" s="137">
        <f>INDEX('RawData_Aussois - Results Ausso'!M2:M2386,ROW(LOOKUP(CONCATENATE($A47,B$1,"1--"),'RawData_Aussois - Results Ausso'!B2:B2386)))</f>
        <v>0.0463754</v>
      </c>
      <c r="C47" t="s" s="19">
        <f>INDEX('RawData_Aussois - Results Ausso'!H2:H2386,ROW(LOOKUP(CONCATENATE($A47,B$1,"1--"),'RawData_Aussois - Results Ausso'!B2:B2386)))</f>
        <v>33</v>
      </c>
      <c r="D47" s="25">
        <f>INDEX('RawData_Aussois - Results Ausso'!M2:M2386,ROW(LOOKUP(CONCATENATE($A47,D$1,"1--"),'RawData_Aussois - Results Ausso'!B2:B2386)))</f>
        <v>0.10481</v>
      </c>
      <c r="E47" t="s" s="67">
        <f>INDEX('RawData_Aussois - Results Ausso'!H2:H2386,ROW(LOOKUP(CONCATENATE($A47,D$1,"1--"),'RawData_Aussois - Results Ausso'!B2:B2386)))</f>
        <v>33</v>
      </c>
      <c r="F47" s="25">
        <f>INDEX('RawData_Aussois - Results Ausso'!M2:M2386,ROW(LOOKUP(CONCATENATE($A47,F$1,"1reverse_sequential3"),'RawData_Aussois - Results Ausso'!B2:B2386)))</f>
        <v>0.0578688</v>
      </c>
      <c r="G47" t="s" s="19">
        <f>INDEX('RawData_Aussois - Results Ausso'!H2:H2386,ROW(LOOKUP(CONCATENATE($A47,F$1,"1reverse_sequential3"),'RawData_Aussois - Results Ausso'!B2:B2386)))</f>
        <v>33</v>
      </c>
      <c r="H47" t="s" s="138">
        <f>LOOKUP("NO_NASH_EQ_FOUND",B47:G47)</f>
        <v>33</v>
      </c>
      <c r="I47" t="s" s="138">
        <f>INDEX(A$1:J$1,MATCH(J47,A47:G47))</f>
        <v>3612</v>
      </c>
      <c r="J47" s="139">
        <f>MIN(F47,B47,D47)</f>
        <v>0.0463754</v>
      </c>
    </row>
    <row r="48" ht="20.05" customHeight="1">
      <c r="A48" s="136">
        <v>47</v>
      </c>
      <c r="B48" s="137">
        <f>INDEX('RawData_Aussois - Results Ausso'!M2:M2386,ROW(LOOKUP(CONCATENATE($A48,B$1,"1--"),'RawData_Aussois - Results Ausso'!B2:B2386)))</f>
        <v>0.57713</v>
      </c>
      <c r="C48" t="s" s="19">
        <f>INDEX('RawData_Aussois - Results Ausso'!H2:H2386,ROW(LOOKUP(CONCATENATE($A48,B$1,"1--"),'RawData_Aussois - Results Ausso'!B2:B2386)))</f>
        <v>80</v>
      </c>
      <c r="D48" s="25">
        <f>INDEX('RawData_Aussois - Results Ausso'!M2:M2386,ROW(LOOKUP(CONCATENATE($A48,D$1,"1--"),'RawData_Aussois - Results Ausso'!B2:B2386)))</f>
        <v>0.0630643</v>
      </c>
      <c r="E48" t="s" s="67">
        <f>INDEX('RawData_Aussois - Results Ausso'!H2:H2386,ROW(LOOKUP(CONCATENATE($A48,D$1,"1--"),'RawData_Aussois - Results Ausso'!B2:B2386)))</f>
        <v>80</v>
      </c>
      <c r="F48" s="25">
        <f>INDEX('RawData_Aussois - Results Ausso'!M2:M2386,ROW(LOOKUP(CONCATENATE($A48,F$1,"1reverse_sequential3"),'RawData_Aussois - Results Ausso'!B2:B2386)))</f>
        <v>0.0340329</v>
      </c>
      <c r="G48" t="s" s="19">
        <f>INDEX('RawData_Aussois - Results Ausso'!H2:H2386,ROW(LOOKUP(CONCATENATE($A48,F$1,"1reverse_sequential3"),'RawData_Aussois - Results Ausso'!B2:B2386)))</f>
        <v>80</v>
      </c>
      <c r="H48" t="s" s="138">
        <f>LOOKUP("NO_NASH_EQ_FOUND",B48:G48)</f>
        <v>80</v>
      </c>
      <c r="I48" t="s" s="138">
        <f>INDEX(A$1:J$1,MATCH(J48,A48:G48))</f>
        <v>3613</v>
      </c>
      <c r="J48" s="139">
        <f>MIN(F48,B48,D48)</f>
        <v>0.0340329</v>
      </c>
    </row>
    <row r="49" ht="20.05" customHeight="1">
      <c r="A49" s="136">
        <v>48</v>
      </c>
      <c r="B49" s="137">
        <f>INDEX('RawData_Aussois - Results Ausso'!M2:M2386,ROW(LOOKUP(CONCATENATE($A49,B$1,"1--"),'RawData_Aussois - Results Ausso'!B2:B2386)))</f>
        <v>0.036957</v>
      </c>
      <c r="C49" t="s" s="19">
        <f>INDEX('RawData_Aussois - Results Ausso'!H2:H2386,ROW(LOOKUP(CONCATENATE($A49,B$1,"1--"),'RawData_Aussois - Results Ausso'!B2:B2386)))</f>
        <v>33</v>
      </c>
      <c r="D49" s="25">
        <f>INDEX('RawData_Aussois - Results Ausso'!M2:M2386,ROW(LOOKUP(CONCATENATE($A49,D$1,"1--"),'RawData_Aussois - Results Ausso'!B2:B2386)))</f>
        <v>0.049645</v>
      </c>
      <c r="E49" t="s" s="67">
        <f>INDEX('RawData_Aussois - Results Ausso'!H2:H2386,ROW(LOOKUP(CONCATENATE($A49,D$1,"1--"),'RawData_Aussois - Results Ausso'!B2:B2386)))</f>
        <v>33</v>
      </c>
      <c r="F49" s="25">
        <f>INDEX('RawData_Aussois - Results Ausso'!M2:M2386,ROW(LOOKUP(CONCATENATE($A49,F$1,"1reverse_sequential3"),'RawData_Aussois - Results Ausso'!B2:B2386)))</f>
        <v>0.0470278</v>
      </c>
      <c r="G49" t="s" s="19">
        <f>INDEX('RawData_Aussois - Results Ausso'!H2:H2386,ROW(LOOKUP(CONCATENATE($A49,F$1,"1reverse_sequential3"),'RawData_Aussois - Results Ausso'!B2:B2386)))</f>
        <v>33</v>
      </c>
      <c r="H49" t="s" s="138">
        <f>LOOKUP("NO_NASH_EQ_FOUND",B49:G49)</f>
        <v>33</v>
      </c>
      <c r="I49" t="s" s="138">
        <f>INDEX(A$1:J$1,MATCH(J49,A49:G49))</f>
        <v>3612</v>
      </c>
      <c r="J49" s="139">
        <f>MIN(F49,B49,D49)</f>
        <v>0.036957</v>
      </c>
    </row>
    <row r="50" ht="20.05" customHeight="1">
      <c r="A50" s="136">
        <v>49</v>
      </c>
      <c r="B50" s="137">
        <f>INDEX('RawData_Aussois - Results Ausso'!M2:M2386,ROW(LOOKUP(CONCATENATE($A50,B$1,"1--"),'RawData_Aussois - Results Ausso'!B2:B2386)))</f>
        <v>0.0380745</v>
      </c>
      <c r="C50" t="s" s="19">
        <f>INDEX('RawData_Aussois - Results Ausso'!H2:H2386,ROW(LOOKUP(CONCATENATE($A50,B$1,"1--"),'RawData_Aussois - Results Ausso'!B2:B2386)))</f>
        <v>33</v>
      </c>
      <c r="D50" s="25">
        <f>INDEX('RawData_Aussois - Results Ausso'!M2:M2386,ROW(LOOKUP(CONCATENATE($A50,D$1,"1--"),'RawData_Aussois - Results Ausso'!B2:B2386)))</f>
        <v>0.08973589999999999</v>
      </c>
      <c r="E50" t="s" s="67">
        <f>INDEX('RawData_Aussois - Results Ausso'!H2:H2386,ROW(LOOKUP(CONCATENATE($A50,D$1,"1--"),'RawData_Aussois - Results Ausso'!B2:B2386)))</f>
        <v>33</v>
      </c>
      <c r="F50" s="25">
        <f>INDEX('RawData_Aussois - Results Ausso'!M2:M2386,ROW(LOOKUP(CONCATENATE($A50,F$1,"1reverse_sequential3"),'RawData_Aussois - Results Ausso'!B2:B2386)))</f>
        <v>0.0699723</v>
      </c>
      <c r="G50" t="s" s="19">
        <f>INDEX('RawData_Aussois - Results Ausso'!H2:H2386,ROW(LOOKUP(CONCATENATE($A50,F$1,"1reverse_sequential3"),'RawData_Aussois - Results Ausso'!B2:B2386)))</f>
        <v>33</v>
      </c>
      <c r="H50" t="s" s="138">
        <f>LOOKUP("NO_NASH_EQ_FOUND",B50:G50)</f>
        <v>33</v>
      </c>
      <c r="I50" t="s" s="138">
        <f>INDEX(A$1:J$1,MATCH(J50,A50:G50))</f>
        <v>3612</v>
      </c>
      <c r="J50" s="139">
        <f>MIN(F50,B50,D50)</f>
        <v>0.0380745</v>
      </c>
    </row>
    <row r="51" ht="20.05" customHeight="1">
      <c r="A51" s="136">
        <v>50</v>
      </c>
      <c r="B51" s="137">
        <f>INDEX('RawData_Aussois - Results Ausso'!M2:M2386,ROW(LOOKUP(CONCATENATE($A51,B$1,"1--"),'RawData_Aussois - Results Ausso'!B2:B2386)))</f>
        <v>0.170427</v>
      </c>
      <c r="C51" t="s" s="19">
        <f>INDEX('RawData_Aussois - Results Ausso'!H2:H2386,ROW(LOOKUP(CONCATENATE($A51,B$1,"1--"),'RawData_Aussois - Results Ausso'!B2:B2386)))</f>
        <v>80</v>
      </c>
      <c r="D51" s="25">
        <f>INDEX('RawData_Aussois - Results Ausso'!M2:M2386,ROW(LOOKUP(CONCATENATE($A51,D$1,"1--"),'RawData_Aussois - Results Ausso'!B2:B2386)))</f>
        <v>0.300073</v>
      </c>
      <c r="E51" t="s" s="67">
        <f>INDEX('RawData_Aussois - Results Ausso'!H2:H2386,ROW(LOOKUP(CONCATENATE($A51,D$1,"1--"),'RawData_Aussois - Results Ausso'!B2:B2386)))</f>
        <v>80</v>
      </c>
      <c r="F51" s="25">
        <f>INDEX('RawData_Aussois - Results Ausso'!M2:M2386,ROW(LOOKUP(CONCATENATE($A51,F$1,"1reverse_sequential3"),'RawData_Aussois - Results Ausso'!B2:B2386)))</f>
        <v>0.0553231</v>
      </c>
      <c r="G51" t="s" s="19">
        <f>INDEX('RawData_Aussois - Results Ausso'!H2:H2386,ROW(LOOKUP(CONCATENATE($A51,F$1,"1reverse_sequential3"),'RawData_Aussois - Results Ausso'!B2:B2386)))</f>
        <v>80</v>
      </c>
      <c r="H51" t="s" s="138">
        <f>LOOKUP("NO_NASH_EQ_FOUND",B51:G51)</f>
        <v>80</v>
      </c>
      <c r="I51" t="s" s="138">
        <f>INDEX(A$1:J$1,MATCH(J51,A51:G51))</f>
        <v>3613</v>
      </c>
      <c r="J51" s="139">
        <f>MIN(F51,B51,D51)</f>
        <v>0.0553231</v>
      </c>
    </row>
    <row r="52" ht="20.05" customHeight="1">
      <c r="A52" s="136">
        <v>51</v>
      </c>
      <c r="B52" s="137">
        <f>INDEX('RawData_Aussois - Results Ausso'!M2:M2386,ROW(LOOKUP(CONCATENATE($A52,B$1,"1--"),'RawData_Aussois - Results Ausso'!B2:B2386)))</f>
        <v>0.0591456</v>
      </c>
      <c r="C52" t="s" s="19">
        <f>INDEX('RawData_Aussois - Results Ausso'!H2:H2386,ROW(LOOKUP(CONCATENATE($A52,B$1,"1--"),'RawData_Aussois - Results Ausso'!B2:B2386)))</f>
        <v>33</v>
      </c>
      <c r="D52" s="25">
        <f>INDEX('RawData_Aussois - Results Ausso'!M2:M2386,ROW(LOOKUP(CONCATENATE($A52,D$1,"1--"),'RawData_Aussois - Results Ausso'!B2:B2386)))</f>
        <v>0.172382</v>
      </c>
      <c r="E52" t="s" s="67">
        <f>INDEX('RawData_Aussois - Results Ausso'!H2:H2386,ROW(LOOKUP(CONCATENATE($A52,D$1,"1--"),'RawData_Aussois - Results Ausso'!B2:B2386)))</f>
        <v>33</v>
      </c>
      <c r="F52" s="25">
        <f>INDEX('RawData_Aussois - Results Ausso'!M2:M2386,ROW(LOOKUP(CONCATENATE($A52,F$1,"1reverse_sequential3"),'RawData_Aussois - Results Ausso'!B2:B2386)))</f>
        <v>0.070337</v>
      </c>
      <c r="G52" t="s" s="19">
        <f>INDEX('RawData_Aussois - Results Ausso'!H2:H2386,ROW(LOOKUP(CONCATENATE($A52,F$1,"1reverse_sequential3"),'RawData_Aussois - Results Ausso'!B2:B2386)))</f>
        <v>33</v>
      </c>
      <c r="H52" t="s" s="138">
        <f>LOOKUP("NO_NASH_EQ_FOUND",B52:G52)</f>
        <v>33</v>
      </c>
      <c r="I52" t="s" s="138">
        <f>INDEX(A$1:J$1,MATCH(J52,A52:G52))</f>
        <v>3612</v>
      </c>
      <c r="J52" s="139">
        <f>MIN(F52,B52,D52)</f>
        <v>0.0591456</v>
      </c>
    </row>
    <row r="53" ht="20.05" customHeight="1">
      <c r="A53" s="136">
        <v>52</v>
      </c>
      <c r="B53" s="137">
        <f>INDEX('RawData_Aussois - Results Ausso'!M2:M2386,ROW(LOOKUP(CONCATENATE($A53,B$1,"1--"),'RawData_Aussois - Results Ausso'!B2:B2386)))</f>
        <v>0.09833020000000001</v>
      </c>
      <c r="C53" t="s" s="19">
        <f>INDEX('RawData_Aussois - Results Ausso'!H2:H2386,ROW(LOOKUP(CONCATENATE($A53,B$1,"1--"),'RawData_Aussois - Results Ausso'!B2:B2386)))</f>
        <v>33</v>
      </c>
      <c r="D53" s="25">
        <f>INDEX('RawData_Aussois - Results Ausso'!M2:M2386,ROW(LOOKUP(CONCATENATE($A53,D$1,"1--"),'RawData_Aussois - Results Ausso'!B2:B2386)))</f>
        <v>0.302906</v>
      </c>
      <c r="E53" t="s" s="67">
        <f>INDEX('RawData_Aussois - Results Ausso'!H2:H2386,ROW(LOOKUP(CONCATENATE($A53,D$1,"1--"),'RawData_Aussois - Results Ausso'!B2:B2386)))</f>
        <v>33</v>
      </c>
      <c r="F53" s="25">
        <f>INDEX('RawData_Aussois - Results Ausso'!M2:M2386,ROW(LOOKUP(CONCATENATE($A53,F$1,"1reverse_sequential3"),'RawData_Aussois - Results Ausso'!B2:B2386)))</f>
        <v>0.113081</v>
      </c>
      <c r="G53" t="s" s="19">
        <f>INDEX('RawData_Aussois - Results Ausso'!H2:H2386,ROW(LOOKUP(CONCATENATE($A53,F$1,"1reverse_sequential3"),'RawData_Aussois - Results Ausso'!B2:B2386)))</f>
        <v>33</v>
      </c>
      <c r="H53" t="s" s="138">
        <f>LOOKUP("NO_NASH_EQ_FOUND",B53:G53)</f>
        <v>33</v>
      </c>
      <c r="I53" t="s" s="138">
        <f>INDEX(A$1:J$1,MATCH(J53,A53:G53))</f>
        <v>3612</v>
      </c>
      <c r="J53" s="139">
        <f>MIN(F53,B53,D53)</f>
        <v>0.09833020000000001</v>
      </c>
    </row>
    <row r="54" ht="20.05" customHeight="1">
      <c r="A54" s="136">
        <v>53</v>
      </c>
      <c r="B54" s="137">
        <f>INDEX('RawData_Aussois - Results Ausso'!M2:M2386,ROW(LOOKUP(CONCATENATE($A54,B$1,"1--"),'RawData_Aussois - Results Ausso'!B2:B2386)))</f>
        <v>1800.16</v>
      </c>
      <c r="C54" t="s" s="19">
        <f>INDEX('RawData_Aussois - Results Ausso'!H2:H2386,ROW(LOOKUP(CONCATENATE($A54,B$1,"1--"),'RawData_Aussois - Results Ausso'!B2:B2386)))</f>
        <v>63</v>
      </c>
      <c r="D54" s="25">
        <f>INDEX('RawData_Aussois - Results Ausso'!M2:M2386,ROW(LOOKUP(CONCATENATE($A54,D$1,"1--"),'RawData_Aussois - Results Ausso'!B2:B2386)))</f>
        <v>0.208984</v>
      </c>
      <c r="E54" t="s" s="67">
        <f>INDEX('RawData_Aussois - Results Ausso'!H2:H2386,ROW(LOOKUP(CONCATENATE($A54,D$1,"1--"),'RawData_Aussois - Results Ausso'!B2:B2386)))</f>
        <v>80</v>
      </c>
      <c r="F54" s="25">
        <f>INDEX('RawData_Aussois - Results Ausso'!M2:M2386,ROW(LOOKUP(CONCATENATE($A54,F$1,"1reverse_sequential3"),'RawData_Aussois - Results Ausso'!B2:B2386)))</f>
        <v>0.358486</v>
      </c>
      <c r="G54" t="s" s="19">
        <f>INDEX('RawData_Aussois - Results Ausso'!H2:H2386,ROW(LOOKUP(CONCATENATE($A54,F$1,"1reverse_sequential3"),'RawData_Aussois - Results Ausso'!B2:B2386)))</f>
        <v>80</v>
      </c>
      <c r="H54" t="s" s="138">
        <f>LOOKUP("NO_NASH_EQ_FOUND",B54:G54)</f>
        <v>80</v>
      </c>
      <c r="I54" t="s" s="138">
        <f>INDEX(A$1:J$1,MATCH(J54,A54:G54))</f>
        <v>3614</v>
      </c>
      <c r="J54" s="139">
        <f>MIN(F54,B54,D54)</f>
        <v>0.208984</v>
      </c>
    </row>
    <row r="55" ht="20.05" customHeight="1">
      <c r="A55" s="136">
        <v>54</v>
      </c>
      <c r="B55" s="137">
        <f>INDEX('RawData_Aussois - Results Ausso'!M2:M2386,ROW(LOOKUP(CONCATENATE($A55,B$1,"1--"),'RawData_Aussois - Results Ausso'!B2:B2386)))</f>
        <v>0.0894083</v>
      </c>
      <c r="C55" t="s" s="19">
        <f>INDEX('RawData_Aussois - Results Ausso'!H2:H2386,ROW(LOOKUP(CONCATENATE($A55,B$1,"1--"),'RawData_Aussois - Results Ausso'!B2:B2386)))</f>
        <v>33</v>
      </c>
      <c r="D55" s="25">
        <f>INDEX('RawData_Aussois - Results Ausso'!M2:M2386,ROW(LOOKUP(CONCATENATE($A55,D$1,"1--"),'RawData_Aussois - Results Ausso'!B2:B2386)))</f>
        <v>0.365503</v>
      </c>
      <c r="E55" t="s" s="67">
        <f>INDEX('RawData_Aussois - Results Ausso'!H2:H2386,ROW(LOOKUP(CONCATENATE($A55,D$1,"1--"),'RawData_Aussois - Results Ausso'!B2:B2386)))</f>
        <v>33</v>
      </c>
      <c r="F55" s="25">
        <f>INDEX('RawData_Aussois - Results Ausso'!M2:M2386,ROW(LOOKUP(CONCATENATE($A55,F$1,"1reverse_sequential3"),'RawData_Aussois - Results Ausso'!B2:B2386)))</f>
        <v>0.103279</v>
      </c>
      <c r="G55" t="s" s="19">
        <f>INDEX('RawData_Aussois - Results Ausso'!H2:H2386,ROW(LOOKUP(CONCATENATE($A55,F$1,"1reverse_sequential3"),'RawData_Aussois - Results Ausso'!B2:B2386)))</f>
        <v>33</v>
      </c>
      <c r="H55" t="s" s="138">
        <f>LOOKUP("NO_NASH_EQ_FOUND",B55:G55)</f>
        <v>33</v>
      </c>
      <c r="I55" t="s" s="138">
        <f>INDEX(A$1:J$1,MATCH(J55,A55:G55))</f>
        <v>3612</v>
      </c>
      <c r="J55" s="139">
        <f>MIN(F55,B55,D55)</f>
        <v>0.0894083</v>
      </c>
    </row>
    <row r="56" ht="20.05" customHeight="1">
      <c r="A56" s="136">
        <v>55</v>
      </c>
      <c r="B56" s="137">
        <f>INDEX('RawData_Aussois - Results Ausso'!M2:M2386,ROW(LOOKUP(CONCATENATE($A56,B$1,"1--"),'RawData_Aussois - Results Ausso'!B2:B2386)))</f>
        <v>0.165854</v>
      </c>
      <c r="C56" t="s" s="19">
        <f>INDEX('RawData_Aussois - Results Ausso'!H2:H2386,ROW(LOOKUP(CONCATENATE($A56,B$1,"1--"),'RawData_Aussois - Results Ausso'!B2:B2386)))</f>
        <v>80</v>
      </c>
      <c r="D56" s="25">
        <f>INDEX('RawData_Aussois - Results Ausso'!M2:M2386,ROW(LOOKUP(CONCATENATE($A56,D$1,"1--"),'RawData_Aussois - Results Ausso'!B2:B2386)))</f>
        <v>0.277245</v>
      </c>
      <c r="E56" t="s" s="67">
        <f>INDEX('RawData_Aussois - Results Ausso'!H2:H2386,ROW(LOOKUP(CONCATENATE($A56,D$1,"1--"),'RawData_Aussois - Results Ausso'!B2:B2386)))</f>
        <v>80</v>
      </c>
      <c r="F56" s="25">
        <f>INDEX('RawData_Aussois - Results Ausso'!M2:M2386,ROW(LOOKUP(CONCATENATE($A56,F$1,"1reverse_sequential3"),'RawData_Aussois - Results Ausso'!B2:B2386)))</f>
        <v>0.178928</v>
      </c>
      <c r="G56" t="s" s="19">
        <f>INDEX('RawData_Aussois - Results Ausso'!H2:H2386,ROW(LOOKUP(CONCATENATE($A56,F$1,"1reverse_sequential3"),'RawData_Aussois - Results Ausso'!B2:B2386)))</f>
        <v>80</v>
      </c>
      <c r="H56" t="s" s="138">
        <f>LOOKUP("NO_NASH_EQ_FOUND",B56:G56)</f>
        <v>80</v>
      </c>
      <c r="I56" t="s" s="138">
        <f>INDEX(A$1:J$1,MATCH(J56,A56:G56))</f>
        <v>3612</v>
      </c>
      <c r="J56" s="139">
        <f>MIN(F56,B56,D56)</f>
        <v>0.165854</v>
      </c>
    </row>
    <row r="57" ht="20.05" customHeight="1">
      <c r="A57" s="136">
        <v>56</v>
      </c>
      <c r="B57" s="137">
        <f>INDEX('RawData_Aussois - Results Ausso'!M2:M2386,ROW(LOOKUP(CONCATENATE($A57,B$1,"1--"),'RawData_Aussois - Results Ausso'!B2:B2386)))</f>
        <v>1800.12</v>
      </c>
      <c r="C57" t="s" s="19">
        <f>INDEX('RawData_Aussois - Results Ausso'!H2:H2386,ROW(LOOKUP(CONCATENATE($A57,B$1,"1--"),'RawData_Aussois - Results Ausso'!B2:B2386)))</f>
        <v>63</v>
      </c>
      <c r="D57" s="25">
        <f>INDEX('RawData_Aussois - Results Ausso'!M2:M2386,ROW(LOOKUP(CONCATENATE($A57,D$1,"1--"),'RawData_Aussois - Results Ausso'!B2:B2386)))</f>
        <v>0.837267</v>
      </c>
      <c r="E57" t="s" s="67">
        <f>INDEX('RawData_Aussois - Results Ausso'!H2:H2386,ROW(LOOKUP(CONCATENATE($A57,D$1,"1--"),'RawData_Aussois - Results Ausso'!B2:B2386)))</f>
        <v>80</v>
      </c>
      <c r="F57" s="25">
        <f>INDEX('RawData_Aussois - Results Ausso'!M2:M2386,ROW(LOOKUP(CONCATENATE($A57,F$1,"1reverse_sequential3"),'RawData_Aussois - Results Ausso'!B2:B2386)))</f>
        <v>0.204588</v>
      </c>
      <c r="G57" t="s" s="19">
        <f>INDEX('RawData_Aussois - Results Ausso'!H2:H2386,ROW(LOOKUP(CONCATENATE($A57,F$1,"1reverse_sequential3"),'RawData_Aussois - Results Ausso'!B2:B2386)))</f>
        <v>80</v>
      </c>
      <c r="H57" t="s" s="138">
        <f>LOOKUP("NO_NASH_EQ_FOUND",B57:G57)</f>
        <v>80</v>
      </c>
      <c r="I57" t="s" s="138">
        <f>INDEX(A$1:J$1,MATCH(J57,A57:G57))</f>
        <v>3613</v>
      </c>
      <c r="J57" s="139">
        <f>MIN(F57,B57,D57)</f>
        <v>0.204588</v>
      </c>
    </row>
    <row r="58" ht="20.05" customHeight="1">
      <c r="A58" s="136">
        <v>57</v>
      </c>
      <c r="B58" s="137">
        <f>INDEX('RawData_Aussois - Results Ausso'!M2:M2386,ROW(LOOKUP(CONCATENATE($A58,B$1,"1--"),'RawData_Aussois - Results Ausso'!B2:B2386)))</f>
        <v>0.636869</v>
      </c>
      <c r="C58" t="s" s="19">
        <f>INDEX('RawData_Aussois - Results Ausso'!H2:H2386,ROW(LOOKUP(CONCATENATE($A58,B$1,"1--"),'RawData_Aussois - Results Ausso'!B2:B2386)))</f>
        <v>80</v>
      </c>
      <c r="D58" s="25">
        <f>INDEX('RawData_Aussois - Results Ausso'!M2:M2386,ROW(LOOKUP(CONCATENATE($A58,D$1,"1--"),'RawData_Aussois - Results Ausso'!B2:B2386)))</f>
        <v>0.257113</v>
      </c>
      <c r="E58" t="s" s="67">
        <f>INDEX('RawData_Aussois - Results Ausso'!H2:H2386,ROW(LOOKUP(CONCATENATE($A58,D$1,"1--"),'RawData_Aussois - Results Ausso'!B2:B2386)))</f>
        <v>80</v>
      </c>
      <c r="F58" s="25">
        <f>INDEX('RawData_Aussois - Results Ausso'!M2:M2386,ROW(LOOKUP(CONCATENATE($A58,F$1,"1reverse_sequential3"),'RawData_Aussois - Results Ausso'!B2:B2386)))</f>
        <v>0.309945</v>
      </c>
      <c r="G58" t="s" s="19">
        <f>INDEX('RawData_Aussois - Results Ausso'!H2:H2386,ROW(LOOKUP(CONCATENATE($A58,F$1,"1reverse_sequential3"),'RawData_Aussois - Results Ausso'!B2:B2386)))</f>
        <v>80</v>
      </c>
      <c r="H58" t="s" s="138">
        <f>LOOKUP("NO_NASH_EQ_FOUND",B58:G58)</f>
        <v>80</v>
      </c>
      <c r="I58" t="s" s="138">
        <f>INDEX(A$1:J$1,MATCH(J58,A58:G58))</f>
        <v>3614</v>
      </c>
      <c r="J58" s="139">
        <f>MIN(F58,B58,D58)</f>
        <v>0.257113</v>
      </c>
    </row>
    <row r="59" ht="20.05" customHeight="1">
      <c r="A59" s="136">
        <v>58</v>
      </c>
      <c r="B59" s="137">
        <f>INDEX('RawData_Aussois - Results Ausso'!M2:M2386,ROW(LOOKUP(CONCATENATE($A59,B$1,"1--"),'RawData_Aussois - Results Ausso'!B2:B2386)))</f>
        <v>0.0934111</v>
      </c>
      <c r="C59" t="s" s="19">
        <f>INDEX('RawData_Aussois - Results Ausso'!H2:H2386,ROW(LOOKUP(CONCATENATE($A59,B$1,"1--"),'RawData_Aussois - Results Ausso'!B2:B2386)))</f>
        <v>33</v>
      </c>
      <c r="D59" s="25">
        <f>INDEX('RawData_Aussois - Results Ausso'!M2:M2386,ROW(LOOKUP(CONCATENATE($A59,D$1,"1--"),'RawData_Aussois - Results Ausso'!B2:B2386)))</f>
        <v>0.389595</v>
      </c>
      <c r="E59" t="s" s="67">
        <f>INDEX('RawData_Aussois - Results Ausso'!H2:H2386,ROW(LOOKUP(CONCATENATE($A59,D$1,"1--"),'RawData_Aussois - Results Ausso'!B2:B2386)))</f>
        <v>33</v>
      </c>
      <c r="F59" s="25">
        <f>INDEX('RawData_Aussois - Results Ausso'!M2:M2386,ROW(LOOKUP(CONCATENATE($A59,F$1,"1reverse_sequential3"),'RawData_Aussois - Results Ausso'!B2:B2386)))</f>
        <v>0.108603</v>
      </c>
      <c r="G59" t="s" s="19">
        <f>INDEX('RawData_Aussois - Results Ausso'!H2:H2386,ROW(LOOKUP(CONCATENATE($A59,F$1,"1reverse_sequential3"),'RawData_Aussois - Results Ausso'!B2:B2386)))</f>
        <v>33</v>
      </c>
      <c r="H59" t="s" s="138">
        <f>LOOKUP("NO_NASH_EQ_FOUND",B59:G59)</f>
        <v>33</v>
      </c>
      <c r="I59" t="s" s="138">
        <f>INDEX(A$1:J$1,MATCH(J59,A59:G59))</f>
        <v>3612</v>
      </c>
      <c r="J59" s="139">
        <f>MIN(F59,B59,D59)</f>
        <v>0.0934111</v>
      </c>
    </row>
    <row r="60" ht="20.05" customHeight="1">
      <c r="A60" s="136">
        <v>59</v>
      </c>
      <c r="B60" s="137">
        <f>INDEX('RawData_Aussois - Results Ausso'!M2:M2386,ROW(LOOKUP(CONCATENATE($A60,B$1,"1--"),'RawData_Aussois - Results Ausso'!B2:B2386)))</f>
        <v>0.0935163</v>
      </c>
      <c r="C60" t="s" s="19">
        <f>INDEX('RawData_Aussois - Results Ausso'!H2:H2386,ROW(LOOKUP(CONCATENATE($A60,B$1,"1--"),'RawData_Aussois - Results Ausso'!B2:B2386)))</f>
        <v>33</v>
      </c>
      <c r="D60" s="25">
        <f>INDEX('RawData_Aussois - Results Ausso'!M2:M2386,ROW(LOOKUP(CONCATENATE($A60,D$1,"1--"),'RawData_Aussois - Results Ausso'!B2:B2386)))</f>
        <v>0.488063</v>
      </c>
      <c r="E60" t="s" s="67">
        <f>INDEX('RawData_Aussois - Results Ausso'!H2:H2386,ROW(LOOKUP(CONCATENATE($A60,D$1,"1--"),'RawData_Aussois - Results Ausso'!B2:B2386)))</f>
        <v>33</v>
      </c>
      <c r="F60" s="25">
        <f>INDEX('RawData_Aussois - Results Ausso'!M2:M2386,ROW(LOOKUP(CONCATENATE($A60,F$1,"1reverse_sequential3"),'RawData_Aussois - Results Ausso'!B2:B2386)))</f>
        <v>0.107983</v>
      </c>
      <c r="G60" t="s" s="19">
        <f>INDEX('RawData_Aussois - Results Ausso'!H2:H2386,ROW(LOOKUP(CONCATENATE($A60,F$1,"1reverse_sequential3"),'RawData_Aussois - Results Ausso'!B2:B2386)))</f>
        <v>33</v>
      </c>
      <c r="H60" t="s" s="138">
        <f>LOOKUP("NO_NASH_EQ_FOUND",B60:G60)</f>
        <v>33</v>
      </c>
      <c r="I60" t="s" s="138">
        <f>INDEX(A$1:J$1,MATCH(J60,A60:G60))</f>
        <v>3612</v>
      </c>
      <c r="J60" s="139">
        <f>MIN(F60,B60,D60)</f>
        <v>0.0935163</v>
      </c>
    </row>
    <row r="61" ht="20.05" customHeight="1">
      <c r="A61" s="136">
        <v>60</v>
      </c>
      <c r="B61" s="137">
        <f>INDEX('RawData_Aussois - Results Ausso'!M2:M2386,ROW(LOOKUP(CONCATENATE($A61,B$1,"1--"),'RawData_Aussois - Results Ausso'!B2:B2386)))</f>
        <v>0.09515709999999999</v>
      </c>
      <c r="C61" t="s" s="19">
        <f>INDEX('RawData_Aussois - Results Ausso'!H2:H2386,ROW(LOOKUP(CONCATENATE($A61,B$1,"1--"),'RawData_Aussois - Results Ausso'!B2:B2386)))</f>
        <v>33</v>
      </c>
      <c r="D61" s="25">
        <f>INDEX('RawData_Aussois - Results Ausso'!M2:M2386,ROW(LOOKUP(CONCATENATE($A61,D$1,"1--"),'RawData_Aussois - Results Ausso'!B2:B2386)))</f>
        <v>0.418532</v>
      </c>
      <c r="E61" t="s" s="67">
        <f>INDEX('RawData_Aussois - Results Ausso'!H2:H2386,ROW(LOOKUP(CONCATENATE($A61,D$1,"1--"),'RawData_Aussois - Results Ausso'!B2:B2386)))</f>
        <v>33</v>
      </c>
      <c r="F61" s="25">
        <f>INDEX('RawData_Aussois - Results Ausso'!M2:M2386,ROW(LOOKUP(CONCATENATE($A61,F$1,"1reverse_sequential3"),'RawData_Aussois - Results Ausso'!B2:B2386)))</f>
        <v>0.108546</v>
      </c>
      <c r="G61" t="s" s="19">
        <f>INDEX('RawData_Aussois - Results Ausso'!H2:H2386,ROW(LOOKUP(CONCATENATE($A61,F$1,"1reverse_sequential3"),'RawData_Aussois - Results Ausso'!B2:B2386)))</f>
        <v>33</v>
      </c>
      <c r="H61" t="s" s="138">
        <f>LOOKUP("NO_NASH_EQ_FOUND",B61:G61)</f>
        <v>33</v>
      </c>
      <c r="I61" t="s" s="138">
        <f>INDEX(A$1:J$1,MATCH(J61,A61:G61))</f>
        <v>3612</v>
      </c>
      <c r="J61" s="139">
        <f>MIN(F61,B61,D61)</f>
        <v>0.09515709999999999</v>
      </c>
    </row>
    <row r="62" ht="20.05" customHeight="1">
      <c r="A62" s="136">
        <v>61</v>
      </c>
      <c r="B62" s="137">
        <f>INDEX('RawData_Aussois - Results Ausso'!M2:M2386,ROW(LOOKUP(CONCATENATE($A62,B$1,"1--"),'RawData_Aussois - Results Ausso'!B2:B2386)))</f>
        <v>152.477</v>
      </c>
      <c r="C62" t="s" s="19">
        <f>INDEX('RawData_Aussois - Results Ausso'!H2:H2386,ROW(LOOKUP(CONCATENATE($A62,B$1,"1--"),'RawData_Aussois - Results Ausso'!B2:B2386)))</f>
        <v>80</v>
      </c>
      <c r="D62" s="25">
        <f>INDEX('RawData_Aussois - Results Ausso'!M2:M2386,ROW(LOOKUP(CONCATENATE($A62,D$1,"1--"),'RawData_Aussois - Results Ausso'!B2:B2386)))</f>
        <v>1.21501</v>
      </c>
      <c r="E62" t="s" s="67">
        <f>INDEX('RawData_Aussois - Results Ausso'!H2:H2386,ROW(LOOKUP(CONCATENATE($A62,D$1,"1--"),'RawData_Aussois - Results Ausso'!B2:B2386)))</f>
        <v>80</v>
      </c>
      <c r="F62" s="25">
        <f>INDEX('RawData_Aussois - Results Ausso'!M2:M2386,ROW(LOOKUP(CONCATENATE($A62,F$1,"1reverse_sequential3"),'RawData_Aussois - Results Ausso'!B2:B2386)))</f>
        <v>2.60525</v>
      </c>
      <c r="G62" t="s" s="19">
        <f>INDEX('RawData_Aussois - Results Ausso'!H2:H2386,ROW(LOOKUP(CONCATENATE($A62,F$1,"1reverse_sequential3"),'RawData_Aussois - Results Ausso'!B2:B2386)))</f>
        <v>80</v>
      </c>
      <c r="H62" t="s" s="138">
        <f>LOOKUP("NO_NASH_EQ_FOUND",B62:G62)</f>
        <v>80</v>
      </c>
      <c r="I62" t="s" s="138">
        <f>INDEX(A$1:J$1,MATCH(J62,A62:G62))</f>
        <v>3614</v>
      </c>
      <c r="J62" s="139">
        <f>MIN(F62,B62,D62)</f>
        <v>1.21501</v>
      </c>
    </row>
    <row r="63" ht="20.05" customHeight="1">
      <c r="A63" s="136">
        <v>62</v>
      </c>
      <c r="B63" s="137">
        <f>INDEX('RawData_Aussois - Results Ausso'!M2:M2386,ROW(LOOKUP(CONCATENATE($A63,B$1,"1--"),'RawData_Aussois - Results Ausso'!B2:B2386)))</f>
        <v>1800.12</v>
      </c>
      <c r="C63" t="s" s="19">
        <f>INDEX('RawData_Aussois - Results Ausso'!H2:H2386,ROW(LOOKUP(CONCATENATE($A63,B$1,"1--"),'RawData_Aussois - Results Ausso'!B2:B2386)))</f>
        <v>63</v>
      </c>
      <c r="D63" s="25">
        <f>INDEX('RawData_Aussois - Results Ausso'!M2:M2386,ROW(LOOKUP(CONCATENATE($A63,D$1,"1--"),'RawData_Aussois - Results Ausso'!B2:B2386)))</f>
        <v>0.444251</v>
      </c>
      <c r="E63" t="s" s="67">
        <f>INDEX('RawData_Aussois - Results Ausso'!H2:H2386,ROW(LOOKUP(CONCATENATE($A63,D$1,"1--"),'RawData_Aussois - Results Ausso'!B2:B2386)))</f>
        <v>80</v>
      </c>
      <c r="F63" s="25">
        <f>INDEX('RawData_Aussois - Results Ausso'!M2:M2386,ROW(LOOKUP(CONCATENATE($A63,F$1,"1reverse_sequential3"),'RawData_Aussois - Results Ausso'!B2:B2386)))</f>
        <v>0.792466</v>
      </c>
      <c r="G63" t="s" s="19">
        <f>INDEX('RawData_Aussois - Results Ausso'!H2:H2386,ROW(LOOKUP(CONCATENATE($A63,F$1,"1reverse_sequential3"),'RawData_Aussois - Results Ausso'!B2:B2386)))</f>
        <v>80</v>
      </c>
      <c r="H63" t="s" s="138">
        <f>LOOKUP("NO_NASH_EQ_FOUND",B63:G63)</f>
        <v>80</v>
      </c>
      <c r="I63" t="s" s="138">
        <f>INDEX(A$1:J$1,MATCH(J63,A63:G63))</f>
        <v>3614</v>
      </c>
      <c r="J63" s="139">
        <f>MIN(F63,B63,D63)</f>
        <v>0.444251</v>
      </c>
    </row>
    <row r="64" ht="20.05" customHeight="1">
      <c r="A64" s="136">
        <v>63</v>
      </c>
      <c r="B64" s="137">
        <f>INDEX('RawData_Aussois - Results Ausso'!M2:M2386,ROW(LOOKUP(CONCATENATE($A64,B$1,"1--"),'RawData_Aussois - Results Ausso'!B2:B2386)))</f>
        <v>0.253606</v>
      </c>
      <c r="C64" t="s" s="19">
        <f>INDEX('RawData_Aussois - Results Ausso'!H2:H2386,ROW(LOOKUP(CONCATENATE($A64,B$1,"1--"),'RawData_Aussois - Results Ausso'!B2:B2386)))</f>
        <v>80</v>
      </c>
      <c r="D64" s="25">
        <f>INDEX('RawData_Aussois - Results Ausso'!M2:M2386,ROW(LOOKUP(CONCATENATE($A64,D$1,"1--"),'RawData_Aussois - Results Ausso'!B2:B2386)))</f>
        <v>0.5806750000000001</v>
      </c>
      <c r="E64" t="s" s="67">
        <f>INDEX('RawData_Aussois - Results Ausso'!H2:H2386,ROW(LOOKUP(CONCATENATE($A64,D$1,"1--"),'RawData_Aussois - Results Ausso'!B2:B2386)))</f>
        <v>80</v>
      </c>
      <c r="F64" s="25">
        <f>INDEX('RawData_Aussois - Results Ausso'!M2:M2386,ROW(LOOKUP(CONCATENATE($A64,F$1,"1reverse_sequential3"),'RawData_Aussois - Results Ausso'!B2:B2386)))</f>
        <v>0.35962</v>
      </c>
      <c r="G64" t="s" s="19">
        <f>INDEX('RawData_Aussois - Results Ausso'!H2:H2386,ROW(LOOKUP(CONCATENATE($A64,F$1,"1reverse_sequential3"),'RawData_Aussois - Results Ausso'!B2:B2386)))</f>
        <v>80</v>
      </c>
      <c r="H64" t="s" s="138">
        <f>LOOKUP("NO_NASH_EQ_FOUND",B64:G64)</f>
        <v>80</v>
      </c>
      <c r="I64" t="s" s="138">
        <f>INDEX(A$1:J$1,MATCH(J64,A64:G64))</f>
        <v>3612</v>
      </c>
      <c r="J64" s="139">
        <f>MIN(F64,B64,D64)</f>
        <v>0.253606</v>
      </c>
    </row>
    <row r="65" ht="20.05" customHeight="1">
      <c r="A65" s="136">
        <v>64</v>
      </c>
      <c r="B65" s="137">
        <f>INDEX('RawData_Aussois - Results Ausso'!M2:M2386,ROW(LOOKUP(CONCATENATE($A65,B$1,"1--"),'RawData_Aussois - Results Ausso'!B2:B2386)))</f>
        <v>0.180693</v>
      </c>
      <c r="C65" t="s" s="19">
        <f>INDEX('RawData_Aussois - Results Ausso'!H2:H2386,ROW(LOOKUP(CONCATENATE($A65,B$1,"1--"),'RawData_Aussois - Results Ausso'!B2:B2386)))</f>
        <v>33</v>
      </c>
      <c r="D65" s="25">
        <f>INDEX('RawData_Aussois - Results Ausso'!M2:M2386,ROW(LOOKUP(CONCATENATE($A65,D$1,"1--"),'RawData_Aussois - Results Ausso'!B2:B2386)))</f>
        <v>2.78123</v>
      </c>
      <c r="E65" t="s" s="67">
        <f>INDEX('RawData_Aussois - Results Ausso'!H2:H2386,ROW(LOOKUP(CONCATENATE($A65,D$1,"1--"),'RawData_Aussois - Results Ausso'!B2:B2386)))</f>
        <v>33</v>
      </c>
      <c r="F65" s="25">
        <f>INDEX('RawData_Aussois - Results Ausso'!M2:M2386,ROW(LOOKUP(CONCATENATE($A65,F$1,"1reverse_sequential3"),'RawData_Aussois - Results Ausso'!B2:B2386)))</f>
        <v>0.315821</v>
      </c>
      <c r="G65" t="s" s="19">
        <f>INDEX('RawData_Aussois - Results Ausso'!H2:H2386,ROW(LOOKUP(CONCATENATE($A65,F$1,"1reverse_sequential3"),'RawData_Aussois - Results Ausso'!B2:B2386)))</f>
        <v>33</v>
      </c>
      <c r="H65" t="s" s="138">
        <f>LOOKUP("NO_NASH_EQ_FOUND",B65:G65)</f>
        <v>33</v>
      </c>
      <c r="I65" t="s" s="138">
        <f>INDEX(A$1:J$1,MATCH(J65,A65:G65))</f>
        <v>3612</v>
      </c>
      <c r="J65" s="139">
        <f>MIN(F65,B65,D65)</f>
        <v>0.180693</v>
      </c>
    </row>
    <row r="66" ht="20.05" customHeight="1">
      <c r="A66" s="136">
        <v>65</v>
      </c>
      <c r="B66" s="137">
        <f>INDEX('RawData_Aussois - Results Ausso'!M2:M2386,ROW(LOOKUP(CONCATENATE($A66,B$1,"1--"),'RawData_Aussois - Results Ausso'!B2:B2386)))</f>
        <v>1.61006</v>
      </c>
      <c r="C66" t="s" s="19">
        <f>INDEX('RawData_Aussois - Results Ausso'!H2:H2386,ROW(LOOKUP(CONCATENATE($A66,B$1,"1--"),'RawData_Aussois - Results Ausso'!B2:B2386)))</f>
        <v>80</v>
      </c>
      <c r="D66" s="25">
        <f>INDEX('RawData_Aussois - Results Ausso'!M2:M2386,ROW(LOOKUP(CONCATENATE($A66,D$1,"1--"),'RawData_Aussois - Results Ausso'!B2:B2386)))</f>
        <v>0.636177</v>
      </c>
      <c r="E66" t="s" s="67">
        <f>INDEX('RawData_Aussois - Results Ausso'!H2:H2386,ROW(LOOKUP(CONCATENATE($A66,D$1,"1--"),'RawData_Aussois - Results Ausso'!B2:B2386)))</f>
        <v>80</v>
      </c>
      <c r="F66" s="25">
        <f>INDEX('RawData_Aussois - Results Ausso'!M2:M2386,ROW(LOOKUP(CONCATENATE($A66,F$1,"1reverse_sequential3"),'RawData_Aussois - Results Ausso'!B2:B2386)))</f>
        <v>1.25307</v>
      </c>
      <c r="G66" t="s" s="19">
        <f>INDEX('RawData_Aussois - Results Ausso'!H2:H2386,ROW(LOOKUP(CONCATENATE($A66,F$1,"1reverse_sequential3"),'RawData_Aussois - Results Ausso'!B2:B2386)))</f>
        <v>80</v>
      </c>
      <c r="H66" t="s" s="138">
        <f>LOOKUP("NO_NASH_EQ_FOUND",B66:G66)</f>
        <v>80</v>
      </c>
      <c r="I66" t="s" s="138">
        <f>INDEX(A$1:J$1,MATCH(J66,A66:G66))</f>
        <v>3614</v>
      </c>
      <c r="J66" s="139">
        <f>MIN(F66,B66,D66)</f>
        <v>0.636177</v>
      </c>
    </row>
    <row r="67" ht="20.05" customHeight="1">
      <c r="A67" s="136">
        <v>66</v>
      </c>
      <c r="B67" s="137">
        <f>INDEX('RawData_Aussois - Results Ausso'!M2:M2386,ROW(LOOKUP(CONCATENATE($A67,B$1,"1--"),'RawData_Aussois - Results Ausso'!B2:B2386)))</f>
        <v>0.441873</v>
      </c>
      <c r="C67" t="s" s="19">
        <f>INDEX('RawData_Aussois - Results Ausso'!H2:H2386,ROW(LOOKUP(CONCATENATE($A67,B$1,"1--"),'RawData_Aussois - Results Ausso'!B2:B2386)))</f>
        <v>80</v>
      </c>
      <c r="D67" s="25">
        <f>INDEX('RawData_Aussois - Results Ausso'!M2:M2386,ROW(LOOKUP(CONCATENATE($A67,D$1,"1--"),'RawData_Aussois - Results Ausso'!B2:B2386)))</f>
        <v>3.58465</v>
      </c>
      <c r="E67" t="s" s="67">
        <f>INDEX('RawData_Aussois - Results Ausso'!H2:H2386,ROW(LOOKUP(CONCATENATE($A67,D$1,"1--"),'RawData_Aussois - Results Ausso'!B2:B2386)))</f>
        <v>80</v>
      </c>
      <c r="F67" s="25">
        <f>INDEX('RawData_Aussois - Results Ausso'!M2:M2386,ROW(LOOKUP(CONCATENATE($A67,F$1,"1reverse_sequential3"),'RawData_Aussois - Results Ausso'!B2:B2386)))</f>
        <v>0.881607</v>
      </c>
      <c r="G67" t="s" s="19">
        <f>INDEX('RawData_Aussois - Results Ausso'!H2:H2386,ROW(LOOKUP(CONCATENATE($A67,F$1,"1reverse_sequential3"),'RawData_Aussois - Results Ausso'!B2:B2386)))</f>
        <v>80</v>
      </c>
      <c r="H67" t="s" s="138">
        <f>LOOKUP("NO_NASH_EQ_FOUND",B67:G67)</f>
        <v>80</v>
      </c>
      <c r="I67" t="s" s="138">
        <f>INDEX(A$1:J$1,MATCH(J67,A67:G67))</f>
        <v>3612</v>
      </c>
      <c r="J67" s="139">
        <f>MIN(F67,B67,D67)</f>
        <v>0.441873</v>
      </c>
    </row>
    <row r="68" ht="20.05" customHeight="1">
      <c r="A68" s="136">
        <v>67</v>
      </c>
      <c r="B68" s="137">
        <f>INDEX('RawData_Aussois - Results Ausso'!M2:M2386,ROW(LOOKUP(CONCATENATE($A68,B$1,"1--"),'RawData_Aussois - Results Ausso'!B2:B2386)))</f>
        <v>0.119195</v>
      </c>
      <c r="C68" t="s" s="19">
        <f>INDEX('RawData_Aussois - Results Ausso'!H2:H2386,ROW(LOOKUP(CONCATENATE($A68,B$1,"1--"),'RawData_Aussois - Results Ausso'!B2:B2386)))</f>
        <v>33</v>
      </c>
      <c r="D68" s="25">
        <f>INDEX('RawData_Aussois - Results Ausso'!M2:M2386,ROW(LOOKUP(CONCATENATE($A68,D$1,"1--"),'RawData_Aussois - Results Ausso'!B2:B2386)))</f>
        <v>0.7491</v>
      </c>
      <c r="E68" t="s" s="67">
        <f>INDEX('RawData_Aussois - Results Ausso'!H2:H2386,ROW(LOOKUP(CONCATENATE($A68,D$1,"1--"),'RawData_Aussois - Results Ausso'!B2:B2386)))</f>
        <v>33</v>
      </c>
      <c r="F68" s="25">
        <f>INDEX('RawData_Aussois - Results Ausso'!M2:M2386,ROW(LOOKUP(CONCATENATE($A68,F$1,"1reverse_sequential3"),'RawData_Aussois - Results Ausso'!B2:B2386)))</f>
        <v>0.219585</v>
      </c>
      <c r="G68" t="s" s="19">
        <f>INDEX('RawData_Aussois - Results Ausso'!H2:H2386,ROW(LOOKUP(CONCATENATE($A68,F$1,"1reverse_sequential3"),'RawData_Aussois - Results Ausso'!B2:B2386)))</f>
        <v>33</v>
      </c>
      <c r="H68" t="s" s="138">
        <f>LOOKUP("NO_NASH_EQ_FOUND",B68:G68)</f>
        <v>33</v>
      </c>
      <c r="I68" t="s" s="138">
        <f>INDEX(A$1:J$1,MATCH(J68,A68:G68))</f>
        <v>3612</v>
      </c>
      <c r="J68" s="139">
        <f>MIN(F68,B68,D68)</f>
        <v>0.119195</v>
      </c>
    </row>
    <row r="69" ht="20.05" customHeight="1">
      <c r="A69" s="136">
        <v>68</v>
      </c>
      <c r="B69" s="137">
        <f>INDEX('RawData_Aussois - Results Ausso'!M2:M2386,ROW(LOOKUP(CONCATENATE($A69,B$1,"1--"),'RawData_Aussois - Results Ausso'!B2:B2386)))</f>
        <v>1800.11</v>
      </c>
      <c r="C69" t="s" s="19">
        <f>INDEX('RawData_Aussois - Results Ausso'!H2:H2386,ROW(LOOKUP(CONCATENATE($A69,B$1,"1--"),'RawData_Aussois - Results Ausso'!B2:B2386)))</f>
        <v>63</v>
      </c>
      <c r="D69" s="25">
        <f>INDEX('RawData_Aussois - Results Ausso'!M2:M2386,ROW(LOOKUP(CONCATENATE($A69,D$1,"1--"),'RawData_Aussois - Results Ausso'!B2:B2386)))</f>
        <v>0.320462</v>
      </c>
      <c r="E69" t="s" s="67">
        <f>INDEX('RawData_Aussois - Results Ausso'!H2:H2386,ROW(LOOKUP(CONCATENATE($A69,D$1,"1--"),'RawData_Aussois - Results Ausso'!B2:B2386)))</f>
        <v>80</v>
      </c>
      <c r="F69" s="25">
        <f>INDEX('RawData_Aussois - Results Ausso'!M2:M2386,ROW(LOOKUP(CONCATENATE($A69,F$1,"1reverse_sequential3"),'RawData_Aussois - Results Ausso'!B2:B2386)))</f>
        <v>0.201364</v>
      </c>
      <c r="G69" t="s" s="19">
        <f>INDEX('RawData_Aussois - Results Ausso'!H2:H2386,ROW(LOOKUP(CONCATENATE($A69,F$1,"1reverse_sequential3"),'RawData_Aussois - Results Ausso'!B2:B2386)))</f>
        <v>80</v>
      </c>
      <c r="H69" t="s" s="138">
        <f>LOOKUP("NO_NASH_EQ_FOUND",B69:G69)</f>
        <v>80</v>
      </c>
      <c r="I69" t="s" s="138">
        <f>INDEX(A$1:J$1,MATCH(J69,A69:G69))</f>
        <v>3613</v>
      </c>
      <c r="J69" s="139">
        <f>MIN(F69,B69,D69)</f>
        <v>0.201364</v>
      </c>
    </row>
    <row r="70" ht="20.05" customHeight="1">
      <c r="A70" s="136">
        <v>69</v>
      </c>
      <c r="B70" s="137">
        <f>INDEX('RawData_Aussois - Results Ausso'!M2:M2386,ROW(LOOKUP(CONCATENATE($A70,B$1,"1--"),'RawData_Aussois - Results Ausso'!B2:B2386)))</f>
        <v>0.115518</v>
      </c>
      <c r="C70" t="s" s="19">
        <f>INDEX('RawData_Aussois - Results Ausso'!H2:H2386,ROW(LOOKUP(CONCATENATE($A70,B$1,"1--"),'RawData_Aussois - Results Ausso'!B2:B2386)))</f>
        <v>33</v>
      </c>
      <c r="D70" s="25">
        <f>INDEX('RawData_Aussois - Results Ausso'!M2:M2386,ROW(LOOKUP(CONCATENATE($A70,D$1,"1--"),'RawData_Aussois - Results Ausso'!B2:B2386)))</f>
        <v>0.410311</v>
      </c>
      <c r="E70" t="s" s="67">
        <f>INDEX('RawData_Aussois - Results Ausso'!H2:H2386,ROW(LOOKUP(CONCATENATE($A70,D$1,"1--"),'RawData_Aussois - Results Ausso'!B2:B2386)))</f>
        <v>33</v>
      </c>
      <c r="F70" s="25">
        <f>INDEX('RawData_Aussois - Results Ausso'!M2:M2386,ROW(LOOKUP(CONCATENATE($A70,F$1,"1reverse_sequential3"),'RawData_Aussois - Results Ausso'!B2:B2386)))</f>
        <v>0.133435</v>
      </c>
      <c r="G70" t="s" s="19">
        <f>INDEX('RawData_Aussois - Results Ausso'!H2:H2386,ROW(LOOKUP(CONCATENATE($A70,F$1,"1reverse_sequential3"),'RawData_Aussois - Results Ausso'!B2:B2386)))</f>
        <v>33</v>
      </c>
      <c r="H70" t="s" s="138">
        <f>LOOKUP("NO_NASH_EQ_FOUND",B70:G70)</f>
        <v>33</v>
      </c>
      <c r="I70" t="s" s="138">
        <f>INDEX(A$1:J$1,MATCH(J70,A70:G70))</f>
        <v>3612</v>
      </c>
      <c r="J70" s="139">
        <f>MIN(F70,B70,D70)</f>
        <v>0.115518</v>
      </c>
    </row>
    <row r="71" ht="20.05" customHeight="1">
      <c r="A71" s="136">
        <v>70</v>
      </c>
      <c r="B71" s="137">
        <f>INDEX('RawData_Aussois - Results Ausso'!M2:M2386,ROW(LOOKUP(CONCATENATE($A71,B$1,"1--"),'RawData_Aussois - Results Ausso'!B2:B2386)))</f>
        <v>0.0870582</v>
      </c>
      <c r="C71" t="s" s="19">
        <f>INDEX('RawData_Aussois - Results Ausso'!H2:H2386,ROW(LOOKUP(CONCATENATE($A71,B$1,"1--"),'RawData_Aussois - Results Ausso'!B2:B2386)))</f>
        <v>33</v>
      </c>
      <c r="D71" s="25">
        <f>INDEX('RawData_Aussois - Results Ausso'!M2:M2386,ROW(LOOKUP(CONCATENATE($A71,D$1,"1--"),'RawData_Aussois - Results Ausso'!B2:B2386)))</f>
        <v>0.285518</v>
      </c>
      <c r="E71" t="s" s="67">
        <f>INDEX('RawData_Aussois - Results Ausso'!H2:H2386,ROW(LOOKUP(CONCATENATE($A71,D$1,"1--"),'RawData_Aussois - Results Ausso'!B2:B2386)))</f>
        <v>33</v>
      </c>
      <c r="F71" s="25">
        <f>INDEX('RawData_Aussois - Results Ausso'!M2:M2386,ROW(LOOKUP(CONCATENATE($A71,F$1,"1reverse_sequential3"),'RawData_Aussois - Results Ausso'!B2:B2386)))</f>
        <v>0.101823</v>
      </c>
      <c r="G71" t="s" s="19">
        <f>INDEX('RawData_Aussois - Results Ausso'!H2:H2386,ROW(LOOKUP(CONCATENATE($A71,F$1,"1reverse_sequential3"),'RawData_Aussois - Results Ausso'!B2:B2386)))</f>
        <v>33</v>
      </c>
      <c r="H71" t="s" s="138">
        <f>LOOKUP("NO_NASH_EQ_FOUND",B71:G71)</f>
        <v>33</v>
      </c>
      <c r="I71" t="s" s="138">
        <f>INDEX(A$1:J$1,MATCH(J71,A71:G71))</f>
        <v>3612</v>
      </c>
      <c r="J71" s="139">
        <f>MIN(F71,B71,D71)</f>
        <v>0.0870582</v>
      </c>
    </row>
    <row r="72" ht="20.05" customHeight="1">
      <c r="A72" s="136">
        <v>71</v>
      </c>
      <c r="B72" s="137">
        <f>INDEX('RawData_Aussois - Results Ausso'!M2:M2386,ROW(LOOKUP(CONCATENATE($A72,B$1,"1--"),'RawData_Aussois - Results Ausso'!B2:B2386)))</f>
        <v>0.078671</v>
      </c>
      <c r="C72" t="s" s="19">
        <f>INDEX('RawData_Aussois - Results Ausso'!H2:H2386,ROW(LOOKUP(CONCATENATE($A72,B$1,"1--"),'RawData_Aussois - Results Ausso'!B2:B2386)))</f>
        <v>33</v>
      </c>
      <c r="D72" s="25">
        <f>INDEX('RawData_Aussois - Results Ausso'!M2:M2386,ROW(LOOKUP(CONCATENATE($A72,D$1,"1--"),'RawData_Aussois - Results Ausso'!B2:B2386)))</f>
        <v>0.14452</v>
      </c>
      <c r="E72" t="s" s="67">
        <f>INDEX('RawData_Aussois - Results Ausso'!H2:H2386,ROW(LOOKUP(CONCATENATE($A72,D$1,"1--"),'RawData_Aussois - Results Ausso'!B2:B2386)))</f>
        <v>33</v>
      </c>
      <c r="F72" s="25">
        <f>INDEX('RawData_Aussois - Results Ausso'!M2:M2386,ROW(LOOKUP(CONCATENATE($A72,F$1,"1reverse_sequential3"),'RawData_Aussois - Results Ausso'!B2:B2386)))</f>
        <v>0.0921457</v>
      </c>
      <c r="G72" t="s" s="19">
        <f>INDEX('RawData_Aussois - Results Ausso'!H2:H2386,ROW(LOOKUP(CONCATENATE($A72,F$1,"1reverse_sequential3"),'RawData_Aussois - Results Ausso'!B2:B2386)))</f>
        <v>33</v>
      </c>
      <c r="H72" t="s" s="138">
        <f>LOOKUP("NO_NASH_EQ_FOUND",B72:G72)</f>
        <v>33</v>
      </c>
      <c r="I72" t="s" s="138">
        <f>INDEX(A$1:J$1,MATCH(J72,A72:G72))</f>
        <v>3612</v>
      </c>
      <c r="J72" s="139">
        <f>MIN(F72,B72,D72)</f>
        <v>0.078671</v>
      </c>
    </row>
    <row r="73" ht="20.05" customHeight="1">
      <c r="A73" s="136">
        <v>72</v>
      </c>
      <c r="B73" s="137">
        <f>INDEX('RawData_Aussois - Results Ausso'!M2:M2386,ROW(LOOKUP(CONCATENATE($A73,B$1,"1--"),'RawData_Aussois - Results Ausso'!B2:B2386)))</f>
        <v>0.103627</v>
      </c>
      <c r="C73" t="s" s="19">
        <f>INDEX('RawData_Aussois - Results Ausso'!H2:H2386,ROW(LOOKUP(CONCATENATE($A73,B$1,"1--"),'RawData_Aussois - Results Ausso'!B2:B2386)))</f>
        <v>33</v>
      </c>
      <c r="D73" s="25">
        <f>INDEX('RawData_Aussois - Results Ausso'!M2:M2386,ROW(LOOKUP(CONCATENATE($A73,D$1,"1--"),'RawData_Aussois - Results Ausso'!B2:B2386)))</f>
        <v>0.493825</v>
      </c>
      <c r="E73" t="s" s="67">
        <f>INDEX('RawData_Aussois - Results Ausso'!H2:H2386,ROW(LOOKUP(CONCATENATE($A73,D$1,"1--"),'RawData_Aussois - Results Ausso'!B2:B2386)))</f>
        <v>33</v>
      </c>
      <c r="F73" s="25">
        <f>INDEX('RawData_Aussois - Results Ausso'!M2:M2386,ROW(LOOKUP(CONCATENATE($A73,F$1,"1reverse_sequential3"),'RawData_Aussois - Results Ausso'!B2:B2386)))</f>
        <v>0.196695</v>
      </c>
      <c r="G73" t="s" s="19">
        <f>INDEX('RawData_Aussois - Results Ausso'!H2:H2386,ROW(LOOKUP(CONCATENATE($A73,F$1,"1reverse_sequential3"),'RawData_Aussois - Results Ausso'!B2:B2386)))</f>
        <v>33</v>
      </c>
      <c r="H73" t="s" s="138">
        <f>LOOKUP("NO_NASH_EQ_FOUND",B73:G73)</f>
        <v>33</v>
      </c>
      <c r="I73" t="s" s="138">
        <f>INDEX(A$1:J$1,MATCH(J73,A73:G73))</f>
        <v>3612</v>
      </c>
      <c r="J73" s="139">
        <f>MIN(F73,B73,D73)</f>
        <v>0.103627</v>
      </c>
    </row>
    <row r="74" ht="20.05" customHeight="1">
      <c r="A74" s="136">
        <v>73</v>
      </c>
      <c r="B74" s="137">
        <f>INDEX('RawData_Aussois - Results Ausso'!M2:M2386,ROW(LOOKUP(CONCATENATE($A74,B$1,"1--"),'RawData_Aussois - Results Ausso'!B2:B2386)))</f>
        <v>1800.1</v>
      </c>
      <c r="C74" t="s" s="19">
        <f>INDEX('RawData_Aussois - Results Ausso'!H2:H2386,ROW(LOOKUP(CONCATENATE($A74,B$1,"1--"),'RawData_Aussois - Results Ausso'!B2:B2386)))</f>
        <v>63</v>
      </c>
      <c r="D74" s="25">
        <f>INDEX('RawData_Aussois - Results Ausso'!M2:M2386,ROW(LOOKUP(CONCATENATE($A74,D$1,"1--"),'RawData_Aussois - Results Ausso'!B2:B2386)))</f>
        <v>0.389656</v>
      </c>
      <c r="E74" t="s" s="67">
        <f>INDEX('RawData_Aussois - Results Ausso'!H2:H2386,ROW(LOOKUP(CONCATENATE($A74,D$1,"1--"),'RawData_Aussois - Results Ausso'!B2:B2386)))</f>
        <v>80</v>
      </c>
      <c r="F74" s="25">
        <f>INDEX('RawData_Aussois - Results Ausso'!M2:M2386,ROW(LOOKUP(CONCATENATE($A74,F$1,"1reverse_sequential3"),'RawData_Aussois - Results Ausso'!B2:B2386)))</f>
        <v>12.6381</v>
      </c>
      <c r="G74" t="s" s="19">
        <f>INDEX('RawData_Aussois - Results Ausso'!H2:H2386,ROW(LOOKUP(CONCATENATE($A74,F$1,"1reverse_sequential3"),'RawData_Aussois - Results Ausso'!B2:B2386)))</f>
        <v>80</v>
      </c>
      <c r="H74" t="s" s="138">
        <f>LOOKUP("NO_NASH_EQ_FOUND",B74:G74)</f>
        <v>80</v>
      </c>
      <c r="I74" t="s" s="138">
        <f>INDEX(A$1:J$1,MATCH(J74,A74:G74))</f>
        <v>3614</v>
      </c>
      <c r="J74" s="139">
        <f>MIN(F74,B74,D74)</f>
        <v>0.389656</v>
      </c>
    </row>
    <row r="75" ht="20.05" customHeight="1">
      <c r="A75" s="136">
        <v>74</v>
      </c>
      <c r="B75" s="137">
        <f>INDEX('RawData_Aussois - Results Ausso'!M2:M2386,ROW(LOOKUP(CONCATENATE($A75,B$1,"1--"),'RawData_Aussois - Results Ausso'!B2:B2386)))</f>
        <v>0.15605</v>
      </c>
      <c r="C75" t="s" s="19">
        <f>INDEX('RawData_Aussois - Results Ausso'!H2:H2386,ROW(LOOKUP(CONCATENATE($A75,B$1,"1--"),'RawData_Aussois - Results Ausso'!B2:B2386)))</f>
        <v>33</v>
      </c>
      <c r="D75" s="25">
        <f>INDEX('RawData_Aussois - Results Ausso'!M2:M2386,ROW(LOOKUP(CONCATENATE($A75,D$1,"1--"),'RawData_Aussois - Results Ausso'!B2:B2386)))</f>
        <v>0.915896</v>
      </c>
      <c r="E75" t="s" s="67">
        <f>INDEX('RawData_Aussois - Results Ausso'!H2:H2386,ROW(LOOKUP(CONCATENATE($A75,D$1,"1--"),'RawData_Aussois - Results Ausso'!B2:B2386)))</f>
        <v>33</v>
      </c>
      <c r="F75" s="25">
        <f>INDEX('RawData_Aussois - Results Ausso'!M2:M2386,ROW(LOOKUP(CONCATENATE($A75,F$1,"1reverse_sequential3"),'RawData_Aussois - Results Ausso'!B2:B2386)))</f>
        <v>0.373771</v>
      </c>
      <c r="G75" t="s" s="19">
        <f>INDEX('RawData_Aussois - Results Ausso'!H2:H2386,ROW(LOOKUP(CONCATENATE($A75,F$1,"1reverse_sequential3"),'RawData_Aussois - Results Ausso'!B2:B2386)))</f>
        <v>33</v>
      </c>
      <c r="H75" t="s" s="138">
        <f>LOOKUP("NO_NASH_EQ_FOUND",B75:G75)</f>
        <v>33</v>
      </c>
      <c r="I75" t="s" s="138">
        <f>INDEX(A$1:J$1,MATCH(J75,A75:G75))</f>
        <v>3612</v>
      </c>
      <c r="J75" s="139">
        <f>MIN(F75,B75,D75)</f>
        <v>0.15605</v>
      </c>
    </row>
    <row r="76" ht="20.05" customHeight="1">
      <c r="A76" s="136">
        <v>75</v>
      </c>
      <c r="B76" s="137">
        <f>INDEX('RawData_Aussois - Results Ausso'!M2:M2386,ROW(LOOKUP(CONCATENATE($A76,B$1,"1--"),'RawData_Aussois - Results Ausso'!B2:B2386)))</f>
        <v>0.0967866</v>
      </c>
      <c r="C76" t="s" s="19">
        <f>INDEX('RawData_Aussois - Results Ausso'!H2:H2386,ROW(LOOKUP(CONCATENATE($A76,B$1,"1--"),'RawData_Aussois - Results Ausso'!B2:B2386)))</f>
        <v>33</v>
      </c>
      <c r="D76" s="25">
        <f>INDEX('RawData_Aussois - Results Ausso'!M2:M2386,ROW(LOOKUP(CONCATENATE($A76,D$1,"1--"),'RawData_Aussois - Results Ausso'!B2:B2386)))</f>
        <v>0.5584440000000001</v>
      </c>
      <c r="E76" t="s" s="67">
        <f>INDEX('RawData_Aussois - Results Ausso'!H2:H2386,ROW(LOOKUP(CONCATENATE($A76,D$1,"1--"),'RawData_Aussois - Results Ausso'!B2:B2386)))</f>
        <v>33</v>
      </c>
      <c r="F76" s="25">
        <f>INDEX('RawData_Aussois - Results Ausso'!M2:M2386,ROW(LOOKUP(CONCATENATE($A76,F$1,"1reverse_sequential3"),'RawData_Aussois - Results Ausso'!B2:B2386)))</f>
        <v>0.111051</v>
      </c>
      <c r="G76" t="s" s="19">
        <f>INDEX('RawData_Aussois - Results Ausso'!H2:H2386,ROW(LOOKUP(CONCATENATE($A76,F$1,"1reverse_sequential3"),'RawData_Aussois - Results Ausso'!B2:B2386)))</f>
        <v>33</v>
      </c>
      <c r="H76" t="s" s="138">
        <f>LOOKUP("NO_NASH_EQ_FOUND",B76:G76)</f>
        <v>33</v>
      </c>
      <c r="I76" t="s" s="138">
        <f>INDEX(A$1:J$1,MATCH(J76,A76:G76))</f>
        <v>3612</v>
      </c>
      <c r="J76" s="139">
        <f>MIN(F76,B76,D76)</f>
        <v>0.0967866</v>
      </c>
    </row>
    <row r="77" ht="20.05" customHeight="1">
      <c r="A77" s="136">
        <v>76</v>
      </c>
      <c r="B77" s="137">
        <f>INDEX('RawData_Aussois - Results Ausso'!M2:M2386,ROW(LOOKUP(CONCATENATE($A77,B$1,"1--"),'RawData_Aussois - Results Ausso'!B2:B2386)))</f>
        <v>0.0598321</v>
      </c>
      <c r="C77" t="s" s="19">
        <f>INDEX('RawData_Aussois - Results Ausso'!H2:H2386,ROW(LOOKUP(CONCATENATE($A77,B$1,"1--"),'RawData_Aussois - Results Ausso'!B2:B2386)))</f>
        <v>33</v>
      </c>
      <c r="D77" s="25">
        <f>INDEX('RawData_Aussois - Results Ausso'!M2:M2386,ROW(LOOKUP(CONCATENATE($A77,D$1,"1--"),'RawData_Aussois - Results Ausso'!B2:B2386)))</f>
        <v>0.165257</v>
      </c>
      <c r="E77" t="s" s="67">
        <f>INDEX('RawData_Aussois - Results Ausso'!H2:H2386,ROW(LOOKUP(CONCATENATE($A77,D$1,"1--"),'RawData_Aussois - Results Ausso'!B2:B2386)))</f>
        <v>33</v>
      </c>
      <c r="F77" s="25">
        <f>INDEX('RawData_Aussois - Results Ausso'!M2:M2386,ROW(LOOKUP(CONCATENATE($A77,F$1,"1reverse_sequential3"),'RawData_Aussois - Results Ausso'!B2:B2386)))</f>
        <v>0.0714751</v>
      </c>
      <c r="G77" t="s" s="19">
        <f>INDEX('RawData_Aussois - Results Ausso'!H2:H2386,ROW(LOOKUP(CONCATENATE($A77,F$1,"1reverse_sequential3"),'RawData_Aussois - Results Ausso'!B2:B2386)))</f>
        <v>33</v>
      </c>
      <c r="H77" t="s" s="138">
        <f>LOOKUP("NO_NASH_EQ_FOUND",B77:G77)</f>
        <v>33</v>
      </c>
      <c r="I77" t="s" s="138">
        <f>INDEX(A$1:J$1,MATCH(J77,A77:G77))</f>
        <v>3612</v>
      </c>
      <c r="J77" s="139">
        <f>MIN(F77,B77,D77)</f>
        <v>0.0598321</v>
      </c>
    </row>
    <row r="78" ht="20.05" customHeight="1">
      <c r="A78" s="136">
        <v>77</v>
      </c>
      <c r="B78" s="137">
        <f>INDEX('RawData_Aussois - Results Ausso'!M2:M2386,ROW(LOOKUP(CONCATENATE($A78,B$1,"1--"),'RawData_Aussois - Results Ausso'!B2:B2386)))</f>
        <v>0.140974</v>
      </c>
      <c r="C78" t="s" s="19">
        <f>INDEX('RawData_Aussois - Results Ausso'!H2:H2386,ROW(LOOKUP(CONCATENATE($A78,B$1,"1--"),'RawData_Aussois - Results Ausso'!B2:B2386)))</f>
        <v>33</v>
      </c>
      <c r="D78" s="25">
        <f>INDEX('RawData_Aussois - Results Ausso'!M2:M2386,ROW(LOOKUP(CONCATENATE($A78,D$1,"1--"),'RawData_Aussois - Results Ausso'!B2:B2386)))</f>
        <v>0.838133</v>
      </c>
      <c r="E78" t="s" s="67">
        <f>INDEX('RawData_Aussois - Results Ausso'!H2:H2386,ROW(LOOKUP(CONCATENATE($A78,D$1,"1--"),'RawData_Aussois - Results Ausso'!B2:B2386)))</f>
        <v>33</v>
      </c>
      <c r="F78" s="25">
        <f>INDEX('RawData_Aussois - Results Ausso'!M2:M2386,ROW(LOOKUP(CONCATENATE($A78,F$1,"1reverse_sequential3"),'RawData_Aussois - Results Ausso'!B2:B2386)))</f>
        <v>0.260643</v>
      </c>
      <c r="G78" t="s" s="19">
        <f>INDEX('RawData_Aussois - Results Ausso'!H2:H2386,ROW(LOOKUP(CONCATENATE($A78,F$1,"1reverse_sequential3"),'RawData_Aussois - Results Ausso'!B2:B2386)))</f>
        <v>33</v>
      </c>
      <c r="H78" t="s" s="138">
        <f>LOOKUP("NO_NASH_EQ_FOUND",B78:G78)</f>
        <v>33</v>
      </c>
      <c r="I78" t="s" s="138">
        <f>INDEX(A$1:J$1,MATCH(J78,A78:G78))</f>
        <v>3612</v>
      </c>
      <c r="J78" s="139">
        <f>MIN(F78,B78,D78)</f>
        <v>0.140974</v>
      </c>
    </row>
    <row r="79" ht="20.05" customHeight="1">
      <c r="A79" s="136">
        <v>78</v>
      </c>
      <c r="B79" s="137">
        <f>INDEX('RawData_Aussois - Results Ausso'!M2:M2386,ROW(LOOKUP(CONCATENATE($A79,B$1,"1--"),'RawData_Aussois - Results Ausso'!B2:B2386)))</f>
        <v>0.252504</v>
      </c>
      <c r="C79" t="s" s="19">
        <f>INDEX('RawData_Aussois - Results Ausso'!H2:H2386,ROW(LOOKUP(CONCATENATE($A79,B$1,"1--"),'RawData_Aussois - Results Ausso'!B2:B2386)))</f>
        <v>80</v>
      </c>
      <c r="D79" s="25">
        <f>INDEX('RawData_Aussois - Results Ausso'!M2:M2386,ROW(LOOKUP(CONCATENATE($A79,D$1,"1--"),'RawData_Aussois - Results Ausso'!B2:B2386)))</f>
        <v>0.302715</v>
      </c>
      <c r="E79" t="s" s="67">
        <f>INDEX('RawData_Aussois - Results Ausso'!H2:H2386,ROW(LOOKUP(CONCATENATE($A79,D$1,"1--"),'RawData_Aussois - Results Ausso'!B2:B2386)))</f>
        <v>80</v>
      </c>
      <c r="F79" s="25">
        <f>INDEX('RawData_Aussois - Results Ausso'!M2:M2386,ROW(LOOKUP(CONCATENATE($A79,F$1,"1reverse_sequential3"),'RawData_Aussois - Results Ausso'!B2:B2386)))</f>
        <v>0.278851</v>
      </c>
      <c r="G79" t="s" s="19">
        <f>INDEX('RawData_Aussois - Results Ausso'!H2:H2386,ROW(LOOKUP(CONCATENATE($A79,F$1,"1reverse_sequential3"),'RawData_Aussois - Results Ausso'!B2:B2386)))</f>
        <v>80</v>
      </c>
      <c r="H79" t="s" s="138">
        <f>LOOKUP("NO_NASH_EQ_FOUND",B79:G79)</f>
        <v>80</v>
      </c>
      <c r="I79" t="s" s="138">
        <f>INDEX(A$1:J$1,MATCH(J79,A79:G79))</f>
        <v>3612</v>
      </c>
      <c r="J79" s="139">
        <f>MIN(F79,B79,D79)</f>
        <v>0.252504</v>
      </c>
    </row>
    <row r="80" ht="20.05" customHeight="1">
      <c r="A80" s="136">
        <v>79</v>
      </c>
      <c r="B80" s="137">
        <f>INDEX('RawData_Aussois - Results Ausso'!M2:M2386,ROW(LOOKUP(CONCATENATE($A80,B$1,"1--"),'RawData_Aussois - Results Ausso'!B2:B2386)))</f>
        <v>1800.13</v>
      </c>
      <c r="C80" t="s" s="19">
        <f>INDEX('RawData_Aussois - Results Ausso'!H2:H2386,ROW(LOOKUP(CONCATENATE($A80,B$1,"1--"),'RawData_Aussois - Results Ausso'!B2:B2386)))</f>
        <v>63</v>
      </c>
      <c r="D80" s="25">
        <f>INDEX('RawData_Aussois - Results Ausso'!M2:M2386,ROW(LOOKUP(CONCATENATE($A80,D$1,"1--"),'RawData_Aussois - Results Ausso'!B2:B2386)))</f>
        <v>0.743156</v>
      </c>
      <c r="E80" t="s" s="67">
        <f>INDEX('RawData_Aussois - Results Ausso'!H2:H2386,ROW(LOOKUP(CONCATENATE($A80,D$1,"1--"),'RawData_Aussois - Results Ausso'!B2:B2386)))</f>
        <v>80</v>
      </c>
      <c r="F80" s="25">
        <f>INDEX('RawData_Aussois - Results Ausso'!M2:M2386,ROW(LOOKUP(CONCATENATE($A80,F$1,"1reverse_sequential3"),'RawData_Aussois - Results Ausso'!B2:B2386)))</f>
        <v>420.507</v>
      </c>
      <c r="G80" t="s" s="19">
        <f>INDEX('RawData_Aussois - Results Ausso'!H2:H2386,ROW(LOOKUP(CONCATENATE($A80,F$1,"1reverse_sequential3"),'RawData_Aussois - Results Ausso'!B2:B2386)))</f>
        <v>80</v>
      </c>
      <c r="H80" t="s" s="138">
        <f>LOOKUP("NO_NASH_EQ_FOUND",B80:G80)</f>
        <v>80</v>
      </c>
      <c r="I80" t="s" s="138">
        <f>INDEX(A$1:J$1,MATCH(J80,A80:G80))</f>
        <v>3614</v>
      </c>
      <c r="J80" s="139">
        <f>MIN(F80,B80,D80)</f>
        <v>0.743156</v>
      </c>
    </row>
    <row r="81" ht="20.05" customHeight="1">
      <c r="A81" s="136">
        <v>80</v>
      </c>
      <c r="B81" s="137">
        <f>INDEX('RawData_Aussois - Results Ausso'!M2:M2386,ROW(LOOKUP(CONCATENATE($A81,B$1,"1--"),'RawData_Aussois - Results Ausso'!B2:B2386)))</f>
        <v>0.0684762</v>
      </c>
      <c r="C81" t="s" s="19">
        <f>INDEX('RawData_Aussois - Results Ausso'!H2:H2386,ROW(LOOKUP(CONCATENATE($A81,B$1,"1--"),'RawData_Aussois - Results Ausso'!B2:B2386)))</f>
        <v>33</v>
      </c>
      <c r="D81" s="25">
        <f>INDEX('RawData_Aussois - Results Ausso'!M2:M2386,ROW(LOOKUP(CONCATENATE($A81,D$1,"1--"),'RawData_Aussois - Results Ausso'!B2:B2386)))</f>
        <v>0.129807</v>
      </c>
      <c r="E81" t="s" s="67">
        <f>INDEX('RawData_Aussois - Results Ausso'!H2:H2386,ROW(LOOKUP(CONCATENATE($A81,D$1,"1--"),'RawData_Aussois - Results Ausso'!B2:B2386)))</f>
        <v>33</v>
      </c>
      <c r="F81" s="25">
        <f>INDEX('RawData_Aussois - Results Ausso'!M2:M2386,ROW(LOOKUP(CONCATENATE($A81,F$1,"1reverse_sequential3"),'RawData_Aussois - Results Ausso'!B2:B2386)))</f>
        <v>0.0793338</v>
      </c>
      <c r="G81" t="s" s="19">
        <f>INDEX('RawData_Aussois - Results Ausso'!H2:H2386,ROW(LOOKUP(CONCATENATE($A81,F$1,"1reverse_sequential3"),'RawData_Aussois - Results Ausso'!B2:B2386)))</f>
        <v>33</v>
      </c>
      <c r="H81" t="s" s="138">
        <f>LOOKUP("NO_NASH_EQ_FOUND",B81:G81)</f>
        <v>33</v>
      </c>
      <c r="I81" t="s" s="138">
        <f>INDEX(A$1:J$1,MATCH(J81,A81:G81))</f>
        <v>3612</v>
      </c>
      <c r="J81" s="139">
        <f>MIN(F81,B81,D81)</f>
        <v>0.0684762</v>
      </c>
    </row>
    <row r="82" ht="20.05" customHeight="1">
      <c r="A82" s="136">
        <v>81</v>
      </c>
      <c r="B82" s="137">
        <f>INDEX('RawData_Aussois - Results Ausso'!M2:M2386,ROW(LOOKUP(CONCATENATE($A82,B$1,"1--"),'RawData_Aussois - Results Ausso'!B2:B2386)))</f>
        <v>0.193867</v>
      </c>
      <c r="C82" t="s" s="19">
        <f>INDEX('RawData_Aussois - Results Ausso'!H2:H2386,ROW(LOOKUP(CONCATENATE($A82,B$1,"1--"),'RawData_Aussois - Results Ausso'!B2:B2386)))</f>
        <v>33</v>
      </c>
      <c r="D82" s="25">
        <f>INDEX('RawData_Aussois - Results Ausso'!M2:M2386,ROW(LOOKUP(CONCATENATE($A82,D$1,"1--"),'RawData_Aussois - Results Ausso'!B2:B2386)))</f>
        <v>3.80188</v>
      </c>
      <c r="E82" t="s" s="67">
        <f>INDEX('RawData_Aussois - Results Ausso'!H2:H2386,ROW(LOOKUP(CONCATENATE($A82,D$1,"1--"),'RawData_Aussois - Results Ausso'!B2:B2386)))</f>
        <v>33</v>
      </c>
      <c r="F82" s="25">
        <f>INDEX('RawData_Aussois - Results Ausso'!M2:M2386,ROW(LOOKUP(CONCATENATE($A82,F$1,"1reverse_sequential3"),'RawData_Aussois - Results Ausso'!B2:B2386)))</f>
        <v>0.334038</v>
      </c>
      <c r="G82" t="s" s="19">
        <f>INDEX('RawData_Aussois - Results Ausso'!H2:H2386,ROW(LOOKUP(CONCATENATE($A82,F$1,"1reverse_sequential3"),'RawData_Aussois - Results Ausso'!B2:B2386)))</f>
        <v>33</v>
      </c>
      <c r="H82" t="s" s="138">
        <f>LOOKUP("NO_NASH_EQ_FOUND",B82:G82)</f>
        <v>33</v>
      </c>
      <c r="I82" t="s" s="138">
        <f>INDEX(A$1:J$1,MATCH(J82,A82:G82))</f>
        <v>3612</v>
      </c>
      <c r="J82" s="139">
        <f>MIN(F82,B82,D82)</f>
        <v>0.193867</v>
      </c>
    </row>
    <row r="83" ht="20.05" customHeight="1">
      <c r="A83" s="136">
        <v>82</v>
      </c>
      <c r="B83" s="137">
        <f>INDEX('RawData_Aussois - Results Ausso'!M2:M2386,ROW(LOOKUP(CONCATENATE($A83,B$1,"1--"),'RawData_Aussois - Results Ausso'!B2:B2386)))</f>
        <v>0.402851</v>
      </c>
      <c r="C83" t="s" s="19">
        <f>INDEX('RawData_Aussois - Results Ausso'!H2:H2386,ROW(LOOKUP(CONCATENATE($A83,B$1,"1--"),'RawData_Aussois - Results Ausso'!B2:B2386)))</f>
        <v>80</v>
      </c>
      <c r="D83" s="25">
        <f>INDEX('RawData_Aussois - Results Ausso'!M2:M2386,ROW(LOOKUP(CONCATENATE($A83,D$1,"1--"),'RawData_Aussois - Results Ausso'!B2:B2386)))</f>
        <v>0.378302</v>
      </c>
      <c r="E83" t="s" s="67">
        <f>INDEX('RawData_Aussois - Results Ausso'!H2:H2386,ROW(LOOKUP(CONCATENATE($A83,D$1,"1--"),'RawData_Aussois - Results Ausso'!B2:B2386)))</f>
        <v>80</v>
      </c>
      <c r="F83" s="25">
        <f>INDEX('RawData_Aussois - Results Ausso'!M2:M2386,ROW(LOOKUP(CONCATENATE($A83,F$1,"1reverse_sequential3"),'RawData_Aussois - Results Ausso'!B2:B2386)))</f>
        <v>0.221662</v>
      </c>
      <c r="G83" t="s" s="19">
        <f>INDEX('RawData_Aussois - Results Ausso'!H2:H2386,ROW(LOOKUP(CONCATENATE($A83,F$1,"1reverse_sequential3"),'RawData_Aussois - Results Ausso'!B2:B2386)))</f>
        <v>80</v>
      </c>
      <c r="H83" t="s" s="138">
        <f>LOOKUP("NO_NASH_EQ_FOUND",B83:G83)</f>
        <v>80</v>
      </c>
      <c r="I83" t="s" s="138">
        <f>INDEX(A$1:J$1,MATCH(J83,A83:G83))</f>
        <v>3613</v>
      </c>
      <c r="J83" s="139">
        <f>MIN(F83,B83,D83)</f>
        <v>0.221662</v>
      </c>
    </row>
    <row r="84" ht="20.05" customHeight="1">
      <c r="A84" s="136">
        <v>83</v>
      </c>
      <c r="B84" s="137">
        <f>INDEX('RawData_Aussois - Results Ausso'!M2:M2386,ROW(LOOKUP(CONCATENATE($A84,B$1,"1--"),'RawData_Aussois - Results Ausso'!B2:B2386)))</f>
        <v>0.877468</v>
      </c>
      <c r="C84" t="s" s="19">
        <f>INDEX('RawData_Aussois - Results Ausso'!H2:H2386,ROW(LOOKUP(CONCATENATE($A84,B$1,"1--"),'RawData_Aussois - Results Ausso'!B2:B2386)))</f>
        <v>80</v>
      </c>
      <c r="D84" s="25">
        <f>INDEX('RawData_Aussois - Results Ausso'!M2:M2386,ROW(LOOKUP(CONCATENATE($A84,D$1,"1--"),'RawData_Aussois - Results Ausso'!B2:B2386)))</f>
        <v>0.520793</v>
      </c>
      <c r="E84" t="s" s="67">
        <f>INDEX('RawData_Aussois - Results Ausso'!H2:H2386,ROW(LOOKUP(CONCATENATE($A84,D$1,"1--"),'RawData_Aussois - Results Ausso'!B2:B2386)))</f>
        <v>80</v>
      </c>
      <c r="F84" s="25">
        <f>INDEX('RawData_Aussois - Results Ausso'!M2:M2386,ROW(LOOKUP(CONCATENATE($A84,F$1,"1reverse_sequential3"),'RawData_Aussois - Results Ausso'!B2:B2386)))</f>
        <v>51.2331</v>
      </c>
      <c r="G84" t="s" s="19">
        <f>INDEX('RawData_Aussois - Results Ausso'!H2:H2386,ROW(LOOKUP(CONCATENATE($A84,F$1,"1reverse_sequential3"),'RawData_Aussois - Results Ausso'!B2:B2386)))</f>
        <v>80</v>
      </c>
      <c r="H84" t="s" s="138">
        <f>LOOKUP("NO_NASH_EQ_FOUND",B84:G84)</f>
        <v>80</v>
      </c>
      <c r="I84" t="s" s="138">
        <f>INDEX(A$1:J$1,MATCH(J84,A84:G84))</f>
        <v>3614</v>
      </c>
      <c r="J84" s="139">
        <f>MIN(F84,B84,D84)</f>
        <v>0.520793</v>
      </c>
    </row>
    <row r="85" ht="20.05" customHeight="1">
      <c r="A85" s="136">
        <v>84</v>
      </c>
      <c r="B85" s="137">
        <f>INDEX('RawData_Aussois - Results Ausso'!M2:M2386,ROW(LOOKUP(CONCATENATE($A85,B$1,"1--"),'RawData_Aussois - Results Ausso'!B2:B2386)))</f>
        <v>0.263398</v>
      </c>
      <c r="C85" t="s" s="19">
        <f>INDEX('RawData_Aussois - Results Ausso'!H2:H2386,ROW(LOOKUP(CONCATENATE($A85,B$1,"1--"),'RawData_Aussois - Results Ausso'!B2:B2386)))</f>
        <v>33</v>
      </c>
      <c r="D85" s="25">
        <f>INDEX('RawData_Aussois - Results Ausso'!M2:M2386,ROW(LOOKUP(CONCATENATE($A85,D$1,"1--"),'RawData_Aussois - Results Ausso'!B2:B2386)))</f>
        <v>2.88414</v>
      </c>
      <c r="E85" t="s" s="67">
        <f>INDEX('RawData_Aussois - Results Ausso'!H2:H2386,ROW(LOOKUP(CONCATENATE($A85,D$1,"1--"),'RawData_Aussois - Results Ausso'!B2:B2386)))</f>
        <v>33</v>
      </c>
      <c r="F85" s="25">
        <f>INDEX('RawData_Aussois - Results Ausso'!M2:M2386,ROW(LOOKUP(CONCATENATE($A85,F$1,"1reverse_sequential3"),'RawData_Aussois - Results Ausso'!B2:B2386)))</f>
        <v>0.792947</v>
      </c>
      <c r="G85" t="s" s="19">
        <f>INDEX('RawData_Aussois - Results Ausso'!H2:H2386,ROW(LOOKUP(CONCATENATE($A85,F$1,"1reverse_sequential3"),'RawData_Aussois - Results Ausso'!B2:B2386)))</f>
        <v>33</v>
      </c>
      <c r="H85" t="s" s="138">
        <f>LOOKUP("NO_NASH_EQ_FOUND",B85:G85)</f>
        <v>33</v>
      </c>
      <c r="I85" t="s" s="138">
        <f>INDEX(A$1:J$1,MATCH(J85,A85:G85))</f>
        <v>3612</v>
      </c>
      <c r="J85" s="139">
        <f>MIN(F85,B85,D85)</f>
        <v>0.263398</v>
      </c>
    </row>
    <row r="86" ht="20.05" customHeight="1">
      <c r="A86" s="136">
        <v>85</v>
      </c>
      <c r="B86" s="137">
        <f>INDEX('RawData_Aussois - Results Ausso'!M2:M2386,ROW(LOOKUP(CONCATENATE($A86,B$1,"1--"),'RawData_Aussois - Results Ausso'!B2:B2386)))</f>
        <v>0.0661069</v>
      </c>
      <c r="C86" t="s" s="19">
        <f>INDEX('RawData_Aussois - Results Ausso'!H2:H2386,ROW(LOOKUP(CONCATENATE($A86,B$1,"1--"),'RawData_Aussois - Results Ausso'!B2:B2386)))</f>
        <v>33</v>
      </c>
      <c r="D86" s="25">
        <f>INDEX('RawData_Aussois - Results Ausso'!M2:M2386,ROW(LOOKUP(CONCATENATE($A86,D$1,"1--"),'RawData_Aussois - Results Ausso'!B2:B2386)))</f>
        <v>0.179194</v>
      </c>
      <c r="E86" t="s" s="67">
        <f>INDEX('RawData_Aussois - Results Ausso'!H2:H2386,ROW(LOOKUP(CONCATENATE($A86,D$1,"1--"),'RawData_Aussois - Results Ausso'!B2:B2386)))</f>
        <v>33</v>
      </c>
      <c r="F86" s="25">
        <f>INDEX('RawData_Aussois - Results Ausso'!M2:M2386,ROW(LOOKUP(CONCATENATE($A86,F$1,"1reverse_sequential3"),'RawData_Aussois - Results Ausso'!B2:B2386)))</f>
        <v>0.0776458</v>
      </c>
      <c r="G86" t="s" s="19">
        <f>INDEX('RawData_Aussois - Results Ausso'!H2:H2386,ROW(LOOKUP(CONCATENATE($A86,F$1,"1reverse_sequential3"),'RawData_Aussois - Results Ausso'!B2:B2386)))</f>
        <v>33</v>
      </c>
      <c r="H86" t="s" s="138">
        <f>LOOKUP("NO_NASH_EQ_FOUND",B86:G86)</f>
        <v>33</v>
      </c>
      <c r="I86" t="s" s="138">
        <f>INDEX(A$1:J$1,MATCH(J86,A86:G86))</f>
        <v>3612</v>
      </c>
      <c r="J86" s="139">
        <f>MIN(F86,B86,D86)</f>
        <v>0.0661069</v>
      </c>
    </row>
    <row r="87" ht="20.05" customHeight="1">
      <c r="A87" s="136">
        <v>86</v>
      </c>
      <c r="B87" s="137">
        <f>INDEX('RawData_Aussois - Results Ausso'!M2:M2386,ROW(LOOKUP(CONCATENATE($A87,B$1,"1--"),'RawData_Aussois - Results Ausso'!B2:B2386)))</f>
        <v>0.205139</v>
      </c>
      <c r="C87" t="s" s="19">
        <f>INDEX('RawData_Aussois - Results Ausso'!H2:H2386,ROW(LOOKUP(CONCATENATE($A87,B$1,"1--"),'RawData_Aussois - Results Ausso'!B2:B2386)))</f>
        <v>80</v>
      </c>
      <c r="D87" s="25">
        <f>INDEX('RawData_Aussois - Results Ausso'!M2:M2386,ROW(LOOKUP(CONCATENATE($A87,D$1,"1--"),'RawData_Aussois - Results Ausso'!B2:B2386)))</f>
        <v>0.231841</v>
      </c>
      <c r="E87" t="s" s="67">
        <f>INDEX('RawData_Aussois - Results Ausso'!H2:H2386,ROW(LOOKUP(CONCATENATE($A87,D$1,"1--"),'RawData_Aussois - Results Ausso'!B2:B2386)))</f>
        <v>80</v>
      </c>
      <c r="F87" s="25">
        <f>INDEX('RawData_Aussois - Results Ausso'!M2:M2386,ROW(LOOKUP(CONCATENATE($A87,F$1,"1reverse_sequential3"),'RawData_Aussois - Results Ausso'!B2:B2386)))</f>
        <v>0.145871</v>
      </c>
      <c r="G87" t="s" s="19">
        <f>INDEX('RawData_Aussois - Results Ausso'!H2:H2386,ROW(LOOKUP(CONCATENATE($A87,F$1,"1reverse_sequential3"),'RawData_Aussois - Results Ausso'!B2:B2386)))</f>
        <v>80</v>
      </c>
      <c r="H87" t="s" s="138">
        <f>LOOKUP("NO_NASH_EQ_FOUND",B87:G87)</f>
        <v>80</v>
      </c>
      <c r="I87" t="s" s="138">
        <f>INDEX(A$1:J$1,MATCH(J87,A87:G87))</f>
        <v>3613</v>
      </c>
      <c r="J87" s="139">
        <f>MIN(F87,B87,D87)</f>
        <v>0.145871</v>
      </c>
    </row>
    <row r="88" ht="20.05" customHeight="1">
      <c r="A88" s="136">
        <v>87</v>
      </c>
      <c r="B88" s="137">
        <f>INDEX('RawData_Aussois - Results Ausso'!M2:M2386,ROW(LOOKUP(CONCATENATE($A88,B$1,"1--"),'RawData_Aussois - Results Ausso'!B2:B2386)))</f>
        <v>1800.12</v>
      </c>
      <c r="C88" t="s" s="19">
        <f>INDEX('RawData_Aussois - Results Ausso'!H2:H2386,ROW(LOOKUP(CONCATENATE($A88,B$1,"1--"),'RawData_Aussois - Results Ausso'!B2:B2386)))</f>
        <v>63</v>
      </c>
      <c r="D88" s="25">
        <f>INDEX('RawData_Aussois - Results Ausso'!M2:M2386,ROW(LOOKUP(CONCATENATE($A88,D$1,"1--"),'RawData_Aussois - Results Ausso'!B2:B2386)))</f>
        <v>0.7182229999999999</v>
      </c>
      <c r="E88" t="s" s="67">
        <f>INDEX('RawData_Aussois - Results Ausso'!H2:H2386,ROW(LOOKUP(CONCATENATE($A88,D$1,"1--"),'RawData_Aussois - Results Ausso'!B2:B2386)))</f>
        <v>80</v>
      </c>
      <c r="F88" s="25">
        <f>INDEX('RawData_Aussois - Results Ausso'!M2:M2386,ROW(LOOKUP(CONCATENATE($A88,F$1,"1reverse_sequential3"),'RawData_Aussois - Results Ausso'!B2:B2386)))</f>
        <v>0.874065</v>
      </c>
      <c r="G88" t="s" s="19">
        <f>INDEX('RawData_Aussois - Results Ausso'!H2:H2386,ROW(LOOKUP(CONCATENATE($A88,F$1,"1reverse_sequential3"),'RawData_Aussois - Results Ausso'!B2:B2386)))</f>
        <v>33</v>
      </c>
      <c r="H88" t="s" s="138">
        <f>LOOKUP("NO_NASH_EQ_FOUND",B88:G88)</f>
        <v>33</v>
      </c>
      <c r="I88" t="s" s="138">
        <f>INDEX(A$1:J$1,MATCH(J88,A88:G88))</f>
        <v>3614</v>
      </c>
      <c r="J88" s="139">
        <f>MIN(F88,B88,D88)</f>
        <v>0.7182229999999999</v>
      </c>
    </row>
    <row r="89" ht="20.05" customHeight="1">
      <c r="A89" s="136">
        <v>88</v>
      </c>
      <c r="B89" s="137">
        <f>INDEX('RawData_Aussois - Results Ausso'!M2:M2386,ROW(LOOKUP(CONCATENATE($A89,B$1,"1--"),'RawData_Aussois - Results Ausso'!B2:B2386)))</f>
        <v>0.181545</v>
      </c>
      <c r="C89" t="s" s="19">
        <f>INDEX('RawData_Aussois - Results Ausso'!H2:H2386,ROW(LOOKUP(CONCATENATE($A89,B$1,"1--"),'RawData_Aussois - Results Ausso'!B2:B2386)))</f>
        <v>80</v>
      </c>
      <c r="D89" s="25">
        <f>INDEX('RawData_Aussois - Results Ausso'!M2:M2386,ROW(LOOKUP(CONCATENATE($A89,D$1,"1--"),'RawData_Aussois - Results Ausso'!B2:B2386)))</f>
        <v>0.303226</v>
      </c>
      <c r="E89" t="s" s="67">
        <f>INDEX('RawData_Aussois - Results Ausso'!H2:H2386,ROW(LOOKUP(CONCATENATE($A89,D$1,"1--"),'RawData_Aussois - Results Ausso'!B2:B2386)))</f>
        <v>80</v>
      </c>
      <c r="F89" s="25">
        <f>INDEX('RawData_Aussois - Results Ausso'!M2:M2386,ROW(LOOKUP(CONCATENATE($A89,F$1,"1reverse_sequential3"),'RawData_Aussois - Results Ausso'!B2:B2386)))</f>
        <v>0.214546</v>
      </c>
      <c r="G89" t="s" s="19">
        <f>INDEX('RawData_Aussois - Results Ausso'!H2:H2386,ROW(LOOKUP(CONCATENATE($A89,F$1,"1reverse_sequential3"),'RawData_Aussois - Results Ausso'!B2:B2386)))</f>
        <v>80</v>
      </c>
      <c r="H89" t="s" s="138">
        <f>LOOKUP("NO_NASH_EQ_FOUND",B89:G89)</f>
        <v>80</v>
      </c>
      <c r="I89" t="s" s="138">
        <f>INDEX(A$1:J$1,MATCH(J89,A89:G89))</f>
        <v>3612</v>
      </c>
      <c r="J89" s="139">
        <f>MIN(F89,B89,D89)</f>
        <v>0.181545</v>
      </c>
    </row>
    <row r="90" ht="20.05" customHeight="1">
      <c r="A90" s="136">
        <v>89</v>
      </c>
      <c r="B90" s="137">
        <f>INDEX('RawData_Aussois - Results Ausso'!M2:M2386,ROW(LOOKUP(CONCATENATE($A90,B$1,"1--"),'RawData_Aussois - Results Ausso'!B2:B2386)))</f>
        <v>0.0523355</v>
      </c>
      <c r="C90" t="s" s="19">
        <f>INDEX('RawData_Aussois - Results Ausso'!H2:H2386,ROW(LOOKUP(CONCATENATE($A90,B$1,"1--"),'RawData_Aussois - Results Ausso'!B2:B2386)))</f>
        <v>33</v>
      </c>
      <c r="D90" s="25">
        <f>INDEX('RawData_Aussois - Results Ausso'!M2:M2386,ROW(LOOKUP(CONCATENATE($A90,D$1,"1--"),'RawData_Aussois - Results Ausso'!B2:B2386)))</f>
        <v>0.101595</v>
      </c>
      <c r="E90" t="s" s="67">
        <f>INDEX('RawData_Aussois - Results Ausso'!H2:H2386,ROW(LOOKUP(CONCATENATE($A90,D$1,"1--"),'RawData_Aussois - Results Ausso'!B2:B2386)))</f>
        <v>33</v>
      </c>
      <c r="F90" s="25">
        <f>INDEX('RawData_Aussois - Results Ausso'!M2:M2386,ROW(LOOKUP(CONCATENATE($A90,F$1,"1reverse_sequential3"),'RawData_Aussois - Results Ausso'!B2:B2386)))</f>
        <v>0.06258279999999999</v>
      </c>
      <c r="G90" t="s" s="19">
        <f>INDEX('RawData_Aussois - Results Ausso'!H2:H2386,ROW(LOOKUP(CONCATENATE($A90,F$1,"1reverse_sequential3"),'RawData_Aussois - Results Ausso'!B2:B2386)))</f>
        <v>33</v>
      </c>
      <c r="H90" t="s" s="138">
        <f>LOOKUP("NO_NASH_EQ_FOUND",B90:G90)</f>
        <v>33</v>
      </c>
      <c r="I90" t="s" s="138">
        <f>INDEX(A$1:J$1,MATCH(J90,A90:G90))</f>
        <v>3612</v>
      </c>
      <c r="J90" s="139">
        <f>MIN(F90,B90,D90)</f>
        <v>0.0523355</v>
      </c>
    </row>
    <row r="91" ht="20.05" customHeight="1">
      <c r="A91" s="136">
        <v>90</v>
      </c>
      <c r="B91" s="137">
        <f>INDEX('RawData_Aussois - Results Ausso'!M2:M2386,ROW(LOOKUP(CONCATENATE($A91,B$1,"1--"),'RawData_Aussois - Results Ausso'!B2:B2386)))</f>
        <v>0.707296</v>
      </c>
      <c r="C91" t="s" s="19">
        <f>INDEX('RawData_Aussois - Results Ausso'!H2:H2386,ROW(LOOKUP(CONCATENATE($A91,B$1,"1--"),'RawData_Aussois - Results Ausso'!B2:B2386)))</f>
        <v>80</v>
      </c>
      <c r="D91" s="25">
        <f>INDEX('RawData_Aussois - Results Ausso'!M2:M2386,ROW(LOOKUP(CONCATENATE($A91,D$1,"1--"),'RawData_Aussois - Results Ausso'!B2:B2386)))</f>
        <v>0.988028</v>
      </c>
      <c r="E91" t="s" s="67">
        <f>INDEX('RawData_Aussois - Results Ausso'!H2:H2386,ROW(LOOKUP(CONCATENATE($A91,D$1,"1--"),'RawData_Aussois - Results Ausso'!B2:B2386)))</f>
        <v>80</v>
      </c>
      <c r="F91" s="25">
        <f>INDEX('RawData_Aussois - Results Ausso'!M2:M2386,ROW(LOOKUP(CONCATENATE($A91,F$1,"1reverse_sequential3"),'RawData_Aussois - Results Ausso'!B2:B2386)))</f>
        <v>0.315191</v>
      </c>
      <c r="G91" t="s" s="19">
        <f>INDEX('RawData_Aussois - Results Ausso'!H2:H2386,ROW(LOOKUP(CONCATENATE($A91,F$1,"1reverse_sequential3"),'RawData_Aussois - Results Ausso'!B2:B2386)))</f>
        <v>80</v>
      </c>
      <c r="H91" t="s" s="138">
        <f>LOOKUP("NO_NASH_EQ_FOUND",B91:G91)</f>
        <v>80</v>
      </c>
      <c r="I91" t="s" s="138">
        <f>INDEX(A$1:J$1,MATCH(J91,A91:G91))</f>
        <v>3613</v>
      </c>
      <c r="J91" s="139">
        <f>MIN(F91,B91,D91)</f>
        <v>0.315191</v>
      </c>
    </row>
    <row r="92" ht="20.05" customHeight="1">
      <c r="A92" s="136">
        <v>91</v>
      </c>
      <c r="B92" s="137">
        <f>INDEX('RawData_Aussois - Results Ausso'!M2:M2386,ROW(LOOKUP(CONCATENATE($A92,B$1,"1--"),'RawData_Aussois - Results Ausso'!B2:B2386)))</f>
        <v>1800.16</v>
      </c>
      <c r="C92" t="s" s="19">
        <f>INDEX('RawData_Aussois - Results Ausso'!H2:H2386,ROW(LOOKUP(CONCATENATE($A92,B$1,"1--"),'RawData_Aussois - Results Ausso'!B2:B2386)))</f>
        <v>63</v>
      </c>
      <c r="D92" s="25">
        <f>INDEX('RawData_Aussois - Results Ausso'!M2:M2386,ROW(LOOKUP(CONCATENATE($A92,D$1,"1--"),'RawData_Aussois - Results Ausso'!B2:B2386)))</f>
        <v>0.316154</v>
      </c>
      <c r="E92" t="s" s="67">
        <f>INDEX('RawData_Aussois - Results Ausso'!H2:H2386,ROW(LOOKUP(CONCATENATE($A92,D$1,"1--"),'RawData_Aussois - Results Ausso'!B2:B2386)))</f>
        <v>80</v>
      </c>
      <c r="F92" s="25">
        <f>INDEX('RawData_Aussois - Results Ausso'!M2:M2386,ROW(LOOKUP(CONCATENATE($A92,F$1,"1reverse_sequential3"),'RawData_Aussois - Results Ausso'!B2:B2386)))</f>
        <v>0.382369</v>
      </c>
      <c r="G92" t="s" s="19">
        <f>INDEX('RawData_Aussois - Results Ausso'!H2:H2386,ROW(LOOKUP(CONCATENATE($A92,F$1,"1reverse_sequential3"),'RawData_Aussois - Results Ausso'!B2:B2386)))</f>
        <v>80</v>
      </c>
      <c r="H92" t="s" s="138">
        <f>LOOKUP("NO_NASH_EQ_FOUND",B92:G92)</f>
        <v>80</v>
      </c>
      <c r="I92" t="s" s="138">
        <f>INDEX(A$1:J$1,MATCH(J92,A92:G92))</f>
        <v>3614</v>
      </c>
      <c r="J92" s="139">
        <f>MIN(F92,B92,D92)</f>
        <v>0.316154</v>
      </c>
    </row>
    <row r="93" ht="20.05" customHeight="1">
      <c r="A93" s="136">
        <v>92</v>
      </c>
      <c r="B93" s="137">
        <f>INDEX('RawData_Aussois - Results Ausso'!M2:M2386,ROW(LOOKUP(CONCATENATE($A93,B$1,"1--"),'RawData_Aussois - Results Ausso'!B2:B2386)))</f>
        <v>1.0041</v>
      </c>
      <c r="C93" t="s" s="19">
        <f>INDEX('RawData_Aussois - Results Ausso'!H2:H2386,ROW(LOOKUP(CONCATENATE($A93,B$1,"1--"),'RawData_Aussois - Results Ausso'!B2:B2386)))</f>
        <v>80</v>
      </c>
      <c r="D93" s="25">
        <f>INDEX('RawData_Aussois - Results Ausso'!M2:M2386,ROW(LOOKUP(CONCATENATE($A93,D$1,"1--"),'RawData_Aussois - Results Ausso'!B2:B2386)))</f>
        <v>2.76214</v>
      </c>
      <c r="E93" t="s" s="67">
        <f>INDEX('RawData_Aussois - Results Ausso'!H2:H2386,ROW(LOOKUP(CONCATENATE($A93,D$1,"1--"),'RawData_Aussois - Results Ausso'!B2:B2386)))</f>
        <v>80</v>
      </c>
      <c r="F93" s="25">
        <f>INDEX('RawData_Aussois - Results Ausso'!M2:M2386,ROW(LOOKUP(CONCATENATE($A93,F$1,"1reverse_sequential3"),'RawData_Aussois - Results Ausso'!B2:B2386)))</f>
        <v>0.566209</v>
      </c>
      <c r="G93" t="s" s="19">
        <f>INDEX('RawData_Aussois - Results Ausso'!H2:H2386,ROW(LOOKUP(CONCATENATE($A93,F$1,"1reverse_sequential3"),'RawData_Aussois - Results Ausso'!B2:B2386)))</f>
        <v>80</v>
      </c>
      <c r="H93" t="s" s="138">
        <f>LOOKUP("NO_NASH_EQ_FOUND",B93:G93)</f>
        <v>80</v>
      </c>
      <c r="I93" t="s" s="138">
        <f>INDEX(A$1:J$1,MATCH(J93,A93:G93))</f>
        <v>3613</v>
      </c>
      <c r="J93" s="139">
        <f>MIN(F93,B93,D93)</f>
        <v>0.566209</v>
      </c>
    </row>
    <row r="94" ht="20.05" customHeight="1">
      <c r="A94" s="136">
        <v>93</v>
      </c>
      <c r="B94" s="137">
        <f>INDEX('RawData_Aussois - Results Ausso'!M2:M2386,ROW(LOOKUP(CONCATENATE($A94,B$1,"1--"),'RawData_Aussois - Results Ausso'!B2:B2386)))</f>
        <v>0.318933</v>
      </c>
      <c r="C94" t="s" s="19">
        <f>INDEX('RawData_Aussois - Results Ausso'!H2:H2386,ROW(LOOKUP(CONCATENATE($A94,B$1,"1--"),'RawData_Aussois - Results Ausso'!B2:B2386)))</f>
        <v>80</v>
      </c>
      <c r="D94" s="25">
        <f>INDEX('RawData_Aussois - Results Ausso'!M2:M2386,ROW(LOOKUP(CONCATENATE($A94,D$1,"1--"),'RawData_Aussois - Results Ausso'!B2:B2386)))</f>
        <v>1.27236</v>
      </c>
      <c r="E94" t="s" s="67">
        <f>INDEX('RawData_Aussois - Results Ausso'!H2:H2386,ROW(LOOKUP(CONCATENATE($A94,D$1,"1--"),'RawData_Aussois - Results Ausso'!B2:B2386)))</f>
        <v>80</v>
      </c>
      <c r="F94" s="25">
        <f>INDEX('RawData_Aussois - Results Ausso'!M2:M2386,ROW(LOOKUP(CONCATENATE($A94,F$1,"1reverse_sequential3"),'RawData_Aussois - Results Ausso'!B2:B2386)))</f>
        <v>0.441821</v>
      </c>
      <c r="G94" t="s" s="19">
        <f>INDEX('RawData_Aussois - Results Ausso'!H2:H2386,ROW(LOOKUP(CONCATENATE($A94,F$1,"1reverse_sequential3"),'RawData_Aussois - Results Ausso'!B2:B2386)))</f>
        <v>80</v>
      </c>
      <c r="H94" t="s" s="138">
        <f>LOOKUP("NO_NASH_EQ_FOUND",B94:G94)</f>
        <v>80</v>
      </c>
      <c r="I94" t="s" s="138">
        <f>INDEX(A$1:J$1,MATCH(J94,A94:G94))</f>
        <v>3612</v>
      </c>
      <c r="J94" s="139">
        <f>MIN(F94,B94,D94)</f>
        <v>0.318933</v>
      </c>
    </row>
    <row r="95" ht="20.05" customHeight="1">
      <c r="A95" s="136">
        <v>94</v>
      </c>
      <c r="B95" s="137">
        <f>INDEX('RawData_Aussois - Results Ausso'!M2:M2386,ROW(LOOKUP(CONCATENATE($A95,B$1,"1--"),'RawData_Aussois - Results Ausso'!B2:B2386)))</f>
        <v>15.2419</v>
      </c>
      <c r="C95" t="s" s="19">
        <f>INDEX('RawData_Aussois - Results Ausso'!H2:H2386,ROW(LOOKUP(CONCATENATE($A95,B$1,"1--"),'RawData_Aussois - Results Ausso'!B2:B2386)))</f>
        <v>80</v>
      </c>
      <c r="D95" s="25">
        <f>INDEX('RawData_Aussois - Results Ausso'!M2:M2386,ROW(LOOKUP(CONCATENATE($A95,D$1,"1--"),'RawData_Aussois - Results Ausso'!B2:B2386)))</f>
        <v>2.44194</v>
      </c>
      <c r="E95" t="s" s="67">
        <f>INDEX('RawData_Aussois - Results Ausso'!H2:H2386,ROW(LOOKUP(CONCATENATE($A95,D$1,"1--"),'RawData_Aussois - Results Ausso'!B2:B2386)))</f>
        <v>80</v>
      </c>
      <c r="F95" s="25">
        <f>INDEX('RawData_Aussois - Results Ausso'!M2:M2386,ROW(LOOKUP(CONCATENATE($A95,F$1,"1reverse_sequential3"),'RawData_Aussois - Results Ausso'!B2:B2386)))</f>
        <v>1.73316</v>
      </c>
      <c r="G95" t="s" s="19">
        <f>INDEX('RawData_Aussois - Results Ausso'!H2:H2386,ROW(LOOKUP(CONCATENATE($A95,F$1,"1reverse_sequential3"),'RawData_Aussois - Results Ausso'!B2:B2386)))</f>
        <v>80</v>
      </c>
      <c r="H95" t="s" s="138">
        <f>LOOKUP("NO_NASH_EQ_FOUND",B95:G95)</f>
        <v>80</v>
      </c>
      <c r="I95" t="s" s="138">
        <f>INDEX(A$1:J$1,MATCH(J95,A95:G95))</f>
        <v>3613</v>
      </c>
      <c r="J95" s="139">
        <f>MIN(F95,B95,D95)</f>
        <v>1.73316</v>
      </c>
    </row>
    <row r="96" ht="20.05" customHeight="1">
      <c r="A96" s="136">
        <v>95</v>
      </c>
      <c r="B96" s="137">
        <f>INDEX('RawData_Aussois - Results Ausso'!M2:M2386,ROW(LOOKUP(CONCATENATE($A96,B$1,"1--"),'RawData_Aussois - Results Ausso'!B2:B2386)))</f>
        <v>0.0790314</v>
      </c>
      <c r="C96" t="s" s="19">
        <f>INDEX('RawData_Aussois - Results Ausso'!H2:H2386,ROW(LOOKUP(CONCATENATE($A96,B$1,"1--"),'RawData_Aussois - Results Ausso'!B2:B2386)))</f>
        <v>33</v>
      </c>
      <c r="D96" s="25">
        <f>INDEX('RawData_Aussois - Results Ausso'!M2:M2386,ROW(LOOKUP(CONCATENATE($A96,D$1,"1--"),'RawData_Aussois - Results Ausso'!B2:B2386)))</f>
        <v>0.249047</v>
      </c>
      <c r="E96" t="s" s="67">
        <f>INDEX('RawData_Aussois - Results Ausso'!H2:H2386,ROW(LOOKUP(CONCATENATE($A96,D$1,"1--"),'RawData_Aussois - Results Ausso'!B2:B2386)))</f>
        <v>33</v>
      </c>
      <c r="F96" s="25">
        <f>INDEX('RawData_Aussois - Results Ausso'!M2:M2386,ROW(LOOKUP(CONCATENATE($A96,F$1,"1reverse_sequential3"),'RawData_Aussois - Results Ausso'!B2:B2386)))</f>
        <v>0.0916426</v>
      </c>
      <c r="G96" t="s" s="19">
        <f>INDEX('RawData_Aussois - Results Ausso'!H2:H2386,ROW(LOOKUP(CONCATENATE($A96,F$1,"1reverse_sequential3"),'RawData_Aussois - Results Ausso'!B2:B2386)))</f>
        <v>33</v>
      </c>
      <c r="H96" t="s" s="138">
        <f>LOOKUP("NO_NASH_EQ_FOUND",B96:G96)</f>
        <v>33</v>
      </c>
      <c r="I96" t="s" s="138">
        <f>INDEX(A$1:J$1,MATCH(J96,A96:G96))</f>
        <v>3612</v>
      </c>
      <c r="J96" s="139">
        <f>MIN(F96,B96,D96)</f>
        <v>0.0790314</v>
      </c>
    </row>
    <row r="97" ht="20.05" customHeight="1">
      <c r="A97" s="136">
        <v>96</v>
      </c>
      <c r="B97" s="137">
        <f>INDEX('RawData_Aussois - Results Ausso'!M2:M2386,ROW(LOOKUP(CONCATENATE($A97,B$1,"1--"),'RawData_Aussois - Results Ausso'!B2:B2386)))</f>
        <v>0.0621422</v>
      </c>
      <c r="C97" t="s" s="19">
        <f>INDEX('RawData_Aussois - Results Ausso'!H2:H2386,ROW(LOOKUP(CONCATENATE($A97,B$1,"1--"),'RawData_Aussois - Results Ausso'!B2:B2386)))</f>
        <v>33</v>
      </c>
      <c r="D97" s="25">
        <f>INDEX('RawData_Aussois - Results Ausso'!M2:M2386,ROW(LOOKUP(CONCATENATE($A97,D$1,"1--"),'RawData_Aussois - Results Ausso'!B2:B2386)))</f>
        <v>0.224347</v>
      </c>
      <c r="E97" t="s" s="67">
        <f>INDEX('RawData_Aussois - Results Ausso'!H2:H2386,ROW(LOOKUP(CONCATENATE($A97,D$1,"1--"),'RawData_Aussois - Results Ausso'!B2:B2386)))</f>
        <v>33</v>
      </c>
      <c r="F97" s="25">
        <f>INDEX('RawData_Aussois - Results Ausso'!M2:M2386,ROW(LOOKUP(CONCATENATE($A97,F$1,"1reverse_sequential3"),'RawData_Aussois - Results Ausso'!B2:B2386)))</f>
        <v>0.0733694</v>
      </c>
      <c r="G97" t="s" s="19">
        <f>INDEX('RawData_Aussois - Results Ausso'!H2:H2386,ROW(LOOKUP(CONCATENATE($A97,F$1,"1reverse_sequential3"),'RawData_Aussois - Results Ausso'!B2:B2386)))</f>
        <v>33</v>
      </c>
      <c r="H97" t="s" s="138">
        <f>LOOKUP("NO_NASH_EQ_FOUND",B97:G97)</f>
        <v>33</v>
      </c>
      <c r="I97" t="s" s="138">
        <f>INDEX(A$1:J$1,MATCH(J97,A97:G97))</f>
        <v>3612</v>
      </c>
      <c r="J97" s="139">
        <f>MIN(F97,B97,D97)</f>
        <v>0.0621422</v>
      </c>
    </row>
    <row r="98" ht="20.05" customHeight="1">
      <c r="A98" s="136">
        <v>97</v>
      </c>
      <c r="B98" s="137">
        <f>INDEX('RawData_Aussois - Results Ausso'!M2:M2386,ROW(LOOKUP(CONCATENATE($A98,B$1,"1--"),'RawData_Aussois - Results Ausso'!B2:B2386)))</f>
        <v>0.223197</v>
      </c>
      <c r="C98" t="s" s="19">
        <f>INDEX('RawData_Aussois - Results Ausso'!H2:H2386,ROW(LOOKUP(CONCATENATE($A98,B$1,"1--"),'RawData_Aussois - Results Ausso'!B2:B2386)))</f>
        <v>80</v>
      </c>
      <c r="D98" s="25">
        <f>INDEX('RawData_Aussois - Results Ausso'!M2:M2386,ROW(LOOKUP(CONCATENATE($A98,D$1,"1--"),'RawData_Aussois - Results Ausso'!B2:B2386)))</f>
        <v>0.324164</v>
      </c>
      <c r="E98" t="s" s="67">
        <f>INDEX('RawData_Aussois - Results Ausso'!H2:H2386,ROW(LOOKUP(CONCATENATE($A98,D$1,"1--"),'RawData_Aussois - Results Ausso'!B2:B2386)))</f>
        <v>80</v>
      </c>
      <c r="F98" s="25">
        <f>INDEX('RawData_Aussois - Results Ausso'!M2:M2386,ROW(LOOKUP(CONCATENATE($A98,F$1,"1reverse_sequential3"),'RawData_Aussois - Results Ausso'!B2:B2386)))</f>
        <v>0.257126</v>
      </c>
      <c r="G98" t="s" s="19">
        <f>INDEX('RawData_Aussois - Results Ausso'!H2:H2386,ROW(LOOKUP(CONCATENATE($A98,F$1,"1reverse_sequential3"),'RawData_Aussois - Results Ausso'!B2:B2386)))</f>
        <v>80</v>
      </c>
      <c r="H98" t="s" s="138">
        <f>LOOKUP("NO_NASH_EQ_FOUND",B98:G98)</f>
        <v>80</v>
      </c>
      <c r="I98" t="s" s="138">
        <f>INDEX(A$1:J$1,MATCH(J98,A98:G98))</f>
        <v>3612</v>
      </c>
      <c r="J98" s="139">
        <f>MIN(F98,B98,D98)</f>
        <v>0.223197</v>
      </c>
    </row>
    <row r="99" ht="20.05" customHeight="1">
      <c r="A99" s="136">
        <v>98</v>
      </c>
      <c r="B99" s="137">
        <f>INDEX('RawData_Aussois - Results Ausso'!M2:M2386,ROW(LOOKUP(CONCATENATE($A99,B$1,"1--"),'RawData_Aussois - Results Ausso'!B2:B2386)))</f>
        <v>98.14239999999999</v>
      </c>
      <c r="C99" t="s" s="19">
        <f>INDEX('RawData_Aussois - Results Ausso'!H2:H2386,ROW(LOOKUP(CONCATENATE($A99,B$1,"1--"),'RawData_Aussois - Results Ausso'!B2:B2386)))</f>
        <v>80</v>
      </c>
      <c r="D99" s="25">
        <f>INDEX('RawData_Aussois - Results Ausso'!M2:M2386,ROW(LOOKUP(CONCATENATE($A99,D$1,"1--"),'RawData_Aussois - Results Ausso'!B2:B2386)))</f>
        <v>0.232526</v>
      </c>
      <c r="E99" t="s" s="67">
        <f>INDEX('RawData_Aussois - Results Ausso'!H2:H2386,ROW(LOOKUP(CONCATENATE($A99,D$1,"1--"),'RawData_Aussois - Results Ausso'!B2:B2386)))</f>
        <v>80</v>
      </c>
      <c r="F99" s="25">
        <f>INDEX('RawData_Aussois - Results Ausso'!M2:M2386,ROW(LOOKUP(CONCATENATE($A99,F$1,"1reverse_sequential3"),'RawData_Aussois - Results Ausso'!B2:B2386)))</f>
        <v>0.179402</v>
      </c>
      <c r="G99" t="s" s="19">
        <f>INDEX('RawData_Aussois - Results Ausso'!H2:H2386,ROW(LOOKUP(CONCATENATE($A99,F$1,"1reverse_sequential3"),'RawData_Aussois - Results Ausso'!B2:B2386)))</f>
        <v>80</v>
      </c>
      <c r="H99" t="s" s="138">
        <f>LOOKUP("NO_NASH_EQ_FOUND",B99:G99)</f>
        <v>80</v>
      </c>
      <c r="I99" t="s" s="138">
        <f>INDEX(A$1:J$1,MATCH(J99,A99:G99))</f>
        <v>3613</v>
      </c>
      <c r="J99" s="139">
        <f>MIN(F99,B99,D99)</f>
        <v>0.179402</v>
      </c>
    </row>
    <row r="100" ht="20.05" customHeight="1">
      <c r="A100" s="136">
        <v>99</v>
      </c>
      <c r="B100" s="137">
        <f>INDEX('RawData_Aussois - Results Ausso'!M2:M2386,ROW(LOOKUP(CONCATENATE($A100,B$1,"1--"),'RawData_Aussois - Results Ausso'!B2:B2386)))</f>
        <v>0.173729</v>
      </c>
      <c r="C100" t="s" s="19">
        <f>INDEX('RawData_Aussois - Results Ausso'!H2:H2386,ROW(LOOKUP(CONCATENATE($A100,B$1,"1--"),'RawData_Aussois - Results Ausso'!B2:B2386)))</f>
        <v>33</v>
      </c>
      <c r="D100" s="25">
        <f>INDEX('RawData_Aussois - Results Ausso'!M2:M2386,ROW(LOOKUP(CONCATENATE($A100,D$1,"1--"),'RawData_Aussois - Results Ausso'!B2:B2386)))</f>
        <v>3.27047</v>
      </c>
      <c r="E100" t="s" s="67">
        <f>INDEX('RawData_Aussois - Results Ausso'!H2:H2386,ROW(LOOKUP(CONCATENATE($A100,D$1,"1--"),'RawData_Aussois - Results Ausso'!B2:B2386)))</f>
        <v>33</v>
      </c>
      <c r="F100" s="25">
        <f>INDEX('RawData_Aussois - Results Ausso'!M2:M2386,ROW(LOOKUP(CONCATENATE($A100,F$1,"1reverse_sequential3"),'RawData_Aussois - Results Ausso'!B2:B2386)))</f>
        <v>0.317582</v>
      </c>
      <c r="G100" t="s" s="19">
        <f>INDEX('RawData_Aussois - Results Ausso'!H2:H2386,ROW(LOOKUP(CONCATENATE($A100,F$1,"1reverse_sequential3"),'RawData_Aussois - Results Ausso'!B2:B2386)))</f>
        <v>33</v>
      </c>
      <c r="H100" t="s" s="138">
        <f>LOOKUP("NO_NASH_EQ_FOUND",B100:G100)</f>
        <v>33</v>
      </c>
      <c r="I100" t="s" s="138">
        <f>INDEX(A$1:J$1,MATCH(J100,A100:G100))</f>
        <v>3612</v>
      </c>
      <c r="J100" s="139">
        <f>MIN(F100,B100,D100)</f>
        <v>0.173729</v>
      </c>
    </row>
    <row r="101" ht="20.05" customHeight="1">
      <c r="A101" s="136">
        <v>100</v>
      </c>
      <c r="B101" s="137">
        <f>INDEX('RawData_Aussois - Results Ausso'!M2:M2386,ROW(LOOKUP(CONCATENATE($A101,B$1,"1--"),'RawData_Aussois - Results Ausso'!B2:B2386)))</f>
        <v>0.149004</v>
      </c>
      <c r="C101" t="s" s="19">
        <f>INDEX('RawData_Aussois - Results Ausso'!H2:H2386,ROW(LOOKUP(CONCATENATE($A101,B$1,"1--"),'RawData_Aussois - Results Ausso'!B2:B2386)))</f>
        <v>33</v>
      </c>
      <c r="D101" s="25">
        <f>INDEX('RawData_Aussois - Results Ausso'!M2:M2386,ROW(LOOKUP(CONCATENATE($A101,D$1,"1--"),'RawData_Aussois - Results Ausso'!B2:B2386)))</f>
        <v>0.998376</v>
      </c>
      <c r="E101" t="s" s="67">
        <f>INDEX('RawData_Aussois - Results Ausso'!H2:H2386,ROW(LOOKUP(CONCATENATE($A101,D$1,"1--"),'RawData_Aussois - Results Ausso'!B2:B2386)))</f>
        <v>33</v>
      </c>
      <c r="F101" s="25">
        <f>INDEX('RawData_Aussois - Results Ausso'!M2:M2386,ROW(LOOKUP(CONCATENATE($A101,F$1,"1reverse_sequential3"),'RawData_Aussois - Results Ausso'!B2:B2386)))</f>
        <v>0.166209</v>
      </c>
      <c r="G101" t="s" s="19">
        <f>INDEX('RawData_Aussois - Results Ausso'!H2:H2386,ROW(LOOKUP(CONCATENATE($A101,F$1,"1reverse_sequential3"),'RawData_Aussois - Results Ausso'!B2:B2386)))</f>
        <v>33</v>
      </c>
      <c r="H101" t="s" s="138">
        <f>LOOKUP("NO_NASH_EQ_FOUND",B101:G101)</f>
        <v>33</v>
      </c>
      <c r="I101" t="s" s="138">
        <f>INDEX(A$1:J$1,MATCH(J101,A101:G101))</f>
        <v>3612</v>
      </c>
      <c r="J101" s="139">
        <f>MIN(F101,B101,D101)</f>
        <v>0.149004</v>
      </c>
    </row>
    <row r="102" ht="20.05" customHeight="1">
      <c r="A102" s="136">
        <v>101</v>
      </c>
      <c r="B102" s="137">
        <f>INDEX('RawData_Aussois - Results Ausso'!M2:M2386,ROW(LOOKUP(CONCATENATE($A102,B$1,"1--"),'RawData_Aussois - Results Ausso'!B2:B2386)))</f>
        <v>1800.37</v>
      </c>
      <c r="C102" t="s" s="19">
        <f>INDEX('RawData_Aussois - Results Ausso'!H2:H2386,ROW(LOOKUP(CONCATENATE($A102,B$1,"1--"),'RawData_Aussois - Results Ausso'!B2:B2386)))</f>
        <v>63</v>
      </c>
      <c r="D102" s="25">
        <f>INDEX('RawData_Aussois - Results Ausso'!M2:M2386,ROW(LOOKUP(CONCATENATE($A102,D$1,"1--"),'RawData_Aussois - Results Ausso'!B2:B2386)))</f>
        <v>3.88708</v>
      </c>
      <c r="E102" t="s" s="67">
        <f>INDEX('RawData_Aussois - Results Ausso'!H2:H2386,ROW(LOOKUP(CONCATENATE($A102,D$1,"1--"),'RawData_Aussois - Results Ausso'!B2:B2386)))</f>
        <v>80</v>
      </c>
      <c r="F102" s="25">
        <f>INDEX('RawData_Aussois - Results Ausso'!M2:M2386,ROW(LOOKUP(CONCATENATE($A102,F$1,"1reverse_sequential3"),'RawData_Aussois - Results Ausso'!B2:B2386)))</f>
        <v>1800.18</v>
      </c>
      <c r="G102" t="s" s="19">
        <f>INDEX('RawData_Aussois - Results Ausso'!H2:H2386,ROW(LOOKUP(CONCATENATE($A102,F$1,"1reverse_sequential3"),'RawData_Aussois - Results Ausso'!B2:B2386)))</f>
        <v>63</v>
      </c>
      <c r="H102" t="s" s="138">
        <f>LOOKUP("NO_NASH_EQ_FOUND",B102:G102)</f>
        <v>3615</v>
      </c>
      <c r="I102" t="s" s="138">
        <f>INDEX(A$1:J$1,MATCH(J102,A102:G102))</f>
        <v>3614</v>
      </c>
      <c r="J102" s="139">
        <f>MIN(F102,B102,D102)</f>
        <v>3.88708</v>
      </c>
    </row>
    <row r="103" ht="20.05" customHeight="1">
      <c r="A103" s="136">
        <v>102</v>
      </c>
      <c r="B103" s="137">
        <f>INDEX('RawData_Aussois - Results Ausso'!M2:M2386,ROW(LOOKUP(CONCATENATE($A103,B$1,"1--"),'RawData_Aussois - Results Ausso'!B2:B2386)))</f>
        <v>1800.37</v>
      </c>
      <c r="C103" t="s" s="19">
        <f>INDEX('RawData_Aussois - Results Ausso'!H2:H2386,ROW(LOOKUP(CONCATENATE($A103,B$1,"1--"),'RawData_Aussois - Results Ausso'!B2:B2386)))</f>
        <v>63</v>
      </c>
      <c r="D103" s="25">
        <f>INDEX('RawData_Aussois - Results Ausso'!M2:M2386,ROW(LOOKUP(CONCATENATE($A103,D$1,"1--"),'RawData_Aussois - Results Ausso'!B2:B2386)))</f>
        <v>8.280099999999999</v>
      </c>
      <c r="E103" t="s" s="67">
        <f>INDEX('RawData_Aussois - Results Ausso'!H2:H2386,ROW(LOOKUP(CONCATENATE($A103,D$1,"1--"),'RawData_Aussois - Results Ausso'!B2:B2386)))</f>
        <v>80</v>
      </c>
      <c r="F103" s="25">
        <f>INDEX('RawData_Aussois - Results Ausso'!M2:M2386,ROW(LOOKUP(CONCATENATE($A103,F$1,"1reverse_sequential3"),'RawData_Aussois - Results Ausso'!B2:B2386)))</f>
        <v>8.051780000000001</v>
      </c>
      <c r="G103" t="s" s="19">
        <f>INDEX('RawData_Aussois - Results Ausso'!H2:H2386,ROW(LOOKUP(CONCATENATE($A103,F$1,"1reverse_sequential3"),'RawData_Aussois - Results Ausso'!B2:B2386)))</f>
        <v>80</v>
      </c>
      <c r="H103" t="s" s="138">
        <f>LOOKUP("NO_NASH_EQ_FOUND",B103:G103)</f>
        <v>80</v>
      </c>
      <c r="I103" t="s" s="138">
        <f>INDEX(A$1:J$1,MATCH(J103,A103:G103))</f>
        <v>3613</v>
      </c>
      <c r="J103" s="139">
        <f>MIN(F103,B103,D103)</f>
        <v>8.051780000000001</v>
      </c>
    </row>
    <row r="104" ht="20.05" customHeight="1">
      <c r="A104" s="136">
        <v>103</v>
      </c>
      <c r="B104" s="137">
        <f>INDEX('RawData_Aussois - Results Ausso'!M2:M2386,ROW(LOOKUP(CONCATENATE($A104,B$1,"1--"),'RawData_Aussois - Results Ausso'!B2:B2386)))</f>
        <v>1800.18</v>
      </c>
      <c r="C104" t="s" s="19">
        <f>INDEX('RawData_Aussois - Results Ausso'!H2:H2386,ROW(LOOKUP(CONCATENATE($A104,B$1,"1--"),'RawData_Aussois - Results Ausso'!B2:B2386)))</f>
        <v>63</v>
      </c>
      <c r="D104" s="25">
        <f>INDEX('RawData_Aussois - Results Ausso'!M2:M2386,ROW(LOOKUP(CONCATENATE($A104,D$1,"1--"),'RawData_Aussois - Results Ausso'!B2:B2386)))</f>
        <v>1.62072</v>
      </c>
      <c r="E104" t="s" s="67">
        <f>INDEX('RawData_Aussois - Results Ausso'!H2:H2386,ROW(LOOKUP(CONCATENATE($A104,D$1,"1--"),'RawData_Aussois - Results Ausso'!B2:B2386)))</f>
        <v>80</v>
      </c>
      <c r="F104" s="25">
        <f>INDEX('RawData_Aussois - Results Ausso'!M2:M2386,ROW(LOOKUP(CONCATENATE($A104,F$1,"1reverse_sequential3"),'RawData_Aussois - Results Ausso'!B2:B2386)))</f>
        <v>0.277729</v>
      </c>
      <c r="G104" t="s" s="19">
        <f>INDEX('RawData_Aussois - Results Ausso'!H2:H2386,ROW(LOOKUP(CONCATENATE($A104,F$1,"1reverse_sequential3"),'RawData_Aussois - Results Ausso'!B2:B2386)))</f>
        <v>80</v>
      </c>
      <c r="H104" t="s" s="138">
        <f>LOOKUP("NO_NASH_EQ_FOUND",B104:G104)</f>
        <v>80</v>
      </c>
      <c r="I104" t="s" s="138">
        <f>INDEX(A$1:J$1,MATCH(J104,A104:G104))</f>
        <v>3613</v>
      </c>
      <c r="J104" s="139">
        <f>MIN(F104,B104,D104)</f>
        <v>0.277729</v>
      </c>
    </row>
    <row r="105" ht="20.05" customHeight="1">
      <c r="A105" s="136">
        <v>104</v>
      </c>
      <c r="B105" s="137">
        <f>INDEX('RawData_Aussois - Results Ausso'!M2:M2386,ROW(LOOKUP(CONCATENATE($A105,B$1,"1--"),'RawData_Aussois - Results Ausso'!B2:B2386)))</f>
        <v>0.234999</v>
      </c>
      <c r="C105" t="s" s="19">
        <f>INDEX('RawData_Aussois - Results Ausso'!H2:H2386,ROW(LOOKUP(CONCATENATE($A105,B$1,"1--"),'RawData_Aussois - Results Ausso'!B2:B2386)))</f>
        <v>80</v>
      </c>
      <c r="D105" s="25">
        <f>INDEX('RawData_Aussois - Results Ausso'!M2:M2386,ROW(LOOKUP(CONCATENATE($A105,D$1,"1--"),'RawData_Aussois - Results Ausso'!B2:B2386)))</f>
        <v>0.452115</v>
      </c>
      <c r="E105" t="s" s="67">
        <f>INDEX('RawData_Aussois - Results Ausso'!H2:H2386,ROW(LOOKUP(CONCATENATE($A105,D$1,"1--"),'RawData_Aussois - Results Ausso'!B2:B2386)))</f>
        <v>80</v>
      </c>
      <c r="F105" s="25">
        <f>INDEX('RawData_Aussois - Results Ausso'!M2:M2386,ROW(LOOKUP(CONCATENATE($A105,F$1,"1reverse_sequential3"),'RawData_Aussois - Results Ausso'!B2:B2386)))</f>
        <v>0.313352</v>
      </c>
      <c r="G105" t="s" s="19">
        <f>INDEX('RawData_Aussois - Results Ausso'!H2:H2386,ROW(LOOKUP(CONCATENATE($A105,F$1,"1reverse_sequential3"),'RawData_Aussois - Results Ausso'!B2:B2386)))</f>
        <v>80</v>
      </c>
      <c r="H105" t="s" s="138">
        <f>LOOKUP("NO_NASH_EQ_FOUND",B105:G105)</f>
        <v>80</v>
      </c>
      <c r="I105" t="s" s="138">
        <f>INDEX(A$1:J$1,MATCH(J105,A105:G105))</f>
        <v>3612</v>
      </c>
      <c r="J105" s="139">
        <f>MIN(F105,B105,D105)</f>
        <v>0.234999</v>
      </c>
    </row>
    <row r="106" ht="20.05" customHeight="1">
      <c r="A106" s="136">
        <v>105</v>
      </c>
      <c r="B106" s="137">
        <f>INDEX('RawData_Aussois - Results Ausso'!M2:M2386,ROW(LOOKUP(CONCATENATE($A106,B$1,"1--"),'RawData_Aussois - Results Ausso'!B2:B2386)))</f>
        <v>0.324106</v>
      </c>
      <c r="C106" t="s" s="19">
        <f>INDEX('RawData_Aussois - Results Ausso'!H2:H2386,ROW(LOOKUP(CONCATENATE($A106,B$1,"1--"),'RawData_Aussois - Results Ausso'!B2:B2386)))</f>
        <v>33</v>
      </c>
      <c r="D106" s="25">
        <f>INDEX('RawData_Aussois - Results Ausso'!M2:M2386,ROW(LOOKUP(CONCATENATE($A106,D$1,"1--"),'RawData_Aussois - Results Ausso'!B2:B2386)))</f>
        <v>5.05564</v>
      </c>
      <c r="E106" t="s" s="67">
        <f>INDEX('RawData_Aussois - Results Ausso'!H2:H2386,ROW(LOOKUP(CONCATENATE($A106,D$1,"1--"),'RawData_Aussois - Results Ausso'!B2:B2386)))</f>
        <v>33</v>
      </c>
      <c r="F106" s="25">
        <f>INDEX('RawData_Aussois - Results Ausso'!M2:M2386,ROW(LOOKUP(CONCATENATE($A106,F$1,"1reverse_sequential3"),'RawData_Aussois - Results Ausso'!B2:B2386)))</f>
        <v>0.77574</v>
      </c>
      <c r="G106" t="s" s="19">
        <f>INDEX('RawData_Aussois - Results Ausso'!H2:H2386,ROW(LOOKUP(CONCATENATE($A106,F$1,"1reverse_sequential3"),'RawData_Aussois - Results Ausso'!B2:B2386)))</f>
        <v>33</v>
      </c>
      <c r="H106" t="s" s="138">
        <f>LOOKUP("NO_NASH_EQ_FOUND",B106:G106)</f>
        <v>33</v>
      </c>
      <c r="I106" t="s" s="138">
        <f>INDEX(A$1:J$1,MATCH(J106,A106:G106))</f>
        <v>3612</v>
      </c>
      <c r="J106" s="139">
        <f>MIN(F106,B106,D106)</f>
        <v>0.324106</v>
      </c>
    </row>
    <row r="107" ht="20.05" customHeight="1">
      <c r="A107" s="136">
        <v>106</v>
      </c>
      <c r="B107" s="137">
        <f>INDEX('RawData_Aussois - Results Ausso'!M2:M2386,ROW(LOOKUP(CONCATENATE($A107,B$1,"1--"),'RawData_Aussois - Results Ausso'!B2:B2386)))</f>
        <v>0.185944</v>
      </c>
      <c r="C107" t="s" s="19">
        <f>INDEX('RawData_Aussois - Results Ausso'!H2:H2386,ROW(LOOKUP(CONCATENATE($A107,B$1,"1--"),'RawData_Aussois - Results Ausso'!B2:B2386)))</f>
        <v>33</v>
      </c>
      <c r="D107" s="25">
        <f>INDEX('RawData_Aussois - Results Ausso'!M2:M2386,ROW(LOOKUP(CONCATENATE($A107,D$1,"1--"),'RawData_Aussois - Results Ausso'!B2:B2386)))</f>
        <v>1.7368</v>
      </c>
      <c r="E107" t="s" s="67">
        <f>INDEX('RawData_Aussois - Results Ausso'!H2:H2386,ROW(LOOKUP(CONCATENATE($A107,D$1,"1--"),'RawData_Aussois - Results Ausso'!B2:B2386)))</f>
        <v>33</v>
      </c>
      <c r="F107" s="25">
        <f>INDEX('RawData_Aussois - Results Ausso'!M2:M2386,ROW(LOOKUP(CONCATENATE($A107,F$1,"1reverse_sequential3"),'RawData_Aussois - Results Ausso'!B2:B2386)))</f>
        <v>0.201929</v>
      </c>
      <c r="G107" t="s" s="19">
        <f>INDEX('RawData_Aussois - Results Ausso'!H2:H2386,ROW(LOOKUP(CONCATENATE($A107,F$1,"1reverse_sequential3"),'RawData_Aussois - Results Ausso'!B2:B2386)))</f>
        <v>33</v>
      </c>
      <c r="H107" t="s" s="138">
        <f>LOOKUP("NO_NASH_EQ_FOUND",B107:G107)</f>
        <v>33</v>
      </c>
      <c r="I107" t="s" s="138">
        <f>INDEX(A$1:J$1,MATCH(J107,A107:G107))</f>
        <v>3612</v>
      </c>
      <c r="J107" s="139">
        <f>MIN(F107,B107,D107)</f>
        <v>0.185944</v>
      </c>
    </row>
    <row r="108" ht="20.05" customHeight="1">
      <c r="A108" s="136">
        <v>107</v>
      </c>
      <c r="B108" s="137">
        <f>INDEX('RawData_Aussois - Results Ausso'!M2:M2386,ROW(LOOKUP(CONCATENATE($A108,B$1,"1--"),'RawData_Aussois - Results Ausso'!B2:B2386)))</f>
        <v>0.212275</v>
      </c>
      <c r="C108" t="s" s="19">
        <f>INDEX('RawData_Aussois - Results Ausso'!H2:H2386,ROW(LOOKUP(CONCATENATE($A108,B$1,"1--"),'RawData_Aussois - Results Ausso'!B2:B2386)))</f>
        <v>80</v>
      </c>
      <c r="D108" s="25">
        <f>INDEX('RawData_Aussois - Results Ausso'!M2:M2386,ROW(LOOKUP(CONCATENATE($A108,D$1,"1--"),'RawData_Aussois - Results Ausso'!B2:B2386)))</f>
        <v>1.686</v>
      </c>
      <c r="E108" t="s" s="67">
        <f>INDEX('RawData_Aussois - Results Ausso'!H2:H2386,ROW(LOOKUP(CONCATENATE($A108,D$1,"1--"),'RawData_Aussois - Results Ausso'!B2:B2386)))</f>
        <v>80</v>
      </c>
      <c r="F108" s="25">
        <f>INDEX('RawData_Aussois - Results Ausso'!M2:M2386,ROW(LOOKUP(CONCATENATE($A108,F$1,"1reverse_sequential3"),'RawData_Aussois - Results Ausso'!B2:B2386)))</f>
        <v>0.383922</v>
      </c>
      <c r="G108" t="s" s="19">
        <f>INDEX('RawData_Aussois - Results Ausso'!H2:H2386,ROW(LOOKUP(CONCATENATE($A108,F$1,"1reverse_sequential3"),'RawData_Aussois - Results Ausso'!B2:B2386)))</f>
        <v>80</v>
      </c>
      <c r="H108" t="s" s="138">
        <f>LOOKUP("NO_NASH_EQ_FOUND",B108:G108)</f>
        <v>80</v>
      </c>
      <c r="I108" t="s" s="138">
        <f>INDEX(A$1:J$1,MATCH(J108,A108:G108))</f>
        <v>3612</v>
      </c>
      <c r="J108" s="139">
        <f>MIN(F108,B108,D108)</f>
        <v>0.212275</v>
      </c>
    </row>
    <row r="109" ht="20.05" customHeight="1">
      <c r="A109" s="136">
        <v>108</v>
      </c>
      <c r="B109" s="137">
        <f>INDEX('RawData_Aussois - Results Ausso'!M2:M2386,ROW(LOOKUP(CONCATENATE($A109,B$1,"1--"),'RawData_Aussois - Results Ausso'!B2:B2386)))</f>
        <v>0.14704</v>
      </c>
      <c r="C109" t="s" s="19">
        <f>INDEX('RawData_Aussois - Results Ausso'!H2:H2386,ROW(LOOKUP(CONCATENATE($A109,B$1,"1--"),'RawData_Aussois - Results Ausso'!B2:B2386)))</f>
        <v>33</v>
      </c>
      <c r="D109" s="25">
        <f>INDEX('RawData_Aussois - Results Ausso'!M2:M2386,ROW(LOOKUP(CONCATENATE($A109,D$1,"1--"),'RawData_Aussois - Results Ausso'!B2:B2386)))</f>
        <v>0.725298</v>
      </c>
      <c r="E109" t="s" s="67">
        <f>INDEX('RawData_Aussois - Results Ausso'!H2:H2386,ROW(LOOKUP(CONCATENATE($A109,D$1,"1--"),'RawData_Aussois - Results Ausso'!B2:B2386)))</f>
        <v>33</v>
      </c>
      <c r="F109" s="25">
        <f>INDEX('RawData_Aussois - Results Ausso'!M2:M2386,ROW(LOOKUP(CONCATENATE($A109,F$1,"1reverse_sequential3"),'RawData_Aussois - Results Ausso'!B2:B2386)))</f>
        <v>0.166484</v>
      </c>
      <c r="G109" t="s" s="19">
        <f>INDEX('RawData_Aussois - Results Ausso'!H2:H2386,ROW(LOOKUP(CONCATENATE($A109,F$1,"1reverse_sequential3"),'RawData_Aussois - Results Ausso'!B2:B2386)))</f>
        <v>33</v>
      </c>
      <c r="H109" t="s" s="138">
        <f>LOOKUP("NO_NASH_EQ_FOUND",B109:G109)</f>
        <v>33</v>
      </c>
      <c r="I109" t="s" s="138">
        <f>INDEX(A$1:J$1,MATCH(J109,A109:G109))</f>
        <v>3612</v>
      </c>
      <c r="J109" s="139">
        <f>MIN(F109,B109,D109)</f>
        <v>0.14704</v>
      </c>
    </row>
    <row r="110" ht="20.05" customHeight="1">
      <c r="A110" s="136">
        <v>109</v>
      </c>
      <c r="B110" s="137">
        <f>INDEX('RawData_Aussois - Results Ausso'!M2:M2386,ROW(LOOKUP(CONCATENATE($A110,B$1,"1--"),'RawData_Aussois - Results Ausso'!B2:B2386)))</f>
        <v>1800.26</v>
      </c>
      <c r="C110" t="s" s="19">
        <f>INDEX('RawData_Aussois - Results Ausso'!H2:H2386,ROW(LOOKUP(CONCATENATE($A110,B$1,"1--"),'RawData_Aussois - Results Ausso'!B2:B2386)))</f>
        <v>63</v>
      </c>
      <c r="D110" s="25">
        <f>INDEX('RawData_Aussois - Results Ausso'!M2:M2386,ROW(LOOKUP(CONCATENATE($A110,D$1,"1--"),'RawData_Aussois - Results Ausso'!B2:B2386)))</f>
        <v>0.171828</v>
      </c>
      <c r="E110" t="s" s="67">
        <f>INDEX('RawData_Aussois - Results Ausso'!H2:H2386,ROW(LOOKUP(CONCATENATE($A110,D$1,"1--"),'RawData_Aussois - Results Ausso'!B2:B2386)))</f>
        <v>80</v>
      </c>
      <c r="F110" s="25">
        <f>INDEX('RawData_Aussois - Results Ausso'!M2:M2386,ROW(LOOKUP(CONCATENATE($A110,F$1,"1reverse_sequential3"),'RawData_Aussois - Results Ausso'!B2:B2386)))</f>
        <v>2.10209</v>
      </c>
      <c r="G110" t="s" s="19">
        <f>INDEX('RawData_Aussois - Results Ausso'!H2:H2386,ROW(LOOKUP(CONCATENATE($A110,F$1,"1reverse_sequential3"),'RawData_Aussois - Results Ausso'!B2:B2386)))</f>
        <v>80</v>
      </c>
      <c r="H110" t="s" s="138">
        <f>LOOKUP("NO_NASH_EQ_FOUND",B110:G110)</f>
        <v>80</v>
      </c>
      <c r="I110" t="s" s="138">
        <f>INDEX(A$1:J$1,MATCH(J110,A110:G110))</f>
        <v>3614</v>
      </c>
      <c r="J110" s="139">
        <f>MIN(F110,B110,D110)</f>
        <v>0.171828</v>
      </c>
    </row>
    <row r="111" ht="20.05" customHeight="1">
      <c r="A111" s="136">
        <v>110</v>
      </c>
      <c r="B111" s="137">
        <f>INDEX('RawData_Aussois - Results Ausso'!M2:M2386,ROW(LOOKUP(CONCATENATE($A111,B$1,"1--"),'RawData_Aussois - Results Ausso'!B2:B2386)))</f>
        <v>0.295777</v>
      </c>
      <c r="C111" t="s" s="19">
        <f>INDEX('RawData_Aussois - Results Ausso'!H2:H2386,ROW(LOOKUP(CONCATENATE($A111,B$1,"1--"),'RawData_Aussois - Results Ausso'!B2:B2386)))</f>
        <v>33</v>
      </c>
      <c r="D111" s="25">
        <f>INDEX('RawData_Aussois - Results Ausso'!M2:M2386,ROW(LOOKUP(CONCATENATE($A111,D$1,"1--"),'RawData_Aussois - Results Ausso'!B2:B2386)))</f>
        <v>4.96443</v>
      </c>
      <c r="E111" t="s" s="67">
        <f>INDEX('RawData_Aussois - Results Ausso'!H2:H2386,ROW(LOOKUP(CONCATENATE($A111,D$1,"1--"),'RawData_Aussois - Results Ausso'!B2:B2386)))</f>
        <v>33</v>
      </c>
      <c r="F111" s="25">
        <f>INDEX('RawData_Aussois - Results Ausso'!M2:M2386,ROW(LOOKUP(CONCATENATE($A111,F$1,"1reverse_sequential3"),'RawData_Aussois - Results Ausso'!B2:B2386)))</f>
        <v>0.31749</v>
      </c>
      <c r="G111" t="s" s="19">
        <f>INDEX('RawData_Aussois - Results Ausso'!H2:H2386,ROW(LOOKUP(CONCATENATE($A111,F$1,"1reverse_sequential3"),'RawData_Aussois - Results Ausso'!B2:B2386)))</f>
        <v>33</v>
      </c>
      <c r="H111" t="s" s="138">
        <f>LOOKUP("NO_NASH_EQ_FOUND",B111:G111)</f>
        <v>33</v>
      </c>
      <c r="I111" t="s" s="138">
        <f>INDEX(A$1:J$1,MATCH(J111,A111:G111))</f>
        <v>3612</v>
      </c>
      <c r="J111" s="139">
        <f>MIN(F111,B111,D111)</f>
        <v>0.295777</v>
      </c>
    </row>
    <row r="112" ht="20.05" customHeight="1">
      <c r="A112" s="136">
        <v>111</v>
      </c>
      <c r="B112" s="137">
        <f>INDEX('RawData_Aussois - Results Ausso'!M2:M2386,ROW(LOOKUP(CONCATENATE($A112,B$1,"1--"),'RawData_Aussois - Results Ausso'!B2:B2386)))</f>
        <v>0.213814</v>
      </c>
      <c r="C112" t="s" s="19">
        <f>INDEX('RawData_Aussois - Results Ausso'!H2:H2386,ROW(LOOKUP(CONCATENATE($A112,B$1,"1--"),'RawData_Aussois - Results Ausso'!B2:B2386)))</f>
        <v>33</v>
      </c>
      <c r="D112" s="25">
        <f>INDEX('RawData_Aussois - Results Ausso'!M2:M2386,ROW(LOOKUP(CONCATENATE($A112,D$1,"1--"),'RawData_Aussois - Results Ausso'!B2:B2386)))</f>
        <v>2.65166</v>
      </c>
      <c r="E112" t="s" s="67">
        <f>INDEX('RawData_Aussois - Results Ausso'!H2:H2386,ROW(LOOKUP(CONCATENATE($A112,D$1,"1--"),'RawData_Aussois - Results Ausso'!B2:B2386)))</f>
        <v>33</v>
      </c>
      <c r="F112" s="25">
        <f>INDEX('RawData_Aussois - Results Ausso'!M2:M2386,ROW(LOOKUP(CONCATENATE($A112,F$1,"1reverse_sequential3"),'RawData_Aussois - Results Ausso'!B2:B2386)))</f>
        <v>0.397683</v>
      </c>
      <c r="G112" t="s" s="19">
        <f>INDEX('RawData_Aussois - Results Ausso'!H2:H2386,ROW(LOOKUP(CONCATENATE($A112,F$1,"1reverse_sequential3"),'RawData_Aussois - Results Ausso'!B2:B2386)))</f>
        <v>33</v>
      </c>
      <c r="H112" t="s" s="138">
        <f>LOOKUP("NO_NASH_EQ_FOUND",B112:G112)</f>
        <v>33</v>
      </c>
      <c r="I112" t="s" s="138">
        <f>INDEX(A$1:J$1,MATCH(J112,A112:G112))</f>
        <v>3612</v>
      </c>
      <c r="J112" s="139">
        <f>MIN(F112,B112,D112)</f>
        <v>0.213814</v>
      </c>
    </row>
    <row r="113" ht="20.05" customHeight="1">
      <c r="A113" s="136">
        <v>112</v>
      </c>
      <c r="B113" s="137">
        <f>INDEX('RawData_Aussois - Results Ausso'!M2:M2386,ROW(LOOKUP(CONCATENATE($A113,B$1,"1--"),'RawData_Aussois - Results Ausso'!B2:B2386)))</f>
        <v>1.11115</v>
      </c>
      <c r="C113" t="s" s="19">
        <f>INDEX('RawData_Aussois - Results Ausso'!H2:H2386,ROW(LOOKUP(CONCATENATE($A113,B$1,"1--"),'RawData_Aussois - Results Ausso'!B2:B2386)))</f>
        <v>80</v>
      </c>
      <c r="D113" s="25">
        <f>INDEX('RawData_Aussois - Results Ausso'!M2:M2386,ROW(LOOKUP(CONCATENATE($A113,D$1,"1--"),'RawData_Aussois - Results Ausso'!B2:B2386)))</f>
        <v>3.26801</v>
      </c>
      <c r="E113" t="s" s="67">
        <f>INDEX('RawData_Aussois - Results Ausso'!H2:H2386,ROW(LOOKUP(CONCATENATE($A113,D$1,"1--"),'RawData_Aussois - Results Ausso'!B2:B2386)))</f>
        <v>80</v>
      </c>
      <c r="F113" s="25">
        <f>INDEX('RawData_Aussois - Results Ausso'!M2:M2386,ROW(LOOKUP(CONCATENATE($A113,F$1,"1reverse_sequential3"),'RawData_Aussois - Results Ausso'!B2:B2386)))</f>
        <v>0.433819</v>
      </c>
      <c r="G113" t="s" s="19">
        <f>INDEX('RawData_Aussois - Results Ausso'!H2:H2386,ROW(LOOKUP(CONCATENATE($A113,F$1,"1reverse_sequential3"),'RawData_Aussois - Results Ausso'!B2:B2386)))</f>
        <v>80</v>
      </c>
      <c r="H113" t="s" s="138">
        <f>LOOKUP("NO_NASH_EQ_FOUND",B113:G113)</f>
        <v>80</v>
      </c>
      <c r="I113" t="s" s="138">
        <f>INDEX(A$1:J$1,MATCH(J113,A113:G113))</f>
        <v>3613</v>
      </c>
      <c r="J113" s="139">
        <f>MIN(F113,B113,D113)</f>
        <v>0.433819</v>
      </c>
    </row>
    <row r="114" ht="20.05" customHeight="1">
      <c r="A114" s="136">
        <v>113</v>
      </c>
      <c r="B114" s="137">
        <f>INDEX('RawData_Aussois - Results Ausso'!M2:M2386,ROW(LOOKUP(CONCATENATE($A114,B$1,"1--"),'RawData_Aussois - Results Ausso'!B2:B2386)))</f>
        <v>0.53044</v>
      </c>
      <c r="C114" t="s" s="19">
        <f>INDEX('RawData_Aussois - Results Ausso'!H2:H2386,ROW(LOOKUP(CONCATENATE($A114,B$1,"1--"),'RawData_Aussois - Results Ausso'!B2:B2386)))</f>
        <v>80</v>
      </c>
      <c r="D114" s="25">
        <f>INDEX('RawData_Aussois - Results Ausso'!M2:M2386,ROW(LOOKUP(CONCATENATE($A114,D$1,"1--"),'RawData_Aussois - Results Ausso'!B2:B2386)))</f>
        <v>0.617213</v>
      </c>
      <c r="E114" t="s" s="67">
        <f>INDEX('RawData_Aussois - Results Ausso'!H2:H2386,ROW(LOOKUP(CONCATENATE($A114,D$1,"1--"),'RawData_Aussois - Results Ausso'!B2:B2386)))</f>
        <v>80</v>
      </c>
      <c r="F114" s="25">
        <f>INDEX('RawData_Aussois - Results Ausso'!M2:M2386,ROW(LOOKUP(CONCATENATE($A114,F$1,"1reverse_sequential3"),'RawData_Aussois - Results Ausso'!B2:B2386)))</f>
        <v>0.377697</v>
      </c>
      <c r="G114" t="s" s="19">
        <f>INDEX('RawData_Aussois - Results Ausso'!H2:H2386,ROW(LOOKUP(CONCATENATE($A114,F$1,"1reverse_sequential3"),'RawData_Aussois - Results Ausso'!B2:B2386)))</f>
        <v>80</v>
      </c>
      <c r="H114" t="s" s="138">
        <f>LOOKUP("NO_NASH_EQ_FOUND",B114:G114)</f>
        <v>80</v>
      </c>
      <c r="I114" t="s" s="138">
        <f>INDEX(A$1:J$1,MATCH(J114,A114:G114))</f>
        <v>3613</v>
      </c>
      <c r="J114" s="139">
        <f>MIN(F114,B114,D114)</f>
        <v>0.377697</v>
      </c>
    </row>
    <row r="115" ht="20.05" customHeight="1">
      <c r="A115" s="136">
        <v>114</v>
      </c>
      <c r="B115" s="137">
        <f>INDEX('RawData_Aussois - Results Ausso'!M2:M2386,ROW(LOOKUP(CONCATENATE($A115,B$1,"1--"),'RawData_Aussois - Results Ausso'!B2:B2386)))</f>
        <v>0.215974</v>
      </c>
      <c r="C115" t="s" s="19">
        <f>INDEX('RawData_Aussois - Results Ausso'!H2:H2386,ROW(LOOKUP(CONCATENATE($A115,B$1,"1--"),'RawData_Aussois - Results Ausso'!B2:B2386)))</f>
        <v>33</v>
      </c>
      <c r="D115" s="25">
        <f>INDEX('RawData_Aussois - Results Ausso'!M2:M2386,ROW(LOOKUP(CONCATENATE($A115,D$1,"1--"),'RawData_Aussois - Results Ausso'!B2:B2386)))</f>
        <v>1.75429</v>
      </c>
      <c r="E115" t="s" s="67">
        <f>INDEX('RawData_Aussois - Results Ausso'!H2:H2386,ROW(LOOKUP(CONCATENATE($A115,D$1,"1--"),'RawData_Aussois - Results Ausso'!B2:B2386)))</f>
        <v>33</v>
      </c>
      <c r="F115" s="25">
        <f>INDEX('RawData_Aussois - Results Ausso'!M2:M2386,ROW(LOOKUP(CONCATENATE($A115,F$1,"1reverse_sequential3"),'RawData_Aussois - Results Ausso'!B2:B2386)))</f>
        <v>0.230221</v>
      </c>
      <c r="G115" t="s" s="19">
        <f>INDEX('RawData_Aussois - Results Ausso'!H2:H2386,ROW(LOOKUP(CONCATENATE($A115,F$1,"1reverse_sequential3"),'RawData_Aussois - Results Ausso'!B2:B2386)))</f>
        <v>33</v>
      </c>
      <c r="H115" t="s" s="138">
        <f>LOOKUP("NO_NASH_EQ_FOUND",B115:G115)</f>
        <v>33</v>
      </c>
      <c r="I115" t="s" s="138">
        <f>INDEX(A$1:J$1,MATCH(J115,A115:G115))</f>
        <v>3612</v>
      </c>
      <c r="J115" s="139">
        <f>MIN(F115,B115,D115)</f>
        <v>0.215974</v>
      </c>
    </row>
    <row r="116" ht="20.05" customHeight="1">
      <c r="A116" s="136">
        <v>115</v>
      </c>
      <c r="B116" s="137">
        <f>INDEX('RawData_Aussois - Results Ausso'!M2:M2386,ROW(LOOKUP(CONCATENATE($A116,B$1,"1--"),'RawData_Aussois - Results Ausso'!B2:B2386)))</f>
        <v>0.239976</v>
      </c>
      <c r="C116" t="s" s="19">
        <f>INDEX('RawData_Aussois - Results Ausso'!H2:H2386,ROW(LOOKUP(CONCATENATE($A116,B$1,"1--"),'RawData_Aussois - Results Ausso'!B2:B2386)))</f>
        <v>33</v>
      </c>
      <c r="D116" s="25">
        <f>INDEX('RawData_Aussois - Results Ausso'!M2:M2386,ROW(LOOKUP(CONCATENATE($A116,D$1,"1--"),'RawData_Aussois - Results Ausso'!B2:B2386)))</f>
        <v>2.76565</v>
      </c>
      <c r="E116" t="s" s="67">
        <f>INDEX('RawData_Aussois - Results Ausso'!H2:H2386,ROW(LOOKUP(CONCATENATE($A116,D$1,"1--"),'RawData_Aussois - Results Ausso'!B2:B2386)))</f>
        <v>33</v>
      </c>
      <c r="F116" s="25">
        <f>INDEX('RawData_Aussois - Results Ausso'!M2:M2386,ROW(LOOKUP(CONCATENATE($A116,F$1,"1reverse_sequential3"),'RawData_Aussois - Results Ausso'!B2:B2386)))</f>
        <v>0.256308</v>
      </c>
      <c r="G116" t="s" s="19">
        <f>INDEX('RawData_Aussois - Results Ausso'!H2:H2386,ROW(LOOKUP(CONCATENATE($A116,F$1,"1reverse_sequential3"),'RawData_Aussois - Results Ausso'!B2:B2386)))</f>
        <v>33</v>
      </c>
      <c r="H116" t="s" s="138">
        <f>LOOKUP("NO_NASH_EQ_FOUND",B116:G116)</f>
        <v>33</v>
      </c>
      <c r="I116" t="s" s="138">
        <f>INDEX(A$1:J$1,MATCH(J116,A116:G116))</f>
        <v>3612</v>
      </c>
      <c r="J116" s="139">
        <f>MIN(F116,B116,D116)</f>
        <v>0.239976</v>
      </c>
    </row>
    <row r="117" ht="20.05" customHeight="1">
      <c r="A117" s="136">
        <v>116</v>
      </c>
      <c r="B117" s="137">
        <f>INDEX('RawData_Aussois - Results Ausso'!M2:M2386,ROW(LOOKUP(CONCATENATE($A117,B$1,"1--"),'RawData_Aussois - Results Ausso'!B2:B2386)))</f>
        <v>0.163706</v>
      </c>
      <c r="C117" t="s" s="19">
        <f>INDEX('RawData_Aussois - Results Ausso'!H2:H2386,ROW(LOOKUP(CONCATENATE($A117,B$1,"1--"),'RawData_Aussois - Results Ausso'!B2:B2386)))</f>
        <v>33</v>
      </c>
      <c r="D117" s="25">
        <f>INDEX('RawData_Aussois - Results Ausso'!M2:M2386,ROW(LOOKUP(CONCATENATE($A117,D$1,"1--"),'RawData_Aussois - Results Ausso'!B2:B2386)))</f>
        <v>0.817833</v>
      </c>
      <c r="E117" t="s" s="67">
        <f>INDEX('RawData_Aussois - Results Ausso'!H2:H2386,ROW(LOOKUP(CONCATENATE($A117,D$1,"1--"),'RawData_Aussois - Results Ausso'!B2:B2386)))</f>
        <v>33</v>
      </c>
      <c r="F117" s="25">
        <f>INDEX('RawData_Aussois - Results Ausso'!M2:M2386,ROW(LOOKUP(CONCATENATE($A117,F$1,"1reverse_sequential3"),'RawData_Aussois - Results Ausso'!B2:B2386)))</f>
        <v>0.180524</v>
      </c>
      <c r="G117" t="s" s="19">
        <f>INDEX('RawData_Aussois - Results Ausso'!H2:H2386,ROW(LOOKUP(CONCATENATE($A117,F$1,"1reverse_sequential3"),'RawData_Aussois - Results Ausso'!B2:B2386)))</f>
        <v>33</v>
      </c>
      <c r="H117" t="s" s="138">
        <f>LOOKUP("NO_NASH_EQ_FOUND",B117:G117)</f>
        <v>33</v>
      </c>
      <c r="I117" t="s" s="138">
        <f>INDEX(A$1:J$1,MATCH(J117,A117:G117))</f>
        <v>3612</v>
      </c>
      <c r="J117" s="139">
        <f>MIN(F117,B117,D117)</f>
        <v>0.163706</v>
      </c>
    </row>
    <row r="118" ht="20.05" customHeight="1">
      <c r="A118" s="136">
        <v>117</v>
      </c>
      <c r="B118" s="137">
        <f>INDEX('RawData_Aussois - Results Ausso'!M2:M2386,ROW(LOOKUP(CONCATENATE($A118,B$1,"1--"),'RawData_Aussois - Results Ausso'!B2:B2386)))</f>
        <v>4.20155</v>
      </c>
      <c r="C118" t="s" s="19">
        <f>INDEX('RawData_Aussois - Results Ausso'!H2:H2386,ROW(LOOKUP(CONCATENATE($A118,B$1,"1--"),'RawData_Aussois - Results Ausso'!B2:B2386)))</f>
        <v>80</v>
      </c>
      <c r="D118" s="25">
        <f>INDEX('RawData_Aussois - Results Ausso'!M2:M2386,ROW(LOOKUP(CONCATENATE($A118,D$1,"1--"),'RawData_Aussois - Results Ausso'!B2:B2386)))</f>
        <v>2.48069</v>
      </c>
      <c r="E118" t="s" s="67">
        <f>INDEX('RawData_Aussois - Results Ausso'!H2:H2386,ROW(LOOKUP(CONCATENATE($A118,D$1,"1--"),'RawData_Aussois - Results Ausso'!B2:B2386)))</f>
        <v>80</v>
      </c>
      <c r="F118" s="25">
        <f>INDEX('RawData_Aussois - Results Ausso'!M2:M2386,ROW(LOOKUP(CONCATENATE($A118,F$1,"1reverse_sequential3"),'RawData_Aussois - Results Ausso'!B2:B2386)))</f>
        <v>1.79776</v>
      </c>
      <c r="G118" t="s" s="19">
        <f>INDEX('RawData_Aussois - Results Ausso'!H2:H2386,ROW(LOOKUP(CONCATENATE($A118,F$1,"1reverse_sequential3"),'RawData_Aussois - Results Ausso'!B2:B2386)))</f>
        <v>80</v>
      </c>
      <c r="H118" t="s" s="138">
        <f>LOOKUP("NO_NASH_EQ_FOUND",B118:G118)</f>
        <v>80</v>
      </c>
      <c r="I118" t="s" s="138">
        <f>INDEX(A$1:J$1,MATCH(J118,A118:G118))</f>
        <v>3613</v>
      </c>
      <c r="J118" s="139">
        <f>MIN(F118,B118,D118)</f>
        <v>1.79776</v>
      </c>
    </row>
    <row r="119" ht="20.05" customHeight="1">
      <c r="A119" s="136">
        <v>118</v>
      </c>
      <c r="B119" s="137">
        <f>INDEX('RawData_Aussois - Results Ausso'!M2:M2386,ROW(LOOKUP(CONCATENATE($A119,B$1,"1--"),'RawData_Aussois - Results Ausso'!B2:B2386)))</f>
        <v>0.198827</v>
      </c>
      <c r="C119" t="s" s="19">
        <f>INDEX('RawData_Aussois - Results Ausso'!H2:H2386,ROW(LOOKUP(CONCATENATE($A119,B$1,"1--"),'RawData_Aussois - Results Ausso'!B2:B2386)))</f>
        <v>33</v>
      </c>
      <c r="D119" s="25">
        <f>INDEX('RawData_Aussois - Results Ausso'!M2:M2386,ROW(LOOKUP(CONCATENATE($A119,D$1,"1--"),'RawData_Aussois - Results Ausso'!B2:B2386)))</f>
        <v>2.04529</v>
      </c>
      <c r="E119" t="s" s="67">
        <f>INDEX('RawData_Aussois - Results Ausso'!H2:H2386,ROW(LOOKUP(CONCATENATE($A119,D$1,"1--"),'RawData_Aussois - Results Ausso'!B2:B2386)))</f>
        <v>33</v>
      </c>
      <c r="F119" s="25">
        <f>INDEX('RawData_Aussois - Results Ausso'!M2:M2386,ROW(LOOKUP(CONCATENATE($A119,F$1,"1reverse_sequential3"),'RawData_Aussois - Results Ausso'!B2:B2386)))</f>
        <v>0.217144</v>
      </c>
      <c r="G119" t="s" s="19">
        <f>INDEX('RawData_Aussois - Results Ausso'!H2:H2386,ROW(LOOKUP(CONCATENATE($A119,F$1,"1reverse_sequential3"),'RawData_Aussois - Results Ausso'!B2:B2386)))</f>
        <v>33</v>
      </c>
      <c r="H119" t="s" s="138">
        <f>LOOKUP("NO_NASH_EQ_FOUND",B119:G119)</f>
        <v>33</v>
      </c>
      <c r="I119" t="s" s="138">
        <f>INDEX(A$1:J$1,MATCH(J119,A119:G119))</f>
        <v>3612</v>
      </c>
      <c r="J119" s="139">
        <f>MIN(F119,B119,D119)</f>
        <v>0.198827</v>
      </c>
    </row>
    <row r="120" ht="20.05" customHeight="1">
      <c r="A120" s="136">
        <v>119</v>
      </c>
      <c r="B120" s="137">
        <f>INDEX('RawData_Aussois - Results Ausso'!M2:M2386,ROW(LOOKUP(CONCATENATE($A120,B$1,"1--"),'RawData_Aussois - Results Ausso'!B2:B2386)))</f>
        <v>1800.26</v>
      </c>
      <c r="C120" t="s" s="19">
        <f>INDEX('RawData_Aussois - Results Ausso'!H2:H2386,ROW(LOOKUP(CONCATENATE($A120,B$1,"1--"),'RawData_Aussois - Results Ausso'!B2:B2386)))</f>
        <v>63</v>
      </c>
      <c r="D120" s="25">
        <f>INDEX('RawData_Aussois - Results Ausso'!M2:M2386,ROW(LOOKUP(CONCATENATE($A120,D$1,"1--"),'RawData_Aussois - Results Ausso'!B2:B2386)))</f>
        <v>0.424919</v>
      </c>
      <c r="E120" t="s" s="67">
        <f>INDEX('RawData_Aussois - Results Ausso'!H2:H2386,ROW(LOOKUP(CONCATENATE($A120,D$1,"1--"),'RawData_Aussois - Results Ausso'!B2:B2386)))</f>
        <v>80</v>
      </c>
      <c r="F120" s="25">
        <f>INDEX('RawData_Aussois - Results Ausso'!M2:M2386,ROW(LOOKUP(CONCATENATE($A120,F$1,"1reverse_sequential3"),'RawData_Aussois - Results Ausso'!B2:B2386)))</f>
        <v>1.86419</v>
      </c>
      <c r="G120" t="s" s="19">
        <f>INDEX('RawData_Aussois - Results Ausso'!H2:H2386,ROW(LOOKUP(CONCATENATE($A120,F$1,"1reverse_sequential3"),'RawData_Aussois - Results Ausso'!B2:B2386)))</f>
        <v>80</v>
      </c>
      <c r="H120" t="s" s="138">
        <f>LOOKUP("NO_NASH_EQ_FOUND",B120:G120)</f>
        <v>80</v>
      </c>
      <c r="I120" t="s" s="138">
        <f>INDEX(A$1:J$1,MATCH(J120,A120:G120))</f>
        <v>3614</v>
      </c>
      <c r="J120" s="139">
        <f>MIN(F120,B120,D120)</f>
        <v>0.424919</v>
      </c>
    </row>
    <row r="121" ht="20.05" customHeight="1">
      <c r="A121" s="136">
        <v>120</v>
      </c>
      <c r="B121" s="137">
        <f>INDEX('RawData_Aussois - Results Ausso'!M2:M2386,ROW(LOOKUP(CONCATENATE($A121,B$1,"1--"),'RawData_Aussois - Results Ausso'!B2:B2386)))</f>
        <v>0.198393</v>
      </c>
      <c r="C121" t="s" s="19">
        <f>INDEX('RawData_Aussois - Results Ausso'!H2:H2386,ROW(LOOKUP(CONCATENATE($A121,B$1,"1--"),'RawData_Aussois - Results Ausso'!B2:B2386)))</f>
        <v>33</v>
      </c>
      <c r="D121" s="25">
        <f>INDEX('RawData_Aussois - Results Ausso'!M2:M2386,ROW(LOOKUP(CONCATENATE($A121,D$1,"1--"),'RawData_Aussois - Results Ausso'!B2:B2386)))</f>
        <v>1.6946</v>
      </c>
      <c r="E121" t="s" s="67">
        <f>INDEX('RawData_Aussois - Results Ausso'!H2:H2386,ROW(LOOKUP(CONCATENATE($A121,D$1,"1--"),'RawData_Aussois - Results Ausso'!B2:B2386)))</f>
        <v>33</v>
      </c>
      <c r="F121" s="25">
        <f>INDEX('RawData_Aussois - Results Ausso'!M2:M2386,ROW(LOOKUP(CONCATENATE($A121,F$1,"1reverse_sequential3"),'RawData_Aussois - Results Ausso'!B2:B2386)))</f>
        <v>0.219909</v>
      </c>
      <c r="G121" t="s" s="19">
        <f>INDEX('RawData_Aussois - Results Ausso'!H2:H2386,ROW(LOOKUP(CONCATENATE($A121,F$1,"1reverse_sequential3"),'RawData_Aussois - Results Ausso'!B2:B2386)))</f>
        <v>33</v>
      </c>
      <c r="H121" t="s" s="138">
        <f>LOOKUP("NO_NASH_EQ_FOUND",B121:G121)</f>
        <v>33</v>
      </c>
      <c r="I121" t="s" s="138">
        <f>INDEX(A$1:J$1,MATCH(J121,A121:G121))</f>
        <v>3612</v>
      </c>
      <c r="J121" s="139">
        <f>MIN(F121,B121,D121)</f>
        <v>0.198393</v>
      </c>
    </row>
    <row r="122" ht="20.05" customHeight="1">
      <c r="A122" s="136">
        <v>121</v>
      </c>
      <c r="B122" s="137">
        <f>INDEX('RawData_Aussois - Results Ausso'!M2:M2386,ROW(LOOKUP(CONCATENATE($A122,B$1,"1--"),'RawData_Aussois - Results Ausso'!B2:B2386)))</f>
        <v>0.134681</v>
      </c>
      <c r="C122" t="s" s="19">
        <f>INDEX('RawData_Aussois - Results Ausso'!H2:H2386,ROW(LOOKUP(CONCATENATE($A122,B$1,"1--"),'RawData_Aussois - Results Ausso'!B2:B2386)))</f>
        <v>33</v>
      </c>
      <c r="D122" s="25">
        <f>INDEX('RawData_Aussois - Results Ausso'!M2:M2386,ROW(LOOKUP(CONCATENATE($A122,D$1,"1--"),'RawData_Aussois - Results Ausso'!B2:B2386)))</f>
        <v>0.913728</v>
      </c>
      <c r="E122" t="s" s="67">
        <f>INDEX('RawData_Aussois - Results Ausso'!H2:H2386,ROW(LOOKUP(CONCATENATE($A122,D$1,"1--"),'RawData_Aussois - Results Ausso'!B2:B2386)))</f>
        <v>33</v>
      </c>
      <c r="F122" s="25">
        <f>INDEX('RawData_Aussois - Results Ausso'!M2:M2386,ROW(LOOKUP(CONCATENATE($A122,F$1,"1reverse_sequential3"),'RawData_Aussois - Results Ausso'!B2:B2386)))</f>
        <v>0.157055</v>
      </c>
      <c r="G122" t="s" s="19">
        <f>INDEX('RawData_Aussois - Results Ausso'!H2:H2386,ROW(LOOKUP(CONCATENATE($A122,F$1,"1reverse_sequential3"),'RawData_Aussois - Results Ausso'!B2:B2386)))</f>
        <v>33</v>
      </c>
      <c r="H122" t="s" s="138">
        <f>LOOKUP("NO_NASH_EQ_FOUND",B122:G122)</f>
        <v>33</v>
      </c>
      <c r="I122" t="s" s="138">
        <f>INDEX(A$1:J$1,MATCH(J122,A122:G122))</f>
        <v>3612</v>
      </c>
      <c r="J122" s="139">
        <f>MIN(F122,B122,D122)</f>
        <v>0.134681</v>
      </c>
    </row>
    <row r="123" ht="20.05" customHeight="1">
      <c r="A123" s="136">
        <v>122</v>
      </c>
      <c r="B123" s="137">
        <f>INDEX('RawData_Aussois - Results Ausso'!M2:M2386,ROW(LOOKUP(CONCATENATE($A123,B$1,"1--"),'RawData_Aussois - Results Ausso'!B2:B2386)))</f>
        <v>0.20886</v>
      </c>
      <c r="C123" t="s" s="19">
        <f>INDEX('RawData_Aussois - Results Ausso'!H2:H2386,ROW(LOOKUP(CONCATENATE($A123,B$1,"1--"),'RawData_Aussois - Results Ausso'!B2:B2386)))</f>
        <v>33</v>
      </c>
      <c r="D123" s="25">
        <f>INDEX('RawData_Aussois - Results Ausso'!M2:M2386,ROW(LOOKUP(CONCATENATE($A123,D$1,"1--"),'RawData_Aussois - Results Ausso'!B2:B2386)))</f>
        <v>1.74652</v>
      </c>
      <c r="E123" t="s" s="67">
        <f>INDEX('RawData_Aussois - Results Ausso'!H2:H2386,ROW(LOOKUP(CONCATENATE($A123,D$1,"1--"),'RawData_Aussois - Results Ausso'!B2:B2386)))</f>
        <v>33</v>
      </c>
      <c r="F123" s="25">
        <f>INDEX('RawData_Aussois - Results Ausso'!M2:M2386,ROW(LOOKUP(CONCATENATE($A123,F$1,"1reverse_sequential3"),'RawData_Aussois - Results Ausso'!B2:B2386)))</f>
        <v>0.226008</v>
      </c>
      <c r="G123" t="s" s="19">
        <f>INDEX('RawData_Aussois - Results Ausso'!H2:H2386,ROW(LOOKUP(CONCATENATE($A123,F$1,"1reverse_sequential3"),'RawData_Aussois - Results Ausso'!B2:B2386)))</f>
        <v>33</v>
      </c>
      <c r="H123" t="s" s="138">
        <f>LOOKUP("NO_NASH_EQ_FOUND",B123:G123)</f>
        <v>33</v>
      </c>
      <c r="I123" t="s" s="138">
        <f>INDEX(A$1:J$1,MATCH(J123,A123:G123))</f>
        <v>3612</v>
      </c>
      <c r="J123" s="139">
        <f>MIN(F123,B123,D123)</f>
        <v>0.20886</v>
      </c>
    </row>
    <row r="124" ht="20.05" customHeight="1">
      <c r="A124" s="136">
        <v>123</v>
      </c>
      <c r="B124" s="137">
        <f>INDEX('RawData_Aussois - Results Ausso'!M2:M2386,ROW(LOOKUP(CONCATENATE($A124,B$1,"1--"),'RawData_Aussois - Results Ausso'!B2:B2386)))</f>
        <v>0.21468</v>
      </c>
      <c r="C124" t="s" s="19">
        <f>INDEX('RawData_Aussois - Results Ausso'!H2:H2386,ROW(LOOKUP(CONCATENATE($A124,B$1,"1--"),'RawData_Aussois - Results Ausso'!B2:B2386)))</f>
        <v>33</v>
      </c>
      <c r="D124" s="25">
        <f>INDEX('RawData_Aussois - Results Ausso'!M2:M2386,ROW(LOOKUP(CONCATENATE($A124,D$1,"1--"),'RawData_Aussois - Results Ausso'!B2:B2386)))</f>
        <v>1.22341</v>
      </c>
      <c r="E124" t="s" s="67">
        <f>INDEX('RawData_Aussois - Results Ausso'!H2:H2386,ROW(LOOKUP(CONCATENATE($A124,D$1,"1--"),'RawData_Aussois - Results Ausso'!B2:B2386)))</f>
        <v>33</v>
      </c>
      <c r="F124" s="25">
        <f>INDEX('RawData_Aussois - Results Ausso'!M2:M2386,ROW(LOOKUP(CONCATENATE($A124,F$1,"1reverse_sequential3"),'RawData_Aussois - Results Ausso'!B2:B2386)))</f>
        <v>0.231262</v>
      </c>
      <c r="G124" t="s" s="19">
        <f>INDEX('RawData_Aussois - Results Ausso'!H2:H2386,ROW(LOOKUP(CONCATENATE($A124,F$1,"1reverse_sequential3"),'RawData_Aussois - Results Ausso'!B2:B2386)))</f>
        <v>33</v>
      </c>
      <c r="H124" t="s" s="138">
        <f>LOOKUP("NO_NASH_EQ_FOUND",B124:G124)</f>
        <v>33</v>
      </c>
      <c r="I124" t="s" s="138">
        <f>INDEX(A$1:J$1,MATCH(J124,A124:G124))</f>
        <v>3612</v>
      </c>
      <c r="J124" s="139">
        <f>MIN(F124,B124,D124)</f>
        <v>0.21468</v>
      </c>
    </row>
    <row r="125" ht="20.05" customHeight="1">
      <c r="A125" s="136">
        <v>124</v>
      </c>
      <c r="B125" s="137">
        <f>INDEX('RawData_Aussois - Results Ausso'!M2:M2386,ROW(LOOKUP(CONCATENATE($A125,B$1,"1--"),'RawData_Aussois - Results Ausso'!B2:B2386)))</f>
        <v>1800.15</v>
      </c>
      <c r="C125" t="s" s="19">
        <f>INDEX('RawData_Aussois - Results Ausso'!H2:H2386,ROW(LOOKUP(CONCATENATE($A125,B$1,"1--"),'RawData_Aussois - Results Ausso'!B2:B2386)))</f>
        <v>63</v>
      </c>
      <c r="D125" s="25">
        <f>INDEX('RawData_Aussois - Results Ausso'!M2:M2386,ROW(LOOKUP(CONCATENATE($A125,D$1,"1--"),'RawData_Aussois - Results Ausso'!B2:B2386)))</f>
        <v>0.480619</v>
      </c>
      <c r="E125" t="s" s="67">
        <f>INDEX('RawData_Aussois - Results Ausso'!H2:H2386,ROW(LOOKUP(CONCATENATE($A125,D$1,"1--"),'RawData_Aussois - Results Ausso'!B2:B2386)))</f>
        <v>80</v>
      </c>
      <c r="F125" s="25">
        <f>INDEX('RawData_Aussois - Results Ausso'!M2:M2386,ROW(LOOKUP(CONCATENATE($A125,F$1,"1reverse_sequential3"),'RawData_Aussois - Results Ausso'!B2:B2386)))</f>
        <v>0.258859</v>
      </c>
      <c r="G125" t="s" s="19">
        <f>INDEX('RawData_Aussois - Results Ausso'!H2:H2386,ROW(LOOKUP(CONCATENATE($A125,F$1,"1reverse_sequential3"),'RawData_Aussois - Results Ausso'!B2:B2386)))</f>
        <v>80</v>
      </c>
      <c r="H125" t="s" s="138">
        <f>LOOKUP("NO_NASH_EQ_FOUND",B125:G125)</f>
        <v>80</v>
      </c>
      <c r="I125" t="s" s="138">
        <f>INDEX(A$1:J$1,MATCH(J125,A125:G125))</f>
        <v>3613</v>
      </c>
      <c r="J125" s="139">
        <f>MIN(F125,B125,D125)</f>
        <v>0.258859</v>
      </c>
    </row>
    <row r="126" ht="20.05" customHeight="1">
      <c r="A126" s="136">
        <v>125</v>
      </c>
      <c r="B126" s="137">
        <f>INDEX('RawData_Aussois - Results Ausso'!M2:M2386,ROW(LOOKUP(CONCATENATE($A126,B$1,"1--"),'RawData_Aussois - Results Ausso'!B2:B2386)))</f>
        <v>1800.18</v>
      </c>
      <c r="C126" t="s" s="19">
        <f>INDEX('RawData_Aussois - Results Ausso'!H2:H2386,ROW(LOOKUP(CONCATENATE($A126,B$1,"1--"),'RawData_Aussois - Results Ausso'!B2:B2386)))</f>
        <v>63</v>
      </c>
      <c r="D126" s="25">
        <f>INDEX('RawData_Aussois - Results Ausso'!M2:M2386,ROW(LOOKUP(CONCATENATE($A126,D$1,"1--"),'RawData_Aussois - Results Ausso'!B2:B2386)))</f>
        <v>1.87672</v>
      </c>
      <c r="E126" t="s" s="67">
        <f>INDEX('RawData_Aussois - Results Ausso'!H2:H2386,ROW(LOOKUP(CONCATENATE($A126,D$1,"1--"),'RawData_Aussois - Results Ausso'!B2:B2386)))</f>
        <v>80</v>
      </c>
      <c r="F126" s="25">
        <f>INDEX('RawData_Aussois - Results Ausso'!M2:M2386,ROW(LOOKUP(CONCATENATE($A126,F$1,"1reverse_sequential3"),'RawData_Aussois - Results Ausso'!B2:B2386)))</f>
        <v>0.497835</v>
      </c>
      <c r="G126" t="s" s="19">
        <f>INDEX('RawData_Aussois - Results Ausso'!H2:H2386,ROW(LOOKUP(CONCATENATE($A126,F$1,"1reverse_sequential3"),'RawData_Aussois - Results Ausso'!B2:B2386)))</f>
        <v>80</v>
      </c>
      <c r="H126" t="s" s="138">
        <f>LOOKUP("NO_NASH_EQ_FOUND",B126:G126)</f>
        <v>80</v>
      </c>
      <c r="I126" t="s" s="138">
        <f>INDEX(A$1:J$1,MATCH(J126,A126:G126))</f>
        <v>3613</v>
      </c>
      <c r="J126" s="139">
        <f>MIN(F126,B126,D126)</f>
        <v>0.497835</v>
      </c>
    </row>
    <row r="127" ht="20.05" customHeight="1">
      <c r="A127" s="136">
        <v>126</v>
      </c>
      <c r="B127" s="137">
        <f>INDEX('RawData_Aussois - Results Ausso'!M2:M2386,ROW(LOOKUP(CONCATENATE($A127,B$1,"1--"),'RawData_Aussois - Results Ausso'!B2:B2386)))</f>
        <v>1800.26</v>
      </c>
      <c r="C127" t="s" s="19">
        <f>INDEX('RawData_Aussois - Results Ausso'!H2:H2386,ROW(LOOKUP(CONCATENATE($A127,B$1,"1--"),'RawData_Aussois - Results Ausso'!B2:B2386)))</f>
        <v>63</v>
      </c>
      <c r="D127" s="25">
        <f>INDEX('RawData_Aussois - Results Ausso'!M2:M2386,ROW(LOOKUP(CONCATENATE($A127,D$1,"1--"),'RawData_Aussois - Results Ausso'!B2:B2386)))</f>
        <v>2.09028</v>
      </c>
      <c r="E127" t="s" s="67">
        <f>INDEX('RawData_Aussois - Results Ausso'!H2:H2386,ROW(LOOKUP(CONCATENATE($A127,D$1,"1--"),'RawData_Aussois - Results Ausso'!B2:B2386)))</f>
        <v>80</v>
      </c>
      <c r="F127" s="25">
        <f>INDEX('RawData_Aussois - Results Ausso'!M2:M2386,ROW(LOOKUP(CONCATENATE($A127,F$1,"1reverse_sequential3"),'RawData_Aussois - Results Ausso'!B2:B2386)))</f>
        <v>0.472118</v>
      </c>
      <c r="G127" t="s" s="19">
        <f>INDEX('RawData_Aussois - Results Ausso'!H2:H2386,ROW(LOOKUP(CONCATENATE($A127,F$1,"1reverse_sequential3"),'RawData_Aussois - Results Ausso'!B2:B2386)))</f>
        <v>80</v>
      </c>
      <c r="H127" t="s" s="138">
        <f>LOOKUP("NO_NASH_EQ_FOUND",B127:G127)</f>
        <v>80</v>
      </c>
      <c r="I127" t="s" s="138">
        <f>INDEX(A$1:J$1,MATCH(J127,A127:G127))</f>
        <v>3613</v>
      </c>
      <c r="J127" s="139">
        <f>MIN(F127,B127,D127)</f>
        <v>0.472118</v>
      </c>
    </row>
    <row r="128" ht="20.05" customHeight="1">
      <c r="A128" s="136">
        <v>127</v>
      </c>
      <c r="B128" s="137">
        <f>INDEX('RawData_Aussois - Results Ausso'!M2:M2386,ROW(LOOKUP(CONCATENATE($A128,B$1,"1--"),'RawData_Aussois - Results Ausso'!B2:B2386)))</f>
        <v>0.225594</v>
      </c>
      <c r="C128" t="s" s="19">
        <f>INDEX('RawData_Aussois - Results Ausso'!H2:H2386,ROW(LOOKUP(CONCATENATE($A128,B$1,"1--"),'RawData_Aussois - Results Ausso'!B2:B2386)))</f>
        <v>80</v>
      </c>
      <c r="D128" s="25">
        <f>INDEX('RawData_Aussois - Results Ausso'!M2:M2386,ROW(LOOKUP(CONCATENATE($A128,D$1,"1--"),'RawData_Aussois - Results Ausso'!B2:B2386)))</f>
        <v>1.03456</v>
      </c>
      <c r="E128" t="s" s="67">
        <f>INDEX('RawData_Aussois - Results Ausso'!H2:H2386,ROW(LOOKUP(CONCATENATE($A128,D$1,"1--"),'RawData_Aussois - Results Ausso'!B2:B2386)))</f>
        <v>80</v>
      </c>
      <c r="F128" s="25">
        <f>INDEX('RawData_Aussois - Results Ausso'!M2:M2386,ROW(LOOKUP(CONCATENATE($A128,F$1,"1reverse_sequential3"),'RawData_Aussois - Results Ausso'!B2:B2386)))</f>
        <v>0.298695</v>
      </c>
      <c r="G128" t="s" s="19">
        <f>INDEX('RawData_Aussois - Results Ausso'!H2:H2386,ROW(LOOKUP(CONCATENATE($A128,F$1,"1reverse_sequential3"),'RawData_Aussois - Results Ausso'!B2:B2386)))</f>
        <v>80</v>
      </c>
      <c r="H128" t="s" s="138">
        <f>LOOKUP("NO_NASH_EQ_FOUND",B128:G128)</f>
        <v>80</v>
      </c>
      <c r="I128" t="s" s="138">
        <f>INDEX(A$1:J$1,MATCH(J128,A128:G128))</f>
        <v>3612</v>
      </c>
      <c r="J128" s="139">
        <f>MIN(F128,B128,D128)</f>
        <v>0.225594</v>
      </c>
    </row>
    <row r="129" ht="20.05" customHeight="1">
      <c r="A129" s="136">
        <v>128</v>
      </c>
      <c r="B129" s="137">
        <f>INDEX('RawData_Aussois - Results Ausso'!M2:M2386,ROW(LOOKUP(CONCATENATE($A129,B$1,"1--"),'RawData_Aussois - Results Ausso'!B2:B2386)))</f>
        <v>1800.25</v>
      </c>
      <c r="C129" t="s" s="19">
        <f>INDEX('RawData_Aussois - Results Ausso'!H2:H2386,ROW(LOOKUP(CONCATENATE($A129,B$1,"1--"),'RawData_Aussois - Results Ausso'!B2:B2386)))</f>
        <v>63</v>
      </c>
      <c r="D129" s="25">
        <f>INDEX('RawData_Aussois - Results Ausso'!M2:M2386,ROW(LOOKUP(CONCATENATE($A129,D$1,"1--"),'RawData_Aussois - Results Ausso'!B2:B2386)))</f>
        <v>1.01112</v>
      </c>
      <c r="E129" t="s" s="67">
        <f>INDEX('RawData_Aussois - Results Ausso'!H2:H2386,ROW(LOOKUP(CONCATENATE($A129,D$1,"1--"),'RawData_Aussois - Results Ausso'!B2:B2386)))</f>
        <v>80</v>
      </c>
      <c r="F129" s="25">
        <f>INDEX('RawData_Aussois - Results Ausso'!M2:M2386,ROW(LOOKUP(CONCATENATE($A129,F$1,"1reverse_sequential3"),'RawData_Aussois - Results Ausso'!B2:B2386)))</f>
        <v>0.484577</v>
      </c>
      <c r="G129" t="s" s="19">
        <f>INDEX('RawData_Aussois - Results Ausso'!H2:H2386,ROW(LOOKUP(CONCATENATE($A129,F$1,"1reverse_sequential3"),'RawData_Aussois - Results Ausso'!B2:B2386)))</f>
        <v>80</v>
      </c>
      <c r="H129" t="s" s="138">
        <f>LOOKUP("NO_NASH_EQ_FOUND",B129:G129)</f>
        <v>80</v>
      </c>
      <c r="I129" t="s" s="138">
        <f>INDEX(A$1:J$1,MATCH(J129,A129:G129))</f>
        <v>3613</v>
      </c>
      <c r="J129" s="139">
        <f>MIN(F129,B129,D129)</f>
        <v>0.484577</v>
      </c>
    </row>
    <row r="130" ht="20.05" customHeight="1">
      <c r="A130" s="136">
        <v>129</v>
      </c>
      <c r="B130" s="137">
        <f>INDEX('RawData_Aussois - Results Ausso'!M2:M2386,ROW(LOOKUP(CONCATENATE($A130,B$1,"1--"),'RawData_Aussois - Results Ausso'!B2:B2386)))</f>
        <v>1800.87</v>
      </c>
      <c r="C130" t="s" s="19">
        <f>INDEX('RawData_Aussois - Results Ausso'!H2:H2386,ROW(LOOKUP(CONCATENATE($A130,B$1,"1--"),'RawData_Aussois - Results Ausso'!B2:B2386)))</f>
        <v>63</v>
      </c>
      <c r="D130" s="25">
        <f>INDEX('RawData_Aussois - Results Ausso'!M2:M2386,ROW(LOOKUP(CONCATENATE($A130,D$1,"1--"),'RawData_Aussois - Results Ausso'!B2:B2386)))</f>
        <v>2.16641</v>
      </c>
      <c r="E130" t="s" s="67">
        <f>INDEX('RawData_Aussois - Results Ausso'!H2:H2386,ROW(LOOKUP(CONCATENATE($A130,D$1,"1--"),'RawData_Aussois - Results Ausso'!B2:B2386)))</f>
        <v>80</v>
      </c>
      <c r="F130" s="25">
        <f>INDEX('RawData_Aussois - Results Ausso'!M2:M2386,ROW(LOOKUP(CONCATENATE($A130,F$1,"1reverse_sequential3"),'RawData_Aussois - Results Ausso'!B2:B2386)))</f>
        <v>1800.32</v>
      </c>
      <c r="G130" t="s" s="19">
        <f>INDEX('RawData_Aussois - Results Ausso'!H2:H2386,ROW(LOOKUP(CONCATENATE($A130,F$1,"1reverse_sequential3"),'RawData_Aussois - Results Ausso'!B2:B2386)))</f>
        <v>63</v>
      </c>
      <c r="H130" t="s" s="138">
        <f>LOOKUP("NO_NASH_EQ_FOUND",B130:G130)</f>
        <v>3615</v>
      </c>
      <c r="I130" t="s" s="138">
        <f>INDEX(A$1:J$1,MATCH(J130,A130:G130))</f>
        <v>3614</v>
      </c>
      <c r="J130" s="139">
        <f>MIN(F130,B130,D130)</f>
        <v>2.16641</v>
      </c>
    </row>
    <row r="131" ht="20.05" customHeight="1">
      <c r="A131" s="136">
        <v>130</v>
      </c>
      <c r="B131" s="137">
        <f>INDEX('RawData_Aussois - Results Ausso'!M2:M2386,ROW(LOOKUP(CONCATENATE($A131,B$1,"1--"),'RawData_Aussois - Results Ausso'!B2:B2386)))</f>
        <v>1800.27</v>
      </c>
      <c r="C131" t="s" s="19">
        <f>INDEX('RawData_Aussois - Results Ausso'!H2:H2386,ROW(LOOKUP(CONCATENATE($A131,B$1,"1--"),'RawData_Aussois - Results Ausso'!B2:B2386)))</f>
        <v>63</v>
      </c>
      <c r="D131" s="25">
        <f>INDEX('RawData_Aussois - Results Ausso'!M2:M2386,ROW(LOOKUP(CONCATENATE($A131,D$1,"1--"),'RawData_Aussois - Results Ausso'!B2:B2386)))</f>
        <v>1.36847</v>
      </c>
      <c r="E131" t="s" s="67">
        <f>INDEX('RawData_Aussois - Results Ausso'!H2:H2386,ROW(LOOKUP(CONCATENATE($A131,D$1,"1--"),'RawData_Aussois - Results Ausso'!B2:B2386)))</f>
        <v>80</v>
      </c>
      <c r="F131" s="25">
        <f>INDEX('RawData_Aussois - Results Ausso'!M2:M2386,ROW(LOOKUP(CONCATENATE($A131,F$1,"1reverse_sequential3"),'RawData_Aussois - Results Ausso'!B2:B2386)))</f>
        <v>1800.19</v>
      </c>
      <c r="G131" t="s" s="19">
        <f>INDEX('RawData_Aussois - Results Ausso'!H2:H2386,ROW(LOOKUP(CONCATENATE($A131,F$1,"1reverse_sequential3"),'RawData_Aussois - Results Ausso'!B2:B2386)))</f>
        <v>63</v>
      </c>
      <c r="H131" t="s" s="138">
        <f>LOOKUP("NO_NASH_EQ_FOUND",B131:G131)</f>
        <v>3615</v>
      </c>
      <c r="I131" t="s" s="138">
        <f>INDEX(A$1:J$1,MATCH(J131,A131:G131))</f>
        <v>3614</v>
      </c>
      <c r="J131" s="139">
        <f>MIN(F131,B131,D131)</f>
        <v>1.36847</v>
      </c>
    </row>
    <row r="132" ht="20.05" customHeight="1">
      <c r="A132" s="136">
        <v>131</v>
      </c>
      <c r="B132" s="137">
        <f>INDEX('RawData_Aussois - Results Ausso'!M2:M2386,ROW(LOOKUP(CONCATENATE($A132,B$1,"1--"),'RawData_Aussois - Results Ausso'!B2:B2386)))</f>
        <v>0.208859</v>
      </c>
      <c r="C132" t="s" s="19">
        <f>INDEX('RawData_Aussois - Results Ausso'!H2:H2386,ROW(LOOKUP(CONCATENATE($A132,B$1,"1--"),'RawData_Aussois - Results Ausso'!B2:B2386)))</f>
        <v>33</v>
      </c>
      <c r="D132" s="25">
        <f>INDEX('RawData_Aussois - Results Ausso'!M2:M2386,ROW(LOOKUP(CONCATENATE($A132,D$1,"1--"),'RawData_Aussois - Results Ausso'!B2:B2386)))</f>
        <v>2.87853</v>
      </c>
      <c r="E132" t="s" s="67">
        <f>INDEX('RawData_Aussois - Results Ausso'!H2:H2386,ROW(LOOKUP(CONCATENATE($A132,D$1,"1--"),'RawData_Aussois - Results Ausso'!B2:B2386)))</f>
        <v>33</v>
      </c>
      <c r="F132" s="25">
        <f>INDEX('RawData_Aussois - Results Ausso'!M2:M2386,ROW(LOOKUP(CONCATENATE($A132,F$1,"1reverse_sequential3"),'RawData_Aussois - Results Ausso'!B2:B2386)))</f>
        <v>0.406886</v>
      </c>
      <c r="G132" t="s" s="19">
        <f>INDEX('RawData_Aussois - Results Ausso'!H2:H2386,ROW(LOOKUP(CONCATENATE($A132,F$1,"1reverse_sequential3"),'RawData_Aussois - Results Ausso'!B2:B2386)))</f>
        <v>33</v>
      </c>
      <c r="H132" t="s" s="138">
        <f>LOOKUP("NO_NASH_EQ_FOUND",B132:G132)</f>
        <v>33</v>
      </c>
      <c r="I132" t="s" s="138">
        <f>INDEX(A$1:J$1,MATCH(J132,A132:G132))</f>
        <v>3612</v>
      </c>
      <c r="J132" s="139">
        <f>MIN(F132,B132,D132)</f>
        <v>0.208859</v>
      </c>
    </row>
    <row r="133" ht="20.05" customHeight="1">
      <c r="A133" s="136">
        <v>132</v>
      </c>
      <c r="B133" s="137">
        <f>INDEX('RawData_Aussois - Results Ausso'!M2:M2386,ROW(LOOKUP(CONCATENATE($A133,B$1,"1--"),'RawData_Aussois - Results Ausso'!B2:B2386)))</f>
        <v>0.191195</v>
      </c>
      <c r="C133" t="s" s="19">
        <f>INDEX('RawData_Aussois - Results Ausso'!H2:H2386,ROW(LOOKUP(CONCATENATE($A133,B$1,"1--"),'RawData_Aussois - Results Ausso'!B2:B2386)))</f>
        <v>33</v>
      </c>
      <c r="D133" s="25">
        <f>INDEX('RawData_Aussois - Results Ausso'!M2:M2386,ROW(LOOKUP(CONCATENATE($A133,D$1,"1--"),'RawData_Aussois - Results Ausso'!B2:B2386)))</f>
        <v>2.34668</v>
      </c>
      <c r="E133" t="s" s="67">
        <f>INDEX('RawData_Aussois - Results Ausso'!H2:H2386,ROW(LOOKUP(CONCATENATE($A133,D$1,"1--"),'RawData_Aussois - Results Ausso'!B2:B2386)))</f>
        <v>33</v>
      </c>
      <c r="F133" s="25">
        <f>INDEX('RawData_Aussois - Results Ausso'!M2:M2386,ROW(LOOKUP(CONCATENATE($A133,F$1,"1reverse_sequential3"),'RawData_Aussois - Results Ausso'!B2:B2386)))</f>
        <v>0.211565</v>
      </c>
      <c r="G133" t="s" s="19">
        <f>INDEX('RawData_Aussois - Results Ausso'!H2:H2386,ROW(LOOKUP(CONCATENATE($A133,F$1,"1reverse_sequential3"),'RawData_Aussois - Results Ausso'!B2:B2386)))</f>
        <v>33</v>
      </c>
      <c r="H133" t="s" s="138">
        <f>LOOKUP("NO_NASH_EQ_FOUND",B133:G133)</f>
        <v>33</v>
      </c>
      <c r="I133" t="s" s="138">
        <f>INDEX(A$1:J$1,MATCH(J133,A133:G133))</f>
        <v>3612</v>
      </c>
      <c r="J133" s="139">
        <f>MIN(F133,B133,D133)</f>
        <v>0.191195</v>
      </c>
    </row>
    <row r="134" ht="20.05" customHeight="1">
      <c r="A134" s="136">
        <v>133</v>
      </c>
      <c r="B134" s="137">
        <f>INDEX('RawData_Aussois - Results Ausso'!M2:M2386,ROW(LOOKUP(CONCATENATE($A134,B$1,"1--"),'RawData_Aussois - Results Ausso'!B2:B2386)))</f>
        <v>1800.28</v>
      </c>
      <c r="C134" t="s" s="19">
        <f>INDEX('RawData_Aussois - Results Ausso'!H2:H2386,ROW(LOOKUP(CONCATENATE($A134,B$1,"1--"),'RawData_Aussois - Results Ausso'!B2:B2386)))</f>
        <v>63</v>
      </c>
      <c r="D134" s="25">
        <f>INDEX('RawData_Aussois - Results Ausso'!M2:M2386,ROW(LOOKUP(CONCATENATE($A134,D$1,"1--"),'RawData_Aussois - Results Ausso'!B2:B2386)))</f>
        <v>1.7469</v>
      </c>
      <c r="E134" t="s" s="67">
        <f>INDEX('RawData_Aussois - Results Ausso'!H2:H2386,ROW(LOOKUP(CONCATENATE($A134,D$1,"1--"),'RawData_Aussois - Results Ausso'!B2:B2386)))</f>
        <v>80</v>
      </c>
      <c r="F134" s="25">
        <f>INDEX('RawData_Aussois - Results Ausso'!M2:M2386,ROW(LOOKUP(CONCATENATE($A134,F$1,"1reverse_sequential3"),'RawData_Aussois - Results Ausso'!B2:B2386)))</f>
        <v>0.453167</v>
      </c>
      <c r="G134" t="s" s="19">
        <f>INDEX('RawData_Aussois - Results Ausso'!H2:H2386,ROW(LOOKUP(CONCATENATE($A134,F$1,"1reverse_sequential3"),'RawData_Aussois - Results Ausso'!B2:B2386)))</f>
        <v>80</v>
      </c>
      <c r="H134" t="s" s="138">
        <f>LOOKUP("NO_NASH_EQ_FOUND",B134:G134)</f>
        <v>80</v>
      </c>
      <c r="I134" t="s" s="138">
        <f>INDEX(A$1:J$1,MATCH(J134,A134:G134))</f>
        <v>3613</v>
      </c>
      <c r="J134" s="139">
        <f>MIN(F134,B134,D134)</f>
        <v>0.453167</v>
      </c>
    </row>
    <row r="135" ht="20.05" customHeight="1">
      <c r="A135" s="136">
        <v>134</v>
      </c>
      <c r="B135" s="137">
        <f>INDEX('RawData_Aussois - Results Ausso'!M2:M2386,ROW(LOOKUP(CONCATENATE($A135,B$1,"1--"),'RawData_Aussois - Results Ausso'!B2:B2386)))</f>
        <v>0.867103</v>
      </c>
      <c r="C135" t="s" s="19">
        <f>INDEX('RawData_Aussois - Results Ausso'!H2:H2386,ROW(LOOKUP(CONCATENATE($A135,B$1,"1--"),'RawData_Aussois - Results Ausso'!B2:B2386)))</f>
        <v>80</v>
      </c>
      <c r="D135" s="25">
        <f>INDEX('RawData_Aussois - Results Ausso'!M2:M2386,ROW(LOOKUP(CONCATENATE($A135,D$1,"1--"),'RawData_Aussois - Results Ausso'!B2:B2386)))</f>
        <v>2.20503</v>
      </c>
      <c r="E135" t="s" s="67">
        <f>INDEX('RawData_Aussois - Results Ausso'!H2:H2386,ROW(LOOKUP(CONCATENATE($A135,D$1,"1--"),'RawData_Aussois - Results Ausso'!B2:B2386)))</f>
        <v>80</v>
      </c>
      <c r="F135" s="25">
        <f>INDEX('RawData_Aussois - Results Ausso'!M2:M2386,ROW(LOOKUP(CONCATENATE($A135,F$1,"1reverse_sequential3"),'RawData_Aussois - Results Ausso'!B2:B2386)))</f>
        <v>172.79</v>
      </c>
      <c r="G135" t="s" s="19">
        <f>INDEX('RawData_Aussois - Results Ausso'!H2:H2386,ROW(LOOKUP(CONCATENATE($A135,F$1,"1reverse_sequential3"),'RawData_Aussois - Results Ausso'!B2:B2386)))</f>
        <v>33</v>
      </c>
      <c r="H135" t="s" s="138">
        <f>LOOKUP("NO_NASH_EQ_FOUND",B135:G135)</f>
        <v>33</v>
      </c>
      <c r="I135" t="s" s="138">
        <f>INDEX(A$1:J$1,MATCH(J135,A135:G135))</f>
        <v>3612</v>
      </c>
      <c r="J135" s="139">
        <f>MIN(F135,B135,D135)</f>
        <v>0.867103</v>
      </c>
    </row>
    <row r="136" ht="20.05" customHeight="1">
      <c r="A136" s="136">
        <v>135</v>
      </c>
      <c r="B136" s="137">
        <f>INDEX('RawData_Aussois - Results Ausso'!M2:M2386,ROW(LOOKUP(CONCATENATE($A136,B$1,"1--"),'RawData_Aussois - Results Ausso'!B2:B2386)))</f>
        <v>0.141254</v>
      </c>
      <c r="C136" t="s" s="19">
        <f>INDEX('RawData_Aussois - Results Ausso'!H2:H2386,ROW(LOOKUP(CONCATENATE($A136,B$1,"1--"),'RawData_Aussois - Results Ausso'!B2:B2386)))</f>
        <v>33</v>
      </c>
      <c r="D136" s="25">
        <f>INDEX('RawData_Aussois - Results Ausso'!M2:M2386,ROW(LOOKUP(CONCATENATE($A136,D$1,"1--"),'RawData_Aussois - Results Ausso'!B2:B2386)))</f>
        <v>0.60129</v>
      </c>
      <c r="E136" t="s" s="67">
        <f>INDEX('RawData_Aussois - Results Ausso'!H2:H2386,ROW(LOOKUP(CONCATENATE($A136,D$1,"1--"),'RawData_Aussois - Results Ausso'!B2:B2386)))</f>
        <v>33</v>
      </c>
      <c r="F136" s="25">
        <f>INDEX('RawData_Aussois - Results Ausso'!M2:M2386,ROW(LOOKUP(CONCATENATE($A136,F$1,"1reverse_sequential3"),'RawData_Aussois - Results Ausso'!B2:B2386)))</f>
        <v>0.157912</v>
      </c>
      <c r="G136" t="s" s="19">
        <f>INDEX('RawData_Aussois - Results Ausso'!H2:H2386,ROW(LOOKUP(CONCATENATE($A136,F$1,"1reverse_sequential3"),'RawData_Aussois - Results Ausso'!B2:B2386)))</f>
        <v>33</v>
      </c>
      <c r="H136" t="s" s="138">
        <f>LOOKUP("NO_NASH_EQ_FOUND",B136:G136)</f>
        <v>33</v>
      </c>
      <c r="I136" t="s" s="138">
        <f>INDEX(A$1:J$1,MATCH(J136,A136:G136))</f>
        <v>3612</v>
      </c>
      <c r="J136" s="139">
        <f>MIN(F136,B136,D136)</f>
        <v>0.141254</v>
      </c>
    </row>
    <row r="137" ht="20.05" customHeight="1">
      <c r="A137" s="136">
        <v>136</v>
      </c>
      <c r="B137" s="137">
        <f>INDEX('RawData_Aussois - Results Ausso'!M2:M2386,ROW(LOOKUP(CONCATENATE($A137,B$1,"1--"),'RawData_Aussois - Results Ausso'!B2:B2386)))</f>
        <v>0.2436</v>
      </c>
      <c r="C137" t="s" s="19">
        <f>INDEX('RawData_Aussois - Results Ausso'!H2:H2386,ROW(LOOKUP(CONCATENATE($A137,B$1,"1--"),'RawData_Aussois - Results Ausso'!B2:B2386)))</f>
        <v>33</v>
      </c>
      <c r="D137" s="25">
        <f>INDEX('RawData_Aussois - Results Ausso'!M2:M2386,ROW(LOOKUP(CONCATENATE($A137,D$1,"1--"),'RawData_Aussois - Results Ausso'!B2:B2386)))</f>
        <v>5.0059</v>
      </c>
      <c r="E137" t="s" s="67">
        <f>INDEX('RawData_Aussois - Results Ausso'!H2:H2386,ROW(LOOKUP(CONCATENATE($A137,D$1,"1--"),'RawData_Aussois - Results Ausso'!B2:B2386)))</f>
        <v>33</v>
      </c>
      <c r="F137" s="25">
        <f>INDEX('RawData_Aussois - Results Ausso'!M2:M2386,ROW(LOOKUP(CONCATENATE($A137,F$1,"1reverse_sequential3"),'RawData_Aussois - Results Ausso'!B2:B2386)))</f>
        <v>0.450318</v>
      </c>
      <c r="G137" t="s" s="19">
        <f>INDEX('RawData_Aussois - Results Ausso'!H2:H2386,ROW(LOOKUP(CONCATENATE($A137,F$1,"1reverse_sequential3"),'RawData_Aussois - Results Ausso'!B2:B2386)))</f>
        <v>33</v>
      </c>
      <c r="H137" t="s" s="138">
        <f>LOOKUP("NO_NASH_EQ_FOUND",B137:G137)</f>
        <v>33</v>
      </c>
      <c r="I137" t="s" s="138">
        <f>INDEX(A$1:J$1,MATCH(J137,A137:G137))</f>
        <v>3612</v>
      </c>
      <c r="J137" s="139">
        <f>MIN(F137,B137,D137)</f>
        <v>0.2436</v>
      </c>
    </row>
    <row r="138" ht="20.05" customHeight="1">
      <c r="A138" s="136">
        <v>137</v>
      </c>
      <c r="B138" s="137">
        <f>INDEX('RawData_Aussois - Results Ausso'!M2:M2386,ROW(LOOKUP(CONCATENATE($A138,B$1,"1--"),'RawData_Aussois - Results Ausso'!B2:B2386)))</f>
        <v>0.2943</v>
      </c>
      <c r="C138" t="s" s="19">
        <f>INDEX('RawData_Aussois - Results Ausso'!H2:H2386,ROW(LOOKUP(CONCATENATE($A138,B$1,"1--"),'RawData_Aussois - Results Ausso'!B2:B2386)))</f>
        <v>80</v>
      </c>
      <c r="D138" s="25">
        <f>INDEX('RawData_Aussois - Results Ausso'!M2:M2386,ROW(LOOKUP(CONCATENATE($A138,D$1,"1--"),'RawData_Aussois - Results Ausso'!B2:B2386)))</f>
        <v>0.606555</v>
      </c>
      <c r="E138" t="s" s="67">
        <f>INDEX('RawData_Aussois - Results Ausso'!H2:H2386,ROW(LOOKUP(CONCATENATE($A138,D$1,"1--"),'RawData_Aussois - Results Ausso'!B2:B2386)))</f>
        <v>80</v>
      </c>
      <c r="F138" s="25">
        <f>INDEX('RawData_Aussois - Results Ausso'!M2:M2386,ROW(LOOKUP(CONCATENATE($A138,F$1,"1reverse_sequential3"),'RawData_Aussois - Results Ausso'!B2:B2386)))</f>
        <v>0.475879</v>
      </c>
      <c r="G138" t="s" s="19">
        <f>INDEX('RawData_Aussois - Results Ausso'!H2:H2386,ROW(LOOKUP(CONCATENATE($A138,F$1,"1reverse_sequential3"),'RawData_Aussois - Results Ausso'!B2:B2386)))</f>
        <v>80</v>
      </c>
      <c r="H138" t="s" s="138">
        <f>LOOKUP("NO_NASH_EQ_FOUND",B138:G138)</f>
        <v>80</v>
      </c>
      <c r="I138" t="s" s="138">
        <f>INDEX(A$1:J$1,MATCH(J138,A138:G138))</f>
        <v>3612</v>
      </c>
      <c r="J138" s="139">
        <f>MIN(F138,B138,D138)</f>
        <v>0.2943</v>
      </c>
    </row>
    <row r="139" ht="20.05" customHeight="1">
      <c r="A139" s="136">
        <v>138</v>
      </c>
      <c r="B139" s="137">
        <f>INDEX('RawData_Aussois - Results Ausso'!M2:M2386,ROW(LOOKUP(CONCATENATE($A139,B$1,"1--"),'RawData_Aussois - Results Ausso'!B2:B2386)))</f>
        <v>0.265817</v>
      </c>
      <c r="C139" t="s" s="19">
        <f>INDEX('RawData_Aussois - Results Ausso'!H2:H2386,ROW(LOOKUP(CONCATENATE($A139,B$1,"1--"),'RawData_Aussois - Results Ausso'!B2:B2386)))</f>
        <v>33</v>
      </c>
      <c r="D139" s="25">
        <f>INDEX('RawData_Aussois - Results Ausso'!M2:M2386,ROW(LOOKUP(CONCATENATE($A139,D$1,"1--"),'RawData_Aussois - Results Ausso'!B2:B2386)))</f>
        <v>8.076269999999999</v>
      </c>
      <c r="E139" t="s" s="67">
        <f>INDEX('RawData_Aussois - Results Ausso'!H2:H2386,ROW(LOOKUP(CONCATENATE($A139,D$1,"1--"),'RawData_Aussois - Results Ausso'!B2:B2386)))</f>
        <v>33</v>
      </c>
      <c r="F139" s="25">
        <f>INDEX('RawData_Aussois - Results Ausso'!M2:M2386,ROW(LOOKUP(CONCATENATE($A139,F$1,"1reverse_sequential3"),'RawData_Aussois - Results Ausso'!B2:B2386)))</f>
        <v>0.69318</v>
      </c>
      <c r="G139" t="s" s="19">
        <f>INDEX('RawData_Aussois - Results Ausso'!H2:H2386,ROW(LOOKUP(CONCATENATE($A139,F$1,"1reverse_sequential3"),'RawData_Aussois - Results Ausso'!B2:B2386)))</f>
        <v>33</v>
      </c>
      <c r="H139" t="s" s="138">
        <f>LOOKUP("NO_NASH_EQ_FOUND",B139:G139)</f>
        <v>33</v>
      </c>
      <c r="I139" t="s" s="138">
        <f>INDEX(A$1:J$1,MATCH(J139,A139:G139))</f>
        <v>3612</v>
      </c>
      <c r="J139" s="139">
        <f>MIN(F139,B139,D139)</f>
        <v>0.265817</v>
      </c>
    </row>
    <row r="140" ht="20.05" customHeight="1">
      <c r="A140" s="136">
        <v>139</v>
      </c>
      <c r="B140" s="137">
        <f>INDEX('RawData_Aussois - Results Ausso'!M2:M2386,ROW(LOOKUP(CONCATENATE($A140,B$1,"1--"),'RawData_Aussois - Results Ausso'!B2:B2386)))</f>
        <v>1800.73</v>
      </c>
      <c r="C140" t="s" s="19">
        <f>INDEX('RawData_Aussois - Results Ausso'!H2:H2386,ROW(LOOKUP(CONCATENATE($A140,B$1,"1--"),'RawData_Aussois - Results Ausso'!B2:B2386)))</f>
        <v>63</v>
      </c>
      <c r="D140" s="25">
        <f>INDEX('RawData_Aussois - Results Ausso'!M2:M2386,ROW(LOOKUP(CONCATENATE($A140,D$1,"1--"),'RawData_Aussois - Results Ausso'!B2:B2386)))</f>
        <v>5.79466</v>
      </c>
      <c r="E140" t="s" s="67">
        <f>INDEX('RawData_Aussois - Results Ausso'!H2:H2386,ROW(LOOKUP(CONCATENATE($A140,D$1,"1--"),'RawData_Aussois - Results Ausso'!B2:B2386)))</f>
        <v>80</v>
      </c>
      <c r="F140" s="25">
        <f>INDEX('RawData_Aussois - Results Ausso'!M2:M2386,ROW(LOOKUP(CONCATENATE($A140,F$1,"1reverse_sequential3"),'RawData_Aussois - Results Ausso'!B2:B2386)))</f>
        <v>0.580264</v>
      </c>
      <c r="G140" t="s" s="19">
        <f>INDEX('RawData_Aussois - Results Ausso'!H2:H2386,ROW(LOOKUP(CONCATENATE($A140,F$1,"1reverse_sequential3"),'RawData_Aussois - Results Ausso'!B2:B2386)))</f>
        <v>80</v>
      </c>
      <c r="H140" t="s" s="138">
        <f>LOOKUP("NO_NASH_EQ_FOUND",B140:G140)</f>
        <v>80</v>
      </c>
      <c r="I140" t="s" s="138">
        <f>INDEX(A$1:J$1,MATCH(J140,A140:G140))</f>
        <v>3613</v>
      </c>
      <c r="J140" s="139">
        <f>MIN(F140,B140,D140)</f>
        <v>0.580264</v>
      </c>
    </row>
    <row r="141" ht="20.05" customHeight="1">
      <c r="A141" s="136">
        <v>140</v>
      </c>
      <c r="B141" s="137">
        <f>INDEX('RawData_Aussois - Results Ausso'!M2:M2386,ROW(LOOKUP(CONCATENATE($A141,B$1,"1--"),'RawData_Aussois - Results Ausso'!B2:B2386)))</f>
        <v>0.111899</v>
      </c>
      <c r="C141" t="s" s="19">
        <f>INDEX('RawData_Aussois - Results Ausso'!H2:H2386,ROW(LOOKUP(CONCATENATE($A141,B$1,"1--"),'RawData_Aussois - Results Ausso'!B2:B2386)))</f>
        <v>33</v>
      </c>
      <c r="D141" s="25">
        <f>INDEX('RawData_Aussois - Results Ausso'!M2:M2386,ROW(LOOKUP(CONCATENATE($A141,D$1,"1--"),'RawData_Aussois - Results Ausso'!B2:B2386)))</f>
        <v>0.286148</v>
      </c>
      <c r="E141" t="s" s="67">
        <f>INDEX('RawData_Aussois - Results Ausso'!H2:H2386,ROW(LOOKUP(CONCATENATE($A141,D$1,"1--"),'RawData_Aussois - Results Ausso'!B2:B2386)))</f>
        <v>33</v>
      </c>
      <c r="F141" s="25">
        <f>INDEX('RawData_Aussois - Results Ausso'!M2:M2386,ROW(LOOKUP(CONCATENATE($A141,F$1,"1reverse_sequential3"),'RawData_Aussois - Results Ausso'!B2:B2386)))</f>
        <v>0.130121</v>
      </c>
      <c r="G141" t="s" s="19">
        <f>INDEX('RawData_Aussois - Results Ausso'!H2:H2386,ROW(LOOKUP(CONCATENATE($A141,F$1,"1reverse_sequential3"),'RawData_Aussois - Results Ausso'!B2:B2386)))</f>
        <v>33</v>
      </c>
      <c r="H141" t="s" s="138">
        <f>LOOKUP("NO_NASH_EQ_FOUND",B141:G141)</f>
        <v>33</v>
      </c>
      <c r="I141" t="s" s="138">
        <f>INDEX(A$1:J$1,MATCH(J141,A141:G141))</f>
        <v>3612</v>
      </c>
      <c r="J141" s="139">
        <f>MIN(F141,B141,D141)</f>
        <v>0.111899</v>
      </c>
    </row>
    <row r="142" ht="20.05" customHeight="1">
      <c r="A142" s="136">
        <v>141</v>
      </c>
      <c r="B142" s="137">
        <f>INDEX('RawData_Aussois - Results Ausso'!M2:M2386,ROW(LOOKUP(CONCATENATE($A142,B$1,"1--"),'RawData_Aussois - Results Ausso'!B2:B2386)))</f>
        <v>1.15234</v>
      </c>
      <c r="C142" t="s" s="19">
        <f>INDEX('RawData_Aussois - Results Ausso'!H2:H2386,ROW(LOOKUP(CONCATENATE($A142,B$1,"1--"),'RawData_Aussois - Results Ausso'!B2:B2386)))</f>
        <v>80</v>
      </c>
      <c r="D142" s="25">
        <f>INDEX('RawData_Aussois - Results Ausso'!M2:M2386,ROW(LOOKUP(CONCATENATE($A142,D$1,"1--"),'RawData_Aussois - Results Ausso'!B2:B2386)))</f>
        <v>1.42944</v>
      </c>
      <c r="E142" t="s" s="67">
        <f>INDEX('RawData_Aussois - Results Ausso'!H2:H2386,ROW(LOOKUP(CONCATENATE($A142,D$1,"1--"),'RawData_Aussois - Results Ausso'!B2:B2386)))</f>
        <v>80</v>
      </c>
      <c r="F142" s="25">
        <f>INDEX('RawData_Aussois - Results Ausso'!M2:M2386,ROW(LOOKUP(CONCATENATE($A142,F$1,"1reverse_sequential3"),'RawData_Aussois - Results Ausso'!B2:B2386)))</f>
        <v>0.575175</v>
      </c>
      <c r="G142" t="s" s="19">
        <f>INDEX('RawData_Aussois - Results Ausso'!H2:H2386,ROW(LOOKUP(CONCATENATE($A142,F$1,"1reverse_sequential3"),'RawData_Aussois - Results Ausso'!B2:B2386)))</f>
        <v>80</v>
      </c>
      <c r="H142" t="s" s="138">
        <f>LOOKUP("NO_NASH_EQ_FOUND",B142:G142)</f>
        <v>80</v>
      </c>
      <c r="I142" t="s" s="138">
        <f>INDEX(A$1:J$1,MATCH(J142,A142:G142))</f>
        <v>3613</v>
      </c>
      <c r="J142" s="139">
        <f>MIN(F142,B142,D142)</f>
        <v>0.575175</v>
      </c>
    </row>
    <row r="143" ht="20.05" customHeight="1">
      <c r="A143" s="136">
        <v>142</v>
      </c>
      <c r="B143" s="137">
        <f>INDEX('RawData_Aussois - Results Ausso'!M2:M2386,ROW(LOOKUP(CONCATENATE($A143,B$1,"1--"),'RawData_Aussois - Results Ausso'!B2:B2386)))</f>
        <v>0.209131</v>
      </c>
      <c r="C143" t="s" s="19">
        <f>INDEX('RawData_Aussois - Results Ausso'!H2:H2386,ROW(LOOKUP(CONCATENATE($A143,B$1,"1--"),'RawData_Aussois - Results Ausso'!B2:B2386)))</f>
        <v>33</v>
      </c>
      <c r="D143" s="25">
        <f>INDEX('RawData_Aussois - Results Ausso'!M2:M2386,ROW(LOOKUP(CONCATENATE($A143,D$1,"1--"),'RawData_Aussois - Results Ausso'!B2:B2386)))</f>
        <v>3.57144</v>
      </c>
      <c r="E143" t="s" s="67">
        <f>INDEX('RawData_Aussois - Results Ausso'!H2:H2386,ROW(LOOKUP(CONCATENATE($A143,D$1,"1--"),'RawData_Aussois - Results Ausso'!B2:B2386)))</f>
        <v>33</v>
      </c>
      <c r="F143" s="25">
        <f>INDEX('RawData_Aussois - Results Ausso'!M2:M2386,ROW(LOOKUP(CONCATENATE($A143,F$1,"1reverse_sequential3"),'RawData_Aussois - Results Ausso'!B2:B2386)))</f>
        <v>0.390048</v>
      </c>
      <c r="G143" t="s" s="19">
        <f>INDEX('RawData_Aussois - Results Ausso'!H2:H2386,ROW(LOOKUP(CONCATENATE($A143,F$1,"1reverse_sequential3"),'RawData_Aussois - Results Ausso'!B2:B2386)))</f>
        <v>33</v>
      </c>
      <c r="H143" t="s" s="138">
        <f>LOOKUP("NO_NASH_EQ_FOUND",B143:G143)</f>
        <v>33</v>
      </c>
      <c r="I143" t="s" s="138">
        <f>INDEX(A$1:J$1,MATCH(J143,A143:G143))</f>
        <v>3612</v>
      </c>
      <c r="J143" s="139">
        <f>MIN(F143,B143,D143)</f>
        <v>0.209131</v>
      </c>
    </row>
    <row r="144" ht="20.05" customHeight="1">
      <c r="A144" s="136">
        <v>143</v>
      </c>
      <c r="B144" s="137">
        <f>INDEX('RawData_Aussois - Results Ausso'!M2:M2386,ROW(LOOKUP(CONCATENATE($A144,B$1,"1--"),'RawData_Aussois - Results Ausso'!B2:B2386)))</f>
        <v>0.187389</v>
      </c>
      <c r="C144" t="s" s="19">
        <f>INDEX('RawData_Aussois - Results Ausso'!H2:H2386,ROW(LOOKUP(CONCATENATE($A144,B$1,"1--"),'RawData_Aussois - Results Ausso'!B2:B2386)))</f>
        <v>33</v>
      </c>
      <c r="D144" s="25">
        <f>INDEX('RawData_Aussois - Results Ausso'!M2:M2386,ROW(LOOKUP(CONCATENATE($A144,D$1,"1--"),'RawData_Aussois - Results Ausso'!B2:B2386)))</f>
        <v>2.25545</v>
      </c>
      <c r="E144" t="s" s="67">
        <f>INDEX('RawData_Aussois - Results Ausso'!H2:H2386,ROW(LOOKUP(CONCATENATE($A144,D$1,"1--"),'RawData_Aussois - Results Ausso'!B2:B2386)))</f>
        <v>33</v>
      </c>
      <c r="F144" s="25">
        <f>INDEX('RawData_Aussois - Results Ausso'!M2:M2386,ROW(LOOKUP(CONCATENATE($A144,F$1,"1reverse_sequential3"),'RawData_Aussois - Results Ausso'!B2:B2386)))</f>
        <v>0.204367</v>
      </c>
      <c r="G144" t="s" s="19">
        <f>INDEX('RawData_Aussois - Results Ausso'!H2:H2386,ROW(LOOKUP(CONCATENATE($A144,F$1,"1reverse_sequential3"),'RawData_Aussois - Results Ausso'!B2:B2386)))</f>
        <v>33</v>
      </c>
      <c r="H144" t="s" s="138">
        <f>LOOKUP("NO_NASH_EQ_FOUND",B144:G144)</f>
        <v>33</v>
      </c>
      <c r="I144" t="s" s="138">
        <f>INDEX(A$1:J$1,MATCH(J144,A144:G144))</f>
        <v>3612</v>
      </c>
      <c r="J144" s="139">
        <f>MIN(F144,B144,D144)</f>
        <v>0.187389</v>
      </c>
    </row>
    <row r="145" ht="20.05" customHeight="1">
      <c r="A145" s="136">
        <v>144</v>
      </c>
      <c r="B145" s="137">
        <f>INDEX('RawData_Aussois - Results Ausso'!M2:M2386,ROW(LOOKUP(CONCATENATE($A145,B$1,"1--"),'RawData_Aussois - Results Ausso'!B2:B2386)))</f>
        <v>0.173687</v>
      </c>
      <c r="C145" t="s" s="19">
        <f>INDEX('RawData_Aussois - Results Ausso'!H2:H2386,ROW(LOOKUP(CONCATENATE($A145,B$1,"1--"),'RawData_Aussois - Results Ausso'!B2:B2386)))</f>
        <v>33</v>
      </c>
      <c r="D145" s="25">
        <f>INDEX('RawData_Aussois - Results Ausso'!M2:M2386,ROW(LOOKUP(CONCATENATE($A145,D$1,"1--"),'RawData_Aussois - Results Ausso'!B2:B2386)))</f>
        <v>1.2592</v>
      </c>
      <c r="E145" t="s" s="67">
        <f>INDEX('RawData_Aussois - Results Ausso'!H2:H2386,ROW(LOOKUP(CONCATENATE($A145,D$1,"1--"),'RawData_Aussois - Results Ausso'!B2:B2386)))</f>
        <v>33</v>
      </c>
      <c r="F145" s="25">
        <f>INDEX('RawData_Aussois - Results Ausso'!M2:M2386,ROW(LOOKUP(CONCATENATE($A145,F$1,"1reverse_sequential3"),'RawData_Aussois - Results Ausso'!B2:B2386)))</f>
        <v>0.193353</v>
      </c>
      <c r="G145" t="s" s="19">
        <f>INDEX('RawData_Aussois - Results Ausso'!H2:H2386,ROW(LOOKUP(CONCATENATE($A145,F$1,"1reverse_sequential3"),'RawData_Aussois - Results Ausso'!B2:B2386)))</f>
        <v>33</v>
      </c>
      <c r="H145" t="s" s="138">
        <f>LOOKUP("NO_NASH_EQ_FOUND",B145:G145)</f>
        <v>33</v>
      </c>
      <c r="I145" t="s" s="138">
        <f>INDEX(A$1:J$1,MATCH(J145,A145:G145))</f>
        <v>3612</v>
      </c>
      <c r="J145" s="139">
        <f>MIN(F145,B145,D145)</f>
        <v>0.173687</v>
      </c>
    </row>
    <row r="146" ht="20.05" customHeight="1">
      <c r="A146" s="136">
        <v>145</v>
      </c>
      <c r="B146" s="137">
        <f>INDEX('RawData_Aussois - Results Ausso'!M2:M2386,ROW(LOOKUP(CONCATENATE($A146,B$1,"1--"),'RawData_Aussois - Results Ausso'!B2:B2386)))</f>
        <v>0.165916</v>
      </c>
      <c r="C146" t="s" s="19">
        <f>INDEX('RawData_Aussois - Results Ausso'!H2:H2386,ROW(LOOKUP(CONCATENATE($A146,B$1,"1--"),'RawData_Aussois - Results Ausso'!B2:B2386)))</f>
        <v>33</v>
      </c>
      <c r="D146" s="25">
        <f>INDEX('RawData_Aussois - Results Ausso'!M2:M2386,ROW(LOOKUP(CONCATENATE($A146,D$1,"1--"),'RawData_Aussois - Results Ausso'!B2:B2386)))</f>
        <v>2.19649</v>
      </c>
      <c r="E146" t="s" s="67">
        <f>INDEX('RawData_Aussois - Results Ausso'!H2:H2386,ROW(LOOKUP(CONCATENATE($A146,D$1,"1--"),'RawData_Aussois - Results Ausso'!B2:B2386)))</f>
        <v>33</v>
      </c>
      <c r="F146" s="25">
        <f>INDEX('RawData_Aussois - Results Ausso'!M2:M2386,ROW(LOOKUP(CONCATENATE($A146,F$1,"1reverse_sequential3"),'RawData_Aussois - Results Ausso'!B2:B2386)))</f>
        <v>0.18102</v>
      </c>
      <c r="G146" t="s" s="19">
        <f>INDEX('RawData_Aussois - Results Ausso'!H2:H2386,ROW(LOOKUP(CONCATENATE($A146,F$1,"1reverse_sequential3"),'RawData_Aussois - Results Ausso'!B2:B2386)))</f>
        <v>33</v>
      </c>
      <c r="H146" t="s" s="138">
        <f>LOOKUP("NO_NASH_EQ_FOUND",B146:G146)</f>
        <v>33</v>
      </c>
      <c r="I146" t="s" s="138">
        <f>INDEX(A$1:J$1,MATCH(J146,A146:G146))</f>
        <v>3612</v>
      </c>
      <c r="J146" s="139">
        <f>MIN(F146,B146,D146)</f>
        <v>0.165916</v>
      </c>
    </row>
    <row r="147" ht="20.05" customHeight="1">
      <c r="A147" s="136">
        <v>146</v>
      </c>
      <c r="B147" s="137">
        <f>INDEX('RawData_Aussois - Results Ausso'!M2:M2386,ROW(LOOKUP(CONCATENATE($A147,B$1,"1--"),'RawData_Aussois - Results Ausso'!B2:B2386)))</f>
        <v>1800.42</v>
      </c>
      <c r="C147" t="s" s="19">
        <f>INDEX('RawData_Aussois - Results Ausso'!H2:H2386,ROW(LOOKUP(CONCATENATE($A147,B$1,"1--"),'RawData_Aussois - Results Ausso'!B2:B2386)))</f>
        <v>63</v>
      </c>
      <c r="D147" s="25">
        <f>INDEX('RawData_Aussois - Results Ausso'!M2:M2386,ROW(LOOKUP(CONCATENATE($A147,D$1,"1--"),'RawData_Aussois - Results Ausso'!B2:B2386)))</f>
        <v>2.22001</v>
      </c>
      <c r="E147" t="s" s="67">
        <f>INDEX('RawData_Aussois - Results Ausso'!H2:H2386,ROW(LOOKUP(CONCATENATE($A147,D$1,"1--"),'RawData_Aussois - Results Ausso'!B2:B2386)))</f>
        <v>80</v>
      </c>
      <c r="F147" s="25">
        <f>INDEX('RawData_Aussois - Results Ausso'!M2:M2386,ROW(LOOKUP(CONCATENATE($A147,F$1,"1reverse_sequential3"),'RawData_Aussois - Results Ausso'!B2:B2386)))</f>
        <v>1800.22</v>
      </c>
      <c r="G147" t="s" s="19">
        <f>INDEX('RawData_Aussois - Results Ausso'!H2:H2386,ROW(LOOKUP(CONCATENATE($A147,F$1,"1reverse_sequential3"),'RawData_Aussois - Results Ausso'!B2:B2386)))</f>
        <v>63</v>
      </c>
      <c r="H147" t="s" s="138">
        <f>LOOKUP("NO_NASH_EQ_FOUND",B147:G147)</f>
        <v>3615</v>
      </c>
      <c r="I147" t="s" s="138">
        <f>INDEX(A$1:J$1,MATCH(J147,A147:G147))</f>
        <v>3614</v>
      </c>
      <c r="J147" s="139">
        <f>MIN(F147,B147,D147)</f>
        <v>2.22001</v>
      </c>
    </row>
    <row r="148" ht="20.05" customHeight="1">
      <c r="A148" s="136">
        <v>147</v>
      </c>
      <c r="B148" s="137">
        <f>INDEX('RawData_Aussois - Results Ausso'!M2:M2386,ROW(LOOKUP(CONCATENATE($A148,B$1,"1--"),'RawData_Aussois - Results Ausso'!B2:B2386)))</f>
        <v>0.160317</v>
      </c>
      <c r="C148" t="s" s="19">
        <f>INDEX('RawData_Aussois - Results Ausso'!H2:H2386,ROW(LOOKUP(CONCATENATE($A148,B$1,"1--"),'RawData_Aussois - Results Ausso'!B2:B2386)))</f>
        <v>33</v>
      </c>
      <c r="D148" s="25">
        <f>INDEX('RawData_Aussois - Results Ausso'!M2:M2386,ROW(LOOKUP(CONCATENATE($A148,D$1,"1--"),'RawData_Aussois - Results Ausso'!B2:B2386)))</f>
        <v>0.865831</v>
      </c>
      <c r="E148" t="s" s="67">
        <f>INDEX('RawData_Aussois - Results Ausso'!H2:H2386,ROW(LOOKUP(CONCATENATE($A148,D$1,"1--"),'RawData_Aussois - Results Ausso'!B2:B2386)))</f>
        <v>33</v>
      </c>
      <c r="F148" s="25">
        <f>INDEX('RawData_Aussois - Results Ausso'!M2:M2386,ROW(LOOKUP(CONCATENATE($A148,F$1,"1reverse_sequential3"),'RawData_Aussois - Results Ausso'!B2:B2386)))</f>
        <v>0.177467</v>
      </c>
      <c r="G148" t="s" s="19">
        <f>INDEX('RawData_Aussois - Results Ausso'!H2:H2386,ROW(LOOKUP(CONCATENATE($A148,F$1,"1reverse_sequential3"),'RawData_Aussois - Results Ausso'!B2:B2386)))</f>
        <v>33</v>
      </c>
      <c r="H148" t="s" s="138">
        <f>LOOKUP("NO_NASH_EQ_FOUND",B148:G148)</f>
        <v>33</v>
      </c>
      <c r="I148" t="s" s="138">
        <f>INDEX(A$1:J$1,MATCH(J148,A148:G148))</f>
        <v>3612</v>
      </c>
      <c r="J148" s="139">
        <f>MIN(F148,B148,D148)</f>
        <v>0.160317</v>
      </c>
    </row>
    <row r="149" ht="20.05" customHeight="1">
      <c r="A149" s="136">
        <v>148</v>
      </c>
      <c r="B149" s="137">
        <f>INDEX('RawData_Aussois - Results Ausso'!M2:M2386,ROW(LOOKUP(CONCATENATE($A149,B$1,"1--"),'RawData_Aussois - Results Ausso'!B2:B2386)))</f>
        <v>0.254792</v>
      </c>
      <c r="C149" t="s" s="19">
        <f>INDEX('RawData_Aussois - Results Ausso'!H2:H2386,ROW(LOOKUP(CONCATENATE($A149,B$1,"1--"),'RawData_Aussois - Results Ausso'!B2:B2386)))</f>
        <v>33</v>
      </c>
      <c r="D149" s="25">
        <f>INDEX('RawData_Aussois - Results Ausso'!M2:M2386,ROW(LOOKUP(CONCATENATE($A149,D$1,"1--"),'RawData_Aussois - Results Ausso'!B2:B2386)))</f>
        <v>2.75021</v>
      </c>
      <c r="E149" t="s" s="67">
        <f>INDEX('RawData_Aussois - Results Ausso'!H2:H2386,ROW(LOOKUP(CONCATENATE($A149,D$1,"1--"),'RawData_Aussois - Results Ausso'!B2:B2386)))</f>
        <v>33</v>
      </c>
      <c r="F149" s="25">
        <f>INDEX('RawData_Aussois - Results Ausso'!M2:M2386,ROW(LOOKUP(CONCATENATE($A149,F$1,"1reverse_sequential3"),'RawData_Aussois - Results Ausso'!B2:B2386)))</f>
        <v>0.275707</v>
      </c>
      <c r="G149" t="s" s="19">
        <f>INDEX('RawData_Aussois - Results Ausso'!H2:H2386,ROW(LOOKUP(CONCATENATE($A149,F$1,"1reverse_sequential3"),'RawData_Aussois - Results Ausso'!B2:B2386)))</f>
        <v>33</v>
      </c>
      <c r="H149" t="s" s="138">
        <f>LOOKUP("NO_NASH_EQ_FOUND",B149:G149)</f>
        <v>33</v>
      </c>
      <c r="I149" t="s" s="138">
        <f>INDEX(A$1:J$1,MATCH(J149,A149:G149))</f>
        <v>3612</v>
      </c>
      <c r="J149" s="139">
        <f>MIN(F149,B149,D149)</f>
        <v>0.254792</v>
      </c>
    </row>
    <row r="150" ht="20.05" customHeight="1">
      <c r="A150" s="136">
        <v>149</v>
      </c>
      <c r="B150" s="137">
        <f>INDEX('RawData_Aussois - Results Ausso'!M2:M2386,ROW(LOOKUP(CONCATENATE($A150,B$1,"1--"),'RawData_Aussois - Results Ausso'!B2:B2386)))</f>
        <v>0.1341</v>
      </c>
      <c r="C150" t="s" s="19">
        <f>INDEX('RawData_Aussois - Results Ausso'!H2:H2386,ROW(LOOKUP(CONCATENATE($A150,B$1,"1--"),'RawData_Aussois - Results Ausso'!B2:B2386)))</f>
        <v>33</v>
      </c>
      <c r="D150" s="25">
        <f>INDEX('RawData_Aussois - Results Ausso'!M2:M2386,ROW(LOOKUP(CONCATENATE($A150,D$1,"1--"),'RawData_Aussois - Results Ausso'!B2:B2386)))</f>
        <v>0.563022</v>
      </c>
      <c r="E150" t="s" s="67">
        <f>INDEX('RawData_Aussois - Results Ausso'!H2:H2386,ROW(LOOKUP(CONCATENATE($A150,D$1,"1--"),'RawData_Aussois - Results Ausso'!B2:B2386)))</f>
        <v>33</v>
      </c>
      <c r="F150" s="25">
        <f>INDEX('RawData_Aussois - Results Ausso'!M2:M2386,ROW(LOOKUP(CONCATENATE($A150,F$1,"1reverse_sequential3"),'RawData_Aussois - Results Ausso'!B2:B2386)))</f>
        <v>0.151573</v>
      </c>
      <c r="G150" t="s" s="19">
        <f>INDEX('RawData_Aussois - Results Ausso'!H2:H2386,ROW(LOOKUP(CONCATENATE($A150,F$1,"1reverse_sequential3"),'RawData_Aussois - Results Ausso'!B2:B2386)))</f>
        <v>33</v>
      </c>
      <c r="H150" t="s" s="138">
        <f>LOOKUP("NO_NASH_EQ_FOUND",B150:G150)</f>
        <v>33</v>
      </c>
      <c r="I150" t="s" s="138">
        <f>INDEX(A$1:J$1,MATCH(J150,A150:G150))</f>
        <v>3612</v>
      </c>
      <c r="J150" s="139">
        <f>MIN(F150,B150,D150)</f>
        <v>0.1341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G5"/>
  <sheetViews>
    <sheetView workbookViewId="0" showGridLines="0" defaultGridColor="1"/>
  </sheetViews>
  <sheetFormatPr defaultColWidth="8.83333" defaultRowHeight="13" customHeight="1" outlineLevelRow="0" outlineLevelCol="0"/>
  <cols>
    <col min="1" max="1" width="44.5312" style="140" customWidth="1"/>
    <col min="2" max="2" width="28.9766" style="140" customWidth="1"/>
    <col min="3" max="3" width="18.5" style="140" customWidth="1"/>
    <col min="4" max="4" width="25.5" style="140" customWidth="1"/>
    <col min="5" max="5" width="21.5391" style="140" customWidth="1"/>
    <col min="6" max="6" width="32.3516" style="140" customWidth="1"/>
    <col min="7" max="7" width="30.3516" style="140" customWidth="1"/>
    <col min="8" max="16384" width="8.85156" style="140" customWidth="1"/>
  </cols>
  <sheetData>
    <row r="1" ht="28.6" customHeight="1">
      <c r="A1" s="82"/>
      <c r="B1" t="s" s="83">
        <v>3586</v>
      </c>
      <c r="C1" t="s" s="83">
        <v>3587</v>
      </c>
      <c r="D1" t="s" s="83">
        <v>3588</v>
      </c>
      <c r="E1" t="s" s="83">
        <v>3587</v>
      </c>
      <c r="F1" t="s" s="83">
        <v>3589</v>
      </c>
      <c r="G1" t="s" s="83">
        <v>3591</v>
      </c>
    </row>
    <row r="2" ht="28.05" customHeight="1">
      <c r="A2" t="s" s="84">
        <v>3592</v>
      </c>
      <c r="B2" s="85">
        <f>_xlfn.AVERAGEIF('PNE - results-4'!C2:C150,"=NASH_EQ_FOUND",'PNE - results-4'!B2:B150)</f>
        <v>6.45551392888889</v>
      </c>
      <c r="C2" s="86">
        <f>_xlfn.COUNTIFS('PNE - results-4'!I2:I150,"=fullEnumeration",'PNE - results-4'!H2:H150,"=NASH_EQ_FOUND")</f>
        <v>18</v>
      </c>
      <c r="D2" s="87">
        <f>_xlfn.AVERAGEIF('PNE - results-4'!C2:C150,"=NO_NASH_EQ_FOUND",'PNE - results-4'!B2:B150)</f>
        <v>0.120772071428571</v>
      </c>
      <c r="E2" s="88">
        <f>_xlfn.COUNTIFS('PNE - results-4'!I2:I150,"=fullEnumeration",'PNE - results-4'!H2:H150,"=NO_NASH_EQ_FOUND")</f>
        <v>78</v>
      </c>
      <c r="F2" s="89">
        <f>AVERAGE('PNE - results-4'!B2:B150)</f>
        <v>328.228574337584</v>
      </c>
      <c r="G2" s="90">
        <f>149-COUNTIF('PNE - results-4'!C2:C150,"=TIME_LIMIT")</f>
        <v>122</v>
      </c>
    </row>
    <row r="3" ht="26.55" customHeight="1">
      <c r="A3" t="s" s="91">
        <v>3617</v>
      </c>
      <c r="B3" s="92">
        <f>_xlfn.AVERAGEIF('PNE - results-4'!E2:E150,"=NASH_EQ_FOUND",'PNE - results-4'!D2:D150)</f>
        <v>0.980970643055556</v>
      </c>
      <c r="C3" s="93">
        <f>_xlfn.COUNTIFS('PNE - results-4'!I2:I150,"=combinatorialPNE",'PNE - results-4'!H2:H150,"=NASH_EQ_FOUND")</f>
        <v>27</v>
      </c>
      <c r="D3" s="94">
        <f>_xlfn.AVERAGEIF('PNE - results-4'!E2:E150,"=NO_NASH_EQ_FOUND",'PNE - results-4'!D2:D150)</f>
        <v>1.11035005454545</v>
      </c>
      <c r="E3" s="95">
        <f>_xlfn.COUNTIFS('PNE - results-4'!I2:I150,"=combinatorialPNE",'PNE - results-4'!H2:H150,"=NO_NASH_EQ_FOUND")</f>
        <v>1</v>
      </c>
      <c r="F3" s="96">
        <f>AVERAGE('PNE - results-4'!D2:D150)</f>
        <v>1.0478311442953</v>
      </c>
      <c r="G3" s="97">
        <f>149-COUNTIF('PNE - results-4'!E2:E150,"=TIME_LIMIT")</f>
        <v>149</v>
      </c>
    </row>
    <row r="4" ht="25.4" customHeight="1">
      <c r="A4" t="s" s="98">
        <v>3618</v>
      </c>
      <c r="B4" s="99">
        <f>_xlfn.AVERAGEIF('PNE - results-4'!G2:G150,"=NASH_EQ_FOUND",'PNE - results-4'!F2:F150)</f>
        <v>8.16932368939394</v>
      </c>
      <c r="C4" s="100">
        <f>_xlfn.COUNTIFS('PNE - results-4'!I2:I150,"=innerApproximation",'PNE - results-4'!H2:H150,"=NASH_EQ_FOUND")</f>
        <v>25</v>
      </c>
      <c r="D4" s="101">
        <f>_xlfn.AVERAGEIF('PNE - results-4'!G2:G150,"=NO_NASH_EQ_FOUND",'PNE - results-4'!F2:F150)</f>
        <v>2.36991355949367</v>
      </c>
      <c r="E4" s="102">
        <f>_xlfn.COUNTIFS('PNE - results-4'!I2:I150,"=innerApproximation",'PNE - results-4'!H2:H150,"=NO_NASH_EQ_FOUND")</f>
        <v>0</v>
      </c>
      <c r="F4" s="103">
        <f>AVERAGE('PNE - results-4'!F2:F150)</f>
        <v>53.2034129845638</v>
      </c>
      <c r="G4" s="104">
        <f>149-COUNTIF('PNE - results-4'!G2:G150,"=TIME_LIMIT")</f>
        <v>145</v>
      </c>
    </row>
    <row r="5" ht="25.4" customHeight="1">
      <c r="A5" s="118"/>
      <c r="B5" s="119"/>
      <c r="C5" s="120">
        <f>SUM(C2:C4)</f>
        <v>70</v>
      </c>
      <c r="D5" s="119"/>
      <c r="E5" s="120">
        <f>SUM(E2:E4)</f>
        <v>79</v>
      </c>
      <c r="F5" s="119"/>
      <c r="G5" s="1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J51"/>
  <sheetViews>
    <sheetView workbookViewId="0" showGridLines="0" defaultGridColor="1"/>
  </sheetViews>
  <sheetFormatPr defaultColWidth="8.33333" defaultRowHeight="19.9" customHeight="1" outlineLevelRow="0" outlineLevelCol="0"/>
  <cols>
    <col min="1" max="1" width="27" style="141" customWidth="1"/>
    <col min="2" max="2" width="20.9375" style="141" customWidth="1"/>
    <col min="3" max="3" width="19.1562" style="141" customWidth="1"/>
    <col min="4" max="4" width="22.1328" style="141" customWidth="1"/>
    <col min="5" max="5" width="19.2266" style="141" customWidth="1"/>
    <col min="6" max="6" width="26.7578" style="141" customWidth="1"/>
    <col min="7" max="7" width="25.7969" style="141" customWidth="1"/>
    <col min="8" max="9" width="34.7812" style="141" customWidth="1"/>
    <col min="10" max="10" width="18.3438" style="141" customWidth="1"/>
    <col min="11" max="16384" width="8.35156" style="141" customWidth="1"/>
  </cols>
  <sheetData>
    <row r="1" ht="20.25" customHeight="1">
      <c r="A1" t="s" s="8">
        <v>7</v>
      </c>
      <c r="B1" t="s" s="40">
        <v>31</v>
      </c>
      <c r="C1" s="41"/>
      <c r="D1" t="s" s="130">
        <v>52</v>
      </c>
      <c r="E1" s="131"/>
      <c r="F1" t="s" s="49">
        <v>37</v>
      </c>
      <c r="G1" s="48"/>
      <c r="H1" t="s" s="40">
        <v>3611</v>
      </c>
      <c r="I1" s="47"/>
      <c r="J1" s="47"/>
    </row>
    <row r="2" ht="20.25" customHeight="1">
      <c r="A2" t="s" s="10">
        <v>2729</v>
      </c>
      <c r="B2" s="133">
        <f>INDEX('RawData_Hard - results-9'!I2:I652,ROW(LOOKUP(CONCATENATE($A2,B$1,"1--"),'RawData_Hard - results-9'!B2:B652)))</f>
        <v>1800.82</v>
      </c>
      <c r="C2" t="s" s="13">
        <f>INDEX('RawData_Hard - results-9'!H2:H652,ROW(LOOKUP(CONCATENATE($A2,B$1,"1--"),'RawData_Hard - results-9'!B2:B652)))</f>
        <v>63</v>
      </c>
      <c r="D2" s="24">
        <f>INDEX('RawData_Hard - results-9'!I2:I652,ROW(LOOKUP(CONCATENATE($A2,D$1,"1--"),'RawData_Hard - results-9'!B2:B652)))</f>
        <v>94.1759</v>
      </c>
      <c r="E2" t="s" s="58">
        <f>INDEX('RawData_Hard - results-9'!H2:H652,ROW(LOOKUP(CONCATENATE($A2,D$1,"1--"),'RawData_Hard - results-9'!B2:B652)))</f>
        <v>80</v>
      </c>
      <c r="F2" s="24">
        <f>INDEX('RawData_Hard - results-9'!I2:I652,ROW(LOOKUP(CONCATENATE($A2,F$1,"1reverse_sequential3"),'RawData_Hard - results-9'!B2:B652)))</f>
        <v>1800.77</v>
      </c>
      <c r="G2" t="s" s="13">
        <f>INDEX('RawData_Hard - results-9'!H2:H652,ROW(LOOKUP(CONCATENATE($A2,F$1,"1reverse_sequential3"),'RawData_Hard - results-9'!B2:B652)))</f>
        <v>63</v>
      </c>
      <c r="H2" t="s" s="134">
        <f>INDEX(A$1:J$1,MATCH(J2,A2:G2))</f>
        <v>3614</v>
      </c>
      <c r="I2" t="s" s="134">
        <f>LOOKUP("NO_NASH_EQ_FOUND",B2:G2)</f>
        <v>3615</v>
      </c>
      <c r="J2" s="135">
        <f>MIN(F2,B2,D2)</f>
        <v>94.1759</v>
      </c>
    </row>
    <row r="3" ht="20.05" customHeight="1">
      <c r="A3" t="s" s="16">
        <v>2934</v>
      </c>
      <c r="B3" s="137">
        <f>INDEX('RawData_Hard - results-9'!I2:I652,ROW(LOOKUP(CONCATENATE($A3,B$1,"1--"),'RawData_Hard - results-9'!B2:B652)))</f>
        <v>1800.54</v>
      </c>
      <c r="C3" t="s" s="19">
        <f>INDEX('RawData_Hard - results-9'!H2:H652,ROW(LOOKUP(CONCATENATE($A3,B$1,"1--"),'RawData_Hard - results-9'!B2:B652)))</f>
        <v>63</v>
      </c>
      <c r="D3" s="25">
        <f>INDEX('RawData_Hard - results-9'!I2:I652,ROW(LOOKUP(CONCATENATE($A3,D$1,"1--"),'RawData_Hard - results-9'!B2:B652)))</f>
        <v>26.2065</v>
      </c>
      <c r="E3" t="s" s="67">
        <f>INDEX('RawData_Hard - results-9'!H2:H652,ROW(LOOKUP(CONCATENATE($A3,D$1,"1--"),'RawData_Hard - results-9'!B2:B652)))</f>
        <v>80</v>
      </c>
      <c r="F3" s="25">
        <f>INDEX('RawData_Hard - results-9'!I2:I652,ROW(LOOKUP(CONCATENATE($A3,F$1,"1reverse_sequential3"),'RawData_Hard - results-9'!B2:B652)))</f>
        <v>1800.5</v>
      </c>
      <c r="G3" t="s" s="19">
        <f>INDEX('RawData_Hard - results-9'!H2:H652,ROW(LOOKUP(CONCATENATE($A3,F$1,"1reverse_sequential3"),'RawData_Hard - results-9'!B2:B652)))</f>
        <v>63</v>
      </c>
      <c r="H3" t="s" s="138">
        <f>INDEX(A$1:J$1,MATCH(J3,A3:G3))</f>
        <v>3614</v>
      </c>
      <c r="I3" t="s" s="138">
        <f>LOOKUP("NO_NASH_EQ_FOUND",B3:G3)</f>
        <v>3615</v>
      </c>
      <c r="J3" s="139">
        <f>MIN(F3,B3,D3)</f>
        <v>26.2065</v>
      </c>
    </row>
    <row r="4" ht="20.05" customHeight="1">
      <c r="A4" t="s" s="16">
        <v>2748</v>
      </c>
      <c r="B4" s="137">
        <f>INDEX('RawData_Hard - results-9'!I2:I652,ROW(LOOKUP(CONCATENATE($A4,B$1,"1--"),'RawData_Hard - results-9'!B2:B652)))</f>
        <v>1800.95</v>
      </c>
      <c r="C4" t="s" s="19">
        <f>INDEX('RawData_Hard - results-9'!H2:H652,ROW(LOOKUP(CONCATENATE($A4,B$1,"1--"),'RawData_Hard - results-9'!B2:B652)))</f>
        <v>63</v>
      </c>
      <c r="D4" s="25">
        <f>INDEX('RawData_Hard - results-9'!I2:I652,ROW(LOOKUP(CONCATENATE($A4,D$1,"1--"),'RawData_Hard - results-9'!B2:B652)))</f>
        <v>118.996</v>
      </c>
      <c r="E4" t="s" s="67">
        <f>INDEX('RawData_Hard - results-9'!H2:H652,ROW(LOOKUP(CONCATENATE($A4,D$1,"1--"),'RawData_Hard - results-9'!B2:B652)))</f>
        <v>80</v>
      </c>
      <c r="F4" s="25">
        <f>INDEX('RawData_Hard - results-9'!I2:I652,ROW(LOOKUP(CONCATENATE($A4,F$1,"1reverse_sequential3"),'RawData_Hard - results-9'!B2:B652)))</f>
        <v>1800.66</v>
      </c>
      <c r="G4" t="s" s="19">
        <f>INDEX('RawData_Hard - results-9'!H2:H652,ROW(LOOKUP(CONCATENATE($A4,F$1,"1reverse_sequential3"),'RawData_Hard - results-9'!B2:B652)))</f>
        <v>63</v>
      </c>
      <c r="H4" t="s" s="138">
        <f>INDEX(A$1:J$1,MATCH(J4,A4:G4))</f>
        <v>3614</v>
      </c>
      <c r="I4" t="s" s="138">
        <f>LOOKUP("NO_NASH_EQ_FOUND",B4:G4)</f>
        <v>3615</v>
      </c>
      <c r="J4" s="139">
        <f>MIN(F4,B4,D4)</f>
        <v>118.996</v>
      </c>
    </row>
    <row r="5" ht="20.05" customHeight="1">
      <c r="A5" t="s" s="16">
        <v>2768</v>
      </c>
      <c r="B5" s="137">
        <f>INDEX('RawData_Hard - results-9'!I2:I652,ROW(LOOKUP(CONCATENATE($A5,B$1,"1--"),'RawData_Hard - results-9'!B2:B652)))</f>
        <v>1801.07</v>
      </c>
      <c r="C5" t="s" s="19">
        <f>INDEX('RawData_Hard - results-9'!H2:H652,ROW(LOOKUP(CONCATENATE($A5,B$1,"1--"),'RawData_Hard - results-9'!B2:B652)))</f>
        <v>63</v>
      </c>
      <c r="D5" s="25">
        <f>INDEX('RawData_Hard - results-9'!I2:I652,ROW(LOOKUP(CONCATENATE($A5,D$1,"1--"),'RawData_Hard - results-9'!B2:B652)))</f>
        <v>106.832</v>
      </c>
      <c r="E5" t="s" s="67">
        <f>INDEX('RawData_Hard - results-9'!H2:H652,ROW(LOOKUP(CONCATENATE($A5,D$1,"1--"),'RawData_Hard - results-9'!B2:B652)))</f>
        <v>80</v>
      </c>
      <c r="F5" s="25">
        <f>INDEX('RawData_Hard - results-9'!I2:I652,ROW(LOOKUP(CONCATENATE($A5,F$1,"1reverse_sequential3"),'RawData_Hard - results-9'!B2:B652)))</f>
        <v>1800.53</v>
      </c>
      <c r="G5" t="s" s="19">
        <f>INDEX('RawData_Hard - results-9'!H2:H652,ROW(LOOKUP(CONCATENATE($A5,F$1,"1reverse_sequential3"),'RawData_Hard - results-9'!B2:B652)))</f>
        <v>63</v>
      </c>
      <c r="H5" t="s" s="138">
        <f>INDEX(A$1:J$1,MATCH(J5,A5:G5))</f>
        <v>3614</v>
      </c>
      <c r="I5" t="s" s="138">
        <f>LOOKUP("NO_NASH_EQ_FOUND",B5:G5)</f>
        <v>3615</v>
      </c>
      <c r="J5" s="139">
        <f>MIN(F5,B5,D5)</f>
        <v>106.832</v>
      </c>
    </row>
    <row r="6" ht="20.05" customHeight="1">
      <c r="A6" t="s" s="16">
        <v>2791</v>
      </c>
      <c r="B6" s="137">
        <f>INDEX('RawData_Hard - results-9'!I2:I652,ROW(LOOKUP(CONCATENATE($A6,B$1,"1--"),'RawData_Hard - results-9'!B2:B652)))</f>
        <v>1800.83</v>
      </c>
      <c r="C6" t="s" s="19">
        <f>INDEX('RawData_Hard - results-9'!H2:H652,ROW(LOOKUP(CONCATENATE($A6,B$1,"1--"),'RawData_Hard - results-9'!B2:B652)))</f>
        <v>63</v>
      </c>
      <c r="D6" s="25">
        <f>INDEX('RawData_Hard - results-9'!I2:I652,ROW(LOOKUP(CONCATENATE($A6,D$1,"1--"),'RawData_Hard - results-9'!B2:B652)))</f>
        <v>63.8426</v>
      </c>
      <c r="E6" t="s" s="67">
        <f>INDEX('RawData_Hard - results-9'!H2:H652,ROW(LOOKUP(CONCATENATE($A6,D$1,"1--"),'RawData_Hard - results-9'!B2:B652)))</f>
        <v>33</v>
      </c>
      <c r="F6" s="25">
        <f>INDEX('RawData_Hard - results-9'!I2:I652,ROW(LOOKUP(CONCATENATE($A6,F$1,"1reverse_sequential3"),'RawData_Hard - results-9'!B2:B652)))</f>
        <v>41.4735</v>
      </c>
      <c r="G6" t="s" s="19">
        <f>INDEX('RawData_Hard - results-9'!H2:H652,ROW(LOOKUP(CONCATENATE($A6,F$1,"1reverse_sequential3"),'RawData_Hard - results-9'!B2:B652)))</f>
        <v>33</v>
      </c>
      <c r="H6" t="s" s="138">
        <f>INDEX(A$1:J$1,MATCH(J6,A6:G6))</f>
        <v>3613</v>
      </c>
      <c r="I6" t="s" s="138">
        <f>LOOKUP("NO_NASH_EQ_FOUND",B6:G6)</f>
        <v>33</v>
      </c>
      <c r="J6" s="139">
        <f>MIN(F6,B6,D6)</f>
        <v>41.4735</v>
      </c>
    </row>
    <row r="7" ht="20.05" customHeight="1">
      <c r="A7" t="s" s="16">
        <v>2810</v>
      </c>
      <c r="B7" s="137">
        <f>INDEX('RawData_Hard - results-9'!I2:I652,ROW(LOOKUP(CONCATENATE($A7,B$1,"1--"),'RawData_Hard - results-9'!B2:B652)))</f>
        <v>15.6574</v>
      </c>
      <c r="C7" t="s" s="19">
        <f>INDEX('RawData_Hard - results-9'!H2:H652,ROW(LOOKUP(CONCATENATE($A7,B$1,"1--"),'RawData_Hard - results-9'!B2:B652)))</f>
        <v>80</v>
      </c>
      <c r="D7" s="25">
        <f>INDEX('RawData_Hard - results-9'!I2:I652,ROW(LOOKUP(CONCATENATE($A7,D$1,"1--"),'RawData_Hard - results-9'!B2:B652)))</f>
        <v>50.3608</v>
      </c>
      <c r="E7" t="s" s="67">
        <f>INDEX('RawData_Hard - results-9'!H2:H652,ROW(LOOKUP(CONCATENATE($A7,D$1,"1--"),'RawData_Hard - results-9'!B2:B652)))</f>
        <v>33</v>
      </c>
      <c r="F7" s="25">
        <f>INDEX('RawData_Hard - results-9'!I2:I652,ROW(LOOKUP(CONCATENATE($A7,F$1,"1reverse_sequential3"),'RawData_Hard - results-9'!B2:B652)))</f>
        <v>124.306</v>
      </c>
      <c r="G7" t="s" s="19">
        <f>INDEX('RawData_Hard - results-9'!H2:H652,ROW(LOOKUP(CONCATENATE($A7,F$1,"1reverse_sequential3"),'RawData_Hard - results-9'!B2:B652)))</f>
        <v>80</v>
      </c>
      <c r="H7" t="s" s="138">
        <f>INDEX(A$1:J$1,MATCH(J7,A7:G7))</f>
        <v>3612</v>
      </c>
      <c r="I7" t="s" s="138">
        <f>LOOKUP("NO_NASH_EQ_FOUND",B7:G7)</f>
        <v>3621</v>
      </c>
      <c r="J7" s="139">
        <f>MIN(F7,B7,D7)</f>
        <v>15.6574</v>
      </c>
    </row>
    <row r="8" ht="20.05" customHeight="1">
      <c r="A8" t="s" s="16">
        <v>2830</v>
      </c>
      <c r="B8" s="137">
        <f>INDEX('RawData_Hard - results-9'!I2:I652,ROW(LOOKUP(CONCATENATE($A8,B$1,"1--"),'RawData_Hard - results-9'!B2:B652)))</f>
        <v>1801.28</v>
      </c>
      <c r="C8" t="s" s="19">
        <f>INDEX('RawData_Hard - results-9'!H2:H652,ROW(LOOKUP(CONCATENATE($A8,B$1,"1--"),'RawData_Hard - results-9'!B2:B652)))</f>
        <v>63</v>
      </c>
      <c r="D8" s="25">
        <f>INDEX('RawData_Hard - results-9'!I2:I652,ROW(LOOKUP(CONCATENATE($A8,D$1,"1--"),'RawData_Hard - results-9'!B2:B652)))</f>
        <v>467.888</v>
      </c>
      <c r="E8" t="s" s="67">
        <f>INDEX('RawData_Hard - results-9'!H2:H652,ROW(LOOKUP(CONCATENATE($A8,D$1,"1--"),'RawData_Hard - results-9'!B2:B652)))</f>
        <v>33</v>
      </c>
      <c r="F8" s="25">
        <f>INDEX('RawData_Hard - results-9'!I2:I652,ROW(LOOKUP(CONCATENATE($A8,F$1,"1reverse_sequential3"),'RawData_Hard - results-9'!B2:B652)))</f>
        <v>1801.03</v>
      </c>
      <c r="G8" t="s" s="19">
        <f>INDEX('RawData_Hard - results-9'!H2:H652,ROW(LOOKUP(CONCATENATE($A8,F$1,"1reverse_sequential3"),'RawData_Hard - results-9'!B2:B652)))</f>
        <v>63</v>
      </c>
      <c r="H8" t="s" s="138">
        <f>INDEX(A$1:J$1,MATCH(J8,A8:G8))</f>
        <v>3614</v>
      </c>
      <c r="I8" t="s" s="138">
        <f>LOOKUP("NO_NASH_EQ_FOUND",B8:G8)</f>
        <v>3621</v>
      </c>
      <c r="J8" s="139">
        <f>MIN(F8,B8,D8)</f>
        <v>467.888</v>
      </c>
    </row>
    <row r="9" ht="20.05" customHeight="1">
      <c r="A9" t="s" s="16">
        <v>2851</v>
      </c>
      <c r="B9" s="137">
        <f>INDEX('RawData_Hard - results-9'!I2:I652,ROW(LOOKUP(CONCATENATE($A9,B$1,"1--"),'RawData_Hard - results-9'!B2:B652)))</f>
        <v>2.24339</v>
      </c>
      <c r="C9" t="s" s="19">
        <f>INDEX('RawData_Hard - results-9'!H2:H652,ROW(LOOKUP(CONCATENATE($A9,B$1,"1--"),'RawData_Hard - results-9'!B2:B652)))</f>
        <v>80</v>
      </c>
      <c r="D9" s="25">
        <f>INDEX('RawData_Hard - results-9'!I2:I652,ROW(LOOKUP(CONCATENATE($A9,D$1,"1--"),'RawData_Hard - results-9'!B2:B652)))</f>
        <v>73.7867</v>
      </c>
      <c r="E9" t="s" s="67">
        <f>INDEX('RawData_Hard - results-9'!H2:H652,ROW(LOOKUP(CONCATENATE($A9,D$1,"1--"),'RawData_Hard - results-9'!B2:B652)))</f>
        <v>33</v>
      </c>
      <c r="F9" s="25">
        <f>INDEX('RawData_Hard - results-9'!I2:I652,ROW(LOOKUP(CONCATENATE($A9,F$1,"1reverse_sequential3"),'RawData_Hard - results-9'!B2:B652)))</f>
        <v>105.434</v>
      </c>
      <c r="G9" t="s" s="19">
        <f>INDEX('RawData_Hard - results-9'!H2:H652,ROW(LOOKUP(CONCATENATE($A9,F$1,"1reverse_sequential3"),'RawData_Hard - results-9'!B2:B652)))</f>
        <v>33</v>
      </c>
      <c r="H9" t="s" s="138">
        <f>INDEX(A$1:J$1,MATCH(J9,A9:G9))</f>
        <v>3612</v>
      </c>
      <c r="I9" t="s" s="138">
        <f>LOOKUP("NO_NASH_EQ_FOUND",B9:G9)</f>
        <v>33</v>
      </c>
      <c r="J9" s="139">
        <f>MIN(F9,B9,D9)</f>
        <v>2.24339</v>
      </c>
    </row>
    <row r="10" ht="20.05" customHeight="1">
      <c r="A10" t="s" s="16">
        <v>2869</v>
      </c>
      <c r="B10" s="137">
        <f>INDEX('RawData_Hard - results-9'!I2:I652,ROW(LOOKUP(CONCATENATE($A10,B$1,"1--"),'RawData_Hard - results-9'!B2:B652)))</f>
        <v>1800.71</v>
      </c>
      <c r="C10" t="s" s="19">
        <f>INDEX('RawData_Hard - results-9'!H2:H652,ROW(LOOKUP(CONCATENATE($A10,B$1,"1--"),'RawData_Hard - results-9'!B2:B652)))</f>
        <v>63</v>
      </c>
      <c r="D10" s="25">
        <f>INDEX('RawData_Hard - results-9'!I2:I652,ROW(LOOKUP(CONCATENATE($A10,D$1,"1--"),'RawData_Hard - results-9'!B2:B652)))</f>
        <v>32.3825</v>
      </c>
      <c r="E10" t="s" s="67">
        <f>INDEX('RawData_Hard - results-9'!H2:H652,ROW(LOOKUP(CONCATENATE($A10,D$1,"1--"),'RawData_Hard - results-9'!B2:B652)))</f>
        <v>33</v>
      </c>
      <c r="F10" s="25">
        <f>INDEX('RawData_Hard - results-9'!I2:I652,ROW(LOOKUP(CONCATENATE($A10,F$1,"1reverse_sequential3"),'RawData_Hard - results-9'!B2:B652)))</f>
        <v>1800.66</v>
      </c>
      <c r="G10" t="s" s="19">
        <f>INDEX('RawData_Hard - results-9'!H2:H652,ROW(LOOKUP(CONCATENATE($A10,F$1,"1reverse_sequential3"),'RawData_Hard - results-9'!B2:B652)))</f>
        <v>63</v>
      </c>
      <c r="H10" t="s" s="138">
        <f>INDEX(A$1:J$1,MATCH(J10,A10:G10))</f>
        <v>3614</v>
      </c>
      <c r="I10" t="s" s="138">
        <f>LOOKUP("NO_NASH_EQ_FOUND",B10:G10)</f>
        <v>3621</v>
      </c>
      <c r="J10" s="139">
        <f>MIN(F10,B10,D10)</f>
        <v>32.3825</v>
      </c>
    </row>
    <row r="11" ht="20.05" customHeight="1">
      <c r="A11" t="s" s="16">
        <v>2887</v>
      </c>
      <c r="B11" s="137">
        <f>INDEX('RawData_Hard - results-9'!I2:I652,ROW(LOOKUP(CONCATENATE($A11,B$1,"1--"),'RawData_Hard - results-9'!B2:B652)))</f>
        <v>1801.09</v>
      </c>
      <c r="C11" t="s" s="19">
        <f>INDEX('RawData_Hard - results-9'!H2:H652,ROW(LOOKUP(CONCATENATE($A11,B$1,"1--"),'RawData_Hard - results-9'!B2:B652)))</f>
        <v>63</v>
      </c>
      <c r="D11" s="25">
        <f>INDEX('RawData_Hard - results-9'!I2:I652,ROW(LOOKUP(CONCATENATE($A11,D$1,"1--"),'RawData_Hard - results-9'!B2:B652)))</f>
        <v>101.57</v>
      </c>
      <c r="E11" t="s" s="67">
        <f>INDEX('RawData_Hard - results-9'!H2:H652,ROW(LOOKUP(CONCATENATE($A11,D$1,"1--"),'RawData_Hard - results-9'!B2:B652)))</f>
        <v>80</v>
      </c>
      <c r="F11" s="25">
        <f>INDEX('RawData_Hard - results-9'!I2:I652,ROW(LOOKUP(CONCATENATE($A11,F$1,"1reverse_sequential3"),'RawData_Hard - results-9'!B2:B652)))</f>
        <v>1800.71</v>
      </c>
      <c r="G11" t="s" s="19">
        <f>INDEX('RawData_Hard - results-9'!H2:H652,ROW(LOOKUP(CONCATENATE($A11,F$1,"1reverse_sequential3"),'RawData_Hard - results-9'!B2:B652)))</f>
        <v>63</v>
      </c>
      <c r="H11" t="s" s="138">
        <f>INDEX(A$1:J$1,MATCH(J11,A11:G11))</f>
        <v>3614</v>
      </c>
      <c r="I11" t="s" s="138">
        <f>LOOKUP("NO_NASH_EQ_FOUND",B11:G11)</f>
        <v>3615</v>
      </c>
      <c r="J11" s="139">
        <f>MIN(F11,B11,D11)</f>
        <v>101.57</v>
      </c>
    </row>
    <row r="12" ht="20.05" customHeight="1">
      <c r="A12" t="s" s="16">
        <v>2906</v>
      </c>
      <c r="B12" s="137">
        <f>INDEX('RawData_Hard - results-9'!I2:I652,ROW(LOOKUP(CONCATENATE($A12,B$1,"1--"),'RawData_Hard - results-9'!B2:B652)))</f>
        <v>1800.82</v>
      </c>
      <c r="C12" t="s" s="19">
        <f>INDEX('RawData_Hard - results-9'!H2:H652,ROW(LOOKUP(CONCATENATE($A12,B$1,"1--"),'RawData_Hard - results-9'!B2:B652)))</f>
        <v>63</v>
      </c>
      <c r="D12" s="25">
        <f>INDEX('RawData_Hard - results-9'!I2:I652,ROW(LOOKUP(CONCATENATE($A12,D$1,"1--"),'RawData_Hard - results-9'!B2:B652)))</f>
        <v>93.7323</v>
      </c>
      <c r="E12" t="s" s="67">
        <f>INDEX('RawData_Hard - results-9'!H2:H652,ROW(LOOKUP(CONCATENATE($A12,D$1,"1--"),'RawData_Hard - results-9'!B2:B652)))</f>
        <v>80</v>
      </c>
      <c r="F12" s="25">
        <f>INDEX('RawData_Hard - results-9'!I2:I652,ROW(LOOKUP(CONCATENATE($A12,F$1,"1reverse_sequential3"),'RawData_Hard - results-9'!B2:B652)))</f>
        <v>1800.76</v>
      </c>
      <c r="G12" t="s" s="19">
        <f>INDEX('RawData_Hard - results-9'!H2:H652,ROW(LOOKUP(CONCATENATE($A12,F$1,"1reverse_sequential3"),'RawData_Hard - results-9'!B2:B652)))</f>
        <v>63</v>
      </c>
      <c r="H12" t="s" s="138">
        <f>INDEX(A$1:J$1,MATCH(J12,A12:G12))</f>
        <v>3614</v>
      </c>
      <c r="I12" t="s" s="138">
        <f>LOOKUP("NO_NASH_EQ_FOUND",B12:G12)</f>
        <v>3615</v>
      </c>
      <c r="J12" s="139">
        <f>MIN(F12,B12,D12)</f>
        <v>93.7323</v>
      </c>
    </row>
    <row r="13" ht="20.05" customHeight="1">
      <c r="A13" t="s" s="16">
        <v>2919</v>
      </c>
      <c r="B13" s="137">
        <f>INDEX('RawData_Hard - results-9'!I2:I652,ROW(LOOKUP(CONCATENATE($A13,B$1,"1--"),'RawData_Hard - results-9'!B2:B652)))</f>
        <v>0.97256</v>
      </c>
      <c r="C13" t="s" s="19">
        <f>INDEX('RawData_Hard - results-9'!H2:H652,ROW(LOOKUP(CONCATENATE($A13,B$1,"1--"),'RawData_Hard - results-9'!B2:B652)))</f>
        <v>33</v>
      </c>
      <c r="D13" s="25">
        <f>INDEX('RawData_Hard - results-9'!I2:I652,ROW(LOOKUP(CONCATENATE($A13,D$1,"1--"),'RawData_Hard - results-9'!B2:B652)))</f>
        <v>14.0466</v>
      </c>
      <c r="E13" t="s" s="67">
        <f>INDEX('RawData_Hard - results-9'!H2:H652,ROW(LOOKUP(CONCATENATE($A13,D$1,"1--"),'RawData_Hard - results-9'!B2:B652)))</f>
        <v>33</v>
      </c>
      <c r="F13" s="25">
        <f>INDEX('RawData_Hard - results-9'!I2:I652,ROW(LOOKUP(CONCATENATE($A13,F$1,"1reverse_sequential3"),'RawData_Hard - results-9'!B2:B652)))</f>
        <v>3.5921</v>
      </c>
      <c r="G13" t="s" s="19">
        <f>INDEX('RawData_Hard - results-9'!H2:H652,ROW(LOOKUP(CONCATENATE($A13,F$1,"1reverse_sequential3"),'RawData_Hard - results-9'!B2:B652)))</f>
        <v>33</v>
      </c>
      <c r="H13" t="s" s="138">
        <f>INDEX(A$1:J$1,MATCH(J13,A13:G13))</f>
        <v>3612</v>
      </c>
      <c r="I13" t="s" s="138">
        <f>LOOKUP("NO_NASH_EQ_FOUND",B13:G13)</f>
        <v>33</v>
      </c>
      <c r="J13" s="139">
        <f>MIN(F13,B13,D13)</f>
        <v>0.97256</v>
      </c>
    </row>
    <row r="14" ht="20.05" customHeight="1">
      <c r="A14" t="s" s="16">
        <v>3091</v>
      </c>
      <c r="B14" s="137">
        <f>INDEX('RawData_Hard - results-9'!I2:I652,ROW(LOOKUP(CONCATENATE($A14,B$1,"1--"),'RawData_Hard - results-9'!B2:B652)))</f>
        <v>1801.3</v>
      </c>
      <c r="C14" t="s" s="19">
        <f>INDEX('RawData_Hard - results-9'!H2:H652,ROW(LOOKUP(CONCATENATE($A14,B$1,"1--"),'RawData_Hard - results-9'!B2:B652)))</f>
        <v>63</v>
      </c>
      <c r="D14" s="25">
        <f>INDEX('RawData_Hard - results-9'!I2:I652,ROW(LOOKUP(CONCATENATE($A14,D$1,"1--"),'RawData_Hard - results-9'!B2:B652)))</f>
        <v>1349.89</v>
      </c>
      <c r="E14" t="s" s="67">
        <f>INDEX('RawData_Hard - results-9'!H2:H652,ROW(LOOKUP(CONCATENATE($A14,D$1,"1--"),'RawData_Hard - results-9'!B2:B652)))</f>
        <v>33</v>
      </c>
      <c r="F14" s="25">
        <f>INDEX('RawData_Hard - results-9'!I2:I652,ROW(LOOKUP(CONCATENATE($A14,F$1,"1reverse_sequential3"),'RawData_Hard - results-9'!B2:B652)))</f>
        <v>1365.23</v>
      </c>
      <c r="G14" t="s" s="19">
        <f>INDEX('RawData_Hard - results-9'!H2:H652,ROW(LOOKUP(CONCATENATE($A14,F$1,"1reverse_sequential3"),'RawData_Hard - results-9'!B2:B652)))</f>
        <v>33</v>
      </c>
      <c r="H14" t="s" s="138">
        <f>INDEX(A$1:J$1,MATCH(J14,A14:G14))</f>
        <v>3614</v>
      </c>
      <c r="I14" t="s" s="138">
        <f>LOOKUP("NO_NASH_EQ_FOUND",B14:G14)</f>
        <v>33</v>
      </c>
      <c r="J14" s="139">
        <f>MIN(F14,B14,D14)</f>
        <v>1349.89</v>
      </c>
    </row>
    <row r="15" ht="20.05" customHeight="1">
      <c r="A15" t="s" s="16">
        <v>2952</v>
      </c>
      <c r="B15" s="137">
        <f>INDEX('RawData_Hard - results-9'!I2:I652,ROW(LOOKUP(CONCATENATE($A15,B$1,"1--"),'RawData_Hard - results-9'!B2:B652)))</f>
        <v>2.24523</v>
      </c>
      <c r="C15" t="s" s="19">
        <f>INDEX('RawData_Hard - results-9'!H2:H652,ROW(LOOKUP(CONCATENATE($A15,B$1,"1--"),'RawData_Hard - results-9'!B2:B652)))</f>
        <v>80</v>
      </c>
      <c r="D15" s="25">
        <f>INDEX('RawData_Hard - results-9'!I2:I652,ROW(LOOKUP(CONCATENATE($A15,D$1,"1--"),'RawData_Hard - results-9'!B2:B652)))</f>
        <v>75.10080000000001</v>
      </c>
      <c r="E15" t="s" s="67">
        <f>INDEX('RawData_Hard - results-9'!H2:H652,ROW(LOOKUP(CONCATENATE($A15,D$1,"1--"),'RawData_Hard - results-9'!B2:B652)))</f>
        <v>33</v>
      </c>
      <c r="F15" s="25">
        <f>INDEX('RawData_Hard - results-9'!I2:I652,ROW(LOOKUP(CONCATENATE($A15,F$1,"1reverse_sequential3"),'RawData_Hard - results-9'!B2:B652)))</f>
        <v>105.633</v>
      </c>
      <c r="G15" t="s" s="19">
        <f>INDEX('RawData_Hard - results-9'!H2:H652,ROW(LOOKUP(CONCATENATE($A15,F$1,"1reverse_sequential3"),'RawData_Hard - results-9'!B2:B652)))</f>
        <v>33</v>
      </c>
      <c r="H15" t="s" s="138">
        <f>INDEX(A$1:J$1,MATCH(J15,A15:G15))</f>
        <v>3612</v>
      </c>
      <c r="I15" t="s" s="138">
        <f>LOOKUP("NO_NASH_EQ_FOUND",B15:G15)</f>
        <v>33</v>
      </c>
      <c r="J15" s="139">
        <f>MIN(F15,B15,D15)</f>
        <v>2.24523</v>
      </c>
    </row>
    <row r="16" ht="20.05" customHeight="1">
      <c r="A16" t="s" s="16">
        <v>2966</v>
      </c>
      <c r="B16" s="137">
        <f>INDEX('RawData_Hard - results-9'!I2:I652,ROW(LOOKUP(CONCATENATE($A16,B$1,"1--"),'RawData_Hard - results-9'!B2:B652)))</f>
        <v>1801.29</v>
      </c>
      <c r="C16" t="s" s="19">
        <f>INDEX('RawData_Hard - results-9'!H2:H652,ROW(LOOKUP(CONCATENATE($A16,B$1,"1--"),'RawData_Hard - results-9'!B2:B652)))</f>
        <v>63</v>
      </c>
      <c r="D16" s="25">
        <f>INDEX('RawData_Hard - results-9'!I2:I652,ROW(LOOKUP(CONCATENATE($A16,D$1,"1--"),'RawData_Hard - results-9'!B2:B652)))</f>
        <v>482.901</v>
      </c>
      <c r="E16" t="s" s="67">
        <f>INDEX('RawData_Hard - results-9'!H2:H652,ROW(LOOKUP(CONCATENATE($A16,D$1,"1--"),'RawData_Hard - results-9'!B2:B652)))</f>
        <v>33</v>
      </c>
      <c r="F16" s="25">
        <f>INDEX('RawData_Hard - results-9'!I2:I652,ROW(LOOKUP(CONCATENATE($A16,F$1,"1reverse_sequential3"),'RawData_Hard - results-9'!B2:B652)))</f>
        <v>1801.04</v>
      </c>
      <c r="G16" t="s" s="19">
        <f>INDEX('RawData_Hard - results-9'!H2:H652,ROW(LOOKUP(CONCATENATE($A16,F$1,"1reverse_sequential3"),'RawData_Hard - results-9'!B2:B652)))</f>
        <v>63</v>
      </c>
      <c r="H16" t="s" s="138">
        <f>INDEX(A$1:J$1,MATCH(J16,A16:G16))</f>
        <v>3614</v>
      </c>
      <c r="I16" t="s" s="138">
        <f>LOOKUP("NO_NASH_EQ_FOUND",B16:G16)</f>
        <v>3621</v>
      </c>
      <c r="J16" s="139">
        <f>MIN(F16,B16,D16)</f>
        <v>482.901</v>
      </c>
    </row>
    <row r="17" ht="20.05" customHeight="1">
      <c r="A17" t="s" s="16">
        <v>2980</v>
      </c>
      <c r="B17" s="137">
        <f>INDEX('RawData_Hard - results-9'!I2:I652,ROW(LOOKUP(CONCATENATE($A17,B$1,"1--"),'RawData_Hard - results-9'!B2:B652)))</f>
        <v>1.26089</v>
      </c>
      <c r="C17" t="s" s="19">
        <f>INDEX('RawData_Hard - results-9'!H2:H652,ROW(LOOKUP(CONCATENATE($A17,B$1,"1--"),'RawData_Hard - results-9'!B2:B652)))</f>
        <v>33</v>
      </c>
      <c r="D17" s="25">
        <f>INDEX('RawData_Hard - results-9'!I2:I652,ROW(LOOKUP(CONCATENATE($A17,D$1,"1--"),'RawData_Hard - results-9'!B2:B652)))</f>
        <v>106.441</v>
      </c>
      <c r="E17" t="s" s="67">
        <f>INDEX('RawData_Hard - results-9'!H2:H652,ROW(LOOKUP(CONCATENATE($A17,D$1,"1--"),'RawData_Hard - results-9'!B2:B652)))</f>
        <v>33</v>
      </c>
      <c r="F17" s="25">
        <f>INDEX('RawData_Hard - results-9'!I2:I652,ROW(LOOKUP(CONCATENATE($A17,F$1,"1reverse_sequential3"),'RawData_Hard - results-9'!B2:B652)))</f>
        <v>4.16268</v>
      </c>
      <c r="G17" t="s" s="19">
        <f>INDEX('RawData_Hard - results-9'!H2:H652,ROW(LOOKUP(CONCATENATE($A17,F$1,"1reverse_sequential3"),'RawData_Hard - results-9'!B2:B652)))</f>
        <v>33</v>
      </c>
      <c r="H17" t="s" s="138">
        <f>INDEX(A$1:J$1,MATCH(J17,A17:G17))</f>
        <v>3612</v>
      </c>
      <c r="I17" t="s" s="138">
        <f>LOOKUP("NO_NASH_EQ_FOUND",B17:G17)</f>
        <v>33</v>
      </c>
      <c r="J17" s="139">
        <f>MIN(F17,B17,D17)</f>
        <v>1.26089</v>
      </c>
    </row>
    <row r="18" ht="20.05" customHeight="1">
      <c r="A18" t="s" s="16">
        <v>2995</v>
      </c>
      <c r="B18" s="137">
        <f>INDEX('RawData_Hard - results-9'!I2:I652,ROW(LOOKUP(CONCATENATE($A18,B$1,"1--"),'RawData_Hard - results-9'!B2:B652)))</f>
        <v>15.7355</v>
      </c>
      <c r="C18" t="s" s="19">
        <f>INDEX('RawData_Hard - results-9'!H2:H652,ROW(LOOKUP(CONCATENATE($A18,B$1,"1--"),'RawData_Hard - results-9'!B2:B652)))</f>
        <v>80</v>
      </c>
      <c r="D18" s="25">
        <f>INDEX('RawData_Hard - results-9'!I2:I652,ROW(LOOKUP(CONCATENATE($A18,D$1,"1--"),'RawData_Hard - results-9'!B2:B652)))</f>
        <v>51.3584</v>
      </c>
      <c r="E18" t="s" s="67">
        <f>INDEX('RawData_Hard - results-9'!H2:H652,ROW(LOOKUP(CONCATENATE($A18,D$1,"1--"),'RawData_Hard - results-9'!B2:B652)))</f>
        <v>33</v>
      </c>
      <c r="F18" s="25">
        <f>INDEX('RawData_Hard - results-9'!I2:I652,ROW(LOOKUP(CONCATENATE($A18,F$1,"1reverse_sequential3"),'RawData_Hard - results-9'!B2:B652)))</f>
        <v>123.962</v>
      </c>
      <c r="G18" t="s" s="19">
        <f>INDEX('RawData_Hard - results-9'!H2:H652,ROW(LOOKUP(CONCATENATE($A18,F$1,"1reverse_sequential3"),'RawData_Hard - results-9'!B2:B652)))</f>
        <v>80</v>
      </c>
      <c r="H18" t="s" s="138">
        <f>INDEX(A$1:J$1,MATCH(J18,A18:G18))</f>
        <v>3612</v>
      </c>
      <c r="I18" t="s" s="138">
        <f>LOOKUP("NO_NASH_EQ_FOUND",B18:G18)</f>
        <v>3621</v>
      </c>
      <c r="J18" s="139">
        <f>MIN(F18,B18,D18)</f>
        <v>15.7355</v>
      </c>
    </row>
    <row r="19" ht="20.05" customHeight="1">
      <c r="A19" t="s" s="16">
        <v>3008</v>
      </c>
      <c r="B19" s="137">
        <f>INDEX('RawData_Hard - results-9'!I2:I652,ROW(LOOKUP(CONCATENATE($A19,B$1,"1--"),'RawData_Hard - results-9'!B2:B652)))</f>
        <v>1800.83</v>
      </c>
      <c r="C19" t="s" s="19">
        <f>INDEX('RawData_Hard - results-9'!H2:H652,ROW(LOOKUP(CONCATENATE($A19,B$1,"1--"),'RawData_Hard - results-9'!B2:B652)))</f>
        <v>63</v>
      </c>
      <c r="D19" s="25">
        <f>INDEX('RawData_Hard - results-9'!I2:I652,ROW(LOOKUP(CONCATENATE($A19,D$1,"1--"),'RawData_Hard - results-9'!B2:B652)))</f>
        <v>93.63120000000001</v>
      </c>
      <c r="E19" t="s" s="67">
        <f>INDEX('RawData_Hard - results-9'!H2:H652,ROW(LOOKUP(CONCATENATE($A19,D$1,"1--"),'RawData_Hard - results-9'!B2:B652)))</f>
        <v>80</v>
      </c>
      <c r="F19" s="25">
        <f>INDEX('RawData_Hard - results-9'!I2:I652,ROW(LOOKUP(CONCATENATE($A19,F$1,"1reverse_sequential3"),'RawData_Hard - results-9'!B2:B652)))</f>
        <v>1800.77</v>
      </c>
      <c r="G19" t="s" s="19">
        <f>INDEX('RawData_Hard - results-9'!H2:H652,ROW(LOOKUP(CONCATENATE($A19,F$1,"1reverse_sequential3"),'RawData_Hard - results-9'!B2:B652)))</f>
        <v>63</v>
      </c>
      <c r="H19" t="s" s="138">
        <f>INDEX(A$1:J$1,MATCH(J19,A19:G19))</f>
        <v>3614</v>
      </c>
      <c r="I19" t="s" s="138">
        <f>LOOKUP("NO_NASH_EQ_FOUND",B19:G19)</f>
        <v>3615</v>
      </c>
      <c r="J19" s="139">
        <f>MIN(F19,B19,D19)</f>
        <v>93.63120000000001</v>
      </c>
    </row>
    <row r="20" ht="20.05" customHeight="1">
      <c r="A20" t="s" s="16">
        <v>3021</v>
      </c>
      <c r="B20" s="137">
        <f>INDEX('RawData_Hard - results-9'!I2:I652,ROW(LOOKUP(CONCATENATE($A20,B$1,"1--"),'RawData_Hard - results-9'!B2:B652)))</f>
        <v>1801.08</v>
      </c>
      <c r="C20" t="s" s="19">
        <f>INDEX('RawData_Hard - results-9'!H2:H652,ROW(LOOKUP(CONCATENATE($A20,B$1,"1--"),'RawData_Hard - results-9'!B2:B652)))</f>
        <v>63</v>
      </c>
      <c r="D20" s="25">
        <f>INDEX('RawData_Hard - results-9'!I2:I652,ROW(LOOKUP(CONCATENATE($A20,D$1,"1--"),'RawData_Hard - results-9'!B2:B652)))</f>
        <v>101.561</v>
      </c>
      <c r="E20" t="s" s="67">
        <f>INDEX('RawData_Hard - results-9'!H2:H652,ROW(LOOKUP(CONCATENATE($A20,D$1,"1--"),'RawData_Hard - results-9'!B2:B652)))</f>
        <v>80</v>
      </c>
      <c r="F20" s="25">
        <f>INDEX('RawData_Hard - results-9'!I2:I652,ROW(LOOKUP(CONCATENATE($A20,F$1,"1reverse_sequential3"),'RawData_Hard - results-9'!B2:B652)))</f>
        <v>1800.71</v>
      </c>
      <c r="G20" t="s" s="19">
        <f>INDEX('RawData_Hard - results-9'!H2:H652,ROW(LOOKUP(CONCATENATE($A20,F$1,"1reverse_sequential3"),'RawData_Hard - results-9'!B2:B652)))</f>
        <v>63</v>
      </c>
      <c r="H20" t="s" s="138">
        <f>INDEX(A$1:J$1,MATCH(J20,A20:G20))</f>
        <v>3614</v>
      </c>
      <c r="I20" t="s" s="138">
        <f>LOOKUP("NO_NASH_EQ_FOUND",B20:G20)</f>
        <v>3615</v>
      </c>
      <c r="J20" s="139">
        <f>MIN(F20,B20,D20)</f>
        <v>101.561</v>
      </c>
    </row>
    <row r="21" ht="20.05" customHeight="1">
      <c r="A21" t="s" s="16">
        <v>3036</v>
      </c>
      <c r="B21" s="137">
        <f>INDEX('RawData_Hard - results-9'!I2:I652,ROW(LOOKUP(CONCATENATE($A21,B$1,"1--"),'RawData_Hard - results-9'!B2:B652)))</f>
        <v>1800.72</v>
      </c>
      <c r="C21" t="s" s="19">
        <f>INDEX('RawData_Hard - results-9'!H2:H652,ROW(LOOKUP(CONCATENATE($A21,B$1,"1--"),'RawData_Hard - results-9'!B2:B652)))</f>
        <v>63</v>
      </c>
      <c r="D21" s="25">
        <f>INDEX('RawData_Hard - results-9'!I2:I652,ROW(LOOKUP(CONCATENATE($A21,D$1,"1--"),'RawData_Hard - results-9'!B2:B652)))</f>
        <v>32.766</v>
      </c>
      <c r="E21" t="s" s="67">
        <f>INDEX('RawData_Hard - results-9'!H2:H652,ROW(LOOKUP(CONCATENATE($A21,D$1,"1--"),'RawData_Hard - results-9'!B2:B652)))</f>
        <v>33</v>
      </c>
      <c r="F21" s="25">
        <f>INDEX('RawData_Hard - results-9'!I2:I652,ROW(LOOKUP(CONCATENATE($A21,F$1,"1reverse_sequential3"),'RawData_Hard - results-9'!B2:B652)))</f>
        <v>1800.66</v>
      </c>
      <c r="G21" t="s" s="19">
        <f>INDEX('RawData_Hard - results-9'!H2:H652,ROW(LOOKUP(CONCATENATE($A21,F$1,"1reverse_sequential3"),'RawData_Hard - results-9'!B2:B652)))</f>
        <v>63</v>
      </c>
      <c r="H21" t="s" s="138">
        <f>INDEX(A$1:J$1,MATCH(J21,A21:G21))</f>
        <v>3614</v>
      </c>
      <c r="I21" t="s" s="138">
        <f>LOOKUP("NO_NASH_EQ_FOUND",B21:G21)</f>
        <v>3621</v>
      </c>
      <c r="J21" s="139">
        <f>MIN(F21,B21,D21)</f>
        <v>32.766</v>
      </c>
    </row>
    <row r="22" ht="20.05" customHeight="1">
      <c r="A22" t="s" s="16">
        <v>3050</v>
      </c>
      <c r="B22" s="137">
        <f>INDEX('RawData_Hard - results-9'!I2:I652,ROW(LOOKUP(CONCATENATE($A22,B$1,"1--"),'RawData_Hard - results-9'!B2:B652)))</f>
        <v>2.25093</v>
      </c>
      <c r="C22" t="s" s="19">
        <f>INDEX('RawData_Hard - results-9'!H2:H652,ROW(LOOKUP(CONCATENATE($A22,B$1,"1--"),'RawData_Hard - results-9'!B2:B652)))</f>
        <v>80</v>
      </c>
      <c r="D22" s="25">
        <f>INDEX('RawData_Hard - results-9'!I2:I652,ROW(LOOKUP(CONCATENATE($A22,D$1,"1--"),'RawData_Hard - results-9'!B2:B652)))</f>
        <v>75.5337</v>
      </c>
      <c r="E22" t="s" s="67">
        <f>INDEX('RawData_Hard - results-9'!H2:H652,ROW(LOOKUP(CONCATENATE($A22,D$1,"1--"),'RawData_Hard - results-9'!B2:B652)))</f>
        <v>33</v>
      </c>
      <c r="F22" s="25">
        <f>INDEX('RawData_Hard - results-9'!I2:I652,ROW(LOOKUP(CONCATENATE($A22,F$1,"1reverse_sequential3"),'RawData_Hard - results-9'!B2:B652)))</f>
        <v>106.723</v>
      </c>
      <c r="G22" t="s" s="19">
        <f>INDEX('RawData_Hard - results-9'!H2:H652,ROW(LOOKUP(CONCATENATE($A22,F$1,"1reverse_sequential3"),'RawData_Hard - results-9'!B2:B652)))</f>
        <v>33</v>
      </c>
      <c r="H22" t="s" s="138">
        <f>INDEX(A$1:J$1,MATCH(J22,A22:G22))</f>
        <v>3612</v>
      </c>
      <c r="I22" t="s" s="138">
        <f>LOOKUP("NO_NASH_EQ_FOUND",B22:G22)</f>
        <v>33</v>
      </c>
      <c r="J22" s="139">
        <f>MIN(F22,B22,D22)</f>
        <v>2.25093</v>
      </c>
    </row>
    <row r="23" ht="20.05" customHeight="1">
      <c r="A23" t="s" s="16">
        <v>3064</v>
      </c>
      <c r="B23" s="137">
        <f>INDEX('RawData_Hard - results-9'!I2:I652,ROW(LOOKUP(CONCATENATE($A23,B$1,"1--"),'RawData_Hard - results-9'!B2:B652)))</f>
        <v>1801.28</v>
      </c>
      <c r="C23" t="s" s="19">
        <f>INDEX('RawData_Hard - results-9'!H2:H652,ROW(LOOKUP(CONCATENATE($A23,B$1,"1--"),'RawData_Hard - results-9'!B2:B652)))</f>
        <v>63</v>
      </c>
      <c r="D23" s="25">
        <f>INDEX('RawData_Hard - results-9'!I2:I652,ROW(LOOKUP(CONCATENATE($A23,D$1,"1--"),'RawData_Hard - results-9'!B2:B652)))</f>
        <v>472.644</v>
      </c>
      <c r="E23" t="s" s="67">
        <f>INDEX('RawData_Hard - results-9'!H2:H652,ROW(LOOKUP(CONCATENATE($A23,D$1,"1--"),'RawData_Hard - results-9'!B2:B652)))</f>
        <v>33</v>
      </c>
      <c r="F23" s="25">
        <f>INDEX('RawData_Hard - results-9'!I2:I652,ROW(LOOKUP(CONCATENATE($A23,F$1,"1reverse_sequential3"),'RawData_Hard - results-9'!B2:B652)))</f>
        <v>1801.05</v>
      </c>
      <c r="G23" t="s" s="19">
        <f>INDEX('RawData_Hard - results-9'!H2:H652,ROW(LOOKUP(CONCATENATE($A23,F$1,"1reverse_sequential3"),'RawData_Hard - results-9'!B2:B652)))</f>
        <v>63</v>
      </c>
      <c r="H23" t="s" s="138">
        <f>INDEX(A$1:J$1,MATCH(J23,A23:G23))</f>
        <v>3614</v>
      </c>
      <c r="I23" t="s" s="138">
        <f>LOOKUP("NO_NASH_EQ_FOUND",B23:G23)</f>
        <v>3621</v>
      </c>
      <c r="J23" s="139">
        <f>MIN(F23,B23,D23)</f>
        <v>472.644</v>
      </c>
    </row>
    <row r="24" ht="20.05" customHeight="1">
      <c r="A24" t="s" s="16">
        <v>3078</v>
      </c>
      <c r="B24" s="137">
        <f>INDEX('RawData_Hard - results-9'!I2:I652,ROW(LOOKUP(CONCATENATE($A24,B$1,"1--"),'RawData_Hard - results-9'!B2:B652)))</f>
        <v>15.835</v>
      </c>
      <c r="C24" t="s" s="19">
        <f>INDEX('RawData_Hard - results-9'!H2:H652,ROW(LOOKUP(CONCATENATE($A24,B$1,"1--"),'RawData_Hard - results-9'!B2:B652)))</f>
        <v>80</v>
      </c>
      <c r="D24" s="25">
        <f>INDEX('RawData_Hard - results-9'!I2:I652,ROW(LOOKUP(CONCATENATE($A24,D$1,"1--"),'RawData_Hard - results-9'!B2:B652)))</f>
        <v>48.7342</v>
      </c>
      <c r="E24" t="s" s="67">
        <f>INDEX('RawData_Hard - results-9'!H2:H652,ROW(LOOKUP(CONCATENATE($A24,D$1,"1--"),'RawData_Hard - results-9'!B2:B652)))</f>
        <v>33</v>
      </c>
      <c r="F24" s="25">
        <f>INDEX('RawData_Hard - results-9'!I2:I652,ROW(LOOKUP(CONCATENATE($A24,F$1,"1reverse_sequential3"),'RawData_Hard - results-9'!B2:B652)))</f>
        <v>123.671</v>
      </c>
      <c r="G24" t="s" s="19">
        <f>INDEX('RawData_Hard - results-9'!H2:H652,ROW(LOOKUP(CONCATENATE($A24,F$1,"1reverse_sequential3"),'RawData_Hard - results-9'!B2:B652)))</f>
        <v>80</v>
      </c>
      <c r="H24" t="s" s="138">
        <f>INDEX(A$1:J$1,MATCH(J24,A24:G24))</f>
        <v>3612</v>
      </c>
      <c r="I24" t="s" s="138">
        <f>LOOKUP("NO_NASH_EQ_FOUND",B24:G24)</f>
        <v>3621</v>
      </c>
      <c r="J24" s="139">
        <f>MIN(F24,B24,D24)</f>
        <v>15.835</v>
      </c>
    </row>
    <row r="25" ht="20.05" customHeight="1">
      <c r="A25" t="s" s="16">
        <v>3266</v>
      </c>
      <c r="B25" s="137">
        <f>INDEX('RawData_Hard - results-9'!I2:I652,ROW(LOOKUP(CONCATENATE($A25,B$1,"1--"),'RawData_Hard - results-9'!B2:B652)))</f>
        <v>1800.71</v>
      </c>
      <c r="C25" t="s" s="19">
        <f>INDEX('RawData_Hard - results-9'!H2:H652,ROW(LOOKUP(CONCATENATE($A25,B$1,"1--"),'RawData_Hard - results-9'!B2:B652)))</f>
        <v>63</v>
      </c>
      <c r="D25" s="25">
        <f>INDEX('RawData_Hard - results-9'!I2:I652,ROW(LOOKUP(CONCATENATE($A25,D$1,"1--"),'RawData_Hard - results-9'!B2:B652)))</f>
        <v>70.6861</v>
      </c>
      <c r="E25" t="s" s="67">
        <f>INDEX('RawData_Hard - results-9'!H2:H652,ROW(LOOKUP(CONCATENATE($A25,D$1,"1--"),'RawData_Hard - results-9'!B2:B652)))</f>
        <v>80</v>
      </c>
      <c r="F25" s="25">
        <f>INDEX('RawData_Hard - results-9'!I2:I652,ROW(LOOKUP(CONCATENATE($A25,F$1,"1reverse_sequential3"),'RawData_Hard - results-9'!B2:B652)))</f>
        <v>0.631722</v>
      </c>
      <c r="G25" t="s" s="19">
        <f>INDEX('RawData_Hard - results-9'!H2:H652,ROW(LOOKUP(CONCATENATE($A25,F$1,"1reverse_sequential3"),'RawData_Hard - results-9'!B2:B652)))</f>
        <v>80</v>
      </c>
      <c r="H25" t="s" s="138">
        <f>INDEX(A$1:J$1,MATCH(J25,A25:G25))</f>
        <v>3613</v>
      </c>
      <c r="I25" t="s" s="138">
        <f>LOOKUP("NO_NASH_EQ_FOUND",B25:G25)</f>
        <v>80</v>
      </c>
      <c r="J25" s="139">
        <f>MIN(F25,B25,D25)</f>
        <v>0.631722</v>
      </c>
    </row>
    <row r="26" ht="20.05" customHeight="1">
      <c r="A26" t="s" s="16">
        <v>3107</v>
      </c>
      <c r="B26" s="137">
        <f>INDEX('RawData_Hard - results-9'!I2:I652,ROW(LOOKUP(CONCATENATE($A26,B$1,"1--"),'RawData_Hard - results-9'!B2:B652)))</f>
        <v>1800.83</v>
      </c>
      <c r="C26" t="s" s="19">
        <f>INDEX('RawData_Hard - results-9'!H2:H652,ROW(LOOKUP(CONCATENATE($A26,B$1,"1--"),'RawData_Hard - results-9'!B2:B652)))</f>
        <v>63</v>
      </c>
      <c r="D26" s="25">
        <f>INDEX('RawData_Hard - results-9'!I2:I652,ROW(LOOKUP(CONCATENATE($A26,D$1,"1--"),'RawData_Hard - results-9'!B2:B652)))</f>
        <v>63.0673</v>
      </c>
      <c r="E26" t="s" s="67">
        <f>INDEX('RawData_Hard - results-9'!H2:H652,ROW(LOOKUP(CONCATENATE($A26,D$1,"1--"),'RawData_Hard - results-9'!B2:B652)))</f>
        <v>33</v>
      </c>
      <c r="F26" s="25">
        <f>INDEX('RawData_Hard - results-9'!I2:I652,ROW(LOOKUP(CONCATENATE($A26,F$1,"1reverse_sequential3"),'RawData_Hard - results-9'!B2:B652)))</f>
        <v>40.0154</v>
      </c>
      <c r="G26" t="s" s="19">
        <f>INDEX('RawData_Hard - results-9'!H2:H652,ROW(LOOKUP(CONCATENATE($A26,F$1,"1reverse_sequential3"),'RawData_Hard - results-9'!B2:B652)))</f>
        <v>33</v>
      </c>
      <c r="H26" t="s" s="138">
        <f>INDEX(A$1:J$1,MATCH(J26,A26:G26))</f>
        <v>3613</v>
      </c>
      <c r="I26" t="s" s="138">
        <f>LOOKUP("NO_NASH_EQ_FOUND",B26:G26)</f>
        <v>33</v>
      </c>
      <c r="J26" s="139">
        <f>MIN(F26,B26,D26)</f>
        <v>40.0154</v>
      </c>
    </row>
    <row r="27" ht="20.05" customHeight="1">
      <c r="A27" t="s" s="16">
        <v>3120</v>
      </c>
      <c r="B27" s="137">
        <f>INDEX('RawData_Hard - results-9'!I2:I652,ROW(LOOKUP(CONCATENATE($A27,B$1,"1--"),'RawData_Hard - results-9'!B2:B652)))</f>
        <v>1801.09</v>
      </c>
      <c r="C27" t="s" s="19">
        <f>INDEX('RawData_Hard - results-9'!H2:H652,ROW(LOOKUP(CONCATENATE($A27,B$1,"1--"),'RawData_Hard - results-9'!B2:B652)))</f>
        <v>63</v>
      </c>
      <c r="D27" s="25">
        <f>INDEX('RawData_Hard - results-9'!I2:I652,ROW(LOOKUP(CONCATENATE($A27,D$1,"1--"),'RawData_Hard - results-9'!B2:B652)))</f>
        <v>107.281</v>
      </c>
      <c r="E27" t="s" s="67">
        <f>INDEX('RawData_Hard - results-9'!H2:H652,ROW(LOOKUP(CONCATENATE($A27,D$1,"1--"),'RawData_Hard - results-9'!B2:B652)))</f>
        <v>80</v>
      </c>
      <c r="F27" s="25">
        <f>INDEX('RawData_Hard - results-9'!I2:I652,ROW(LOOKUP(CONCATENATE($A27,F$1,"1reverse_sequential3"),'RawData_Hard - results-9'!B2:B652)))</f>
        <v>1800.52</v>
      </c>
      <c r="G27" t="s" s="19">
        <f>INDEX('RawData_Hard - results-9'!H2:H652,ROW(LOOKUP(CONCATENATE($A27,F$1,"1reverse_sequential3"),'RawData_Hard - results-9'!B2:B652)))</f>
        <v>63</v>
      </c>
      <c r="H27" t="s" s="138">
        <f>INDEX(A$1:J$1,MATCH(J27,A27:G27))</f>
        <v>3614</v>
      </c>
      <c r="I27" t="s" s="138">
        <f>LOOKUP("NO_NASH_EQ_FOUND",B27:G27)</f>
        <v>3615</v>
      </c>
      <c r="J27" s="139">
        <f>MIN(F27,B27,D27)</f>
        <v>107.281</v>
      </c>
    </row>
    <row r="28" ht="20.05" customHeight="1">
      <c r="A28" t="s" s="16">
        <v>3133</v>
      </c>
      <c r="B28" s="137">
        <f>INDEX('RawData_Hard - results-9'!I2:I652,ROW(LOOKUP(CONCATENATE($A28,B$1,"1--"),'RawData_Hard - results-9'!B2:B652)))</f>
        <v>1800.95</v>
      </c>
      <c r="C28" t="s" s="19">
        <f>INDEX('RawData_Hard - results-9'!H2:H652,ROW(LOOKUP(CONCATENATE($A28,B$1,"1--"),'RawData_Hard - results-9'!B2:B652)))</f>
        <v>63</v>
      </c>
      <c r="D28" s="25">
        <f>INDEX('RawData_Hard - results-9'!I2:I652,ROW(LOOKUP(CONCATENATE($A28,D$1,"1--"),'RawData_Hard - results-9'!B2:B652)))</f>
        <v>118.048</v>
      </c>
      <c r="E28" t="s" s="67">
        <f>INDEX('RawData_Hard - results-9'!H2:H652,ROW(LOOKUP(CONCATENATE($A28,D$1,"1--"),'RawData_Hard - results-9'!B2:B652)))</f>
        <v>80</v>
      </c>
      <c r="F28" s="25">
        <f>INDEX('RawData_Hard - results-9'!I2:I652,ROW(LOOKUP(CONCATENATE($A28,F$1,"1reverse_sequential3"),'RawData_Hard - results-9'!B2:B652)))</f>
        <v>1800.66</v>
      </c>
      <c r="G28" t="s" s="19">
        <f>INDEX('RawData_Hard - results-9'!H2:H652,ROW(LOOKUP(CONCATENATE($A28,F$1,"1reverse_sequential3"),'RawData_Hard - results-9'!B2:B652)))</f>
        <v>63</v>
      </c>
      <c r="H28" t="s" s="138">
        <f>INDEX(A$1:J$1,MATCH(J28,A28:G28))</f>
        <v>3614</v>
      </c>
      <c r="I28" t="s" s="138">
        <f>LOOKUP("NO_NASH_EQ_FOUND",B28:G28)</f>
        <v>3615</v>
      </c>
      <c r="J28" s="139">
        <f>MIN(F28,B28,D28)</f>
        <v>118.048</v>
      </c>
    </row>
    <row r="29" ht="20.05" customHeight="1">
      <c r="A29" t="s" s="16">
        <v>3147</v>
      </c>
      <c r="B29" s="137">
        <f>INDEX('RawData_Hard - results-9'!I2:I652,ROW(LOOKUP(CONCATENATE($A29,B$1,"1--"),'RawData_Hard - results-9'!B2:B652)))</f>
        <v>1800.81</v>
      </c>
      <c r="C29" t="s" s="19">
        <f>INDEX('RawData_Hard - results-9'!H2:H652,ROW(LOOKUP(CONCATENATE($A29,B$1,"1--"),'RawData_Hard - results-9'!B2:B652)))</f>
        <v>63</v>
      </c>
      <c r="D29" s="25">
        <f>INDEX('RawData_Hard - results-9'!I2:I652,ROW(LOOKUP(CONCATENATE($A29,D$1,"1--"),'RawData_Hard - results-9'!B2:B652)))</f>
        <v>147.806</v>
      </c>
      <c r="E29" t="s" s="67">
        <f>INDEX('RawData_Hard - results-9'!H2:H652,ROW(LOOKUP(CONCATENATE($A29,D$1,"1--"),'RawData_Hard - results-9'!B2:B652)))</f>
        <v>80</v>
      </c>
      <c r="F29" s="25">
        <f>INDEX('RawData_Hard - results-9'!I2:I652,ROW(LOOKUP(CONCATENATE($A29,F$1,"1reverse_sequential3"),'RawData_Hard - results-9'!B2:B652)))</f>
        <v>1.395</v>
      </c>
      <c r="G29" t="s" s="19">
        <f>INDEX('RawData_Hard - results-9'!H2:H652,ROW(LOOKUP(CONCATENATE($A29,F$1,"1reverse_sequential3"),'RawData_Hard - results-9'!B2:B652)))</f>
        <v>80</v>
      </c>
      <c r="H29" t="s" s="138">
        <f>INDEX(A$1:J$1,MATCH(J29,A29:G29))</f>
        <v>3613</v>
      </c>
      <c r="I29" t="s" s="138">
        <f>LOOKUP("NO_NASH_EQ_FOUND",B29:G29)</f>
        <v>80</v>
      </c>
      <c r="J29" s="139">
        <f>MIN(F29,B29,D29)</f>
        <v>1.395</v>
      </c>
    </row>
    <row r="30" ht="20.05" customHeight="1">
      <c r="A30" t="s" s="16">
        <v>3163</v>
      </c>
      <c r="B30" s="137">
        <f>INDEX('RawData_Hard - results-9'!I2:I652,ROW(LOOKUP(CONCATENATE($A30,B$1,"1--"),'RawData_Hard - results-9'!B2:B652)))</f>
        <v>1801.32</v>
      </c>
      <c r="C30" t="s" s="19">
        <f>INDEX('RawData_Hard - results-9'!H2:H652,ROW(LOOKUP(CONCATENATE($A30,B$1,"1--"),'RawData_Hard - results-9'!B2:B652)))</f>
        <v>63</v>
      </c>
      <c r="D30" s="25">
        <f>INDEX('RawData_Hard - results-9'!I2:I652,ROW(LOOKUP(CONCATENATE($A30,D$1,"1--"),'RawData_Hard - results-9'!B2:B652)))</f>
        <v>408.145</v>
      </c>
      <c r="E30" t="s" s="67">
        <f>INDEX('RawData_Hard - results-9'!H2:H652,ROW(LOOKUP(CONCATENATE($A30,D$1,"1--"),'RawData_Hard - results-9'!B2:B652)))</f>
        <v>33</v>
      </c>
      <c r="F30" s="25">
        <f>INDEX('RawData_Hard - results-9'!I2:I652,ROW(LOOKUP(CONCATENATE($A30,F$1,"1reverse_sequential3"),'RawData_Hard - results-9'!B2:B652)))</f>
        <v>408.551</v>
      </c>
      <c r="G30" t="s" s="19">
        <f>INDEX('RawData_Hard - results-9'!H2:H652,ROW(LOOKUP(CONCATENATE($A30,F$1,"1reverse_sequential3"),'RawData_Hard - results-9'!B2:B652)))</f>
        <v>33</v>
      </c>
      <c r="H30" t="s" s="138">
        <f>INDEX(A$1:J$1,MATCH(J30,A30:G30))</f>
        <v>3614</v>
      </c>
      <c r="I30" t="s" s="138">
        <f>LOOKUP("NO_NASH_EQ_FOUND",B30:G30)</f>
        <v>33</v>
      </c>
      <c r="J30" s="139">
        <f>MIN(F30,B30,D30)</f>
        <v>408.145</v>
      </c>
    </row>
    <row r="31" ht="20.05" customHeight="1">
      <c r="A31" t="s" s="16">
        <v>3179</v>
      </c>
      <c r="B31" s="137">
        <f>INDEX('RawData_Hard - results-9'!I2:I652,ROW(LOOKUP(CONCATENATE($A31,B$1,"1--"),'RawData_Hard - results-9'!B2:B652)))</f>
        <v>1801.21</v>
      </c>
      <c r="C31" t="s" s="19">
        <f>INDEX('RawData_Hard - results-9'!H2:H652,ROW(LOOKUP(CONCATENATE($A31,B$1,"1--"),'RawData_Hard - results-9'!B2:B652)))</f>
        <v>63</v>
      </c>
      <c r="D31" s="25">
        <f>INDEX('RawData_Hard - results-9'!I2:I652,ROW(LOOKUP(CONCATENATE($A31,D$1,"1--"),'RawData_Hard - results-9'!B2:B652)))</f>
        <v>235.91</v>
      </c>
      <c r="E31" t="s" s="67">
        <f>INDEX('RawData_Hard - results-9'!H2:H652,ROW(LOOKUP(CONCATENATE($A31,D$1,"1--"),'RawData_Hard - results-9'!B2:B652)))</f>
        <v>80</v>
      </c>
      <c r="F31" s="25">
        <f>INDEX('RawData_Hard - results-9'!I2:I652,ROW(LOOKUP(CONCATENATE($A31,F$1,"1reverse_sequential3"),'RawData_Hard - results-9'!B2:B652)))</f>
        <v>1800.82</v>
      </c>
      <c r="G31" t="s" s="19">
        <f>INDEX('RawData_Hard - results-9'!H2:H652,ROW(LOOKUP(CONCATENATE($A31,F$1,"1reverse_sequential3"),'RawData_Hard - results-9'!B2:B652)))</f>
        <v>63</v>
      </c>
      <c r="H31" t="s" s="138">
        <f>INDEX(A$1:J$1,MATCH(J31,A31:G31))</f>
        <v>3614</v>
      </c>
      <c r="I31" t="s" s="138">
        <f>LOOKUP("NO_NASH_EQ_FOUND",B31:G31)</f>
        <v>3615</v>
      </c>
      <c r="J31" s="139">
        <f>MIN(F31,B31,D31)</f>
        <v>235.91</v>
      </c>
    </row>
    <row r="32" ht="20.05" customHeight="1">
      <c r="A32" t="s" s="16">
        <v>3199</v>
      </c>
      <c r="B32" s="137">
        <f>INDEX('RawData_Hard - results-9'!I2:I652,ROW(LOOKUP(CONCATENATE($A32,B$1,"1--"),'RawData_Hard - results-9'!B2:B652)))</f>
        <v>1801.14</v>
      </c>
      <c r="C32" t="s" s="19">
        <f>INDEX('RawData_Hard - results-9'!H2:H652,ROW(LOOKUP(CONCATENATE($A32,B$1,"1--"),'RawData_Hard - results-9'!B2:B652)))</f>
        <v>63</v>
      </c>
      <c r="D32" s="25">
        <f>INDEX('RawData_Hard - results-9'!I2:I652,ROW(LOOKUP(CONCATENATE($A32,D$1,"1--"),'RawData_Hard - results-9'!B2:B652)))</f>
        <v>444.398</v>
      </c>
      <c r="E32" t="s" s="67">
        <f>INDEX('RawData_Hard - results-9'!H2:H652,ROW(LOOKUP(CONCATENATE($A32,D$1,"1--"),'RawData_Hard - results-9'!B2:B652)))</f>
        <v>80</v>
      </c>
      <c r="F32" s="25">
        <f>INDEX('RawData_Hard - results-9'!I2:I652,ROW(LOOKUP(CONCATENATE($A32,F$1,"1reverse_sequential3"),'RawData_Hard - results-9'!B2:B652)))</f>
        <v>1800.92</v>
      </c>
      <c r="G32" t="s" s="19">
        <f>INDEX('RawData_Hard - results-9'!H2:H652,ROW(LOOKUP(CONCATENATE($A32,F$1,"1reverse_sequential3"),'RawData_Hard - results-9'!B2:B652)))</f>
        <v>63</v>
      </c>
      <c r="H32" t="s" s="138">
        <f>INDEX(A$1:J$1,MATCH(J32,A32:G32))</f>
        <v>3614</v>
      </c>
      <c r="I32" t="s" s="138">
        <f>LOOKUP("NO_NASH_EQ_FOUND",B32:G32)</f>
        <v>3615</v>
      </c>
      <c r="J32" s="139">
        <f>MIN(F32,B32,D32)</f>
        <v>444.398</v>
      </c>
    </row>
    <row r="33" ht="20.05" customHeight="1">
      <c r="A33" t="s" s="16">
        <v>3218</v>
      </c>
      <c r="B33" s="137">
        <f>INDEX('RawData_Hard - results-9'!I2:I652,ROW(LOOKUP(CONCATENATE($A33,B$1,"1--"),'RawData_Hard - results-9'!B2:B652)))</f>
        <v>2.49418</v>
      </c>
      <c r="C33" t="s" s="19">
        <f>INDEX('RawData_Hard - results-9'!H2:H652,ROW(LOOKUP(CONCATENATE($A33,B$1,"1--"),'RawData_Hard - results-9'!B2:B652)))</f>
        <v>80</v>
      </c>
      <c r="D33" s="25">
        <f>INDEX('RawData_Hard - results-9'!I2:I652,ROW(LOOKUP(CONCATENATE($A33,D$1,"1--"),'RawData_Hard - results-9'!B2:B652)))</f>
        <v>30.0041</v>
      </c>
      <c r="E33" t="s" s="67">
        <f>INDEX('RawData_Hard - results-9'!H2:H652,ROW(LOOKUP(CONCATENATE($A33,D$1,"1--"),'RawData_Hard - results-9'!B2:B652)))</f>
        <v>80</v>
      </c>
      <c r="F33" s="25">
        <f>INDEX('RawData_Hard - results-9'!I2:I652,ROW(LOOKUP(CONCATENATE($A33,F$1,"1reverse_sequential3"),'RawData_Hard - results-9'!B2:B652)))</f>
        <v>0.353672</v>
      </c>
      <c r="G33" t="s" s="19">
        <f>INDEX('RawData_Hard - results-9'!H2:H652,ROW(LOOKUP(CONCATENATE($A33,F$1,"1reverse_sequential3"),'RawData_Hard - results-9'!B2:B652)))</f>
        <v>80</v>
      </c>
      <c r="H33" t="s" s="138">
        <f>INDEX(A$1:J$1,MATCH(J33,A33:G33))</f>
        <v>3613</v>
      </c>
      <c r="I33" t="s" s="138">
        <f>LOOKUP("NO_NASH_EQ_FOUND",B33:G33)</f>
        <v>80</v>
      </c>
      <c r="J33" s="139">
        <f>MIN(F33,B33,D33)</f>
        <v>0.353672</v>
      </c>
    </row>
    <row r="34" ht="20.05" customHeight="1">
      <c r="A34" t="s" s="16">
        <v>3234</v>
      </c>
      <c r="B34" s="137">
        <f>INDEX('RawData_Hard - results-9'!I2:I652,ROW(LOOKUP(CONCATENATE($A34,B$1,"1--"),'RawData_Hard - results-9'!B2:B652)))</f>
        <v>1800.72</v>
      </c>
      <c r="C34" t="s" s="19">
        <f>INDEX('RawData_Hard - results-9'!H2:H652,ROW(LOOKUP(CONCATENATE($A34,B$1,"1--"),'RawData_Hard - results-9'!B2:B652)))</f>
        <v>63</v>
      </c>
      <c r="D34" s="25">
        <f>INDEX('RawData_Hard - results-9'!I2:I652,ROW(LOOKUP(CONCATENATE($A34,D$1,"1--"),'RawData_Hard - results-9'!B2:B652)))</f>
        <v>34.0536</v>
      </c>
      <c r="E34" t="s" s="67">
        <f>INDEX('RawData_Hard - results-9'!H2:H652,ROW(LOOKUP(CONCATENATE($A34,D$1,"1--"),'RawData_Hard - results-9'!B2:B652)))</f>
        <v>80</v>
      </c>
      <c r="F34" s="25">
        <f>INDEX('RawData_Hard - results-9'!I2:I652,ROW(LOOKUP(CONCATENATE($A34,F$1,"1reverse_sequential3"),'RawData_Hard - results-9'!B2:B652)))</f>
        <v>0.924224</v>
      </c>
      <c r="G34" t="s" s="19">
        <f>INDEX('RawData_Hard - results-9'!H2:H652,ROW(LOOKUP(CONCATENATE($A34,F$1,"1reverse_sequential3"),'RawData_Hard - results-9'!B2:B652)))</f>
        <v>80</v>
      </c>
      <c r="H34" t="s" s="138">
        <f>INDEX(A$1:J$1,MATCH(J34,A34:G34))</f>
        <v>3613</v>
      </c>
      <c r="I34" t="s" s="138">
        <f>LOOKUP("NO_NASH_EQ_FOUND",B34:G34)</f>
        <v>80</v>
      </c>
      <c r="J34" s="139">
        <f>MIN(F34,B34,D34)</f>
        <v>0.924224</v>
      </c>
    </row>
    <row r="35" ht="20.05" customHeight="1">
      <c r="A35" t="s" s="16">
        <v>3250</v>
      </c>
      <c r="B35" s="137">
        <f>INDEX('RawData_Hard - results-9'!I2:I652,ROW(LOOKUP(CONCATENATE($A35,B$1,"1--"),'RawData_Hard - results-9'!B2:B652)))</f>
        <v>1800.71</v>
      </c>
      <c r="C35" t="s" s="19">
        <f>INDEX('RawData_Hard - results-9'!H2:H652,ROW(LOOKUP(CONCATENATE($A35,B$1,"1--"),'RawData_Hard - results-9'!B2:B652)))</f>
        <v>63</v>
      </c>
      <c r="D35" s="25">
        <f>INDEX('RawData_Hard - results-9'!I2:I652,ROW(LOOKUP(CONCATENATE($A35,D$1,"1--"),'RawData_Hard - results-9'!B2:B652)))</f>
        <v>70.15170000000001</v>
      </c>
      <c r="E35" t="s" s="67">
        <f>INDEX('RawData_Hard - results-9'!H2:H652,ROW(LOOKUP(CONCATENATE($A35,D$1,"1--"),'RawData_Hard - results-9'!B2:B652)))</f>
        <v>80</v>
      </c>
      <c r="F35" s="25">
        <f>INDEX('RawData_Hard - results-9'!I2:I652,ROW(LOOKUP(CONCATENATE($A35,F$1,"1reverse_sequential3"),'RawData_Hard - results-9'!B2:B652)))</f>
        <v>0.625899</v>
      </c>
      <c r="G35" t="s" s="19">
        <f>INDEX('RawData_Hard - results-9'!H2:H652,ROW(LOOKUP(CONCATENATE($A35,F$1,"1reverse_sequential3"),'RawData_Hard - results-9'!B2:B652)))</f>
        <v>80</v>
      </c>
      <c r="H35" t="s" s="138">
        <f>INDEX(A$1:J$1,MATCH(J35,A35:G35))</f>
        <v>3613</v>
      </c>
      <c r="I35" t="s" s="138">
        <f>LOOKUP("NO_NASH_EQ_FOUND",B35:G35)</f>
        <v>80</v>
      </c>
      <c r="J35" s="139">
        <f>MIN(F35,B35,D35)</f>
        <v>0.625899</v>
      </c>
    </row>
    <row r="36" ht="20.05" customHeight="1">
      <c r="A36" t="s" s="16">
        <v>3435</v>
      </c>
      <c r="B36" s="137">
        <f>INDEX('RawData_Hard - results-9'!I2:I652,ROW(LOOKUP(CONCATENATE($A36,B$1,"1--"),'RawData_Hard - results-9'!B2:B652)))</f>
        <v>1800.69</v>
      </c>
      <c r="C36" t="s" s="19">
        <f>INDEX('RawData_Hard - results-9'!H2:H652,ROW(LOOKUP(CONCATENATE($A36,B$1,"1--"),'RawData_Hard - results-9'!B2:B652)))</f>
        <v>63</v>
      </c>
      <c r="D36" s="25">
        <f>INDEX('RawData_Hard - results-9'!I2:I652,ROW(LOOKUP(CONCATENATE($A36,D$1,"1--"),'RawData_Hard - results-9'!B2:B652)))</f>
        <v>34.2306</v>
      </c>
      <c r="E36" t="s" s="67">
        <f>INDEX('RawData_Hard - results-9'!H2:H652,ROW(LOOKUP(CONCATENATE($A36,D$1,"1--"),'RawData_Hard - results-9'!B2:B652)))</f>
        <v>80</v>
      </c>
      <c r="F36" s="25">
        <f>INDEX('RawData_Hard - results-9'!I2:I652,ROW(LOOKUP(CONCATENATE($A36,F$1,"1reverse_sequential3"),'RawData_Hard - results-9'!B2:B652)))</f>
        <v>0.923969</v>
      </c>
      <c r="G36" t="s" s="19">
        <f>INDEX('RawData_Hard - results-9'!H2:H652,ROW(LOOKUP(CONCATENATE($A36,F$1,"1reverse_sequential3"),'RawData_Hard - results-9'!B2:B652)))</f>
        <v>80</v>
      </c>
      <c r="H36" t="s" s="138">
        <f>INDEX(A$1:J$1,MATCH(J36,A36:G36))</f>
        <v>3613</v>
      </c>
      <c r="I36" t="s" s="138">
        <f>LOOKUP("NO_NASH_EQ_FOUND",B36:G36)</f>
        <v>80</v>
      </c>
      <c r="J36" s="139">
        <f>MIN(F36,B36,D36)</f>
        <v>0.923969</v>
      </c>
    </row>
    <row r="37" ht="20.05" customHeight="1">
      <c r="A37" t="s" s="16">
        <v>3279</v>
      </c>
      <c r="B37" s="137">
        <f>INDEX('RawData_Hard - results-9'!I2:I652,ROW(LOOKUP(CONCATENATE($A37,B$1,"1--"),'RawData_Hard - results-9'!B2:B652)))</f>
        <v>1801.22</v>
      </c>
      <c r="C37" t="s" s="19">
        <f>INDEX('RawData_Hard - results-9'!H2:H652,ROW(LOOKUP(CONCATENATE($A37,B$1,"1--"),'RawData_Hard - results-9'!B2:B652)))</f>
        <v>63</v>
      </c>
      <c r="D37" s="25">
        <f>INDEX('RawData_Hard - results-9'!I2:I652,ROW(LOOKUP(CONCATENATE($A37,D$1,"1--"),'RawData_Hard - results-9'!B2:B652)))</f>
        <v>1374.13</v>
      </c>
      <c r="E37" t="s" s="67">
        <f>INDEX('RawData_Hard - results-9'!H2:H652,ROW(LOOKUP(CONCATENATE($A37,D$1,"1--"),'RawData_Hard - results-9'!B2:B652)))</f>
        <v>33</v>
      </c>
      <c r="F37" s="25">
        <f>INDEX('RawData_Hard - results-9'!I2:I652,ROW(LOOKUP(CONCATENATE($A37,F$1,"1reverse_sequential3"),'RawData_Hard - results-9'!B2:B652)))</f>
        <v>1372.34</v>
      </c>
      <c r="G37" t="s" s="19">
        <f>INDEX('RawData_Hard - results-9'!H2:H652,ROW(LOOKUP(CONCATENATE($A37,F$1,"1reverse_sequential3"),'RawData_Hard - results-9'!B2:B652)))</f>
        <v>33</v>
      </c>
      <c r="H37" t="s" s="138">
        <f>INDEX(A$1:J$1,MATCH(J37,A37:G37))</f>
        <v>3613</v>
      </c>
      <c r="I37" t="s" s="138">
        <f>LOOKUP("NO_NASH_EQ_FOUND",B37:G37)</f>
        <v>33</v>
      </c>
      <c r="J37" s="139">
        <f>MIN(F37,B37,D37)</f>
        <v>1372.34</v>
      </c>
    </row>
    <row r="38" ht="20.05" customHeight="1">
      <c r="A38" t="s" s="16">
        <v>3292</v>
      </c>
      <c r="B38" s="137">
        <f>INDEX('RawData_Hard - results-9'!I2:I652,ROW(LOOKUP(CONCATENATE($A38,B$1,"1--"),'RawData_Hard - results-9'!B2:B652)))</f>
        <v>1800.52</v>
      </c>
      <c r="C38" t="s" s="19">
        <f>INDEX('RawData_Hard - results-9'!H2:H652,ROW(LOOKUP(CONCATENATE($A38,B$1,"1--"),'RawData_Hard - results-9'!B2:B652)))</f>
        <v>63</v>
      </c>
      <c r="D38" s="25">
        <f>INDEX('RawData_Hard - results-9'!I2:I652,ROW(LOOKUP(CONCATENATE($A38,D$1,"1--"),'RawData_Hard - results-9'!B2:B652)))</f>
        <v>25.9357</v>
      </c>
      <c r="E38" t="s" s="67">
        <f>INDEX('RawData_Hard - results-9'!H2:H652,ROW(LOOKUP(CONCATENATE($A38,D$1,"1--"),'RawData_Hard - results-9'!B2:B652)))</f>
        <v>80</v>
      </c>
      <c r="F38" s="25">
        <f>INDEX('RawData_Hard - results-9'!I2:I652,ROW(LOOKUP(CONCATENATE($A38,F$1,"1reverse_sequential3"),'RawData_Hard - results-9'!B2:B652)))</f>
        <v>1800.5</v>
      </c>
      <c r="G38" t="s" s="19">
        <f>INDEX('RawData_Hard - results-9'!H2:H652,ROW(LOOKUP(CONCATENATE($A38,F$1,"1reverse_sequential3"),'RawData_Hard - results-9'!B2:B652)))</f>
        <v>63</v>
      </c>
      <c r="H38" t="s" s="138">
        <f>INDEX(A$1:J$1,MATCH(J38,A38:G38))</f>
        <v>3614</v>
      </c>
      <c r="I38" t="s" s="138">
        <f>LOOKUP("NO_NASH_EQ_FOUND",B38:G38)</f>
        <v>3615</v>
      </c>
      <c r="J38" s="139">
        <f>MIN(F38,B38,D38)</f>
        <v>25.9357</v>
      </c>
    </row>
    <row r="39" ht="20.05" customHeight="1">
      <c r="A39" t="s" s="16">
        <v>3306</v>
      </c>
      <c r="B39" s="137">
        <f>INDEX('RawData_Hard - results-9'!I2:I652,ROW(LOOKUP(CONCATENATE($A39,B$1,"1--"),'RawData_Hard - results-9'!B2:B652)))</f>
        <v>1800.74</v>
      </c>
      <c r="C39" t="s" s="19">
        <f>INDEX('RawData_Hard - results-9'!H2:H652,ROW(LOOKUP(CONCATENATE($A39,B$1,"1--"),'RawData_Hard - results-9'!B2:B652)))</f>
        <v>63</v>
      </c>
      <c r="D39" s="25">
        <f>INDEX('RawData_Hard - results-9'!I2:I652,ROW(LOOKUP(CONCATENATE($A39,D$1,"1--"),'RawData_Hard - results-9'!B2:B652)))</f>
        <v>65.1584</v>
      </c>
      <c r="E39" t="s" s="67">
        <f>INDEX('RawData_Hard - results-9'!H2:H652,ROW(LOOKUP(CONCATENATE($A39,D$1,"1--"),'RawData_Hard - results-9'!B2:B652)))</f>
        <v>80</v>
      </c>
      <c r="F39" s="25">
        <f>INDEX('RawData_Hard - results-9'!I2:I652,ROW(LOOKUP(CONCATENATE($A39,F$1,"1reverse_sequential3"),'RawData_Hard - results-9'!B2:B652)))</f>
        <v>1.39105</v>
      </c>
      <c r="G39" t="s" s="19">
        <f>INDEX('RawData_Hard - results-9'!H2:H652,ROW(LOOKUP(CONCATENATE($A39,F$1,"1reverse_sequential3"),'RawData_Hard - results-9'!B2:B652)))</f>
        <v>80</v>
      </c>
      <c r="H39" t="s" s="138">
        <f>INDEX(A$1:J$1,MATCH(J39,A39:G39))</f>
        <v>3613</v>
      </c>
      <c r="I39" t="s" s="138">
        <f>LOOKUP("NO_NASH_EQ_FOUND",B39:G39)</f>
        <v>80</v>
      </c>
      <c r="J39" s="139">
        <f>MIN(F39,B39,D39)</f>
        <v>1.39105</v>
      </c>
    </row>
    <row r="40" ht="20.05" customHeight="1">
      <c r="A40" t="s" s="16">
        <v>3322</v>
      </c>
      <c r="B40" s="137">
        <f>INDEX('RawData_Hard - results-9'!I2:I652,ROW(LOOKUP(CONCATENATE($A40,B$1,"1--"),'RawData_Hard - results-9'!B2:B652)))</f>
        <v>1800.75</v>
      </c>
      <c r="C40" t="s" s="19">
        <f>INDEX('RawData_Hard - results-9'!H2:H652,ROW(LOOKUP(CONCATENATE($A40,B$1,"1--"),'RawData_Hard - results-9'!B2:B652)))</f>
        <v>63</v>
      </c>
      <c r="D40" s="25">
        <f>INDEX('RawData_Hard - results-9'!I2:I652,ROW(LOOKUP(CONCATENATE($A40,D$1,"1--"),'RawData_Hard - results-9'!B2:B652)))</f>
        <v>124.336</v>
      </c>
      <c r="E40" t="s" s="67">
        <f>INDEX('RawData_Hard - results-9'!H2:H652,ROW(LOOKUP(CONCATENATE($A40,D$1,"1--"),'RawData_Hard - results-9'!B2:B652)))</f>
        <v>33</v>
      </c>
      <c r="F40" s="25">
        <f>INDEX('RawData_Hard - results-9'!I2:I652,ROW(LOOKUP(CONCATENATE($A40,F$1,"1reverse_sequential3"),'RawData_Hard - results-9'!B2:B652)))</f>
        <v>132.393</v>
      </c>
      <c r="G40" t="s" s="19">
        <f>INDEX('RawData_Hard - results-9'!H2:H652,ROW(LOOKUP(CONCATENATE($A40,F$1,"1reverse_sequential3"),'RawData_Hard - results-9'!B2:B652)))</f>
        <v>33</v>
      </c>
      <c r="H40" t="s" s="138">
        <f>INDEX(A$1:J$1,MATCH(J40,A40:G40))</f>
        <v>3614</v>
      </c>
      <c r="I40" t="s" s="138">
        <f>LOOKUP("NO_NASH_EQ_FOUND",B40:G40)</f>
        <v>33</v>
      </c>
      <c r="J40" s="139">
        <f>MIN(F40,B40,D40)</f>
        <v>124.336</v>
      </c>
    </row>
    <row r="41" ht="20.05" customHeight="1">
      <c r="A41" t="s" s="16">
        <v>3337</v>
      </c>
      <c r="B41" s="137">
        <f>INDEX('RawData_Hard - results-9'!I2:I652,ROW(LOOKUP(CONCATENATE($A41,B$1,"1--"),'RawData_Hard - results-9'!B2:B652)))</f>
        <v>1800.71</v>
      </c>
      <c r="C41" t="s" s="19">
        <f>INDEX('RawData_Hard - results-9'!H2:H652,ROW(LOOKUP(CONCATENATE($A41,B$1,"1--"),'RawData_Hard - results-9'!B2:B652)))</f>
        <v>63</v>
      </c>
      <c r="D41" s="25">
        <f>INDEX('RawData_Hard - results-9'!I2:I652,ROW(LOOKUP(CONCATENATE($A41,D$1,"1--"),'RawData_Hard - results-9'!B2:B652)))</f>
        <v>26.2411</v>
      </c>
      <c r="E41" t="s" s="67">
        <f>INDEX('RawData_Hard - results-9'!H2:H652,ROW(LOOKUP(CONCATENATE($A41,D$1,"1--"),'RawData_Hard - results-9'!B2:B652)))</f>
        <v>80</v>
      </c>
      <c r="F41" s="25">
        <f>INDEX('RawData_Hard - results-9'!I2:I652,ROW(LOOKUP(CONCATENATE($A41,F$1,"1reverse_sequential3"),'RawData_Hard - results-9'!B2:B652)))</f>
        <v>1800.69</v>
      </c>
      <c r="G41" t="s" s="19">
        <f>INDEX('RawData_Hard - results-9'!H2:H652,ROW(LOOKUP(CONCATENATE($A41,F$1,"1reverse_sequential3"),'RawData_Hard - results-9'!B2:B652)))</f>
        <v>63</v>
      </c>
      <c r="H41" t="s" s="138">
        <f>INDEX(A$1:J$1,MATCH(J41,A41:G41))</f>
        <v>3614</v>
      </c>
      <c r="I41" t="s" s="138">
        <f>LOOKUP("NO_NASH_EQ_FOUND",B41:G41)</f>
        <v>3615</v>
      </c>
      <c r="J41" s="139">
        <f>MIN(F41,B41,D41)</f>
        <v>26.2411</v>
      </c>
    </row>
    <row r="42" ht="20.05" customHeight="1">
      <c r="A42" t="s" s="16">
        <v>3353</v>
      </c>
      <c r="B42" s="137">
        <f>INDEX('RawData_Hard - results-9'!I2:I652,ROW(LOOKUP(CONCATENATE($A42,B$1,"1--"),'RawData_Hard - results-9'!B2:B652)))</f>
        <v>1800.64</v>
      </c>
      <c r="C42" t="s" s="19">
        <f>INDEX('RawData_Hard - results-9'!H2:H652,ROW(LOOKUP(CONCATENATE($A42,B$1,"1--"),'RawData_Hard - results-9'!B2:B652)))</f>
        <v>63</v>
      </c>
      <c r="D42" s="25">
        <f>INDEX('RawData_Hard - results-9'!I2:I652,ROW(LOOKUP(CONCATENATE($A42,D$1,"1--"),'RawData_Hard - results-9'!B2:B652)))</f>
        <v>38.4866</v>
      </c>
      <c r="E42" t="s" s="67">
        <f>INDEX('RawData_Hard - results-9'!H2:H652,ROW(LOOKUP(CONCATENATE($A42,D$1,"1--"),'RawData_Hard - results-9'!B2:B652)))</f>
        <v>80</v>
      </c>
      <c r="F42" s="25">
        <f>INDEX('RawData_Hard - results-9'!I2:I652,ROW(LOOKUP(CONCATENATE($A42,F$1,"1reverse_sequential3"),'RawData_Hard - results-9'!B2:B652)))</f>
        <v>0.120748</v>
      </c>
      <c r="G42" t="s" s="19">
        <f>INDEX('RawData_Hard - results-9'!H2:H652,ROW(LOOKUP(CONCATENATE($A42,F$1,"1reverse_sequential3"),'RawData_Hard - results-9'!B2:B652)))</f>
        <v>80</v>
      </c>
      <c r="H42" t="s" s="138">
        <f>INDEX(A$1:J$1,MATCH(J42,A42:G42))</f>
        <v>3613</v>
      </c>
      <c r="I42" t="s" s="138">
        <f>LOOKUP("NO_NASH_EQ_FOUND",B42:G42)</f>
        <v>80</v>
      </c>
      <c r="J42" s="139">
        <f>MIN(F42,B42,D42)</f>
        <v>0.120748</v>
      </c>
    </row>
    <row r="43" ht="20.05" customHeight="1">
      <c r="A43" t="s" s="16">
        <v>3368</v>
      </c>
      <c r="B43" s="137">
        <f>INDEX('RawData_Hard - results-9'!I2:I652,ROW(LOOKUP(CONCATENATE($A43,B$1,"1--"),'RawData_Hard - results-9'!B2:B652)))</f>
        <v>1800.64</v>
      </c>
      <c r="C43" t="s" s="19">
        <f>INDEX('RawData_Hard - results-9'!H2:H652,ROW(LOOKUP(CONCATENATE($A43,B$1,"1--"),'RawData_Hard - results-9'!B2:B652)))</f>
        <v>63</v>
      </c>
      <c r="D43" s="25">
        <f>INDEX('RawData_Hard - results-9'!I2:I652,ROW(LOOKUP(CONCATENATE($A43,D$1,"1--"),'RawData_Hard - results-9'!B2:B652)))</f>
        <v>30.53</v>
      </c>
      <c r="E43" t="s" s="67">
        <f>INDEX('RawData_Hard - results-9'!H2:H652,ROW(LOOKUP(CONCATENATE($A43,D$1,"1--"),'RawData_Hard - results-9'!B2:B652)))</f>
        <v>80</v>
      </c>
      <c r="F43" s="25">
        <f>INDEX('RawData_Hard - results-9'!I2:I652,ROW(LOOKUP(CONCATENATE($A43,F$1,"1reverse_sequential3"),'RawData_Hard - results-9'!B2:B652)))</f>
        <v>1800.64</v>
      </c>
      <c r="G43" t="s" s="19">
        <f>INDEX('RawData_Hard - results-9'!H2:H652,ROW(LOOKUP(CONCATENATE($A43,F$1,"1reverse_sequential3"),'RawData_Hard - results-9'!B2:B652)))</f>
        <v>63</v>
      </c>
      <c r="H43" t="s" s="138">
        <f>INDEX(A$1:J$1,MATCH(J43,A43:G43))</f>
        <v>3614</v>
      </c>
      <c r="I43" t="s" s="138">
        <f>LOOKUP("NO_NASH_EQ_FOUND",B43:G43)</f>
        <v>3615</v>
      </c>
      <c r="J43" s="139">
        <f>MIN(F43,B43,D43)</f>
        <v>30.53</v>
      </c>
    </row>
    <row r="44" ht="20.05" customHeight="1">
      <c r="A44" t="s" s="16">
        <v>3384</v>
      </c>
      <c r="B44" s="137">
        <f>INDEX('RawData_Hard - results-9'!I2:I652,ROW(LOOKUP(CONCATENATE($A44,B$1,"1--"),'RawData_Hard - results-9'!B2:B652)))</f>
        <v>1800.8</v>
      </c>
      <c r="C44" t="s" s="19">
        <f>INDEX('RawData_Hard - results-9'!H2:H652,ROW(LOOKUP(CONCATENATE($A44,B$1,"1--"),'RawData_Hard - results-9'!B2:B652)))</f>
        <v>63</v>
      </c>
      <c r="D44" s="25">
        <f>INDEX('RawData_Hard - results-9'!I2:I652,ROW(LOOKUP(CONCATENATE($A44,D$1,"1--"),'RawData_Hard - results-9'!B2:B652)))</f>
        <v>103.304</v>
      </c>
      <c r="E44" t="s" s="67">
        <f>INDEX('RawData_Hard - results-9'!H2:H652,ROW(LOOKUP(CONCATENATE($A44,D$1,"1--"),'RawData_Hard - results-9'!B2:B652)))</f>
        <v>33</v>
      </c>
      <c r="F44" s="25">
        <f>INDEX('RawData_Hard - results-9'!I2:I652,ROW(LOOKUP(CONCATENATE($A44,F$1,"1reverse_sequential3"),'RawData_Hard - results-9'!B2:B652)))</f>
        <v>103.686</v>
      </c>
      <c r="G44" t="s" s="19">
        <f>INDEX('RawData_Hard - results-9'!H2:H652,ROW(LOOKUP(CONCATENATE($A44,F$1,"1reverse_sequential3"),'RawData_Hard - results-9'!B2:B652)))</f>
        <v>33</v>
      </c>
      <c r="H44" t="s" s="138">
        <f>INDEX(A$1:J$1,MATCH(J44,A44:G44))</f>
        <v>3614</v>
      </c>
      <c r="I44" t="s" s="138">
        <f>LOOKUP("NO_NASH_EQ_FOUND",B44:G44)</f>
        <v>33</v>
      </c>
      <c r="J44" s="139">
        <f>MIN(F44,B44,D44)</f>
        <v>103.304</v>
      </c>
    </row>
    <row r="45" ht="20.05" customHeight="1">
      <c r="A45" t="s" s="16">
        <v>3400</v>
      </c>
      <c r="B45" s="137">
        <f>INDEX('RawData_Hard - results-9'!I2:I652,ROW(LOOKUP(CONCATENATE($A45,B$1,"1--"),'RawData_Hard - results-9'!B2:B652)))</f>
        <v>1800.5</v>
      </c>
      <c r="C45" t="s" s="19">
        <f>INDEX('RawData_Hard - results-9'!H2:H652,ROW(LOOKUP(CONCATENATE($A45,B$1,"1--"),'RawData_Hard - results-9'!B2:B652)))</f>
        <v>63</v>
      </c>
      <c r="D45" s="25">
        <f>INDEX('RawData_Hard - results-9'!I2:I652,ROW(LOOKUP(CONCATENATE($A45,D$1,"1--"),'RawData_Hard - results-9'!B2:B652)))</f>
        <v>11.8804</v>
      </c>
      <c r="E45" t="s" s="67">
        <f>INDEX('RawData_Hard - results-9'!H2:H652,ROW(LOOKUP(CONCATENATE($A45,D$1,"1--"),'RawData_Hard - results-9'!B2:B652)))</f>
        <v>80</v>
      </c>
      <c r="F45" s="25">
        <f>INDEX('RawData_Hard - results-9'!I2:I652,ROW(LOOKUP(CONCATENATE($A45,F$1,"1reverse_sequential3"),'RawData_Hard - results-9'!B2:B652)))</f>
        <v>1.4487</v>
      </c>
      <c r="G45" t="s" s="19">
        <f>INDEX('RawData_Hard - results-9'!H2:H652,ROW(LOOKUP(CONCATENATE($A45,F$1,"1reverse_sequential3"),'RawData_Hard - results-9'!B2:B652)))</f>
        <v>80</v>
      </c>
      <c r="H45" t="s" s="138">
        <f>INDEX(A$1:J$1,MATCH(J45,A45:G45))</f>
        <v>3613</v>
      </c>
      <c r="I45" t="s" s="138">
        <f>LOOKUP("NO_NASH_EQ_FOUND",B45:G45)</f>
        <v>80</v>
      </c>
      <c r="J45" s="139">
        <f>MIN(F45,B45,D45)</f>
        <v>1.4487</v>
      </c>
    </row>
    <row r="46" ht="20.05" customHeight="1">
      <c r="A46" t="s" s="16">
        <v>3417</v>
      </c>
      <c r="B46" s="137">
        <f>INDEX('RawData_Hard - results-9'!I2:I652,ROW(LOOKUP(CONCATENATE($A46,B$1,"1--"),'RawData_Hard - results-9'!B2:B652)))</f>
        <v>1800.92</v>
      </c>
      <c r="C46" t="s" s="19">
        <f>INDEX('RawData_Hard - results-9'!H2:H652,ROW(LOOKUP(CONCATENATE($A46,B$1,"1--"),'RawData_Hard - results-9'!B2:B652)))</f>
        <v>63</v>
      </c>
      <c r="D46" s="25">
        <f>INDEX('RawData_Hard - results-9'!I2:I652,ROW(LOOKUP(CONCATENATE($A46,D$1,"1--"),'RawData_Hard - results-9'!B2:B652)))</f>
        <v>172.997</v>
      </c>
      <c r="E46" t="s" s="67">
        <f>INDEX('RawData_Hard - results-9'!H2:H652,ROW(LOOKUP(CONCATENATE($A46,D$1,"1--"),'RawData_Hard - results-9'!B2:B652)))</f>
        <v>33</v>
      </c>
      <c r="F46" s="25">
        <f>INDEX('RawData_Hard - results-9'!I2:I652,ROW(LOOKUP(CONCATENATE($A46,F$1,"1reverse_sequential3"),'RawData_Hard - results-9'!B2:B652)))</f>
        <v>1800.7</v>
      </c>
      <c r="G46" t="s" s="19">
        <f>INDEX('RawData_Hard - results-9'!H2:H652,ROW(LOOKUP(CONCATENATE($A46,F$1,"1reverse_sequential3"),'RawData_Hard - results-9'!B2:B652)))</f>
        <v>63</v>
      </c>
      <c r="H46" t="s" s="138">
        <f>INDEX(A$1:J$1,MATCH(J46,A46:G46))</f>
        <v>3614</v>
      </c>
      <c r="I46" t="s" s="138">
        <f>LOOKUP("NO_NASH_EQ_FOUND",B46:G46)</f>
        <v>3621</v>
      </c>
      <c r="J46" s="139">
        <f>MIN(F46,B46,D46)</f>
        <v>172.997</v>
      </c>
    </row>
    <row r="47" ht="20.05" customHeight="1">
      <c r="A47" t="s" s="16">
        <v>3448</v>
      </c>
      <c r="B47" s="137">
        <f>INDEX('RawData_Hard - results-9'!I2:I652,ROW(LOOKUP(CONCATENATE($A47,B$1,"1--"),'RawData_Hard - results-9'!B2:B652)))</f>
        <v>2.40465</v>
      </c>
      <c r="C47" t="s" s="19">
        <f>INDEX('RawData_Hard - results-9'!H2:H652,ROW(LOOKUP(CONCATENATE($A47,B$1,"1--"),'RawData_Hard - results-9'!B2:B652)))</f>
        <v>80</v>
      </c>
      <c r="D47" s="25">
        <f>INDEX('RawData_Hard - results-9'!I2:I652,ROW(LOOKUP(CONCATENATE($A47,D$1,"1--"),'RawData_Hard - results-9'!B2:B652)))</f>
        <v>30.1475</v>
      </c>
      <c r="E47" t="s" s="67">
        <f>INDEX('RawData_Hard - results-9'!H2:H652,ROW(LOOKUP(CONCATENATE($A47,D$1,"1--"),'RawData_Hard - results-9'!B2:B652)))</f>
        <v>80</v>
      </c>
      <c r="F47" s="25">
        <f>INDEX('RawData_Hard - results-9'!I2:I652,ROW(LOOKUP(CONCATENATE($A47,F$1,"1reverse_sequential3"),'RawData_Hard - results-9'!B2:B652)))</f>
        <v>0.355848</v>
      </c>
      <c r="G47" t="s" s="19">
        <f>INDEX('RawData_Hard - results-9'!H2:H652,ROW(LOOKUP(CONCATENATE($A47,F$1,"1reverse_sequential3"),'RawData_Hard - results-9'!B2:B652)))</f>
        <v>80</v>
      </c>
      <c r="H47" t="s" s="138">
        <f>INDEX(A$1:J$1,MATCH(J47,A47:G47))</f>
        <v>3613</v>
      </c>
      <c r="I47" t="s" s="138">
        <f>LOOKUP("NO_NASH_EQ_FOUND",B47:G47)</f>
        <v>80</v>
      </c>
      <c r="J47" s="139">
        <f>MIN(F47,B47,D47)</f>
        <v>0.355848</v>
      </c>
    </row>
    <row r="48" ht="20.05" customHeight="1">
      <c r="A48" t="s" s="16">
        <v>3461</v>
      </c>
      <c r="B48" s="137">
        <f>INDEX('RawData_Hard - results-9'!I2:I652,ROW(LOOKUP(CONCATENATE($A48,B$1,"1--"),'RawData_Hard - results-9'!B2:B652)))</f>
        <v>1801.06</v>
      </c>
      <c r="C48" t="s" s="19">
        <f>INDEX('RawData_Hard - results-9'!H2:H652,ROW(LOOKUP(CONCATENATE($A48,B$1,"1--"),'RawData_Hard - results-9'!B2:B652)))</f>
        <v>63</v>
      </c>
      <c r="D48" s="25">
        <f>INDEX('RawData_Hard - results-9'!I2:I652,ROW(LOOKUP(CONCATENATE($A48,D$1,"1--"),'RawData_Hard - results-9'!B2:B652)))</f>
        <v>447.55</v>
      </c>
      <c r="E48" t="s" s="67">
        <f>INDEX('RawData_Hard - results-9'!H2:H652,ROW(LOOKUP(CONCATENATE($A48,D$1,"1--"),'RawData_Hard - results-9'!B2:B652)))</f>
        <v>80</v>
      </c>
      <c r="F48" s="25">
        <f>INDEX('RawData_Hard - results-9'!I2:I652,ROW(LOOKUP(CONCATENATE($A48,F$1,"1reverse_sequential3"),'RawData_Hard - results-9'!B2:B652)))</f>
        <v>1800.91</v>
      </c>
      <c r="G48" t="s" s="19">
        <f>INDEX('RawData_Hard - results-9'!H2:H652,ROW(LOOKUP(CONCATENATE($A48,F$1,"1reverse_sequential3"),'RawData_Hard - results-9'!B2:B652)))</f>
        <v>63</v>
      </c>
      <c r="H48" t="s" s="138">
        <f>INDEX(A$1:J$1,MATCH(J48,A48:G48))</f>
        <v>3614</v>
      </c>
      <c r="I48" t="s" s="138">
        <f>LOOKUP("NO_NASH_EQ_FOUND",B48:G48)</f>
        <v>3615</v>
      </c>
      <c r="J48" s="139">
        <f>MIN(F48,B48,D48)</f>
        <v>447.55</v>
      </c>
    </row>
    <row r="49" ht="20.05" customHeight="1">
      <c r="A49" t="s" s="16">
        <v>3474</v>
      </c>
      <c r="B49" s="137">
        <f>INDEX('RawData_Hard - results-9'!I2:I652,ROW(LOOKUP(CONCATENATE($A49,B$1,"1--"),'RawData_Hard - results-9'!B2:B652)))</f>
        <v>1801.12</v>
      </c>
      <c r="C49" t="s" s="19">
        <f>INDEX('RawData_Hard - results-9'!H2:H652,ROW(LOOKUP(CONCATENATE($A49,B$1,"1--"),'RawData_Hard - results-9'!B2:B652)))</f>
        <v>63</v>
      </c>
      <c r="D49" s="25">
        <f>INDEX('RawData_Hard - results-9'!I2:I652,ROW(LOOKUP(CONCATENATE($A49,D$1,"1--"),'RawData_Hard - results-9'!B2:B652)))</f>
        <v>235.574</v>
      </c>
      <c r="E49" t="s" s="67">
        <f>INDEX('RawData_Hard - results-9'!H2:H652,ROW(LOOKUP(CONCATENATE($A49,D$1,"1--"),'RawData_Hard - results-9'!B2:B652)))</f>
        <v>80</v>
      </c>
      <c r="F49" s="25">
        <f>INDEX('RawData_Hard - results-9'!I2:I652,ROW(LOOKUP(CONCATENATE($A49,F$1,"1reverse_sequential3"),'RawData_Hard - results-9'!B2:B652)))</f>
        <v>1800.82</v>
      </c>
      <c r="G49" t="s" s="19">
        <f>INDEX('RawData_Hard - results-9'!H2:H652,ROW(LOOKUP(CONCATENATE($A49,F$1,"1reverse_sequential3"),'RawData_Hard - results-9'!B2:B652)))</f>
        <v>63</v>
      </c>
      <c r="H49" t="s" s="138">
        <f>INDEX(A$1:J$1,MATCH(J49,A49:G49))</f>
        <v>3614</v>
      </c>
      <c r="I49" t="s" s="138">
        <f>LOOKUP("NO_NASH_EQ_FOUND",B49:G49)</f>
        <v>3615</v>
      </c>
      <c r="J49" s="139">
        <f>MIN(F49,B49,D49)</f>
        <v>235.574</v>
      </c>
    </row>
    <row r="50" ht="20.05" customHeight="1">
      <c r="A50" t="s" s="16">
        <v>3488</v>
      </c>
      <c r="B50" s="137">
        <f>INDEX('RawData_Hard - results-9'!I2:I652,ROW(LOOKUP(CONCATENATE($A50,B$1,"1--"),'RawData_Hard - results-9'!B2:B652)))</f>
        <v>1801.24</v>
      </c>
      <c r="C50" t="s" s="19">
        <f>INDEX('RawData_Hard - results-9'!H2:H652,ROW(LOOKUP(CONCATENATE($A50,B$1,"1--"),'RawData_Hard - results-9'!B2:B652)))</f>
        <v>63</v>
      </c>
      <c r="D50" s="25">
        <f>INDEX('RawData_Hard - results-9'!I2:I652,ROW(LOOKUP(CONCATENATE($A50,D$1,"1--"),'RawData_Hard - results-9'!B2:B652)))</f>
        <v>407.621</v>
      </c>
      <c r="E50" t="s" s="67">
        <f>INDEX('RawData_Hard - results-9'!H2:H652,ROW(LOOKUP(CONCATENATE($A50,D$1,"1--"),'RawData_Hard - results-9'!B2:B652)))</f>
        <v>33</v>
      </c>
      <c r="F50" s="25">
        <f>INDEX('RawData_Hard - results-9'!I2:I652,ROW(LOOKUP(CONCATENATE($A50,F$1,"1reverse_sequential3"),'RawData_Hard - results-9'!B2:B652)))</f>
        <v>409.509</v>
      </c>
      <c r="G50" t="s" s="19">
        <f>INDEX('RawData_Hard - results-9'!H2:H652,ROW(LOOKUP(CONCATENATE($A50,F$1,"1reverse_sequential3"),'RawData_Hard - results-9'!B2:B652)))</f>
        <v>33</v>
      </c>
      <c r="H50" t="s" s="138">
        <f>INDEX(A$1:J$1,MATCH(J50,A50:G50))</f>
        <v>3614</v>
      </c>
      <c r="I50" t="s" s="138">
        <f>LOOKUP("NO_NASH_EQ_FOUND",B50:G50)</f>
        <v>33</v>
      </c>
      <c r="J50" s="139">
        <f>MIN(F50,B50,D50)</f>
        <v>407.621</v>
      </c>
    </row>
    <row r="51" ht="20.05" customHeight="1">
      <c r="A51" t="s" s="16">
        <v>3501</v>
      </c>
      <c r="B51" s="137">
        <f>INDEX('RawData_Hard - results-9'!I2:I652,ROW(LOOKUP(CONCATENATE($A51,B$1,"1--"),'RawData_Hard - results-9'!B2:B652)))</f>
        <v>1800.76</v>
      </c>
      <c r="C51" t="s" s="19">
        <f>INDEX('RawData_Hard - results-9'!H2:H652,ROW(LOOKUP(CONCATENATE($A51,B$1,"1--"),'RawData_Hard - results-9'!B2:B652)))</f>
        <v>63</v>
      </c>
      <c r="D51" s="25">
        <f>INDEX('RawData_Hard - results-9'!I2:I652,ROW(LOOKUP(CONCATENATE($A51,D$1,"1--"),'RawData_Hard - results-9'!B2:B652)))</f>
        <v>148.08</v>
      </c>
      <c r="E51" t="s" s="67">
        <f>INDEX('RawData_Hard - results-9'!H2:H652,ROW(LOOKUP(CONCATENATE($A51,D$1,"1--"),'RawData_Hard - results-9'!B2:B652)))</f>
        <v>80</v>
      </c>
      <c r="F51" s="25">
        <f>INDEX('RawData_Hard - results-9'!I2:I652,ROW(LOOKUP(CONCATENATE($A51,F$1,"1reverse_sequential3"),'RawData_Hard - results-9'!B2:B652)))</f>
        <v>1.39232</v>
      </c>
      <c r="G51" t="s" s="19">
        <f>INDEX('RawData_Hard - results-9'!H2:H652,ROW(LOOKUP(CONCATENATE($A51,F$1,"1reverse_sequential3"),'RawData_Hard - results-9'!B2:B652)))</f>
        <v>80</v>
      </c>
      <c r="H51" t="s" s="138">
        <f>INDEX(A$1:J$1,MATCH(J51,A51:G51))</f>
        <v>3613</v>
      </c>
      <c r="I51" t="s" s="138">
        <f>LOOKUP("NO_NASH_EQ_FOUND",B51:G51)</f>
        <v>80</v>
      </c>
      <c r="J51" s="139">
        <f>MIN(F51,B51,D51)</f>
        <v>1.39232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G5"/>
  <sheetViews>
    <sheetView workbookViewId="0" showGridLines="0" defaultGridColor="1"/>
  </sheetViews>
  <sheetFormatPr defaultColWidth="8.83333" defaultRowHeight="13" customHeight="1" outlineLevelRow="0" outlineLevelCol="0"/>
  <cols>
    <col min="1" max="1" width="44.5312" style="142" customWidth="1"/>
    <col min="2" max="2" width="28.9766" style="142" customWidth="1"/>
    <col min="3" max="3" width="18.5" style="142" customWidth="1"/>
    <col min="4" max="4" width="25.5" style="142" customWidth="1"/>
    <col min="5" max="5" width="21.5391" style="142" customWidth="1"/>
    <col min="6" max="6" width="32.3516" style="142" customWidth="1"/>
    <col min="7" max="7" width="30.3516" style="142" customWidth="1"/>
    <col min="8" max="16384" width="8.85156" style="142" customWidth="1"/>
  </cols>
  <sheetData>
    <row r="1" ht="28.6" customHeight="1">
      <c r="A1" s="82"/>
      <c r="B1" t="s" s="83">
        <v>3586</v>
      </c>
      <c r="C1" t="s" s="83">
        <v>3587</v>
      </c>
      <c r="D1" t="s" s="83">
        <v>3588</v>
      </c>
      <c r="E1" t="s" s="83">
        <v>3587</v>
      </c>
      <c r="F1" t="s" s="83">
        <v>3589</v>
      </c>
      <c r="G1" t="s" s="83">
        <v>3591</v>
      </c>
    </row>
    <row r="2" ht="28.05" customHeight="1">
      <c r="A2" t="s" s="84">
        <v>3592</v>
      </c>
      <c r="B2" s="85">
        <f>_xlfn.AVERAGEIF('PNE - Hard - results-4'!C2:C51,"=NASH_EQ_FOUND",'PNE - Hard - results-4'!B2:B51)</f>
        <v>7.358285</v>
      </c>
      <c r="C2" s="86">
        <f>_xlfn.COUNTIFS('PNE - Hard - results-4'!H2:H51,"=fullEnumeration",'PNE - Hard - results-4'!I2:I51,"=NASH_EQ_FOUND")</f>
        <v>0</v>
      </c>
      <c r="D2" s="87">
        <f>_xlfn.AVERAGEIF('PNE - Hard - results-4'!C2:C51,"=NO_NASH_EQ_FOUND",'PNE - Hard - results-4'!B2:B51)</f>
        <v>1.116725</v>
      </c>
      <c r="E2" s="88">
        <f>_xlfn.COUNTIFS('PNE - Hard - results-4'!H2:H51,"=fullEnumeration",'PNE - Hard - results-4'!I2:I51,"=NO_NASH_EQ_FOUND")</f>
        <v>8</v>
      </c>
      <c r="F2" s="89">
        <f>AVERAGE('PNE - Hard - results-4'!B2:B51)</f>
        <v>1441.9501946</v>
      </c>
      <c r="G2" s="90">
        <f>50-COUNTIF('PNE - Hard - results-4'!C2:C51,"=TIME_LIMIT")</f>
        <v>10</v>
      </c>
    </row>
    <row r="3" ht="26.55" customHeight="1">
      <c r="A3" t="s" s="91">
        <v>3617</v>
      </c>
      <c r="B3" s="92">
        <f>_xlfn.AVERAGEIF('PNE - Hard - results-4'!E2:E51,"=NASH_EQ_FOUND",'PNE - Hard - results-4'!D2:D51)</f>
        <v>110.316346428571</v>
      </c>
      <c r="C3" s="93">
        <f>_xlfn.COUNTIFS('PNE - Hard - results-4'!H2:H51,"=combinatorialPNE",'PNE - Hard - results-4'!I2:I51,"=NASH_EQ_FOUND")</f>
        <v>17</v>
      </c>
      <c r="D3" s="94">
        <f>_xlfn.AVERAGEIF('PNE - Hard - results-4'!E2:E51,"=NO_NASH_EQ_FOUND",'PNE - Hard - results-4'!D2:D51)</f>
        <v>275.058027272727</v>
      </c>
      <c r="E3" s="95">
        <f>_xlfn.COUNTIFS('PNE - Hard - results-4'!H2:H51,"=combinatorialPNE",'PNE - Hard - results-4'!I2:I51,"=NO_NASH_EQ_FOUND")</f>
        <v>11</v>
      </c>
      <c r="F3" s="96">
        <f>AVERAGE('PNE - Hard - results-4'!D2:D51)</f>
        <v>182.802686</v>
      </c>
      <c r="G3" s="97">
        <f>50-COUNTIF('PNE - Hard - results-4'!E2:E51,"=TIME_LIMIT")</f>
        <v>50</v>
      </c>
    </row>
    <row r="4" ht="25.4" customHeight="1">
      <c r="A4" t="s" s="98">
        <v>3618</v>
      </c>
      <c r="B4" s="99">
        <f>_xlfn.AVERAGEIF('PNE - Hard - results-4'!G2:G51,"=NASH_EQ_FOUND",'PNE - Hard - results-4'!F2:F51)</f>
        <v>27.2501537142857</v>
      </c>
      <c r="C4" s="100">
        <f>_xlfn.COUNTIFS('PNE - Hard - results-4'!H2:H51,"=innerApproximation",'PNE - Hard - results-4'!I2:I51,"=NASH_EQ_FOUND")</f>
        <v>11</v>
      </c>
      <c r="D4" s="101">
        <f>_xlfn.AVERAGEIF('PNE - Hard - results-4'!G2:G51,"=NO_NASH_EQ_FOUND",'PNE - Hard - results-4'!F2:F51)</f>
        <v>322.980206153846</v>
      </c>
      <c r="E4" s="102">
        <f>_xlfn.COUNTIFS('PNE - Hard - results-4'!H2:H51,"=innerApproximation",'PNE - Hard - results-4'!I2:I51,"=NO_NASH_EQ_FOUND")</f>
        <v>3</v>
      </c>
      <c r="F4" s="103">
        <f>AVERAGE('PNE - Hard - results-4'!F2:F51)</f>
        <v>919.94549664</v>
      </c>
      <c r="G4" s="104">
        <f>50-COUNTIF('PNE - Hard - results-4'!G2:G51,"=TIME_LIMIT")</f>
        <v>27</v>
      </c>
    </row>
    <row r="5" ht="25.4" customHeight="1">
      <c r="A5" s="118"/>
      <c r="B5" s="119"/>
      <c r="C5" s="120">
        <f>SUM(C2:C4)</f>
        <v>28</v>
      </c>
      <c r="D5" s="119"/>
      <c r="E5" s="120">
        <f>SUM(E2:E4)</f>
        <v>22</v>
      </c>
      <c r="F5" s="119"/>
      <c r="G5" s="1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P150"/>
  <sheetViews>
    <sheetView workbookViewId="0" showGridLines="0" defaultGridColor="1">
      <pane topLeftCell="B1" xSplit="1" ySplit="0" activePane="topRight" state="frozen"/>
    </sheetView>
  </sheetViews>
  <sheetFormatPr defaultColWidth="8.33333" defaultRowHeight="19.9" customHeight="1" outlineLevelRow="0" outlineLevelCol="0"/>
  <cols>
    <col min="1" max="1" width="12" style="143" customWidth="1"/>
    <col min="2" max="2" width="8.67188" style="143" customWidth="1"/>
    <col min="3" max="3" width="9.85156" style="143" customWidth="1"/>
    <col min="4" max="4" width="14" style="143" customWidth="1"/>
    <col min="5" max="7" width="10.3516" style="143" customWidth="1"/>
    <col min="8" max="10" width="16.3516" style="143" customWidth="1"/>
    <col min="11" max="13" width="9.35156" style="143" customWidth="1"/>
    <col min="14" max="16" width="19.0625" style="143" customWidth="1"/>
    <col min="17" max="16384" width="8.35156" style="143" customWidth="1"/>
  </cols>
  <sheetData>
    <row r="1" ht="20.25" customHeight="1">
      <c r="A1" t="s" s="8">
        <v>7</v>
      </c>
      <c r="B1" t="s" s="40">
        <v>3625</v>
      </c>
      <c r="C1" t="s" s="40">
        <v>3626</v>
      </c>
      <c r="D1" t="s" s="40">
        <v>3627</v>
      </c>
      <c r="E1" t="s" s="130">
        <v>3628</v>
      </c>
      <c r="F1" t="s" s="130">
        <v>3629</v>
      </c>
      <c r="G1" t="s" s="130">
        <v>3630</v>
      </c>
      <c r="H1" t="s" s="49">
        <v>3631</v>
      </c>
      <c r="I1" t="s" s="49">
        <v>3632</v>
      </c>
      <c r="J1" t="s" s="49">
        <v>3633</v>
      </c>
      <c r="K1" t="s" s="40">
        <v>3634</v>
      </c>
      <c r="L1" t="s" s="40">
        <v>3635</v>
      </c>
      <c r="M1" t="s" s="144">
        <v>3636</v>
      </c>
      <c r="N1" t="s" s="145">
        <v>3637</v>
      </c>
      <c r="O1" t="s" s="145">
        <v>3638</v>
      </c>
      <c r="P1" t="s" s="146">
        <v>3639</v>
      </c>
    </row>
    <row r="2" ht="20.25" customHeight="1">
      <c r="A2" s="132">
        <v>1</v>
      </c>
      <c r="B2" s="56">
        <v>3</v>
      </c>
      <c r="C2" t="s" s="13">
        <v>32</v>
      </c>
      <c r="D2" s="24">
        <v>0.0357877</v>
      </c>
      <c r="E2" s="24">
        <v>0.0446713</v>
      </c>
      <c r="F2" s="57">
        <v>0.0438708</v>
      </c>
      <c r="G2" s="24">
        <v>0.0440401</v>
      </c>
      <c r="H2" s="24">
        <v>0.044285</v>
      </c>
      <c r="I2" s="24">
        <v>0.044266</v>
      </c>
      <c r="J2" s="24">
        <v>0.0443207</v>
      </c>
      <c r="K2" s="24">
        <v>0.0439418</v>
      </c>
      <c r="L2" s="24">
        <v>0.0442905</v>
      </c>
      <c r="M2" s="147">
        <v>0.0443265</v>
      </c>
      <c r="N2" t="s" s="61">
        <v>33</v>
      </c>
      <c r="O2" s="147">
        <v>0.0360666</v>
      </c>
      <c r="P2" t="s" s="61">
        <v>33</v>
      </c>
    </row>
    <row r="3" ht="20.05" customHeight="1">
      <c r="A3" s="136">
        <v>2</v>
      </c>
      <c r="B3" s="65">
        <v>3</v>
      </c>
      <c r="C3" t="s" s="19">
        <v>65</v>
      </c>
      <c r="D3" s="25">
        <v>0.06991849999999999</v>
      </c>
      <c r="E3" s="25">
        <v>0.154717</v>
      </c>
      <c r="F3" s="66">
        <v>0.0802055</v>
      </c>
      <c r="G3" s="25">
        <v>0.0794706</v>
      </c>
      <c r="H3" s="25">
        <v>0.157472</v>
      </c>
      <c r="I3" s="25">
        <v>0.0808692</v>
      </c>
      <c r="J3" s="25">
        <v>0.07949340000000001</v>
      </c>
      <c r="K3" s="25">
        <v>0.157968</v>
      </c>
      <c r="L3" s="25">
        <v>0.0800655</v>
      </c>
      <c r="M3" s="148">
        <v>0.0796921</v>
      </c>
      <c r="N3" t="s" s="70">
        <v>33</v>
      </c>
      <c r="O3" s="148">
        <v>0.0701031</v>
      </c>
      <c r="P3" t="s" s="70">
        <v>33</v>
      </c>
    </row>
    <row r="4" ht="20.05" customHeight="1">
      <c r="A4" s="136">
        <v>3</v>
      </c>
      <c r="B4" s="65">
        <v>3</v>
      </c>
      <c r="C4" t="s" s="19">
        <v>34</v>
      </c>
      <c r="D4" s="25">
        <v>0.052159</v>
      </c>
      <c r="E4" s="25">
        <v>0.125963</v>
      </c>
      <c r="F4" s="66">
        <v>0.0628812</v>
      </c>
      <c r="G4" s="25">
        <v>0.06284090000000001</v>
      </c>
      <c r="H4" s="25">
        <v>0.12707</v>
      </c>
      <c r="I4" s="25">
        <v>0.0630435</v>
      </c>
      <c r="J4" s="25">
        <v>0.0629176</v>
      </c>
      <c r="K4" s="25">
        <v>0.126327</v>
      </c>
      <c r="L4" s="25">
        <v>0.0630767</v>
      </c>
      <c r="M4" s="148">
        <v>0.0631451</v>
      </c>
      <c r="N4" t="s" s="70">
        <v>33</v>
      </c>
      <c r="O4" s="148">
        <v>0.0519096</v>
      </c>
      <c r="P4" t="s" s="70">
        <v>33</v>
      </c>
    </row>
    <row r="5" ht="20.05" customHeight="1">
      <c r="A5" s="136">
        <v>4</v>
      </c>
      <c r="B5" s="65">
        <v>3</v>
      </c>
      <c r="C5" t="s" s="19">
        <v>101</v>
      </c>
      <c r="D5" s="25">
        <v>0.0403628</v>
      </c>
      <c r="E5" s="25">
        <v>0.0981358</v>
      </c>
      <c r="F5" s="66">
        <v>0.0506745</v>
      </c>
      <c r="G5" s="25">
        <v>0.0504886</v>
      </c>
      <c r="H5" s="25">
        <v>0.10059</v>
      </c>
      <c r="I5" s="25">
        <v>0.0497555</v>
      </c>
      <c r="J5" s="25">
        <v>0.0501925</v>
      </c>
      <c r="K5" s="25">
        <v>0.09938520000000001</v>
      </c>
      <c r="L5" s="25">
        <v>0.0507058</v>
      </c>
      <c r="M5" s="148">
        <v>0.0507177</v>
      </c>
      <c r="N5" t="s" s="70">
        <v>33</v>
      </c>
      <c r="O5" s="148">
        <v>0.0401864</v>
      </c>
      <c r="P5" t="s" s="70">
        <v>33</v>
      </c>
    </row>
    <row r="6" ht="20.05" customHeight="1">
      <c r="A6" s="136">
        <v>5</v>
      </c>
      <c r="B6" s="65">
        <v>3</v>
      </c>
      <c r="C6" t="s" s="19">
        <v>119</v>
      </c>
      <c r="D6" s="25">
        <v>0.332734</v>
      </c>
      <c r="E6" s="25">
        <v>0.0375659</v>
      </c>
      <c r="F6" s="66">
        <v>0.0379969</v>
      </c>
      <c r="G6" s="25">
        <v>0.0388529</v>
      </c>
      <c r="H6" s="25">
        <v>0.038089</v>
      </c>
      <c r="I6" s="25">
        <v>0.0386584</v>
      </c>
      <c r="J6" s="25">
        <v>0.0383304</v>
      </c>
      <c r="K6" s="25">
        <v>0.0384752</v>
      </c>
      <c r="L6" s="25">
        <v>0.0389718</v>
      </c>
      <c r="M6" s="148">
        <v>0.0382662</v>
      </c>
      <c r="N6" t="s" s="70">
        <v>80</v>
      </c>
      <c r="O6" s="148">
        <v>0.0906961</v>
      </c>
      <c r="P6" t="s" s="70">
        <v>80</v>
      </c>
    </row>
    <row r="7" ht="20.05" customHeight="1">
      <c r="A7" s="136">
        <v>6</v>
      </c>
      <c r="B7" s="65">
        <v>3</v>
      </c>
      <c r="C7" t="s" s="19">
        <v>136</v>
      </c>
      <c r="D7" s="25">
        <v>0.0594333</v>
      </c>
      <c r="E7" s="25">
        <v>0.17674</v>
      </c>
      <c r="F7" s="66">
        <v>0.11175</v>
      </c>
      <c r="G7" s="25">
        <v>0.0694279</v>
      </c>
      <c r="H7" s="25">
        <v>0.178484</v>
      </c>
      <c r="I7" s="25">
        <v>0.112016</v>
      </c>
      <c r="J7" s="25">
        <v>0.0698358</v>
      </c>
      <c r="K7" s="25">
        <v>0.178502</v>
      </c>
      <c r="L7" s="25">
        <v>0.111094</v>
      </c>
      <c r="M7" s="148">
        <v>0.0690128</v>
      </c>
      <c r="N7" t="s" s="70">
        <v>33</v>
      </c>
      <c r="O7" s="148">
        <v>0.0597834</v>
      </c>
      <c r="P7" t="s" s="70">
        <v>33</v>
      </c>
    </row>
    <row r="8" ht="20.05" customHeight="1">
      <c r="A8" s="136">
        <v>7</v>
      </c>
      <c r="B8" s="65">
        <v>3</v>
      </c>
      <c r="C8" t="s" s="19">
        <v>34</v>
      </c>
      <c r="D8" s="25">
        <v>0.0621072</v>
      </c>
      <c r="E8" s="25">
        <v>0.1407</v>
      </c>
      <c r="F8" s="66">
        <v>0.0741835</v>
      </c>
      <c r="G8" s="25">
        <v>0.072837</v>
      </c>
      <c r="H8" s="25">
        <v>0.141766</v>
      </c>
      <c r="I8" s="25">
        <v>0.07282859999999999</v>
      </c>
      <c r="J8" s="25">
        <v>0.072687</v>
      </c>
      <c r="K8" s="25">
        <v>0.142092</v>
      </c>
      <c r="L8" s="25">
        <v>0.0736656</v>
      </c>
      <c r="M8" s="148">
        <v>0.0723608</v>
      </c>
      <c r="N8" t="s" s="70">
        <v>33</v>
      </c>
      <c r="O8" s="148">
        <v>0.060672</v>
      </c>
      <c r="P8" t="s" s="70">
        <v>33</v>
      </c>
    </row>
    <row r="9" ht="20.05" customHeight="1">
      <c r="A9" s="136">
        <v>8</v>
      </c>
      <c r="B9" s="65">
        <v>3</v>
      </c>
      <c r="C9" t="s" s="19">
        <v>101</v>
      </c>
      <c r="D9" s="25">
        <v>0.103594</v>
      </c>
      <c r="E9" s="25">
        <v>0.07793650000000001</v>
      </c>
      <c r="F9" s="66">
        <v>0.0781353</v>
      </c>
      <c r="G9" s="25">
        <v>0.07810549999999999</v>
      </c>
      <c r="H9" s="25">
        <v>0.0781739</v>
      </c>
      <c r="I9" s="25">
        <v>0.0780395</v>
      </c>
      <c r="J9" s="25">
        <v>0.0781572</v>
      </c>
      <c r="K9" s="25">
        <v>0.0776664</v>
      </c>
      <c r="L9" s="25">
        <v>0.08300730000000001</v>
      </c>
      <c r="M9" s="148">
        <v>0.0781234</v>
      </c>
      <c r="N9" t="s" s="70">
        <v>80</v>
      </c>
      <c r="O9" s="148">
        <v>0.08460230000000001</v>
      </c>
      <c r="P9" t="s" s="70">
        <v>80</v>
      </c>
    </row>
    <row r="10" ht="20.05" customHeight="1">
      <c r="A10" s="136">
        <v>9</v>
      </c>
      <c r="B10" s="65">
        <v>3</v>
      </c>
      <c r="C10" t="s" s="19">
        <v>32</v>
      </c>
      <c r="D10" s="25">
        <v>0.0450203</v>
      </c>
      <c r="E10" s="25">
        <v>0.0984211</v>
      </c>
      <c r="F10" s="66">
        <v>0.0559746</v>
      </c>
      <c r="G10" s="25">
        <v>0.0560518</v>
      </c>
      <c r="H10" s="25">
        <v>0.104381</v>
      </c>
      <c r="I10" s="25">
        <v>0.0558564</v>
      </c>
      <c r="J10" s="25">
        <v>0.0558148</v>
      </c>
      <c r="K10" s="25">
        <v>0.101985</v>
      </c>
      <c r="L10" s="25">
        <v>0.0562631</v>
      </c>
      <c r="M10" s="148">
        <v>0.0561549</v>
      </c>
      <c r="N10" t="s" s="70">
        <v>33</v>
      </c>
      <c r="O10" s="148">
        <v>0.0448409</v>
      </c>
      <c r="P10" t="s" s="70">
        <v>33</v>
      </c>
    </row>
    <row r="11" ht="20.05" customHeight="1">
      <c r="A11" s="136">
        <v>10</v>
      </c>
      <c r="B11" s="65">
        <v>3</v>
      </c>
      <c r="C11" t="s" s="19">
        <v>136</v>
      </c>
      <c r="D11" s="25">
        <v>0.159927</v>
      </c>
      <c r="E11" s="25">
        <v>0.235981</v>
      </c>
      <c r="F11" s="66">
        <v>0.174162</v>
      </c>
      <c r="G11" s="25">
        <v>0.173648</v>
      </c>
      <c r="H11" s="25">
        <v>0.133489</v>
      </c>
      <c r="I11" s="25">
        <v>0.1942</v>
      </c>
      <c r="J11" s="25">
        <v>0.195451</v>
      </c>
      <c r="K11" s="25">
        <v>0.244897</v>
      </c>
      <c r="L11" s="25">
        <v>0.19557</v>
      </c>
      <c r="M11" s="148">
        <v>0.20355</v>
      </c>
      <c r="N11" t="s" s="70">
        <v>80</v>
      </c>
      <c r="O11" s="148">
        <v>0.15888</v>
      </c>
      <c r="P11" t="s" s="70">
        <v>80</v>
      </c>
    </row>
    <row r="12" ht="20.05" customHeight="1">
      <c r="A12" s="136">
        <v>11</v>
      </c>
      <c r="B12" s="65">
        <v>3</v>
      </c>
      <c r="C12" t="s" s="19">
        <v>222</v>
      </c>
      <c r="D12" s="25">
        <v>0.0805676</v>
      </c>
      <c r="E12" s="25">
        <v>0.221337</v>
      </c>
      <c r="F12" s="66">
        <v>0.1471</v>
      </c>
      <c r="G12" s="25">
        <v>0.0914444</v>
      </c>
      <c r="H12" s="25">
        <v>0.225912</v>
      </c>
      <c r="I12" s="25">
        <v>0.143061</v>
      </c>
      <c r="J12" s="25">
        <v>0.0893185</v>
      </c>
      <c r="K12" s="25">
        <v>0.219703</v>
      </c>
      <c r="L12" s="25">
        <v>0.139867</v>
      </c>
      <c r="M12" s="148">
        <v>0.0881681</v>
      </c>
      <c r="N12" t="s" s="70">
        <v>33</v>
      </c>
      <c r="O12" s="148">
        <v>0.07830529999999999</v>
      </c>
      <c r="P12" t="s" s="70">
        <v>33</v>
      </c>
    </row>
    <row r="13" ht="20.05" customHeight="1">
      <c r="A13" s="136">
        <v>12</v>
      </c>
      <c r="B13" s="65">
        <v>3</v>
      </c>
      <c r="C13" t="s" s="19">
        <v>34</v>
      </c>
      <c r="D13" s="25">
        <v>0.759817</v>
      </c>
      <c r="E13" s="25">
        <v>1.50008</v>
      </c>
      <c r="F13" s="66">
        <v>1.40997</v>
      </c>
      <c r="G13" s="25">
        <v>1.07109</v>
      </c>
      <c r="H13" s="25">
        <v>0.382679</v>
      </c>
      <c r="I13" s="25">
        <v>0.284257</v>
      </c>
      <c r="J13" s="25">
        <v>0.787783</v>
      </c>
      <c r="K13" s="25">
        <v>1.72055</v>
      </c>
      <c r="L13" s="25">
        <v>1.76937</v>
      </c>
      <c r="M13" s="148">
        <v>0.551606</v>
      </c>
      <c r="N13" t="s" s="70">
        <v>80</v>
      </c>
      <c r="O13" s="148">
        <v>2.06953</v>
      </c>
      <c r="P13" t="s" s="70">
        <v>80</v>
      </c>
    </row>
    <row r="14" ht="20.05" customHeight="1">
      <c r="A14" s="136">
        <v>13</v>
      </c>
      <c r="B14" s="65">
        <v>3</v>
      </c>
      <c r="C14" t="s" s="19">
        <v>258</v>
      </c>
      <c r="D14" s="25">
        <v>0.0373332</v>
      </c>
      <c r="E14" s="25">
        <v>0.07062930000000001</v>
      </c>
      <c r="F14" s="66">
        <v>0.0473314</v>
      </c>
      <c r="G14" s="25">
        <v>0.0476057</v>
      </c>
      <c r="H14" s="25">
        <v>0.0714344</v>
      </c>
      <c r="I14" s="25">
        <v>0.0474355</v>
      </c>
      <c r="J14" s="25">
        <v>0.0471859</v>
      </c>
      <c r="K14" s="25">
        <v>0.0719983</v>
      </c>
      <c r="L14" s="25">
        <v>0.0471592</v>
      </c>
      <c r="M14" s="148">
        <v>0.0475291</v>
      </c>
      <c r="N14" t="s" s="70">
        <v>33</v>
      </c>
      <c r="O14" s="148">
        <v>0.037694</v>
      </c>
      <c r="P14" t="s" s="70">
        <v>33</v>
      </c>
    </row>
    <row r="15" ht="20.05" customHeight="1">
      <c r="A15" s="136">
        <v>14</v>
      </c>
      <c r="B15" s="65">
        <v>3</v>
      </c>
      <c r="C15" t="s" s="19">
        <v>119</v>
      </c>
      <c r="D15" s="25">
        <v>0.056265</v>
      </c>
      <c r="E15" s="25">
        <v>0.13261</v>
      </c>
      <c r="F15" s="66">
        <v>0.0668724</v>
      </c>
      <c r="G15" s="25">
        <v>0.06713760000000001</v>
      </c>
      <c r="H15" s="25">
        <v>0.133529</v>
      </c>
      <c r="I15" s="25">
        <v>0.066981</v>
      </c>
      <c r="J15" s="25">
        <v>0.06667629999999999</v>
      </c>
      <c r="K15" s="25">
        <v>0.132854</v>
      </c>
      <c r="L15" s="25">
        <v>0.0672903</v>
      </c>
      <c r="M15" s="148">
        <v>0.06668789999999999</v>
      </c>
      <c r="N15" t="s" s="70">
        <v>33</v>
      </c>
      <c r="O15" s="148">
        <v>0.0560127</v>
      </c>
      <c r="P15" t="s" s="70">
        <v>33</v>
      </c>
    </row>
    <row r="16" ht="20.05" customHeight="1">
      <c r="A16" s="136">
        <v>15</v>
      </c>
      <c r="B16" s="65">
        <v>3</v>
      </c>
      <c r="C16" t="s" s="19">
        <v>258</v>
      </c>
      <c r="D16" s="25">
        <v>0.386533</v>
      </c>
      <c r="E16" s="25">
        <v>0.0845733</v>
      </c>
      <c r="F16" s="66">
        <v>0.083857</v>
      </c>
      <c r="G16" s="25">
        <v>0.08470560000000001</v>
      </c>
      <c r="H16" s="25">
        <v>0.0855678</v>
      </c>
      <c r="I16" s="25">
        <v>0.08440010000000001</v>
      </c>
      <c r="J16" s="25">
        <v>0.08423659999999999</v>
      </c>
      <c r="K16" s="25">
        <v>0.0838057</v>
      </c>
      <c r="L16" s="25">
        <v>0.0840873</v>
      </c>
      <c r="M16" s="148">
        <v>0.08359229999999999</v>
      </c>
      <c r="N16" t="s" s="70">
        <v>80</v>
      </c>
      <c r="O16" s="148">
        <v>0.17587</v>
      </c>
      <c r="P16" t="s" s="70">
        <v>80</v>
      </c>
    </row>
    <row r="17" ht="20.05" customHeight="1">
      <c r="A17" s="136">
        <v>16</v>
      </c>
      <c r="B17" s="65">
        <v>3</v>
      </c>
      <c r="C17" t="s" s="19">
        <v>171</v>
      </c>
      <c r="D17" s="25">
        <v>5.72599</v>
      </c>
      <c r="E17" s="25">
        <v>5.06888</v>
      </c>
      <c r="F17" s="66">
        <v>7.6788</v>
      </c>
      <c r="G17" s="25">
        <v>4.82502</v>
      </c>
      <c r="H17" s="25">
        <v>0.372663</v>
      </c>
      <c r="I17" s="25">
        <v>1.48036</v>
      </c>
      <c r="J17" s="25">
        <v>12.1913</v>
      </c>
      <c r="K17" s="25">
        <v>13.485</v>
      </c>
      <c r="L17" s="25">
        <v>1370.28</v>
      </c>
      <c r="M17" s="148">
        <v>1.29954</v>
      </c>
      <c r="N17" t="s" s="70">
        <v>80</v>
      </c>
      <c r="O17" s="148">
        <v>1800</v>
      </c>
      <c r="P17" t="s" s="70">
        <v>80</v>
      </c>
    </row>
    <row r="18" ht="20.05" customHeight="1">
      <c r="A18" s="136">
        <v>17</v>
      </c>
      <c r="B18" s="65">
        <v>3</v>
      </c>
      <c r="C18" t="s" s="19">
        <v>34</v>
      </c>
      <c r="D18" s="25">
        <v>0.0555515</v>
      </c>
      <c r="E18" s="25">
        <v>0.128929</v>
      </c>
      <c r="F18" s="66">
        <v>0.0666307</v>
      </c>
      <c r="G18" s="25">
        <v>0.0667697</v>
      </c>
      <c r="H18" s="25">
        <v>0.130442</v>
      </c>
      <c r="I18" s="25">
        <v>0.06642339999999999</v>
      </c>
      <c r="J18" s="25">
        <v>0.06561350000000001</v>
      </c>
      <c r="K18" s="25">
        <v>0.130277</v>
      </c>
      <c r="L18" s="25">
        <v>0.0668272</v>
      </c>
      <c r="M18" s="148">
        <v>0.0665753</v>
      </c>
      <c r="N18" t="s" s="70">
        <v>80</v>
      </c>
      <c r="O18" s="148">
        <v>0.0558694</v>
      </c>
      <c r="P18" t="s" s="70">
        <v>80</v>
      </c>
    </row>
    <row r="19" ht="20.05" customHeight="1">
      <c r="A19" s="136">
        <v>18</v>
      </c>
      <c r="B19" s="65">
        <v>3</v>
      </c>
      <c r="C19" t="s" s="19">
        <v>34</v>
      </c>
      <c r="D19" s="25">
        <v>0.790087</v>
      </c>
      <c r="E19" s="25">
        <v>0.154411</v>
      </c>
      <c r="F19" s="66">
        <v>0.15571</v>
      </c>
      <c r="G19" s="25">
        <v>0.154247</v>
      </c>
      <c r="H19" s="25">
        <v>0.152782</v>
      </c>
      <c r="I19" s="25">
        <v>0.150961</v>
      </c>
      <c r="J19" s="25">
        <v>0.154087</v>
      </c>
      <c r="K19" s="25">
        <v>0.154372</v>
      </c>
      <c r="L19" s="25">
        <v>0.153094</v>
      </c>
      <c r="M19" s="148">
        <v>0.153993</v>
      </c>
      <c r="N19" t="s" s="70">
        <v>80</v>
      </c>
      <c r="O19" s="148">
        <v>3.1654</v>
      </c>
      <c r="P19" t="s" s="70">
        <v>80</v>
      </c>
    </row>
    <row r="20" ht="20.05" customHeight="1">
      <c r="A20" s="136">
        <v>19</v>
      </c>
      <c r="B20" s="65">
        <v>3</v>
      </c>
      <c r="C20" t="s" s="19">
        <v>34</v>
      </c>
      <c r="D20" s="25">
        <v>0.0709028</v>
      </c>
      <c r="E20" s="25">
        <v>0.159783</v>
      </c>
      <c r="F20" s="66">
        <v>0.0833463</v>
      </c>
      <c r="G20" s="25">
        <v>0.0813938</v>
      </c>
      <c r="H20" s="25">
        <v>0.163676</v>
      </c>
      <c r="I20" s="25">
        <v>0.081751</v>
      </c>
      <c r="J20" s="25">
        <v>0.0811263</v>
      </c>
      <c r="K20" s="25">
        <v>0.162913</v>
      </c>
      <c r="L20" s="25">
        <v>0.08115940000000001</v>
      </c>
      <c r="M20" s="148">
        <v>0.0818677</v>
      </c>
      <c r="N20" t="s" s="70">
        <v>33</v>
      </c>
      <c r="O20" s="148">
        <v>0.0697707</v>
      </c>
      <c r="P20" t="s" s="70">
        <v>33</v>
      </c>
    </row>
    <row r="21" ht="20.05" customHeight="1">
      <c r="A21" s="136">
        <v>20</v>
      </c>
      <c r="B21" s="65">
        <v>3</v>
      </c>
      <c r="C21" t="s" s="19">
        <v>380</v>
      </c>
      <c r="D21" s="25">
        <v>0.0507643</v>
      </c>
      <c r="E21" s="25">
        <v>0.0899766</v>
      </c>
      <c r="F21" s="66">
        <v>0.0604695</v>
      </c>
      <c r="G21" s="25">
        <v>0.0601504</v>
      </c>
      <c r="H21" s="25">
        <v>0.09232360000000001</v>
      </c>
      <c r="I21" s="25">
        <v>0.0614364</v>
      </c>
      <c r="J21" s="25">
        <v>0.0603873</v>
      </c>
      <c r="K21" s="25">
        <v>0.0918577</v>
      </c>
      <c r="L21" s="25">
        <v>0.0605078</v>
      </c>
      <c r="M21" s="148">
        <v>0.0603652</v>
      </c>
      <c r="N21" t="s" s="70">
        <v>33</v>
      </c>
      <c r="O21" s="148">
        <v>0.0504211</v>
      </c>
      <c r="P21" t="s" s="70">
        <v>33</v>
      </c>
    </row>
    <row r="22" ht="20.05" customHeight="1">
      <c r="A22" s="136">
        <v>21</v>
      </c>
      <c r="B22" s="65">
        <v>3</v>
      </c>
      <c r="C22" t="s" s="19">
        <v>32</v>
      </c>
      <c r="D22" s="25">
        <v>0.0449567</v>
      </c>
      <c r="E22" s="25">
        <v>0.112308</v>
      </c>
      <c r="F22" s="66">
        <v>0.0564538</v>
      </c>
      <c r="G22" s="25">
        <v>0.0563394</v>
      </c>
      <c r="H22" s="25">
        <v>0.116414</v>
      </c>
      <c r="I22" s="25">
        <v>0.0555096</v>
      </c>
      <c r="J22" s="25">
        <v>0.0570303</v>
      </c>
      <c r="K22" s="25">
        <v>0.111818</v>
      </c>
      <c r="L22" s="25">
        <v>0.0562324</v>
      </c>
      <c r="M22" s="148">
        <v>0.0563816</v>
      </c>
      <c r="N22" t="s" s="70">
        <v>33</v>
      </c>
      <c r="O22" s="148">
        <v>0.0457194</v>
      </c>
      <c r="P22" t="s" s="70">
        <v>33</v>
      </c>
    </row>
    <row r="23" ht="20.05" customHeight="1">
      <c r="A23" s="136">
        <v>22</v>
      </c>
      <c r="B23" s="65">
        <v>3</v>
      </c>
      <c r="C23" t="s" s="19">
        <v>348</v>
      </c>
      <c r="D23" s="25">
        <v>0.0392682</v>
      </c>
      <c r="E23" s="25">
        <v>0.096314</v>
      </c>
      <c r="F23" s="66">
        <v>0.0490691</v>
      </c>
      <c r="G23" s="25">
        <v>0.0488599</v>
      </c>
      <c r="H23" s="25">
        <v>0.0974791</v>
      </c>
      <c r="I23" s="25">
        <v>0.0497786</v>
      </c>
      <c r="J23" s="25">
        <v>0.0492048</v>
      </c>
      <c r="K23" s="25">
        <v>0.09789580000000001</v>
      </c>
      <c r="L23" s="25">
        <v>0.0494942</v>
      </c>
      <c r="M23" s="148">
        <v>0.0498086</v>
      </c>
      <c r="N23" t="s" s="70">
        <v>33</v>
      </c>
      <c r="O23" s="148">
        <v>0.0391954</v>
      </c>
      <c r="P23" t="s" s="70">
        <v>33</v>
      </c>
    </row>
    <row r="24" ht="20.05" customHeight="1">
      <c r="A24" s="136">
        <v>23</v>
      </c>
      <c r="B24" s="65">
        <v>3</v>
      </c>
      <c r="C24" t="s" s="19">
        <v>101</v>
      </c>
      <c r="D24" s="25">
        <v>0.09157</v>
      </c>
      <c r="E24" s="25">
        <v>0.129415</v>
      </c>
      <c r="F24" s="66">
        <v>0.108147</v>
      </c>
      <c r="G24" s="25">
        <v>0.108534</v>
      </c>
      <c r="H24" s="25">
        <v>0.101642</v>
      </c>
      <c r="I24" s="25">
        <v>0.107815</v>
      </c>
      <c r="J24" s="25">
        <v>0.108214</v>
      </c>
      <c r="K24" s="25">
        <v>0.129212</v>
      </c>
      <c r="L24" s="25">
        <v>0.108367</v>
      </c>
      <c r="M24" s="148">
        <v>0.108514</v>
      </c>
      <c r="N24" t="s" s="70">
        <v>80</v>
      </c>
      <c r="O24" s="148">
        <v>0.073323</v>
      </c>
      <c r="P24" t="s" s="70">
        <v>80</v>
      </c>
    </row>
    <row r="25" ht="20.05" customHeight="1">
      <c r="A25" s="136">
        <v>24</v>
      </c>
      <c r="B25" s="65">
        <v>3</v>
      </c>
      <c r="C25" t="s" s="19">
        <v>136</v>
      </c>
      <c r="D25" s="25">
        <v>0.0458184</v>
      </c>
      <c r="E25" s="25">
        <v>0.137773</v>
      </c>
      <c r="F25" s="66">
        <v>0.0869304</v>
      </c>
      <c r="G25" s="25">
        <v>0.0561738</v>
      </c>
      <c r="H25" s="25">
        <v>0.137377</v>
      </c>
      <c r="I25" s="25">
        <v>0.0863023</v>
      </c>
      <c r="J25" s="25">
        <v>0.0554344</v>
      </c>
      <c r="K25" s="25">
        <v>0.13663</v>
      </c>
      <c r="L25" s="25">
        <v>0.08880830000000001</v>
      </c>
      <c r="M25" s="148">
        <v>0.0559546</v>
      </c>
      <c r="N25" t="s" s="70">
        <v>33</v>
      </c>
      <c r="O25" s="148">
        <v>0.0459442</v>
      </c>
      <c r="P25" t="s" s="70">
        <v>33</v>
      </c>
    </row>
    <row r="26" ht="20.05" customHeight="1">
      <c r="A26" s="136">
        <v>25</v>
      </c>
      <c r="B26" s="65">
        <v>3</v>
      </c>
      <c r="C26" t="s" s="19">
        <v>34</v>
      </c>
      <c r="D26" s="25">
        <v>0.139601</v>
      </c>
      <c r="E26" s="25">
        <v>0.241586</v>
      </c>
      <c r="F26" s="66">
        <v>0.171098</v>
      </c>
      <c r="G26" s="25">
        <v>0.170897</v>
      </c>
      <c r="H26" s="25">
        <v>0.135029</v>
      </c>
      <c r="I26" s="25">
        <v>0.164558</v>
      </c>
      <c r="J26" s="25">
        <v>0.165657</v>
      </c>
      <c r="K26" s="25">
        <v>0.124655</v>
      </c>
      <c r="L26" s="25">
        <v>0.165944</v>
      </c>
      <c r="M26" s="148">
        <v>0.171276</v>
      </c>
      <c r="N26" t="s" s="70">
        <v>80</v>
      </c>
      <c r="O26" s="148">
        <v>0.121299</v>
      </c>
      <c r="P26" t="s" s="70">
        <v>80</v>
      </c>
    </row>
    <row r="27" ht="20.05" customHeight="1">
      <c r="A27" s="136">
        <v>26</v>
      </c>
      <c r="B27" s="65">
        <v>3</v>
      </c>
      <c r="C27" t="s" s="19">
        <v>34</v>
      </c>
      <c r="D27" s="25">
        <v>0.0632655</v>
      </c>
      <c r="E27" s="25">
        <v>0.151404</v>
      </c>
      <c r="F27" s="66">
        <v>0.0743264</v>
      </c>
      <c r="G27" s="25">
        <v>0.0742303</v>
      </c>
      <c r="H27" s="25">
        <v>0.155613</v>
      </c>
      <c r="I27" s="25">
        <v>0.0746622</v>
      </c>
      <c r="J27" s="25">
        <v>0.07493039999999999</v>
      </c>
      <c r="K27" s="25">
        <v>0.154031</v>
      </c>
      <c r="L27" s="25">
        <v>0.0759992</v>
      </c>
      <c r="M27" s="148">
        <v>0.0749901</v>
      </c>
      <c r="N27" t="s" s="70">
        <v>80</v>
      </c>
      <c r="O27" s="148">
        <v>0.0619425</v>
      </c>
      <c r="P27" t="s" s="70">
        <v>80</v>
      </c>
    </row>
    <row r="28" ht="20.05" customHeight="1">
      <c r="A28" s="136">
        <v>27</v>
      </c>
      <c r="B28" s="65">
        <v>3</v>
      </c>
      <c r="C28" t="s" s="19">
        <v>497</v>
      </c>
      <c r="D28" s="25">
        <v>0.103576</v>
      </c>
      <c r="E28" s="25">
        <v>0.03655</v>
      </c>
      <c r="F28" s="66">
        <v>0.0356964</v>
      </c>
      <c r="G28" s="25">
        <v>0.0353969</v>
      </c>
      <c r="H28" s="25">
        <v>0.0355644</v>
      </c>
      <c r="I28" s="25">
        <v>0.0354996</v>
      </c>
      <c r="J28" s="25">
        <v>0.0352263</v>
      </c>
      <c r="K28" s="25">
        <v>0.035611</v>
      </c>
      <c r="L28" s="25">
        <v>0.0357188</v>
      </c>
      <c r="M28" s="148">
        <v>0.0353896</v>
      </c>
      <c r="N28" t="s" s="70">
        <v>80</v>
      </c>
      <c r="O28" s="148">
        <v>0.123193</v>
      </c>
      <c r="P28" t="s" s="70">
        <v>80</v>
      </c>
    </row>
    <row r="29" ht="20.05" customHeight="1">
      <c r="A29" s="136">
        <v>28</v>
      </c>
      <c r="B29" s="65">
        <v>3</v>
      </c>
      <c r="C29" t="s" s="19">
        <v>514</v>
      </c>
      <c r="D29" s="25">
        <v>0.261352</v>
      </c>
      <c r="E29" s="25">
        <v>1.10472</v>
      </c>
      <c r="F29" s="66">
        <v>0.552678</v>
      </c>
      <c r="G29" s="25">
        <v>0.960919</v>
      </c>
      <c r="H29" s="25">
        <v>0.104633</v>
      </c>
      <c r="I29" s="25">
        <v>0.334982</v>
      </c>
      <c r="J29" s="25">
        <v>0.534958</v>
      </c>
      <c r="K29" s="25">
        <v>0.181279</v>
      </c>
      <c r="L29" s="25">
        <v>0.351064</v>
      </c>
      <c r="M29" s="148">
        <v>0.276392</v>
      </c>
      <c r="N29" t="s" s="70">
        <v>80</v>
      </c>
      <c r="O29" s="148">
        <v>1800</v>
      </c>
      <c r="P29" t="s" s="70">
        <v>80</v>
      </c>
    </row>
    <row r="30" ht="20.05" customHeight="1">
      <c r="A30" s="136">
        <v>29</v>
      </c>
      <c r="B30" s="65">
        <v>3</v>
      </c>
      <c r="C30" t="s" s="19">
        <v>497</v>
      </c>
      <c r="D30" s="25">
        <v>0.0494924</v>
      </c>
      <c r="E30" s="25">
        <v>0.148135</v>
      </c>
      <c r="F30" s="66">
        <v>0.0931048</v>
      </c>
      <c r="G30" s="25">
        <v>0.0594253</v>
      </c>
      <c r="H30" s="25">
        <v>0.151495</v>
      </c>
      <c r="I30" s="25">
        <v>0.0937945</v>
      </c>
      <c r="J30" s="25">
        <v>0.0597136</v>
      </c>
      <c r="K30" s="25">
        <v>0.150141</v>
      </c>
      <c r="L30" s="25">
        <v>0.09365270000000001</v>
      </c>
      <c r="M30" s="148">
        <v>0.0596476</v>
      </c>
      <c r="N30" t="s" s="70">
        <v>33</v>
      </c>
      <c r="O30" s="148">
        <v>0.0509785</v>
      </c>
      <c r="P30" t="s" s="70">
        <v>33</v>
      </c>
    </row>
    <row r="31" ht="20.05" customHeight="1">
      <c r="A31" s="136">
        <v>30</v>
      </c>
      <c r="B31" s="65">
        <v>3</v>
      </c>
      <c r="C31" t="s" s="19">
        <v>53</v>
      </c>
      <c r="D31" s="25">
        <v>0.0284117</v>
      </c>
      <c r="E31" s="25">
        <v>0.0367669</v>
      </c>
      <c r="F31" s="66">
        <v>0.036955</v>
      </c>
      <c r="G31" s="25">
        <v>0.0368539</v>
      </c>
      <c r="H31" s="25">
        <v>0.0370235</v>
      </c>
      <c r="I31" s="25">
        <v>0.03639</v>
      </c>
      <c r="J31" s="25">
        <v>0.0372287</v>
      </c>
      <c r="K31" s="25">
        <v>0.0366908</v>
      </c>
      <c r="L31" s="25">
        <v>0.0368205</v>
      </c>
      <c r="M31" s="148">
        <v>0.0366246</v>
      </c>
      <c r="N31" t="s" s="70">
        <v>33</v>
      </c>
      <c r="O31" s="148">
        <v>0.0283197</v>
      </c>
      <c r="P31" t="s" s="70">
        <v>33</v>
      </c>
    </row>
    <row r="32" ht="20.05" customHeight="1">
      <c r="A32" s="136">
        <v>31</v>
      </c>
      <c r="B32" s="65">
        <v>3</v>
      </c>
      <c r="C32" t="s" s="19">
        <v>136</v>
      </c>
      <c r="D32" s="25">
        <v>0.5250939999999999</v>
      </c>
      <c r="E32" s="25">
        <v>7.03866</v>
      </c>
      <c r="F32" s="66">
        <v>0.582055</v>
      </c>
      <c r="G32" s="25">
        <v>0.551974</v>
      </c>
      <c r="H32" s="25">
        <v>0.577017</v>
      </c>
      <c r="I32" s="25">
        <v>0.370188</v>
      </c>
      <c r="J32" s="25">
        <v>0.5741849999999999</v>
      </c>
      <c r="K32" s="25">
        <v>0.577844</v>
      </c>
      <c r="L32" s="25">
        <v>0.483681</v>
      </c>
      <c r="M32" s="148">
        <v>0.597767</v>
      </c>
      <c r="N32" t="s" s="70">
        <v>80</v>
      </c>
      <c r="O32" s="148">
        <v>1800</v>
      </c>
      <c r="P32" t="s" s="70">
        <v>80</v>
      </c>
    </row>
    <row r="33" ht="20.05" customHeight="1">
      <c r="A33" s="136">
        <v>32</v>
      </c>
      <c r="B33" s="65">
        <v>3</v>
      </c>
      <c r="C33" t="s" s="19">
        <v>589</v>
      </c>
      <c r="D33" s="25">
        <v>0.107326</v>
      </c>
      <c r="E33" s="25">
        <v>0.191074</v>
      </c>
      <c r="F33" s="66">
        <v>0.144895</v>
      </c>
      <c r="G33" s="25">
        <v>0.146348</v>
      </c>
      <c r="H33" s="25">
        <v>0.10004</v>
      </c>
      <c r="I33" s="25">
        <v>0.137764</v>
      </c>
      <c r="J33" s="25">
        <v>0.138563</v>
      </c>
      <c r="K33" s="25">
        <v>0.192777</v>
      </c>
      <c r="L33" s="25">
        <v>0.145057</v>
      </c>
      <c r="M33" s="148">
        <v>0.145533</v>
      </c>
      <c r="N33" t="s" s="70">
        <v>80</v>
      </c>
      <c r="O33" s="148">
        <v>0.10836</v>
      </c>
      <c r="P33" t="s" s="70">
        <v>80</v>
      </c>
    </row>
    <row r="34" ht="20.05" customHeight="1">
      <c r="A34" s="136">
        <v>33</v>
      </c>
      <c r="B34" s="65">
        <v>3</v>
      </c>
      <c r="C34" t="s" s="19">
        <v>607</v>
      </c>
      <c r="D34" s="25">
        <v>0.0655183</v>
      </c>
      <c r="E34" s="25">
        <v>0.150163</v>
      </c>
      <c r="F34" s="66">
        <v>0.0787224</v>
      </c>
      <c r="G34" s="25">
        <v>0.0787002</v>
      </c>
      <c r="H34" s="25">
        <v>0.150815</v>
      </c>
      <c r="I34" s="25">
        <v>0.07864649999999999</v>
      </c>
      <c r="J34" s="25">
        <v>0.07857500000000001</v>
      </c>
      <c r="K34" s="25">
        <v>0.150208</v>
      </c>
      <c r="L34" s="25">
        <v>0.0800115</v>
      </c>
      <c r="M34" s="148">
        <v>0.07913539999999999</v>
      </c>
      <c r="N34" t="s" s="70">
        <v>80</v>
      </c>
      <c r="O34" s="148">
        <v>0.0653035</v>
      </c>
      <c r="P34" t="s" s="70">
        <v>80</v>
      </c>
    </row>
    <row r="35" ht="20.05" customHeight="1">
      <c r="A35" s="136">
        <v>34</v>
      </c>
      <c r="B35" s="65">
        <v>3</v>
      </c>
      <c r="C35" t="s" s="19">
        <v>32</v>
      </c>
      <c r="D35" s="25">
        <v>0.416751</v>
      </c>
      <c r="E35" s="25">
        <v>0.146442</v>
      </c>
      <c r="F35" s="66">
        <v>0.146024</v>
      </c>
      <c r="G35" s="25">
        <v>0.146028</v>
      </c>
      <c r="H35" s="25">
        <v>0.146459</v>
      </c>
      <c r="I35" s="25">
        <v>0.146725</v>
      </c>
      <c r="J35" s="25">
        <v>0.146624</v>
      </c>
      <c r="K35" s="25">
        <v>0.146933</v>
      </c>
      <c r="L35" s="25">
        <v>0.1469</v>
      </c>
      <c r="M35" s="148">
        <v>0.146273</v>
      </c>
      <c r="N35" t="s" s="70">
        <v>80</v>
      </c>
      <c r="O35" s="148">
        <v>1.02504</v>
      </c>
      <c r="P35" t="s" s="70">
        <v>80</v>
      </c>
    </row>
    <row r="36" ht="20.05" customHeight="1">
      <c r="A36" s="136">
        <v>35</v>
      </c>
      <c r="B36" s="65">
        <v>3</v>
      </c>
      <c r="C36" t="s" s="19">
        <v>34</v>
      </c>
      <c r="D36" s="25">
        <v>0.0626138</v>
      </c>
      <c r="E36" s="25">
        <v>0.13735</v>
      </c>
      <c r="F36" s="66">
        <v>0.0719858</v>
      </c>
      <c r="G36" s="25">
        <v>0.07224369999999999</v>
      </c>
      <c r="H36" s="25">
        <v>0.137612</v>
      </c>
      <c r="I36" s="25">
        <v>0.0712638</v>
      </c>
      <c r="J36" s="25">
        <v>0.0729868</v>
      </c>
      <c r="K36" s="25">
        <v>0.138592</v>
      </c>
      <c r="L36" s="25">
        <v>0.0727235</v>
      </c>
      <c r="M36" s="148">
        <v>0.07304040000000001</v>
      </c>
      <c r="N36" t="s" s="70">
        <v>33</v>
      </c>
      <c r="O36" s="148">
        <v>0.061227</v>
      </c>
      <c r="P36" t="s" s="70">
        <v>33</v>
      </c>
    </row>
    <row r="37" ht="20.05" customHeight="1">
      <c r="A37" s="136">
        <v>36</v>
      </c>
      <c r="B37" s="65">
        <v>3</v>
      </c>
      <c r="C37" t="s" s="19">
        <v>589</v>
      </c>
      <c r="D37" s="25">
        <v>0.568406</v>
      </c>
      <c r="E37" s="25">
        <v>2.69268</v>
      </c>
      <c r="F37" s="66">
        <v>2.64183</v>
      </c>
      <c r="G37" s="25">
        <v>6.37207</v>
      </c>
      <c r="H37" s="25">
        <v>0.6651860000000001</v>
      </c>
      <c r="I37" s="25">
        <v>19.0248</v>
      </c>
      <c r="J37" s="25">
        <v>3.33193</v>
      </c>
      <c r="K37" s="25">
        <v>1.67876</v>
      </c>
      <c r="L37" s="25">
        <v>316.937</v>
      </c>
      <c r="M37" s="148">
        <v>0.683068</v>
      </c>
      <c r="N37" t="s" s="70">
        <v>80</v>
      </c>
      <c r="O37" s="148">
        <v>1800</v>
      </c>
      <c r="P37" t="s" s="70">
        <v>80</v>
      </c>
    </row>
    <row r="38" ht="20.05" customHeight="1">
      <c r="A38" s="136">
        <v>37</v>
      </c>
      <c r="B38" s="65">
        <v>3</v>
      </c>
      <c r="C38" t="s" s="19">
        <v>119</v>
      </c>
      <c r="D38" s="25">
        <v>0.246959</v>
      </c>
      <c r="E38" s="25">
        <v>0.200344</v>
      </c>
      <c r="F38" s="66">
        <v>0.253849</v>
      </c>
      <c r="G38" s="25">
        <v>0.25148</v>
      </c>
      <c r="H38" s="25">
        <v>0.344575</v>
      </c>
      <c r="I38" s="25">
        <v>0.197544</v>
      </c>
      <c r="J38" s="25">
        <v>0.197877</v>
      </c>
      <c r="K38" s="25">
        <v>0.347426</v>
      </c>
      <c r="L38" s="25">
        <v>0.194782</v>
      </c>
      <c r="M38" s="148">
        <v>0.25736</v>
      </c>
      <c r="N38" t="s" s="70">
        <v>80</v>
      </c>
      <c r="O38" s="148">
        <v>0.153908</v>
      </c>
      <c r="P38" t="s" s="70">
        <v>80</v>
      </c>
    </row>
    <row r="39" ht="20.05" customHeight="1">
      <c r="A39" s="136">
        <v>38</v>
      </c>
      <c r="B39" s="65">
        <v>3</v>
      </c>
      <c r="C39" t="s" s="19">
        <v>34</v>
      </c>
      <c r="D39" s="25">
        <v>0.0558068</v>
      </c>
      <c r="E39" s="25">
        <v>0.196096</v>
      </c>
      <c r="F39" s="66">
        <v>0.102005</v>
      </c>
      <c r="G39" s="25">
        <v>0.0661253</v>
      </c>
      <c r="H39" s="25">
        <v>0.200544</v>
      </c>
      <c r="I39" s="25">
        <v>0.101604</v>
      </c>
      <c r="J39" s="25">
        <v>0.0664667</v>
      </c>
      <c r="K39" s="25">
        <v>0.199148</v>
      </c>
      <c r="L39" s="25">
        <v>0.101758</v>
      </c>
      <c r="M39" s="148">
        <v>0.06591610000000001</v>
      </c>
      <c r="N39" t="s" s="70">
        <v>33</v>
      </c>
      <c r="O39" s="148">
        <v>0.056435</v>
      </c>
      <c r="P39" t="s" s="70">
        <v>33</v>
      </c>
    </row>
    <row r="40" ht="20.05" customHeight="1">
      <c r="A40" s="136">
        <v>39</v>
      </c>
      <c r="B40" s="65">
        <v>3</v>
      </c>
      <c r="C40" t="s" s="19">
        <v>710</v>
      </c>
      <c r="D40" s="25">
        <v>0.071492</v>
      </c>
      <c r="E40" s="25">
        <v>0.161606</v>
      </c>
      <c r="F40" s="66">
        <v>0.08321919999999999</v>
      </c>
      <c r="G40" s="25">
        <v>0.08344699999999999</v>
      </c>
      <c r="H40" s="25">
        <v>0.164896</v>
      </c>
      <c r="I40" s="25">
        <v>0.0836013</v>
      </c>
      <c r="J40" s="25">
        <v>0.0839801</v>
      </c>
      <c r="K40" s="25">
        <v>0.16298</v>
      </c>
      <c r="L40" s="25">
        <v>0.0837083</v>
      </c>
      <c r="M40" s="148">
        <v>0.0830095</v>
      </c>
      <c r="N40" t="s" s="70">
        <v>33</v>
      </c>
      <c r="O40" s="148">
        <v>0.0709639</v>
      </c>
      <c r="P40" t="s" s="70">
        <v>33</v>
      </c>
    </row>
    <row r="41" ht="20.05" customHeight="1">
      <c r="A41" s="136">
        <v>40</v>
      </c>
      <c r="B41" s="65">
        <v>3</v>
      </c>
      <c r="C41" t="s" s="19">
        <v>258</v>
      </c>
      <c r="D41" s="25">
        <v>0.133639</v>
      </c>
      <c r="E41" s="25">
        <v>0.23649</v>
      </c>
      <c r="F41" s="66">
        <v>0.177244</v>
      </c>
      <c r="G41" s="25">
        <v>0.176879</v>
      </c>
      <c r="H41" s="25">
        <v>0.145865</v>
      </c>
      <c r="I41" s="25">
        <v>0.167265</v>
      </c>
      <c r="J41" s="25">
        <v>0.169415</v>
      </c>
      <c r="K41" s="25">
        <v>0.185634</v>
      </c>
      <c r="L41" s="25">
        <v>0.166429</v>
      </c>
      <c r="M41" s="148">
        <v>0.176336</v>
      </c>
      <c r="N41" t="s" s="70">
        <v>80</v>
      </c>
      <c r="O41" s="148">
        <v>0.140192</v>
      </c>
      <c r="P41" t="s" s="70">
        <v>80</v>
      </c>
    </row>
    <row r="42" ht="20.05" customHeight="1">
      <c r="A42" s="136">
        <v>41</v>
      </c>
      <c r="B42" s="65">
        <v>3</v>
      </c>
      <c r="C42" t="s" s="19">
        <v>65</v>
      </c>
      <c r="D42" s="25">
        <v>0.0754264</v>
      </c>
      <c r="E42" s="25">
        <v>0.214789</v>
      </c>
      <c r="F42" s="66">
        <v>0.135962</v>
      </c>
      <c r="G42" s="25">
        <v>0.084942</v>
      </c>
      <c r="H42" s="25">
        <v>0.215114</v>
      </c>
      <c r="I42" s="25">
        <v>0.13547</v>
      </c>
      <c r="J42" s="25">
        <v>0.0851857</v>
      </c>
      <c r="K42" s="25">
        <v>0.216192</v>
      </c>
      <c r="L42" s="25">
        <v>0.135945</v>
      </c>
      <c r="M42" s="148">
        <v>0.0851123</v>
      </c>
      <c r="N42" t="s" s="70">
        <v>33</v>
      </c>
      <c r="O42" s="148">
        <v>0.0749354</v>
      </c>
      <c r="P42" t="s" s="70">
        <v>33</v>
      </c>
    </row>
    <row r="43" ht="20.05" customHeight="1">
      <c r="A43" s="136">
        <v>42</v>
      </c>
      <c r="B43" s="65">
        <v>3</v>
      </c>
      <c r="C43" t="s" s="19">
        <v>53</v>
      </c>
      <c r="D43" s="25">
        <v>0.0297186</v>
      </c>
      <c r="E43" s="25">
        <v>0.0386607</v>
      </c>
      <c r="F43" s="66">
        <v>0.0376362</v>
      </c>
      <c r="G43" s="25">
        <v>0.0381142</v>
      </c>
      <c r="H43" s="25">
        <v>0.0389414</v>
      </c>
      <c r="I43" s="25">
        <v>0.0384676</v>
      </c>
      <c r="J43" s="25">
        <v>0.0377579</v>
      </c>
      <c r="K43" s="25">
        <v>0.0389213</v>
      </c>
      <c r="L43" s="25">
        <v>0.037955</v>
      </c>
      <c r="M43" s="148">
        <v>0.0383283</v>
      </c>
      <c r="N43" t="s" s="70">
        <v>33</v>
      </c>
      <c r="O43" s="148">
        <v>0.0299688</v>
      </c>
      <c r="P43" t="s" s="70">
        <v>33</v>
      </c>
    </row>
    <row r="44" ht="20.05" customHeight="1">
      <c r="A44" s="136">
        <v>43</v>
      </c>
      <c r="B44" s="65">
        <v>3</v>
      </c>
      <c r="C44" t="s" s="19">
        <v>380</v>
      </c>
      <c r="D44" s="25">
        <v>1.0218</v>
      </c>
      <c r="E44" s="25">
        <v>0.100256</v>
      </c>
      <c r="F44" s="66">
        <v>0.101347</v>
      </c>
      <c r="G44" s="25">
        <v>0.101421</v>
      </c>
      <c r="H44" s="25">
        <v>0.100164</v>
      </c>
      <c r="I44" s="25">
        <v>0.100664</v>
      </c>
      <c r="J44" s="25">
        <v>0.10139</v>
      </c>
      <c r="K44" s="25">
        <v>0.0998714</v>
      </c>
      <c r="L44" s="25">
        <v>0.102293</v>
      </c>
      <c r="M44" s="148">
        <v>0.10016</v>
      </c>
      <c r="N44" t="s" s="70">
        <v>80</v>
      </c>
      <c r="O44" s="148">
        <v>1800</v>
      </c>
      <c r="P44" t="s" s="70">
        <v>80</v>
      </c>
    </row>
    <row r="45" ht="20.05" customHeight="1">
      <c r="A45" s="136">
        <v>44</v>
      </c>
      <c r="B45" s="65">
        <v>3</v>
      </c>
      <c r="C45" t="s" s="19">
        <v>222</v>
      </c>
      <c r="D45" s="25">
        <v>0.104043</v>
      </c>
      <c r="E45" s="25">
        <v>0.418925</v>
      </c>
      <c r="F45" s="66">
        <v>0.180811</v>
      </c>
      <c r="G45" s="25">
        <v>0.19565</v>
      </c>
      <c r="H45" s="25">
        <v>0.421602</v>
      </c>
      <c r="I45" s="25">
        <v>0.181947</v>
      </c>
      <c r="J45" s="25">
        <v>0.195033</v>
      </c>
      <c r="K45" s="25">
        <v>0.423575</v>
      </c>
      <c r="L45" s="25">
        <v>0.180779</v>
      </c>
      <c r="M45" s="148">
        <v>0.194954</v>
      </c>
      <c r="N45" t="s" s="70">
        <v>80</v>
      </c>
      <c r="O45" s="148">
        <v>0.104815</v>
      </c>
      <c r="P45" t="s" s="70">
        <v>80</v>
      </c>
    </row>
    <row r="46" ht="20.05" customHeight="1">
      <c r="A46" s="136">
        <v>45</v>
      </c>
      <c r="B46" s="65">
        <v>3</v>
      </c>
      <c r="C46" t="s" s="19">
        <v>136</v>
      </c>
      <c r="D46" s="25">
        <v>0.0528255</v>
      </c>
      <c r="E46" s="25">
        <v>0.125293</v>
      </c>
      <c r="F46" s="66">
        <v>0.0635483</v>
      </c>
      <c r="G46" s="25">
        <v>0.06348910000000001</v>
      </c>
      <c r="H46" s="25">
        <v>0.126878</v>
      </c>
      <c r="I46" s="25">
        <v>0.0632462</v>
      </c>
      <c r="J46" s="25">
        <v>0.063153</v>
      </c>
      <c r="K46" s="25">
        <v>0.125165</v>
      </c>
      <c r="L46" s="25">
        <v>0.06360059999999999</v>
      </c>
      <c r="M46" s="148">
        <v>0.06354410000000001</v>
      </c>
      <c r="N46" t="s" s="70">
        <v>33</v>
      </c>
      <c r="O46" s="148">
        <v>0.0533918</v>
      </c>
      <c r="P46" t="s" s="70">
        <v>33</v>
      </c>
    </row>
    <row r="47" ht="20.05" customHeight="1">
      <c r="A47" s="136">
        <v>46</v>
      </c>
      <c r="B47" s="65">
        <v>3</v>
      </c>
      <c r="C47" t="s" s="19">
        <v>32</v>
      </c>
      <c r="D47" s="25">
        <v>0.0456533</v>
      </c>
      <c r="E47" s="25">
        <v>0.115096</v>
      </c>
      <c r="F47" s="66">
        <v>0.0576323</v>
      </c>
      <c r="G47" s="25">
        <v>0.0577267</v>
      </c>
      <c r="H47" s="25">
        <v>0.115773</v>
      </c>
      <c r="I47" s="25">
        <v>0.0575872</v>
      </c>
      <c r="J47" s="25">
        <v>0.0575951</v>
      </c>
      <c r="K47" s="25">
        <v>0.11506</v>
      </c>
      <c r="L47" s="25">
        <v>0.0574199</v>
      </c>
      <c r="M47" s="148">
        <v>0.0573002</v>
      </c>
      <c r="N47" t="s" s="70">
        <v>33</v>
      </c>
      <c r="O47" s="148">
        <v>0.0463754</v>
      </c>
      <c r="P47" t="s" s="70">
        <v>33</v>
      </c>
    </row>
    <row r="48" ht="20.05" customHeight="1">
      <c r="A48" s="136">
        <v>47</v>
      </c>
      <c r="B48" s="65">
        <v>3</v>
      </c>
      <c r="C48" t="s" s="19">
        <v>380</v>
      </c>
      <c r="D48" s="25">
        <v>0.397548</v>
      </c>
      <c r="E48" s="25">
        <v>0.0349334</v>
      </c>
      <c r="F48" s="66">
        <v>0.033886</v>
      </c>
      <c r="G48" s="25">
        <v>0.0338745</v>
      </c>
      <c r="H48" s="25">
        <v>0.0344432</v>
      </c>
      <c r="I48" s="25">
        <v>0.0341224</v>
      </c>
      <c r="J48" s="25">
        <v>0.0343623</v>
      </c>
      <c r="K48" s="25">
        <v>0.0340411</v>
      </c>
      <c r="L48" s="25">
        <v>0.0341079</v>
      </c>
      <c r="M48" s="148">
        <v>0.0342247</v>
      </c>
      <c r="N48" t="s" s="70">
        <v>80</v>
      </c>
      <c r="O48" s="148">
        <v>0.57713</v>
      </c>
      <c r="P48" t="s" s="70">
        <v>80</v>
      </c>
    </row>
    <row r="49" ht="20.05" customHeight="1">
      <c r="A49" s="136">
        <v>48</v>
      </c>
      <c r="B49" s="65">
        <v>3</v>
      </c>
      <c r="C49" t="s" s="19">
        <v>136</v>
      </c>
      <c r="D49" s="25">
        <v>0.0362598</v>
      </c>
      <c r="E49" s="25">
        <v>0.0465358</v>
      </c>
      <c r="F49" s="66">
        <v>0.0462872</v>
      </c>
      <c r="G49" s="25">
        <v>0.0465437</v>
      </c>
      <c r="H49" s="25">
        <v>0.0466212</v>
      </c>
      <c r="I49" s="25">
        <v>0.046154</v>
      </c>
      <c r="J49" s="25">
        <v>0.0463823</v>
      </c>
      <c r="K49" s="25">
        <v>0.0463327</v>
      </c>
      <c r="L49" s="25">
        <v>0.0464032</v>
      </c>
      <c r="M49" s="148">
        <v>0.0500106</v>
      </c>
      <c r="N49" t="s" s="70">
        <v>33</v>
      </c>
      <c r="O49" s="148">
        <v>0.036957</v>
      </c>
      <c r="P49" t="s" s="70">
        <v>33</v>
      </c>
    </row>
    <row r="50" ht="20.05" customHeight="1">
      <c r="A50" s="136">
        <v>49</v>
      </c>
      <c r="B50" s="65">
        <v>3</v>
      </c>
      <c r="C50" t="s" s="19">
        <v>348</v>
      </c>
      <c r="D50" s="25">
        <v>0.0369938</v>
      </c>
      <c r="E50" s="25">
        <v>0.110521</v>
      </c>
      <c r="F50" s="66">
        <v>0.07011290000000001</v>
      </c>
      <c r="G50" s="25">
        <v>0.0458649</v>
      </c>
      <c r="H50" s="25">
        <v>0.111029</v>
      </c>
      <c r="I50" s="25">
        <v>0.0702864</v>
      </c>
      <c r="J50" s="25">
        <v>0.0463401</v>
      </c>
      <c r="K50" s="25">
        <v>0.111459</v>
      </c>
      <c r="L50" s="25">
        <v>0.0698</v>
      </c>
      <c r="M50" s="148">
        <v>0.0459073</v>
      </c>
      <c r="N50" t="s" s="70">
        <v>33</v>
      </c>
      <c r="O50" s="148">
        <v>0.0380745</v>
      </c>
      <c r="P50" t="s" s="70">
        <v>33</v>
      </c>
    </row>
    <row r="51" ht="20.05" customHeight="1">
      <c r="A51" s="136">
        <v>50</v>
      </c>
      <c r="B51" s="65">
        <v>4</v>
      </c>
      <c r="C51" t="s" s="19">
        <v>893</v>
      </c>
      <c r="D51" s="25">
        <v>0.175922</v>
      </c>
      <c r="E51" s="25">
        <v>0.0566475</v>
      </c>
      <c r="F51" s="66">
        <v>0.0558184</v>
      </c>
      <c r="G51" s="25">
        <v>0.0557928</v>
      </c>
      <c r="H51" s="25">
        <v>0.0552774</v>
      </c>
      <c r="I51" s="25">
        <v>0.055871</v>
      </c>
      <c r="J51" s="25">
        <v>0.0551324</v>
      </c>
      <c r="K51" s="25">
        <v>0.0557491</v>
      </c>
      <c r="L51" s="25">
        <v>0.0563062</v>
      </c>
      <c r="M51" s="148">
        <v>0.0555692</v>
      </c>
      <c r="N51" t="s" s="70">
        <v>80</v>
      </c>
      <c r="O51" s="148">
        <v>0.170427</v>
      </c>
      <c r="P51" t="s" s="70">
        <v>80</v>
      </c>
    </row>
    <row r="52" ht="20.05" customHeight="1">
      <c r="A52" s="136">
        <v>51</v>
      </c>
      <c r="B52" s="65">
        <v>4</v>
      </c>
      <c r="C52" t="s" s="19">
        <v>896</v>
      </c>
      <c r="D52" s="25">
        <v>0.0569545</v>
      </c>
      <c r="E52" s="25">
        <v>0.112477</v>
      </c>
      <c r="F52" s="66">
        <v>0.0703727</v>
      </c>
      <c r="G52" s="25">
        <v>0.0701871</v>
      </c>
      <c r="H52" s="25">
        <v>0.111732</v>
      </c>
      <c r="I52" s="25">
        <v>0.0702559</v>
      </c>
      <c r="J52" s="25">
        <v>0.0703583</v>
      </c>
      <c r="K52" s="25">
        <v>0.112094</v>
      </c>
      <c r="L52" s="25">
        <v>0.0704269</v>
      </c>
      <c r="M52" s="148">
        <v>0.0705355</v>
      </c>
      <c r="N52" t="s" s="70">
        <v>33</v>
      </c>
      <c r="O52" s="148">
        <v>0.0591456</v>
      </c>
      <c r="P52" t="s" s="70">
        <v>33</v>
      </c>
    </row>
    <row r="53" ht="20.05" customHeight="1">
      <c r="A53" s="136">
        <v>52</v>
      </c>
      <c r="B53" s="65">
        <v>4</v>
      </c>
      <c r="C53" t="s" s="19">
        <v>930</v>
      </c>
      <c r="D53" s="25">
        <v>0.0978006</v>
      </c>
      <c r="E53" s="25">
        <v>0.174225</v>
      </c>
      <c r="F53" s="66">
        <v>0.113221</v>
      </c>
      <c r="G53" s="25">
        <v>0.113377</v>
      </c>
      <c r="H53" s="25">
        <v>0.174351</v>
      </c>
      <c r="I53" s="25">
        <v>0.112933</v>
      </c>
      <c r="J53" s="25">
        <v>0.11387</v>
      </c>
      <c r="K53" s="25">
        <v>0.175115</v>
      </c>
      <c r="L53" s="25">
        <v>0.113418</v>
      </c>
      <c r="M53" s="148">
        <v>0.113245</v>
      </c>
      <c r="N53" t="s" s="70">
        <v>33</v>
      </c>
      <c r="O53" s="148">
        <v>0.09833020000000001</v>
      </c>
      <c r="P53" t="s" s="70">
        <v>33</v>
      </c>
    </row>
    <row r="54" ht="20.05" customHeight="1">
      <c r="A54" s="136">
        <v>53</v>
      </c>
      <c r="B54" s="65">
        <v>4</v>
      </c>
      <c r="C54" t="s" s="19">
        <v>948</v>
      </c>
      <c r="D54" s="25">
        <v>775.55</v>
      </c>
      <c r="E54" s="25">
        <v>0.359589</v>
      </c>
      <c r="F54" s="66">
        <v>0.36041</v>
      </c>
      <c r="G54" s="25">
        <v>0.358434</v>
      </c>
      <c r="H54" s="25">
        <v>0.35559</v>
      </c>
      <c r="I54" s="25">
        <v>0.362702</v>
      </c>
      <c r="J54" s="25">
        <v>0.354505</v>
      </c>
      <c r="K54" s="25">
        <v>0.359283</v>
      </c>
      <c r="L54" s="25">
        <v>0.358805</v>
      </c>
      <c r="M54" s="148">
        <v>0.365445</v>
      </c>
      <c r="N54" t="s" s="70">
        <v>80</v>
      </c>
      <c r="O54" s="148">
        <v>1800</v>
      </c>
      <c r="P54" t="s" s="70">
        <v>80</v>
      </c>
    </row>
    <row r="55" ht="20.05" customHeight="1">
      <c r="A55" s="136">
        <v>54</v>
      </c>
      <c r="B55" s="65">
        <v>4</v>
      </c>
      <c r="C55" t="s" s="19">
        <v>967</v>
      </c>
      <c r="D55" s="25">
        <v>0.0890378</v>
      </c>
      <c r="E55" s="25">
        <v>0.21813</v>
      </c>
      <c r="F55" s="66">
        <v>0.103353</v>
      </c>
      <c r="G55" s="25">
        <v>0.102909</v>
      </c>
      <c r="H55" s="25">
        <v>0.218767</v>
      </c>
      <c r="I55" s="25">
        <v>0.102909</v>
      </c>
      <c r="J55" s="25">
        <v>0.102971</v>
      </c>
      <c r="K55" s="25">
        <v>0.219824</v>
      </c>
      <c r="L55" s="25">
        <v>0.102985</v>
      </c>
      <c r="M55" s="148">
        <v>0.102843</v>
      </c>
      <c r="N55" t="s" s="70">
        <v>33</v>
      </c>
      <c r="O55" s="148">
        <v>0.0894083</v>
      </c>
      <c r="P55" t="s" s="70">
        <v>33</v>
      </c>
    </row>
    <row r="56" ht="20.05" customHeight="1">
      <c r="A56" s="136">
        <v>55</v>
      </c>
      <c r="B56" s="65">
        <v>4</v>
      </c>
      <c r="C56" t="s" s="19">
        <v>893</v>
      </c>
      <c r="D56" s="25">
        <v>0.142858</v>
      </c>
      <c r="E56" s="25">
        <v>0.425007</v>
      </c>
      <c r="F56" s="66">
        <v>0.363449</v>
      </c>
      <c r="G56" s="25">
        <v>0.363124</v>
      </c>
      <c r="H56" s="25">
        <v>0.156706</v>
      </c>
      <c r="I56" s="25">
        <v>0.177243</v>
      </c>
      <c r="J56" s="25">
        <v>0.178178</v>
      </c>
      <c r="K56" s="25">
        <v>0.156747</v>
      </c>
      <c r="L56" s="25">
        <v>0.177307</v>
      </c>
      <c r="M56" s="148">
        <v>0.362921</v>
      </c>
      <c r="N56" t="s" s="70">
        <v>80</v>
      </c>
      <c r="O56" s="148">
        <v>0.165854</v>
      </c>
      <c r="P56" t="s" s="70">
        <v>80</v>
      </c>
    </row>
    <row r="57" ht="20.05" customHeight="1">
      <c r="A57" s="136">
        <v>56</v>
      </c>
      <c r="B57" s="65">
        <v>4</v>
      </c>
      <c r="C57" t="s" s="19">
        <v>1003</v>
      </c>
      <c r="D57" s="25">
        <v>1.68541</v>
      </c>
      <c r="E57" s="25">
        <v>0.204344</v>
      </c>
      <c r="F57" s="66">
        <v>0.204921</v>
      </c>
      <c r="G57" s="25">
        <v>0.204167</v>
      </c>
      <c r="H57" s="25">
        <v>0.202726</v>
      </c>
      <c r="I57" s="25">
        <v>0.205166</v>
      </c>
      <c r="J57" s="25">
        <v>0.199497</v>
      </c>
      <c r="K57" s="25">
        <v>0.202296</v>
      </c>
      <c r="L57" s="25">
        <v>0.202823</v>
      </c>
      <c r="M57" s="148">
        <v>0.203549</v>
      </c>
      <c r="N57" t="s" s="70">
        <v>80</v>
      </c>
      <c r="O57" s="148">
        <v>1800</v>
      </c>
      <c r="P57" t="s" s="70">
        <v>80</v>
      </c>
    </row>
    <row r="58" ht="20.05" customHeight="1">
      <c r="A58" s="136">
        <v>57</v>
      </c>
      <c r="B58" s="65">
        <v>4</v>
      </c>
      <c r="C58" t="s" s="19">
        <v>1022</v>
      </c>
      <c r="D58" s="25">
        <v>0.288306</v>
      </c>
      <c r="E58" s="25">
        <v>0.424751</v>
      </c>
      <c r="F58" s="66">
        <v>0.278337</v>
      </c>
      <c r="G58" s="25">
        <v>0.278906</v>
      </c>
      <c r="H58" s="25">
        <v>0.214174</v>
      </c>
      <c r="I58" s="25">
        <v>0.308792</v>
      </c>
      <c r="J58" s="25">
        <v>0.309326</v>
      </c>
      <c r="K58" s="25">
        <v>0.477679</v>
      </c>
      <c r="L58" s="25">
        <v>0.449503</v>
      </c>
      <c r="M58" s="148">
        <v>0.314685</v>
      </c>
      <c r="N58" t="s" s="70">
        <v>80</v>
      </c>
      <c r="O58" s="148">
        <v>0.636869</v>
      </c>
      <c r="P58" t="s" s="70">
        <v>80</v>
      </c>
    </row>
    <row r="59" ht="20.05" customHeight="1">
      <c r="A59" s="136">
        <v>58</v>
      </c>
      <c r="B59" s="65">
        <v>4</v>
      </c>
      <c r="C59" t="s" s="19">
        <v>1041</v>
      </c>
      <c r="D59" s="25">
        <v>0.0932268</v>
      </c>
      <c r="E59" s="25">
        <v>0.235662</v>
      </c>
      <c r="F59" s="66">
        <v>0.109506</v>
      </c>
      <c r="G59" s="25">
        <v>0.108184</v>
      </c>
      <c r="H59" s="25">
        <v>0.239171</v>
      </c>
      <c r="I59" s="25">
        <v>0.10814</v>
      </c>
      <c r="J59" s="25">
        <v>0.107514</v>
      </c>
      <c r="K59" s="25">
        <v>0.237279</v>
      </c>
      <c r="L59" s="25">
        <v>0.108835</v>
      </c>
      <c r="M59" s="148">
        <v>0.107264</v>
      </c>
      <c r="N59" t="s" s="70">
        <v>33</v>
      </c>
      <c r="O59" s="148">
        <v>0.0934111</v>
      </c>
      <c r="P59" t="s" s="70">
        <v>33</v>
      </c>
    </row>
    <row r="60" ht="20.05" customHeight="1">
      <c r="A60" s="136">
        <v>59</v>
      </c>
      <c r="B60" s="65">
        <v>4</v>
      </c>
      <c r="C60" t="s" s="19">
        <v>1059</v>
      </c>
      <c r="D60" s="25">
        <v>0.0928368</v>
      </c>
      <c r="E60" s="25">
        <v>0.222374</v>
      </c>
      <c r="F60" s="66">
        <v>0.106522</v>
      </c>
      <c r="G60" s="25">
        <v>0.108686</v>
      </c>
      <c r="H60" s="25">
        <v>0.225801</v>
      </c>
      <c r="I60" s="25">
        <v>0.108747</v>
      </c>
      <c r="J60" s="25">
        <v>0.109085</v>
      </c>
      <c r="K60" s="25">
        <v>0.221025</v>
      </c>
      <c r="L60" s="25">
        <v>0.108381</v>
      </c>
      <c r="M60" s="148">
        <v>0.107419</v>
      </c>
      <c r="N60" t="s" s="70">
        <v>33</v>
      </c>
      <c r="O60" s="148">
        <v>0.0935163</v>
      </c>
      <c r="P60" t="s" s="70">
        <v>33</v>
      </c>
    </row>
    <row r="61" ht="20.05" customHeight="1">
      <c r="A61" s="136">
        <v>60</v>
      </c>
      <c r="B61" s="65">
        <v>4</v>
      </c>
      <c r="C61" t="s" s="19">
        <v>1077</v>
      </c>
      <c r="D61" s="25">
        <v>0.09321980000000001</v>
      </c>
      <c r="E61" s="25">
        <v>0.161864</v>
      </c>
      <c r="F61" s="66">
        <v>0.108391</v>
      </c>
      <c r="G61" s="25">
        <v>0.10891</v>
      </c>
      <c r="H61" s="25">
        <v>0.163435</v>
      </c>
      <c r="I61" s="25">
        <v>0.109003</v>
      </c>
      <c r="J61" s="25">
        <v>0.109262</v>
      </c>
      <c r="K61" s="25">
        <v>0.163109</v>
      </c>
      <c r="L61" s="25">
        <v>0.10819</v>
      </c>
      <c r="M61" s="148">
        <v>0.109535</v>
      </c>
      <c r="N61" t="s" s="70">
        <v>33</v>
      </c>
      <c r="O61" s="148">
        <v>0.09515709999999999</v>
      </c>
      <c r="P61" t="s" s="70">
        <v>33</v>
      </c>
    </row>
    <row r="62" ht="20.05" customHeight="1">
      <c r="A62" s="136">
        <v>61</v>
      </c>
      <c r="B62" s="65">
        <v>4</v>
      </c>
      <c r="C62" t="s" s="19">
        <v>1095</v>
      </c>
      <c r="D62" s="25">
        <v>38.8349</v>
      </c>
      <c r="E62" s="25">
        <v>1800</v>
      </c>
      <c r="F62" s="25">
        <v>1800</v>
      </c>
      <c r="G62" s="25">
        <v>17.6979</v>
      </c>
      <c r="H62" s="25">
        <v>0.307278</v>
      </c>
      <c r="I62" s="25">
        <v>2.64498</v>
      </c>
      <c r="J62" s="25">
        <v>54.9875</v>
      </c>
      <c r="K62" s="25">
        <v>94.3811</v>
      </c>
      <c r="L62" s="25">
        <v>1.36271</v>
      </c>
      <c r="M62" s="148">
        <v>1800</v>
      </c>
      <c r="N62" t="s" s="70">
        <v>80</v>
      </c>
      <c r="O62" s="148">
        <v>152.477</v>
      </c>
      <c r="P62" t="s" s="70">
        <v>80</v>
      </c>
    </row>
    <row r="63" ht="20.05" customHeight="1">
      <c r="A63" s="136">
        <v>62</v>
      </c>
      <c r="B63" s="65">
        <v>4</v>
      </c>
      <c r="C63" t="s" s="19">
        <v>1116</v>
      </c>
      <c r="D63" s="25">
        <v>24.2986</v>
      </c>
      <c r="E63" s="25">
        <v>0.798828</v>
      </c>
      <c r="F63" s="66">
        <v>0.794129</v>
      </c>
      <c r="G63" s="25">
        <v>0.7941859999999999</v>
      </c>
      <c r="H63" s="25">
        <v>0.793392</v>
      </c>
      <c r="I63" s="25">
        <v>0.795351</v>
      </c>
      <c r="J63" s="25">
        <v>0.804441</v>
      </c>
      <c r="K63" s="25">
        <v>0.794579</v>
      </c>
      <c r="L63" s="25">
        <v>0.795015</v>
      </c>
      <c r="M63" s="148">
        <v>0.797951</v>
      </c>
      <c r="N63" t="s" s="70">
        <v>80</v>
      </c>
      <c r="O63" s="148">
        <v>1800</v>
      </c>
      <c r="P63" t="s" s="70">
        <v>80</v>
      </c>
    </row>
    <row r="64" ht="20.05" customHeight="1">
      <c r="A64" s="136">
        <v>63</v>
      </c>
      <c r="B64" s="65">
        <v>4</v>
      </c>
      <c r="C64" t="s" s="19">
        <v>985</v>
      </c>
      <c r="D64" s="25">
        <v>0.315123</v>
      </c>
      <c r="E64" s="25">
        <v>0.701474</v>
      </c>
      <c r="F64" s="66">
        <v>0.411462</v>
      </c>
      <c r="G64" s="25">
        <v>0.411843</v>
      </c>
      <c r="H64" s="25">
        <v>0.244754</v>
      </c>
      <c r="I64" s="25">
        <v>0.358366</v>
      </c>
      <c r="J64" s="25">
        <v>0.361946</v>
      </c>
      <c r="K64" s="25">
        <v>0.470983</v>
      </c>
      <c r="L64" s="25">
        <v>0.411397</v>
      </c>
      <c r="M64" s="148">
        <v>0.41571</v>
      </c>
      <c r="N64" t="s" s="70">
        <v>80</v>
      </c>
      <c r="O64" s="148">
        <v>0.253606</v>
      </c>
      <c r="P64" t="s" s="70">
        <v>80</v>
      </c>
    </row>
    <row r="65" ht="20.05" customHeight="1">
      <c r="A65" s="136">
        <v>64</v>
      </c>
      <c r="B65" s="65">
        <v>4</v>
      </c>
      <c r="C65" t="s" s="19">
        <v>1152</v>
      </c>
      <c r="D65" s="25">
        <v>0.17705</v>
      </c>
      <c r="E65" s="25">
        <v>0.7610980000000001</v>
      </c>
      <c r="F65" s="66">
        <v>0.315523</v>
      </c>
      <c r="G65" s="25">
        <v>0.340652</v>
      </c>
      <c r="H65" s="25">
        <v>0.766259</v>
      </c>
      <c r="I65" s="25">
        <v>0.316049</v>
      </c>
      <c r="J65" s="25">
        <v>0.338259</v>
      </c>
      <c r="K65" s="25">
        <v>0.763804</v>
      </c>
      <c r="L65" s="25">
        <v>0.318843</v>
      </c>
      <c r="M65" s="148">
        <v>0.33962</v>
      </c>
      <c r="N65" t="s" s="70">
        <v>33</v>
      </c>
      <c r="O65" s="148">
        <v>0.180693</v>
      </c>
      <c r="P65" t="s" s="70">
        <v>33</v>
      </c>
    </row>
    <row r="66" ht="20.05" customHeight="1">
      <c r="A66" s="136">
        <v>65</v>
      </c>
      <c r="B66" s="65">
        <v>4</v>
      </c>
      <c r="C66" t="s" s="19">
        <v>1170</v>
      </c>
      <c r="D66" s="25">
        <v>1.31824</v>
      </c>
      <c r="E66" s="25">
        <v>2.63049</v>
      </c>
      <c r="F66" s="66">
        <v>2.24932</v>
      </c>
      <c r="G66" s="25">
        <v>1.89242</v>
      </c>
      <c r="H66" s="25">
        <v>0.41678</v>
      </c>
      <c r="I66" s="25">
        <v>1.26445</v>
      </c>
      <c r="J66" s="25">
        <v>1.26974</v>
      </c>
      <c r="K66" s="25">
        <v>3.05906</v>
      </c>
      <c r="L66" s="25">
        <v>1.80277</v>
      </c>
      <c r="M66" s="148">
        <v>1.64298</v>
      </c>
      <c r="N66" t="s" s="70">
        <v>80</v>
      </c>
      <c r="O66" s="148">
        <v>1.61006</v>
      </c>
      <c r="P66" t="s" s="70">
        <v>80</v>
      </c>
    </row>
    <row r="67" ht="20.05" customHeight="1">
      <c r="A67" s="136">
        <v>66</v>
      </c>
      <c r="B67" s="65">
        <v>4</v>
      </c>
      <c r="C67" t="s" s="19">
        <v>1192</v>
      </c>
      <c r="D67" s="25">
        <v>0.583539</v>
      </c>
      <c r="E67" s="25">
        <v>1.33661</v>
      </c>
      <c r="F67" s="66">
        <v>0.773142</v>
      </c>
      <c r="G67" s="25">
        <v>0.824396</v>
      </c>
      <c r="H67" s="25">
        <v>0.374196</v>
      </c>
      <c r="I67" s="25">
        <v>0.879596</v>
      </c>
      <c r="J67" s="25">
        <v>0.601812</v>
      </c>
      <c r="K67" s="25">
        <v>0.657057</v>
      </c>
      <c r="L67" s="25">
        <v>0.567295</v>
      </c>
      <c r="M67" s="148">
        <v>0.49732</v>
      </c>
      <c r="N67" t="s" s="70">
        <v>80</v>
      </c>
      <c r="O67" s="148">
        <v>0.441873</v>
      </c>
      <c r="P67" t="s" s="70">
        <v>80</v>
      </c>
    </row>
    <row r="68" ht="20.05" customHeight="1">
      <c r="A68" s="136">
        <v>67</v>
      </c>
      <c r="B68" s="65">
        <v>4</v>
      </c>
      <c r="C68" t="s" s="19">
        <v>1215</v>
      </c>
      <c r="D68" s="25">
        <v>0.119056</v>
      </c>
      <c r="E68" s="25">
        <v>0.436109</v>
      </c>
      <c r="F68" s="66">
        <v>0.220665</v>
      </c>
      <c r="G68" s="25">
        <v>0.135585</v>
      </c>
      <c r="H68" s="25">
        <v>0.444002</v>
      </c>
      <c r="I68" s="25">
        <v>0.2218</v>
      </c>
      <c r="J68" s="25">
        <v>0.134514</v>
      </c>
      <c r="K68" s="25">
        <v>0.442988</v>
      </c>
      <c r="L68" s="25">
        <v>0.220878</v>
      </c>
      <c r="M68" s="148">
        <v>0.13564</v>
      </c>
      <c r="N68" t="s" s="70">
        <v>33</v>
      </c>
      <c r="O68" s="148">
        <v>0.119195</v>
      </c>
      <c r="P68" t="s" s="70">
        <v>33</v>
      </c>
    </row>
    <row r="69" ht="20.05" customHeight="1">
      <c r="A69" s="136">
        <v>68</v>
      </c>
      <c r="B69" s="65">
        <v>4</v>
      </c>
      <c r="C69" t="s" s="19">
        <v>1233</v>
      </c>
      <c r="D69" s="25">
        <v>1.8998</v>
      </c>
      <c r="E69" s="25">
        <v>0.198343</v>
      </c>
      <c r="F69" s="66">
        <v>0.201595</v>
      </c>
      <c r="G69" s="25">
        <v>0.200777</v>
      </c>
      <c r="H69" s="25">
        <v>0.201095</v>
      </c>
      <c r="I69" s="25">
        <v>0.199385</v>
      </c>
      <c r="J69" s="25">
        <v>0.200778</v>
      </c>
      <c r="K69" s="25">
        <v>0.200757</v>
      </c>
      <c r="L69" s="25">
        <v>0.201459</v>
      </c>
      <c r="M69" s="148">
        <v>0.201159</v>
      </c>
      <c r="N69" t="s" s="70">
        <v>80</v>
      </c>
      <c r="O69" s="148">
        <v>1800</v>
      </c>
      <c r="P69" t="s" s="70">
        <v>80</v>
      </c>
    </row>
    <row r="70" ht="20.05" customHeight="1">
      <c r="A70" s="136">
        <v>69</v>
      </c>
      <c r="B70" s="65">
        <v>4</v>
      </c>
      <c r="C70" t="s" s="19">
        <v>1251</v>
      </c>
      <c r="D70" s="25">
        <v>0.115667</v>
      </c>
      <c r="E70" s="25">
        <v>0.279358</v>
      </c>
      <c r="F70" s="66">
        <v>0.132884</v>
      </c>
      <c r="G70" s="25">
        <v>0.131458</v>
      </c>
      <c r="H70" s="25">
        <v>0.282614</v>
      </c>
      <c r="I70" s="25">
        <v>0.132562</v>
      </c>
      <c r="J70" s="25">
        <v>0.132611</v>
      </c>
      <c r="K70" s="25">
        <v>0.281555</v>
      </c>
      <c r="L70" s="25">
        <v>0.132262</v>
      </c>
      <c r="M70" s="148">
        <v>0.133059</v>
      </c>
      <c r="N70" t="s" s="70">
        <v>33</v>
      </c>
      <c r="O70" s="148">
        <v>0.115518</v>
      </c>
      <c r="P70" t="s" s="70">
        <v>33</v>
      </c>
    </row>
    <row r="71" ht="20.05" customHeight="1">
      <c r="A71" s="136">
        <v>70</v>
      </c>
      <c r="B71" s="65">
        <v>4</v>
      </c>
      <c r="C71" t="s" s="19">
        <v>1041</v>
      </c>
      <c r="D71" s="25">
        <v>0.0845008</v>
      </c>
      <c r="E71" s="25">
        <v>0.157706</v>
      </c>
      <c r="F71" s="66">
        <v>0.100089</v>
      </c>
      <c r="G71" s="25">
        <v>0.100127</v>
      </c>
      <c r="H71" s="25">
        <v>0.157193</v>
      </c>
      <c r="I71" s="25">
        <v>0.0998187</v>
      </c>
      <c r="J71" s="25">
        <v>0.100943</v>
      </c>
      <c r="K71" s="25">
        <v>0.158243</v>
      </c>
      <c r="L71" s="25">
        <v>0.100748</v>
      </c>
      <c r="M71" s="148">
        <v>0.0998066</v>
      </c>
      <c r="N71" t="s" s="70">
        <v>33</v>
      </c>
      <c r="O71" s="148">
        <v>0.0870582</v>
      </c>
      <c r="P71" t="s" s="70">
        <v>33</v>
      </c>
    </row>
    <row r="72" ht="20.05" customHeight="1">
      <c r="A72" s="136">
        <v>71</v>
      </c>
      <c r="B72" s="65">
        <v>4</v>
      </c>
      <c r="C72" t="s" s="19">
        <v>1022</v>
      </c>
      <c r="D72" s="25">
        <v>0.0770337</v>
      </c>
      <c r="E72" s="25">
        <v>0.09261659999999999</v>
      </c>
      <c r="F72" s="66">
        <v>0.09217450000000001</v>
      </c>
      <c r="G72" s="25">
        <v>0.0928546</v>
      </c>
      <c r="H72" s="25">
        <v>0.09228790000000001</v>
      </c>
      <c r="I72" s="25">
        <v>0.0926382</v>
      </c>
      <c r="J72" s="25">
        <v>0.0927659</v>
      </c>
      <c r="K72" s="25">
        <v>0.0930057</v>
      </c>
      <c r="L72" s="25">
        <v>0.0918868</v>
      </c>
      <c r="M72" s="148">
        <v>0.0923694</v>
      </c>
      <c r="N72" t="s" s="70">
        <v>33</v>
      </c>
      <c r="O72" s="148">
        <v>0.078671</v>
      </c>
      <c r="P72" t="s" s="70">
        <v>33</v>
      </c>
    </row>
    <row r="73" ht="20.05" customHeight="1">
      <c r="A73" s="136">
        <v>72</v>
      </c>
      <c r="B73" s="65">
        <v>4</v>
      </c>
      <c r="C73" t="s" s="19">
        <v>1302</v>
      </c>
      <c r="D73" s="25">
        <v>0.103959</v>
      </c>
      <c r="E73" s="25">
        <v>0.324866</v>
      </c>
      <c r="F73" s="66">
        <v>0.19807</v>
      </c>
      <c r="G73" s="25">
        <v>0.118529</v>
      </c>
      <c r="H73" s="25">
        <v>0.328333</v>
      </c>
      <c r="I73" s="25">
        <v>0.198071</v>
      </c>
      <c r="J73" s="25">
        <v>0.119469</v>
      </c>
      <c r="K73" s="25">
        <v>0.327118</v>
      </c>
      <c r="L73" s="25">
        <v>0.197189</v>
      </c>
      <c r="M73" s="148">
        <v>0.119</v>
      </c>
      <c r="N73" t="s" s="70">
        <v>33</v>
      </c>
      <c r="O73" s="148">
        <v>0.103627</v>
      </c>
      <c r="P73" t="s" s="70">
        <v>33</v>
      </c>
    </row>
    <row r="74" ht="20.05" customHeight="1">
      <c r="A74" s="136">
        <v>73</v>
      </c>
      <c r="B74" s="65">
        <v>4</v>
      </c>
      <c r="C74" t="s" s="19">
        <v>990</v>
      </c>
      <c r="D74" s="25">
        <v>160.815</v>
      </c>
      <c r="E74" s="25">
        <v>12.662</v>
      </c>
      <c r="F74" s="66">
        <v>12.8005</v>
      </c>
      <c r="G74" s="25">
        <v>12.7103</v>
      </c>
      <c r="H74" s="25">
        <v>12.6494</v>
      </c>
      <c r="I74" s="25">
        <v>12.809</v>
      </c>
      <c r="J74" s="25">
        <v>12.6408</v>
      </c>
      <c r="K74" s="25">
        <v>12.7509</v>
      </c>
      <c r="L74" s="25">
        <v>12.8274</v>
      </c>
      <c r="M74" s="148">
        <v>12.6634</v>
      </c>
      <c r="N74" t="s" s="70">
        <v>80</v>
      </c>
      <c r="O74" s="148">
        <v>1800</v>
      </c>
      <c r="P74" t="s" s="70">
        <v>80</v>
      </c>
    </row>
    <row r="75" ht="20.05" customHeight="1">
      <c r="A75" s="136">
        <v>74</v>
      </c>
      <c r="B75" s="65">
        <v>4</v>
      </c>
      <c r="C75" t="s" s="19">
        <v>1338</v>
      </c>
      <c r="D75" s="25">
        <v>0.158444</v>
      </c>
      <c r="E75" s="25">
        <v>0.849513</v>
      </c>
      <c r="F75" s="66">
        <v>0.373508</v>
      </c>
      <c r="G75" s="25">
        <v>0.279769</v>
      </c>
      <c r="H75" s="25">
        <v>0.845662</v>
      </c>
      <c r="I75" s="25">
        <v>0.374484</v>
      </c>
      <c r="J75" s="25">
        <v>0.276686</v>
      </c>
      <c r="K75" s="25">
        <v>0.845671</v>
      </c>
      <c r="L75" s="25">
        <v>0.389582</v>
      </c>
      <c r="M75" s="148">
        <v>0.277235</v>
      </c>
      <c r="N75" t="s" s="70">
        <v>33</v>
      </c>
      <c r="O75" s="148">
        <v>0.15605</v>
      </c>
      <c r="P75" t="s" s="70">
        <v>33</v>
      </c>
    </row>
    <row r="76" ht="20.05" customHeight="1">
      <c r="A76" s="136">
        <v>75</v>
      </c>
      <c r="B76" s="65">
        <v>4</v>
      </c>
      <c r="C76" t="s" s="19">
        <v>1302</v>
      </c>
      <c r="D76" s="25">
        <v>0.0957399</v>
      </c>
      <c r="E76" s="25">
        <v>0.236614</v>
      </c>
      <c r="F76" s="66">
        <v>0.111003</v>
      </c>
      <c r="G76" s="25">
        <v>0.110415</v>
      </c>
      <c r="H76" s="25">
        <v>0.237379</v>
      </c>
      <c r="I76" s="25">
        <v>0.110856</v>
      </c>
      <c r="J76" s="25">
        <v>0.110109</v>
      </c>
      <c r="K76" s="25">
        <v>0.237441</v>
      </c>
      <c r="L76" s="25">
        <v>0.111353</v>
      </c>
      <c r="M76" s="148">
        <v>0.110977</v>
      </c>
      <c r="N76" t="s" s="70">
        <v>33</v>
      </c>
      <c r="O76" s="148">
        <v>0.0967866</v>
      </c>
      <c r="P76" t="s" s="70">
        <v>33</v>
      </c>
    </row>
    <row r="77" ht="20.05" customHeight="1">
      <c r="A77" s="136">
        <v>76</v>
      </c>
      <c r="B77" s="65">
        <v>4</v>
      </c>
      <c r="C77" t="s" s="19">
        <v>1373</v>
      </c>
      <c r="D77" s="25">
        <v>0.05816</v>
      </c>
      <c r="E77" s="25">
        <v>0.112846</v>
      </c>
      <c r="F77" s="66">
        <v>0.0716104</v>
      </c>
      <c r="G77" s="25">
        <v>0.07146280000000001</v>
      </c>
      <c r="H77" s="25">
        <v>0.113365</v>
      </c>
      <c r="I77" s="25">
        <v>0.0711741</v>
      </c>
      <c r="J77" s="25">
        <v>0.0717821</v>
      </c>
      <c r="K77" s="25">
        <v>0.11279</v>
      </c>
      <c r="L77" s="25">
        <v>0.071586</v>
      </c>
      <c r="M77" s="148">
        <v>0.070941</v>
      </c>
      <c r="N77" t="s" s="70">
        <v>33</v>
      </c>
      <c r="O77" s="148">
        <v>0.0598321</v>
      </c>
      <c r="P77" t="s" s="70">
        <v>33</v>
      </c>
    </row>
    <row r="78" ht="20.05" customHeight="1">
      <c r="A78" s="136">
        <v>77</v>
      </c>
      <c r="B78" s="65">
        <v>4</v>
      </c>
      <c r="C78" t="s" s="19">
        <v>1391</v>
      </c>
      <c r="D78" s="25">
        <v>0.14016</v>
      </c>
      <c r="E78" s="25">
        <v>0.516988</v>
      </c>
      <c r="F78" s="66">
        <v>0.25952</v>
      </c>
      <c r="G78" s="25">
        <v>0.157887</v>
      </c>
      <c r="H78" s="25">
        <v>0.520627</v>
      </c>
      <c r="I78" s="25">
        <v>0.259623</v>
      </c>
      <c r="J78" s="25">
        <v>0.157806</v>
      </c>
      <c r="K78" s="25">
        <v>0.5195109999999999</v>
      </c>
      <c r="L78" s="25">
        <v>0.258644</v>
      </c>
      <c r="M78" s="148">
        <v>0.158074</v>
      </c>
      <c r="N78" t="s" s="70">
        <v>33</v>
      </c>
      <c r="O78" s="148">
        <v>0.140974</v>
      </c>
      <c r="P78" t="s" s="70">
        <v>33</v>
      </c>
    </row>
    <row r="79" ht="20.05" customHeight="1">
      <c r="A79" s="136">
        <v>78</v>
      </c>
      <c r="B79" s="65">
        <v>4</v>
      </c>
      <c r="C79" t="s" s="19">
        <v>1409</v>
      </c>
      <c r="D79" s="25">
        <v>0.242743</v>
      </c>
      <c r="E79" s="25">
        <v>0.340869</v>
      </c>
      <c r="F79" s="66">
        <v>0.284997</v>
      </c>
      <c r="G79" s="25">
        <v>0.283498</v>
      </c>
      <c r="H79" s="25">
        <v>0.214635</v>
      </c>
      <c r="I79" s="25">
        <v>0.277351</v>
      </c>
      <c r="J79" s="25">
        <v>0.278525</v>
      </c>
      <c r="K79" s="25">
        <v>0.212567</v>
      </c>
      <c r="L79" s="25">
        <v>0.275151</v>
      </c>
      <c r="M79" s="148">
        <v>0.284288</v>
      </c>
      <c r="N79" t="s" s="70">
        <v>80</v>
      </c>
      <c r="O79" s="148">
        <v>0.252504</v>
      </c>
      <c r="P79" t="s" s="70">
        <v>80</v>
      </c>
    </row>
    <row r="80" ht="20.05" customHeight="1">
      <c r="A80" s="136">
        <v>79</v>
      </c>
      <c r="B80" s="65">
        <v>4</v>
      </c>
      <c r="C80" t="s" s="19">
        <v>1426</v>
      </c>
      <c r="D80" s="25">
        <v>54.9859</v>
      </c>
      <c r="E80" s="25">
        <v>297.649</v>
      </c>
      <c r="F80" s="66">
        <v>297.338</v>
      </c>
      <c r="G80" s="25">
        <v>296.366</v>
      </c>
      <c r="H80" s="25">
        <v>4.68295</v>
      </c>
      <c r="I80" s="25">
        <v>415.643</v>
      </c>
      <c r="J80" s="25">
        <v>422.42</v>
      </c>
      <c r="K80" s="25">
        <v>35.0363</v>
      </c>
      <c r="L80" s="25">
        <v>57.3172</v>
      </c>
      <c r="M80" s="148">
        <v>61.4653</v>
      </c>
      <c r="N80" t="s" s="70">
        <v>80</v>
      </c>
      <c r="O80" s="148">
        <v>1800</v>
      </c>
      <c r="P80" t="s" s="70">
        <v>80</v>
      </c>
    </row>
    <row r="81" ht="20.05" customHeight="1">
      <c r="A81" s="136">
        <v>80</v>
      </c>
      <c r="B81" s="65">
        <v>4</v>
      </c>
      <c r="C81" t="s" s="19">
        <v>1409</v>
      </c>
      <c r="D81" s="25">
        <v>0.065828</v>
      </c>
      <c r="E81" s="25">
        <v>0.0786984</v>
      </c>
      <c r="F81" s="66">
        <v>0.0787785</v>
      </c>
      <c r="G81" s="25">
        <v>0.0794879</v>
      </c>
      <c r="H81" s="25">
        <v>0.0786723</v>
      </c>
      <c r="I81" s="25">
        <v>0.08019859999999999</v>
      </c>
      <c r="J81" s="25">
        <v>0.0786511</v>
      </c>
      <c r="K81" s="25">
        <v>0.0791775</v>
      </c>
      <c r="L81" s="25">
        <v>0.0794697</v>
      </c>
      <c r="M81" s="148">
        <v>0.0789825</v>
      </c>
      <c r="N81" t="s" s="70">
        <v>33</v>
      </c>
      <c r="O81" s="148">
        <v>0.0684762</v>
      </c>
      <c r="P81" t="s" s="70">
        <v>33</v>
      </c>
    </row>
    <row r="82" ht="20.05" customHeight="1">
      <c r="A82" s="136">
        <v>81</v>
      </c>
      <c r="B82" s="65">
        <v>4</v>
      </c>
      <c r="C82" t="s" s="19">
        <v>1233</v>
      </c>
      <c r="D82" s="25">
        <v>0.191919</v>
      </c>
      <c r="E82" s="25">
        <v>0.795818</v>
      </c>
      <c r="F82" s="66">
        <v>0.333978</v>
      </c>
      <c r="G82" s="25">
        <v>0.363529</v>
      </c>
      <c r="H82" s="25">
        <v>0.80601</v>
      </c>
      <c r="I82" s="25">
        <v>0.333424</v>
      </c>
      <c r="J82" s="25">
        <v>0.369777</v>
      </c>
      <c r="K82" s="25">
        <v>0.80667</v>
      </c>
      <c r="L82" s="25">
        <v>0.334474</v>
      </c>
      <c r="M82" s="148">
        <v>0.36808</v>
      </c>
      <c r="N82" t="s" s="70">
        <v>33</v>
      </c>
      <c r="O82" s="148">
        <v>0.193867</v>
      </c>
      <c r="P82" t="s" s="70">
        <v>33</v>
      </c>
    </row>
    <row r="83" ht="20.05" customHeight="1">
      <c r="A83" s="136">
        <v>82</v>
      </c>
      <c r="B83" s="65">
        <v>4</v>
      </c>
      <c r="C83" t="s" s="19">
        <v>1477</v>
      </c>
      <c r="D83" s="25">
        <v>0.23465</v>
      </c>
      <c r="E83" s="25">
        <v>0.639672</v>
      </c>
      <c r="F83" s="66">
        <v>0.324892</v>
      </c>
      <c r="G83" s="25">
        <v>0.256394</v>
      </c>
      <c r="H83" s="25">
        <v>0.16556</v>
      </c>
      <c r="I83" s="25">
        <v>0.220303</v>
      </c>
      <c r="J83" s="25">
        <v>0.263927</v>
      </c>
      <c r="K83" s="25">
        <v>0.231434</v>
      </c>
      <c r="L83" s="25">
        <v>0.189472</v>
      </c>
      <c r="M83" s="148">
        <v>0.264573</v>
      </c>
      <c r="N83" t="s" s="70">
        <v>80</v>
      </c>
      <c r="O83" s="148">
        <v>0.402851</v>
      </c>
      <c r="P83" t="s" s="70">
        <v>80</v>
      </c>
    </row>
    <row r="84" ht="20.05" customHeight="1">
      <c r="A84" s="136">
        <v>83</v>
      </c>
      <c r="B84" s="65">
        <v>4</v>
      </c>
      <c r="C84" t="s" s="19">
        <v>1496</v>
      </c>
      <c r="D84" s="25">
        <v>1800</v>
      </c>
      <c r="E84" s="25">
        <v>1.49819</v>
      </c>
      <c r="F84" s="66">
        <v>1.35873</v>
      </c>
      <c r="G84" s="25">
        <v>1800</v>
      </c>
      <c r="H84" s="25">
        <v>8.7316</v>
      </c>
      <c r="I84" s="25">
        <v>51.2772</v>
      </c>
      <c r="J84" s="25">
        <v>1800</v>
      </c>
      <c r="K84" s="25">
        <v>8.738189999999999</v>
      </c>
      <c r="L84" s="25">
        <v>76.26260000000001</v>
      </c>
      <c r="M84" s="148">
        <v>1209.76</v>
      </c>
      <c r="N84" t="s" s="70">
        <v>80</v>
      </c>
      <c r="O84" s="148">
        <v>0.877468</v>
      </c>
      <c r="P84" t="s" s="70">
        <v>80</v>
      </c>
    </row>
    <row r="85" ht="20.05" customHeight="1">
      <c r="A85" s="136">
        <v>84</v>
      </c>
      <c r="B85" s="65">
        <v>4</v>
      </c>
      <c r="C85" t="s" s="19">
        <v>1514</v>
      </c>
      <c r="D85" s="25">
        <v>0.259746</v>
      </c>
      <c r="E85" s="25">
        <v>1.89144</v>
      </c>
      <c r="F85" s="66">
        <v>0.793009</v>
      </c>
      <c r="G85" s="25">
        <v>0.660878</v>
      </c>
      <c r="H85" s="25">
        <v>1.90472</v>
      </c>
      <c r="I85" s="25">
        <v>0.796003</v>
      </c>
      <c r="J85" s="25">
        <v>0.6589970000000001</v>
      </c>
      <c r="K85" s="25">
        <v>1.90511</v>
      </c>
      <c r="L85" s="25">
        <v>0.790135</v>
      </c>
      <c r="M85" s="148">
        <v>0.661901</v>
      </c>
      <c r="N85" t="s" s="70">
        <v>33</v>
      </c>
      <c r="O85" s="148">
        <v>0.263398</v>
      </c>
      <c r="P85" t="s" s="70">
        <v>33</v>
      </c>
    </row>
    <row r="86" ht="20.05" customHeight="1">
      <c r="A86" s="136">
        <v>85</v>
      </c>
      <c r="B86" s="65">
        <v>4</v>
      </c>
      <c r="C86" t="s" s="19">
        <v>1373</v>
      </c>
      <c r="D86" s="25">
        <v>0.0654465</v>
      </c>
      <c r="E86" s="25">
        <v>0.123245</v>
      </c>
      <c r="F86" s="66">
        <v>0.0771647</v>
      </c>
      <c r="G86" s="25">
        <v>0.077776</v>
      </c>
      <c r="H86" s="25">
        <v>0.123764</v>
      </c>
      <c r="I86" s="25">
        <v>0.07701909999999999</v>
      </c>
      <c r="J86" s="25">
        <v>0.0771934</v>
      </c>
      <c r="K86" s="25">
        <v>0.124142</v>
      </c>
      <c r="L86" s="25">
        <v>0.0771067</v>
      </c>
      <c r="M86" s="148">
        <v>0.0772405</v>
      </c>
      <c r="N86" t="s" s="70">
        <v>33</v>
      </c>
      <c r="O86" s="148">
        <v>0.0661069</v>
      </c>
      <c r="P86" t="s" s="70">
        <v>33</v>
      </c>
    </row>
    <row r="87" ht="20.05" customHeight="1">
      <c r="A87" s="136">
        <v>86</v>
      </c>
      <c r="B87" s="65">
        <v>4</v>
      </c>
      <c r="C87" t="s" s="19">
        <v>1548</v>
      </c>
      <c r="D87" s="25">
        <v>0.152826</v>
      </c>
      <c r="E87" s="25">
        <v>0.145493</v>
      </c>
      <c r="F87" s="66">
        <v>0.146131</v>
      </c>
      <c r="G87" s="25">
        <v>0.145433</v>
      </c>
      <c r="H87" s="25">
        <v>0.145789</v>
      </c>
      <c r="I87" s="25">
        <v>0.145719</v>
      </c>
      <c r="J87" s="25">
        <v>0.145792</v>
      </c>
      <c r="K87" s="25">
        <v>0.146108</v>
      </c>
      <c r="L87" s="25">
        <v>0.144558</v>
      </c>
      <c r="M87" s="148">
        <v>0.145638</v>
      </c>
      <c r="N87" t="s" s="70">
        <v>80</v>
      </c>
      <c r="O87" s="148">
        <v>0.205139</v>
      </c>
      <c r="P87" t="s" s="70">
        <v>80</v>
      </c>
    </row>
    <row r="88" ht="20.05" customHeight="1">
      <c r="A88" s="136">
        <v>87</v>
      </c>
      <c r="B88" s="65">
        <v>4</v>
      </c>
      <c r="C88" t="s" s="19">
        <v>1565</v>
      </c>
      <c r="D88" s="25">
        <v>0.418315</v>
      </c>
      <c r="E88" s="25">
        <v>34.4436</v>
      </c>
      <c r="F88" s="66">
        <v>34.3092</v>
      </c>
      <c r="G88" s="25">
        <v>0.462829</v>
      </c>
      <c r="H88" s="25">
        <v>0.741317</v>
      </c>
      <c r="I88" s="25">
        <v>0.420044</v>
      </c>
      <c r="J88" s="25">
        <v>0.444728</v>
      </c>
      <c r="K88" s="25">
        <v>0.58035</v>
      </c>
      <c r="L88" s="25">
        <v>1800</v>
      </c>
      <c r="M88" s="148">
        <v>0.493146</v>
      </c>
      <c r="N88" t="s" s="70">
        <v>80</v>
      </c>
      <c r="O88" s="148">
        <v>1800</v>
      </c>
      <c r="P88" t="s" s="70">
        <v>33</v>
      </c>
    </row>
    <row r="89" ht="20.05" customHeight="1">
      <c r="A89" s="136">
        <v>88</v>
      </c>
      <c r="B89" s="65">
        <v>4</v>
      </c>
      <c r="C89" t="s" s="19">
        <v>1059</v>
      </c>
      <c r="D89" s="25">
        <v>0.184177</v>
      </c>
      <c r="E89" s="25">
        <v>0.333084</v>
      </c>
      <c r="F89" s="66">
        <v>0.215066</v>
      </c>
      <c r="G89" s="25">
        <v>0.21511</v>
      </c>
      <c r="H89" s="25">
        <v>0.180257</v>
      </c>
      <c r="I89" s="25">
        <v>0.214805</v>
      </c>
      <c r="J89" s="25">
        <v>0.215012</v>
      </c>
      <c r="K89" s="25">
        <v>0.245741</v>
      </c>
      <c r="L89" s="25">
        <v>0.21392</v>
      </c>
      <c r="M89" s="148">
        <v>0.215604</v>
      </c>
      <c r="N89" t="s" s="70">
        <v>80</v>
      </c>
      <c r="O89" s="148">
        <v>0.181545</v>
      </c>
      <c r="P89" t="s" s="70">
        <v>80</v>
      </c>
    </row>
    <row r="90" ht="20.05" customHeight="1">
      <c r="A90" s="136">
        <v>89</v>
      </c>
      <c r="B90" s="65">
        <v>4</v>
      </c>
      <c r="C90" t="s" s="19">
        <v>1601</v>
      </c>
      <c r="D90" s="25">
        <v>0.0506274</v>
      </c>
      <c r="E90" s="25">
        <v>0.062117</v>
      </c>
      <c r="F90" s="66">
        <v>0.0621374</v>
      </c>
      <c r="G90" s="25">
        <v>0.0623892</v>
      </c>
      <c r="H90" s="25">
        <v>0.0619618</v>
      </c>
      <c r="I90" s="25">
        <v>0.062111</v>
      </c>
      <c r="J90" s="25">
        <v>0.063442</v>
      </c>
      <c r="K90" s="25">
        <v>0.0619574</v>
      </c>
      <c r="L90" s="25">
        <v>0.0622599</v>
      </c>
      <c r="M90" s="148">
        <v>0.0626987</v>
      </c>
      <c r="N90" t="s" s="70">
        <v>33</v>
      </c>
      <c r="O90" s="148">
        <v>0.0523355</v>
      </c>
      <c r="P90" t="s" s="70">
        <v>33</v>
      </c>
    </row>
    <row r="91" ht="20.05" customHeight="1">
      <c r="A91" s="136">
        <v>90</v>
      </c>
      <c r="B91" s="65">
        <v>4</v>
      </c>
      <c r="C91" t="s" s="19">
        <v>1618</v>
      </c>
      <c r="D91" s="25">
        <v>0.467941</v>
      </c>
      <c r="E91" s="25">
        <v>0.512944</v>
      </c>
      <c r="F91" s="66">
        <v>0.330917</v>
      </c>
      <c r="G91" s="25">
        <v>0.332598</v>
      </c>
      <c r="H91" s="25">
        <v>0.239662</v>
      </c>
      <c r="I91" s="25">
        <v>0.315903</v>
      </c>
      <c r="J91" s="25">
        <v>0.314733</v>
      </c>
      <c r="K91" s="25">
        <v>0.523331</v>
      </c>
      <c r="L91" s="25">
        <v>0.335881</v>
      </c>
      <c r="M91" s="148">
        <v>0.318246</v>
      </c>
      <c r="N91" t="s" s="70">
        <v>80</v>
      </c>
      <c r="O91" s="148">
        <v>0.707296</v>
      </c>
      <c r="P91" t="s" s="70">
        <v>80</v>
      </c>
    </row>
    <row r="92" ht="20.05" customHeight="1">
      <c r="A92" s="136">
        <v>91</v>
      </c>
      <c r="B92" s="65">
        <v>4</v>
      </c>
      <c r="C92" t="s" s="19">
        <v>1095</v>
      </c>
      <c r="D92" s="25">
        <v>1800</v>
      </c>
      <c r="E92" s="25">
        <v>0.381</v>
      </c>
      <c r="F92" s="66">
        <v>0.382019</v>
      </c>
      <c r="G92" s="25">
        <v>0.379816</v>
      </c>
      <c r="H92" s="25">
        <v>0.382227</v>
      </c>
      <c r="I92" s="25">
        <v>0.380614</v>
      </c>
      <c r="J92" s="25">
        <v>0.381526</v>
      </c>
      <c r="K92" s="25">
        <v>0.379603</v>
      </c>
      <c r="L92" s="25">
        <v>0.38269</v>
      </c>
      <c r="M92" s="148">
        <v>0.379632</v>
      </c>
      <c r="N92" t="s" s="70">
        <v>80</v>
      </c>
      <c r="O92" s="148">
        <v>1800</v>
      </c>
      <c r="P92" t="s" s="70">
        <v>80</v>
      </c>
    </row>
    <row r="93" ht="20.05" customHeight="1">
      <c r="A93" s="136">
        <v>92</v>
      </c>
      <c r="B93" s="65">
        <v>4</v>
      </c>
      <c r="C93" t="s" s="19">
        <v>1078</v>
      </c>
      <c r="D93" s="25">
        <v>0.464015</v>
      </c>
      <c r="E93" s="25">
        <v>0.919261</v>
      </c>
      <c r="F93" s="66">
        <v>0.726001</v>
      </c>
      <c r="G93" s="25">
        <v>0.858218</v>
      </c>
      <c r="H93" s="25">
        <v>0.229763</v>
      </c>
      <c r="I93" s="25">
        <v>0.5671349999999999</v>
      </c>
      <c r="J93" s="25">
        <v>0.48182</v>
      </c>
      <c r="K93" s="25">
        <v>0.458835</v>
      </c>
      <c r="L93" s="25">
        <v>0.364515</v>
      </c>
      <c r="M93" s="148">
        <v>0.403847</v>
      </c>
      <c r="N93" t="s" s="70">
        <v>80</v>
      </c>
      <c r="O93" s="148">
        <v>1.0041</v>
      </c>
      <c r="P93" t="s" s="70">
        <v>80</v>
      </c>
    </row>
    <row r="94" ht="20.05" customHeight="1">
      <c r="A94" s="136">
        <v>93</v>
      </c>
      <c r="B94" s="65">
        <v>4</v>
      </c>
      <c r="C94" t="s" s="19">
        <v>990</v>
      </c>
      <c r="D94" s="25">
        <v>0.413862</v>
      </c>
      <c r="E94" s="25">
        <v>0.661992</v>
      </c>
      <c r="F94" s="66">
        <v>0.51462</v>
      </c>
      <c r="G94" s="25">
        <v>0.39941</v>
      </c>
      <c r="H94" s="25">
        <v>0.600932</v>
      </c>
      <c r="I94" s="25">
        <v>0.443952</v>
      </c>
      <c r="J94" s="25">
        <v>0.455929</v>
      </c>
      <c r="K94" s="25">
        <v>0.704707</v>
      </c>
      <c r="L94" s="25">
        <v>0.851428</v>
      </c>
      <c r="M94" s="148">
        <v>0.426179</v>
      </c>
      <c r="N94" t="s" s="70">
        <v>80</v>
      </c>
      <c r="O94" s="148">
        <v>0.318933</v>
      </c>
      <c r="P94" t="s" s="70">
        <v>80</v>
      </c>
    </row>
    <row r="95" ht="20.05" customHeight="1">
      <c r="A95" s="136">
        <v>94</v>
      </c>
      <c r="B95" s="65">
        <v>4</v>
      </c>
      <c r="C95" t="s" s="19">
        <v>1199</v>
      </c>
      <c r="D95" s="25">
        <v>0.995418</v>
      </c>
      <c r="E95" s="25">
        <v>3.27887</v>
      </c>
      <c r="F95" s="66">
        <v>2.03086</v>
      </c>
      <c r="G95" s="25">
        <v>2.86265</v>
      </c>
      <c r="H95" s="25">
        <v>0.439773</v>
      </c>
      <c r="I95" s="25">
        <v>1.74003</v>
      </c>
      <c r="J95" s="25">
        <v>1.23096</v>
      </c>
      <c r="K95" s="25">
        <v>3.31065</v>
      </c>
      <c r="L95" s="25">
        <v>57.7212</v>
      </c>
      <c r="M95" s="148">
        <v>2.64767</v>
      </c>
      <c r="N95" t="s" s="70">
        <v>80</v>
      </c>
      <c r="O95" s="148">
        <v>15.2419</v>
      </c>
      <c r="P95" t="s" s="70">
        <v>80</v>
      </c>
    </row>
    <row r="96" ht="20.05" customHeight="1">
      <c r="A96" s="136">
        <v>95</v>
      </c>
      <c r="B96" s="65">
        <v>4</v>
      </c>
      <c r="C96" t="s" s="19">
        <v>1119</v>
      </c>
      <c r="D96" s="25">
        <v>0.07848479999999999</v>
      </c>
      <c r="E96" s="25">
        <v>0.195263</v>
      </c>
      <c r="F96" s="66">
        <v>0.091534</v>
      </c>
      <c r="G96" s="25">
        <v>0.0933186</v>
      </c>
      <c r="H96" s="25">
        <v>0.198834</v>
      </c>
      <c r="I96" s="25">
        <v>0.0912524</v>
      </c>
      <c r="J96" s="25">
        <v>0.0925527</v>
      </c>
      <c r="K96" s="25">
        <v>0.198667</v>
      </c>
      <c r="L96" s="25">
        <v>0.0915077</v>
      </c>
      <c r="M96" s="148">
        <v>0.0916006</v>
      </c>
      <c r="N96" t="s" s="70">
        <v>33</v>
      </c>
      <c r="O96" s="148">
        <v>0.0790314</v>
      </c>
      <c r="P96" t="s" s="70">
        <v>33</v>
      </c>
    </row>
    <row r="97" ht="20.05" customHeight="1">
      <c r="A97" s="136">
        <v>96</v>
      </c>
      <c r="B97" s="65">
        <v>4</v>
      </c>
      <c r="C97" t="s" s="19">
        <v>1727</v>
      </c>
      <c r="D97" s="25">
        <v>0.0609416</v>
      </c>
      <c r="E97" s="25">
        <v>0.111972</v>
      </c>
      <c r="F97" s="66">
        <v>0.0727288</v>
      </c>
      <c r="G97" s="25">
        <v>0.0722976</v>
      </c>
      <c r="H97" s="25">
        <v>0.113428</v>
      </c>
      <c r="I97" s="25">
        <v>0.072197</v>
      </c>
      <c r="J97" s="25">
        <v>0.0727058</v>
      </c>
      <c r="K97" s="25">
        <v>0.112806</v>
      </c>
      <c r="L97" s="25">
        <v>0.07396949999999999</v>
      </c>
      <c r="M97" s="148">
        <v>0.07272049999999999</v>
      </c>
      <c r="N97" t="s" s="70">
        <v>33</v>
      </c>
      <c r="O97" s="148">
        <v>0.0621422</v>
      </c>
      <c r="P97" t="s" s="70">
        <v>33</v>
      </c>
    </row>
    <row r="98" ht="20.05" customHeight="1">
      <c r="A98" s="136">
        <v>97</v>
      </c>
      <c r="B98" s="65">
        <v>4</v>
      </c>
      <c r="C98" t="s" s="19">
        <v>990</v>
      </c>
      <c r="D98" s="25">
        <v>0.217666</v>
      </c>
      <c r="E98" s="25">
        <v>0.317228</v>
      </c>
      <c r="F98" s="66">
        <v>0.256654</v>
      </c>
      <c r="G98" s="25">
        <v>0.255646</v>
      </c>
      <c r="H98" s="25">
        <v>0.219768</v>
      </c>
      <c r="I98" s="25">
        <v>0.254562</v>
      </c>
      <c r="J98" s="25">
        <v>0.254233</v>
      </c>
      <c r="K98" s="25">
        <v>0.319853</v>
      </c>
      <c r="L98" s="25">
        <v>0.254965</v>
      </c>
      <c r="M98" s="148">
        <v>0.255339</v>
      </c>
      <c r="N98" t="s" s="70">
        <v>80</v>
      </c>
      <c r="O98" s="148">
        <v>0.223197</v>
      </c>
      <c r="P98" t="s" s="70">
        <v>80</v>
      </c>
    </row>
    <row r="99" ht="20.05" customHeight="1">
      <c r="A99" s="136">
        <v>98</v>
      </c>
      <c r="B99" s="65">
        <v>4</v>
      </c>
      <c r="C99" t="s" s="19">
        <v>1601</v>
      </c>
      <c r="D99" s="25">
        <v>0.266906</v>
      </c>
      <c r="E99" s="25">
        <v>0.178568</v>
      </c>
      <c r="F99" s="66">
        <v>0.178511</v>
      </c>
      <c r="G99" s="25">
        <v>0.179533</v>
      </c>
      <c r="H99" s="25">
        <v>0.180657</v>
      </c>
      <c r="I99" s="25">
        <v>0.17784</v>
      </c>
      <c r="J99" s="25">
        <v>0.179394</v>
      </c>
      <c r="K99" s="25">
        <v>0.179213</v>
      </c>
      <c r="L99" s="25">
        <v>0.178382</v>
      </c>
      <c r="M99" s="148">
        <v>0.179703</v>
      </c>
      <c r="N99" t="s" s="70">
        <v>80</v>
      </c>
      <c r="O99" s="148">
        <v>98.14239999999999</v>
      </c>
      <c r="P99" t="s" s="70">
        <v>80</v>
      </c>
    </row>
    <row r="100" ht="20.05" customHeight="1">
      <c r="A100" s="136">
        <v>99</v>
      </c>
      <c r="B100" s="65">
        <v>4</v>
      </c>
      <c r="C100" t="s" s="19">
        <v>990</v>
      </c>
      <c r="D100" s="25">
        <v>0.174277</v>
      </c>
      <c r="E100" s="25">
        <v>0.631291</v>
      </c>
      <c r="F100" s="66">
        <v>0.316558</v>
      </c>
      <c r="G100" s="25">
        <v>0.19104</v>
      </c>
      <c r="H100" s="25">
        <v>0.636615</v>
      </c>
      <c r="I100" s="25">
        <v>0.31726</v>
      </c>
      <c r="J100" s="25">
        <v>0.18931</v>
      </c>
      <c r="K100" s="25">
        <v>0.6363</v>
      </c>
      <c r="L100" s="25">
        <v>0.318572</v>
      </c>
      <c r="M100" s="148">
        <v>0.189784</v>
      </c>
      <c r="N100" t="s" s="74">
        <v>33</v>
      </c>
      <c r="O100" s="148">
        <v>0.173729</v>
      </c>
      <c r="P100" t="s" s="74">
        <v>33</v>
      </c>
    </row>
    <row r="101" ht="20.05" customHeight="1">
      <c r="A101" s="136">
        <v>100</v>
      </c>
      <c r="B101" s="65">
        <v>5</v>
      </c>
      <c r="C101" t="s" s="19">
        <v>1794</v>
      </c>
      <c r="D101" s="25">
        <v>0.149329</v>
      </c>
      <c r="E101" s="25">
        <v>0.384853</v>
      </c>
      <c r="F101" s="66">
        <v>0.16675</v>
      </c>
      <c r="G101" s="25">
        <v>0.164256</v>
      </c>
      <c r="H101" s="25">
        <v>0.390253</v>
      </c>
      <c r="I101" s="25">
        <v>0.16409</v>
      </c>
      <c r="J101" s="25">
        <v>0.165893</v>
      </c>
      <c r="K101" s="25">
        <v>0.383783</v>
      </c>
      <c r="L101" s="25">
        <v>0.165589</v>
      </c>
      <c r="M101" s="148">
        <v>0.166013</v>
      </c>
      <c r="N101" t="s" s="78">
        <v>33</v>
      </c>
      <c r="O101" s="148">
        <v>0.149004</v>
      </c>
      <c r="P101" t="s" s="78">
        <v>33</v>
      </c>
    </row>
    <row r="102" ht="20.05" customHeight="1">
      <c r="A102" s="136">
        <v>101</v>
      </c>
      <c r="B102" s="65">
        <v>5</v>
      </c>
      <c r="C102" t="s" s="19">
        <v>1814</v>
      </c>
      <c r="D102" s="25">
        <v>1800</v>
      </c>
      <c r="E102" s="25">
        <v>1800</v>
      </c>
      <c r="F102" s="25">
        <v>1800</v>
      </c>
      <c r="G102" s="25">
        <v>1800</v>
      </c>
      <c r="H102" s="25">
        <v>1.82344</v>
      </c>
      <c r="I102" s="25">
        <v>1800</v>
      </c>
      <c r="J102" s="25">
        <v>1800</v>
      </c>
      <c r="K102" s="25">
        <v>1800</v>
      </c>
      <c r="L102" s="25">
        <v>1800</v>
      </c>
      <c r="M102" s="148">
        <v>1800</v>
      </c>
      <c r="N102" t="s" s="70">
        <v>80</v>
      </c>
      <c r="O102" s="148">
        <v>1800</v>
      </c>
      <c r="P102" t="s" s="70">
        <v>80</v>
      </c>
    </row>
    <row r="103" ht="20.05" customHeight="1">
      <c r="A103" s="136">
        <v>102</v>
      </c>
      <c r="B103" s="65">
        <v>5</v>
      </c>
      <c r="C103" t="s" s="19">
        <v>1839</v>
      </c>
      <c r="D103" s="25">
        <v>4.45024</v>
      </c>
      <c r="E103" s="25">
        <v>2.36403</v>
      </c>
      <c r="F103" s="66">
        <v>1.13854</v>
      </c>
      <c r="G103" s="25">
        <v>1.35524</v>
      </c>
      <c r="H103" s="25">
        <v>4.71017</v>
      </c>
      <c r="I103" s="25">
        <v>2.84009</v>
      </c>
      <c r="J103" s="25">
        <v>41.9695</v>
      </c>
      <c r="K103" s="25">
        <v>51.4743</v>
      </c>
      <c r="L103" s="25">
        <v>1.34584</v>
      </c>
      <c r="M103" s="148">
        <v>3.7561</v>
      </c>
      <c r="N103" t="s" s="70">
        <v>80</v>
      </c>
      <c r="O103" s="148">
        <v>1800</v>
      </c>
      <c r="P103" t="s" s="70">
        <v>80</v>
      </c>
    </row>
    <row r="104" ht="20.05" customHeight="1">
      <c r="A104" s="136">
        <v>103</v>
      </c>
      <c r="B104" s="65">
        <v>5</v>
      </c>
      <c r="C104" t="s" s="19">
        <v>1862</v>
      </c>
      <c r="D104" s="25">
        <v>1.28895</v>
      </c>
      <c r="E104" s="25">
        <v>0.27722</v>
      </c>
      <c r="F104" s="66">
        <v>0.277125</v>
      </c>
      <c r="G104" s="25">
        <v>0.27817</v>
      </c>
      <c r="H104" s="25">
        <v>0.278063</v>
      </c>
      <c r="I104" s="25">
        <v>0.277046</v>
      </c>
      <c r="J104" s="25">
        <v>0.277674</v>
      </c>
      <c r="K104" s="25">
        <v>0.275495</v>
      </c>
      <c r="L104" s="25">
        <v>0.27549</v>
      </c>
      <c r="M104" s="148">
        <v>0.276877</v>
      </c>
      <c r="N104" t="s" s="70">
        <v>80</v>
      </c>
      <c r="O104" s="148">
        <v>1800</v>
      </c>
      <c r="P104" t="s" s="70">
        <v>80</v>
      </c>
    </row>
    <row r="105" ht="20.05" customHeight="1">
      <c r="A105" s="136">
        <v>104</v>
      </c>
      <c r="B105" s="65">
        <v>5</v>
      </c>
      <c r="C105" t="s" s="19">
        <v>1881</v>
      </c>
      <c r="D105" s="25">
        <v>0.368045</v>
      </c>
      <c r="E105" s="25">
        <v>0.310688</v>
      </c>
      <c r="F105" s="66">
        <v>0.330079</v>
      </c>
      <c r="G105" s="25">
        <v>0.332301</v>
      </c>
      <c r="H105" s="25">
        <v>0.417914</v>
      </c>
      <c r="I105" s="25">
        <v>0.312595</v>
      </c>
      <c r="J105" s="25">
        <v>0.313112</v>
      </c>
      <c r="K105" s="25">
        <v>0.604102</v>
      </c>
      <c r="L105" s="25">
        <v>0.312604</v>
      </c>
      <c r="M105" s="148">
        <v>0.332274</v>
      </c>
      <c r="N105" t="s" s="70">
        <v>80</v>
      </c>
      <c r="O105" s="148">
        <v>0.234999</v>
      </c>
      <c r="P105" t="s" s="70">
        <v>80</v>
      </c>
    </row>
    <row r="106" ht="20.05" customHeight="1">
      <c r="A106" s="136">
        <v>105</v>
      </c>
      <c r="B106" s="65">
        <v>5</v>
      </c>
      <c r="C106" t="s" s="19">
        <v>1901</v>
      </c>
      <c r="D106" s="25">
        <v>0.324239</v>
      </c>
      <c r="E106" s="25">
        <v>1.76286</v>
      </c>
      <c r="F106" s="66">
        <v>0.774444</v>
      </c>
      <c r="G106" s="25">
        <v>0.57928</v>
      </c>
      <c r="H106" s="25">
        <v>1.77864</v>
      </c>
      <c r="I106" s="25">
        <v>0.772965</v>
      </c>
      <c r="J106" s="25">
        <v>0.579531</v>
      </c>
      <c r="K106" s="25">
        <v>1.78009</v>
      </c>
      <c r="L106" s="25">
        <v>0.773577</v>
      </c>
      <c r="M106" s="148">
        <v>0.581296</v>
      </c>
      <c r="N106" t="s" s="70">
        <v>33</v>
      </c>
      <c r="O106" s="148">
        <v>0.324106</v>
      </c>
      <c r="P106" t="s" s="70">
        <v>33</v>
      </c>
    </row>
    <row r="107" ht="20.05" customHeight="1">
      <c r="A107" s="136">
        <v>106</v>
      </c>
      <c r="B107" s="65">
        <v>5</v>
      </c>
      <c r="C107" t="s" s="19">
        <v>1919</v>
      </c>
      <c r="D107" s="25">
        <v>0.185321</v>
      </c>
      <c r="E107" s="25">
        <v>0.478132</v>
      </c>
      <c r="F107" s="66">
        <v>0.206895</v>
      </c>
      <c r="G107" s="25">
        <v>0.207027</v>
      </c>
      <c r="H107" s="25">
        <v>0.481618</v>
      </c>
      <c r="I107" s="25">
        <v>0.202237</v>
      </c>
      <c r="J107" s="25">
        <v>0.201815</v>
      </c>
      <c r="K107" s="25">
        <v>0.482338</v>
      </c>
      <c r="L107" s="25">
        <v>0.202744</v>
      </c>
      <c r="M107" s="148">
        <v>0.201034</v>
      </c>
      <c r="N107" t="s" s="70">
        <v>33</v>
      </c>
      <c r="O107" s="148">
        <v>0.185944</v>
      </c>
      <c r="P107" t="s" s="70">
        <v>33</v>
      </c>
    </row>
    <row r="108" ht="20.05" customHeight="1">
      <c r="A108" s="136">
        <v>107</v>
      </c>
      <c r="B108" s="65">
        <v>5</v>
      </c>
      <c r="C108" t="s" s="19">
        <v>1937</v>
      </c>
      <c r="D108" s="25">
        <v>0.206988</v>
      </c>
      <c r="E108" s="25">
        <v>0.810555</v>
      </c>
      <c r="F108" s="66">
        <v>0.379882</v>
      </c>
      <c r="G108" s="25">
        <v>0.229236</v>
      </c>
      <c r="H108" s="25">
        <v>0.833281</v>
      </c>
      <c r="I108" s="25">
        <v>0.380293</v>
      </c>
      <c r="J108" s="25">
        <v>0.225752</v>
      </c>
      <c r="K108" s="25">
        <v>0.827905</v>
      </c>
      <c r="L108" s="25">
        <v>0.383419</v>
      </c>
      <c r="M108" s="148">
        <v>0.226162</v>
      </c>
      <c r="N108" t="s" s="70">
        <v>80</v>
      </c>
      <c r="O108" s="148">
        <v>0.212275</v>
      </c>
      <c r="P108" t="s" s="70">
        <v>80</v>
      </c>
    </row>
    <row r="109" ht="20.05" customHeight="1">
      <c r="A109" s="136">
        <v>108</v>
      </c>
      <c r="B109" s="65">
        <v>5</v>
      </c>
      <c r="C109" t="s" s="19">
        <v>1955</v>
      </c>
      <c r="D109" s="25">
        <v>0.14478</v>
      </c>
      <c r="E109" s="25">
        <v>0.350026</v>
      </c>
      <c r="F109" s="66">
        <v>0.168593</v>
      </c>
      <c r="G109" s="25">
        <v>0.161713</v>
      </c>
      <c r="H109" s="25">
        <v>0.349159</v>
      </c>
      <c r="I109" s="25">
        <v>0.167994</v>
      </c>
      <c r="J109" s="25">
        <v>0.161772</v>
      </c>
      <c r="K109" s="25">
        <v>0.356294</v>
      </c>
      <c r="L109" s="25">
        <v>0.162915</v>
      </c>
      <c r="M109" s="148">
        <v>0.165294</v>
      </c>
      <c r="N109" t="s" s="70">
        <v>33</v>
      </c>
      <c r="O109" s="148">
        <v>0.14704</v>
      </c>
      <c r="P109" t="s" s="70">
        <v>33</v>
      </c>
    </row>
    <row r="110" ht="20.05" customHeight="1">
      <c r="A110" s="136">
        <v>109</v>
      </c>
      <c r="B110" s="65">
        <v>5</v>
      </c>
      <c r="C110" t="s" s="19">
        <v>1973</v>
      </c>
      <c r="D110" s="25">
        <v>582.943</v>
      </c>
      <c r="E110" s="25">
        <v>2.1234</v>
      </c>
      <c r="F110" s="66">
        <v>2.09125</v>
      </c>
      <c r="G110" s="25">
        <v>2.11476</v>
      </c>
      <c r="H110" s="25">
        <v>2.11118</v>
      </c>
      <c r="I110" s="25">
        <v>2.11996</v>
      </c>
      <c r="J110" s="25">
        <v>2.10751</v>
      </c>
      <c r="K110" s="25">
        <v>2.0984</v>
      </c>
      <c r="L110" s="25">
        <v>2.11</v>
      </c>
      <c r="M110" s="148">
        <v>2.09797</v>
      </c>
      <c r="N110" t="s" s="70">
        <v>80</v>
      </c>
      <c r="O110" s="148">
        <v>1800</v>
      </c>
      <c r="P110" t="s" s="70">
        <v>80</v>
      </c>
    </row>
    <row r="111" ht="20.05" customHeight="1">
      <c r="A111" s="136">
        <v>110</v>
      </c>
      <c r="B111" s="65">
        <v>5</v>
      </c>
      <c r="C111" t="s" s="19">
        <v>1992</v>
      </c>
      <c r="D111" s="25">
        <v>0.292978</v>
      </c>
      <c r="E111" s="25">
        <v>0.671801</v>
      </c>
      <c r="F111" s="66">
        <v>0.331546</v>
      </c>
      <c r="G111" s="25">
        <v>0.318832</v>
      </c>
      <c r="H111" s="25">
        <v>0.690837</v>
      </c>
      <c r="I111" s="25">
        <v>0.31894</v>
      </c>
      <c r="J111" s="25">
        <v>0.320471</v>
      </c>
      <c r="K111" s="25">
        <v>0.668861</v>
      </c>
      <c r="L111" s="25">
        <v>0.319337</v>
      </c>
      <c r="M111" s="148">
        <v>0.320232</v>
      </c>
      <c r="N111" t="s" s="70">
        <v>33</v>
      </c>
      <c r="O111" s="148">
        <v>0.295777</v>
      </c>
      <c r="P111" t="s" s="70">
        <v>33</v>
      </c>
    </row>
    <row r="112" ht="20.05" customHeight="1">
      <c r="A112" s="136">
        <v>111</v>
      </c>
      <c r="B112" s="65">
        <v>5</v>
      </c>
      <c r="C112" t="s" s="19">
        <v>2010</v>
      </c>
      <c r="D112" s="25">
        <v>0.212234</v>
      </c>
      <c r="E112" s="25">
        <v>0.664588</v>
      </c>
      <c r="F112" s="66">
        <v>0.406405</v>
      </c>
      <c r="G112" s="25">
        <v>0.234335</v>
      </c>
      <c r="H112" s="25">
        <v>0.657206</v>
      </c>
      <c r="I112" s="25">
        <v>0.405105</v>
      </c>
      <c r="J112" s="25">
        <v>0.229955</v>
      </c>
      <c r="K112" s="25">
        <v>0.663009</v>
      </c>
      <c r="L112" s="25">
        <v>0.406074</v>
      </c>
      <c r="M112" s="148">
        <v>0.23211</v>
      </c>
      <c r="N112" t="s" s="70">
        <v>33</v>
      </c>
      <c r="O112" s="148">
        <v>0.213814</v>
      </c>
      <c r="P112" t="s" s="70">
        <v>33</v>
      </c>
    </row>
    <row r="113" ht="20.05" customHeight="1">
      <c r="A113" s="136">
        <v>112</v>
      </c>
      <c r="B113" s="65">
        <v>5</v>
      </c>
      <c r="C113" t="s" s="19">
        <v>2028</v>
      </c>
      <c r="D113" s="25">
        <v>0.494003</v>
      </c>
      <c r="E113" s="25">
        <v>0.735463</v>
      </c>
      <c r="F113" s="66">
        <v>0.460908</v>
      </c>
      <c r="G113" s="25">
        <v>0.501381</v>
      </c>
      <c r="H113" s="25">
        <v>0.315762</v>
      </c>
      <c r="I113" s="25">
        <v>0.433278</v>
      </c>
      <c r="J113" s="25">
        <v>0.505433</v>
      </c>
      <c r="K113" s="25">
        <v>0.74708</v>
      </c>
      <c r="L113" s="25">
        <v>0.434615</v>
      </c>
      <c r="M113" s="148">
        <v>0.515752</v>
      </c>
      <c r="N113" t="s" s="70">
        <v>80</v>
      </c>
      <c r="O113" s="148">
        <v>1.11115</v>
      </c>
      <c r="P113" t="s" s="70">
        <v>80</v>
      </c>
    </row>
    <row r="114" ht="20.05" customHeight="1">
      <c r="A114" s="136">
        <v>113</v>
      </c>
      <c r="B114" s="65">
        <v>5</v>
      </c>
      <c r="C114" t="s" s="19">
        <v>2049</v>
      </c>
      <c r="D114" s="25">
        <v>0.344893</v>
      </c>
      <c r="E114" s="25">
        <v>0.75978</v>
      </c>
      <c r="F114" s="66">
        <v>0.381325</v>
      </c>
      <c r="G114" s="25">
        <v>0.383617</v>
      </c>
      <c r="H114" s="25">
        <v>0.246802</v>
      </c>
      <c r="I114" s="25">
        <v>0.380395</v>
      </c>
      <c r="J114" s="25">
        <v>0.381298</v>
      </c>
      <c r="K114" s="25">
        <v>0.509978</v>
      </c>
      <c r="L114" s="25">
        <v>0.380883</v>
      </c>
      <c r="M114" s="148">
        <v>0.384471</v>
      </c>
      <c r="N114" t="s" s="70">
        <v>80</v>
      </c>
      <c r="O114" s="148">
        <v>0.53044</v>
      </c>
      <c r="P114" t="s" s="70">
        <v>80</v>
      </c>
    </row>
    <row r="115" ht="20.05" customHeight="1">
      <c r="A115" s="136">
        <v>114</v>
      </c>
      <c r="B115" s="65">
        <v>5</v>
      </c>
      <c r="C115" t="s" s="19">
        <v>2067</v>
      </c>
      <c r="D115" s="25">
        <v>0.210912</v>
      </c>
      <c r="E115" s="25">
        <v>0.526169</v>
      </c>
      <c r="F115" s="66">
        <v>0.232324</v>
      </c>
      <c r="G115" s="25">
        <v>0.23495</v>
      </c>
      <c r="H115" s="25">
        <v>0.534139</v>
      </c>
      <c r="I115" s="25">
        <v>0.232952</v>
      </c>
      <c r="J115" s="25">
        <v>0.231784</v>
      </c>
      <c r="K115" s="25">
        <v>0.52905</v>
      </c>
      <c r="L115" s="25">
        <v>0.232921</v>
      </c>
      <c r="M115" s="148">
        <v>0.234588</v>
      </c>
      <c r="N115" t="s" s="70">
        <v>33</v>
      </c>
      <c r="O115" s="148">
        <v>0.215974</v>
      </c>
      <c r="P115" t="s" s="70">
        <v>33</v>
      </c>
    </row>
    <row r="116" ht="20.05" customHeight="1">
      <c r="A116" s="136">
        <v>115</v>
      </c>
      <c r="B116" s="65">
        <v>5</v>
      </c>
      <c r="C116" t="s" s="19">
        <v>2085</v>
      </c>
      <c r="D116" s="25">
        <v>0.238073</v>
      </c>
      <c r="E116" s="25">
        <v>0.592666</v>
      </c>
      <c r="F116" s="66">
        <v>0.257929</v>
      </c>
      <c r="G116" s="25">
        <v>0.256194</v>
      </c>
      <c r="H116" s="25">
        <v>0.585276</v>
      </c>
      <c r="I116" s="25">
        <v>0.25749</v>
      </c>
      <c r="J116" s="25">
        <v>0.25801</v>
      </c>
      <c r="K116" s="25">
        <v>0.587616</v>
      </c>
      <c r="L116" s="25">
        <v>0.256032</v>
      </c>
      <c r="M116" s="148">
        <v>0.267537</v>
      </c>
      <c r="N116" t="s" s="70">
        <v>33</v>
      </c>
      <c r="O116" s="148">
        <v>0.239976</v>
      </c>
      <c r="P116" t="s" s="70">
        <v>33</v>
      </c>
    </row>
    <row r="117" ht="20.05" customHeight="1">
      <c r="A117" s="136">
        <v>116</v>
      </c>
      <c r="B117" s="65">
        <v>5</v>
      </c>
      <c r="C117" t="s" s="19">
        <v>2103</v>
      </c>
      <c r="D117" s="25">
        <v>0.16414</v>
      </c>
      <c r="E117" s="25">
        <v>0.298135</v>
      </c>
      <c r="F117" s="66">
        <v>0.182848</v>
      </c>
      <c r="G117" s="25">
        <v>0.181524</v>
      </c>
      <c r="H117" s="25">
        <v>0.298542</v>
      </c>
      <c r="I117" s="25">
        <v>0.179663</v>
      </c>
      <c r="J117" s="25">
        <v>0.17971</v>
      </c>
      <c r="K117" s="25">
        <v>0.299903</v>
      </c>
      <c r="L117" s="25">
        <v>0.182998</v>
      </c>
      <c r="M117" s="148">
        <v>0.180518</v>
      </c>
      <c r="N117" t="s" s="70">
        <v>33</v>
      </c>
      <c r="O117" s="148">
        <v>0.163706</v>
      </c>
      <c r="P117" t="s" s="70">
        <v>33</v>
      </c>
    </row>
    <row r="118" ht="20.05" customHeight="1">
      <c r="A118" s="136">
        <v>117</v>
      </c>
      <c r="B118" s="65">
        <v>5</v>
      </c>
      <c r="C118" t="s" s="19">
        <v>1919</v>
      </c>
      <c r="D118" s="25">
        <v>6.065</v>
      </c>
      <c r="E118" s="25">
        <v>20.3617</v>
      </c>
      <c r="F118" s="66">
        <v>5.1846</v>
      </c>
      <c r="G118" s="25">
        <v>5.00923</v>
      </c>
      <c r="H118" s="25">
        <v>1.09067</v>
      </c>
      <c r="I118" s="25">
        <v>1.79188</v>
      </c>
      <c r="J118" s="25">
        <v>2.81147</v>
      </c>
      <c r="K118" s="25">
        <v>0.339057</v>
      </c>
      <c r="L118" s="25">
        <v>27.8084</v>
      </c>
      <c r="M118" s="148">
        <v>3.08503</v>
      </c>
      <c r="N118" t="s" s="70">
        <v>80</v>
      </c>
      <c r="O118" s="148">
        <v>4.20155</v>
      </c>
      <c r="P118" t="s" s="70">
        <v>80</v>
      </c>
    </row>
    <row r="119" ht="20.05" customHeight="1">
      <c r="A119" s="136">
        <v>118</v>
      </c>
      <c r="B119" s="65">
        <v>5</v>
      </c>
      <c r="C119" t="s" s="19">
        <v>2036</v>
      </c>
      <c r="D119" s="25">
        <v>0.196826</v>
      </c>
      <c r="E119" s="25">
        <v>0.468519</v>
      </c>
      <c r="F119" s="66">
        <v>0.219038</v>
      </c>
      <c r="G119" s="25">
        <v>0.217885</v>
      </c>
      <c r="H119" s="25">
        <v>0.479866</v>
      </c>
      <c r="I119" s="25">
        <v>0.218379</v>
      </c>
      <c r="J119" s="25">
        <v>0.21768</v>
      </c>
      <c r="K119" s="25">
        <v>0.480143</v>
      </c>
      <c r="L119" s="25">
        <v>0.218806</v>
      </c>
      <c r="M119" s="148">
        <v>0.217168</v>
      </c>
      <c r="N119" t="s" s="70">
        <v>33</v>
      </c>
      <c r="O119" s="148">
        <v>0.198827</v>
      </c>
      <c r="P119" t="s" s="70">
        <v>33</v>
      </c>
    </row>
    <row r="120" ht="20.05" customHeight="1">
      <c r="A120" s="136">
        <v>119</v>
      </c>
      <c r="B120" s="65">
        <v>5</v>
      </c>
      <c r="C120" t="s" s="19">
        <v>2157</v>
      </c>
      <c r="D120" s="25">
        <v>1.60604</v>
      </c>
      <c r="E120" s="25">
        <v>2.0321</v>
      </c>
      <c r="F120" s="66">
        <v>25.4922</v>
      </c>
      <c r="G120" s="25">
        <v>6.88207</v>
      </c>
      <c r="H120" s="25">
        <v>0.6803360000000001</v>
      </c>
      <c r="I120" s="25">
        <v>1.8586</v>
      </c>
      <c r="J120" s="25">
        <v>1.34418</v>
      </c>
      <c r="K120" s="25">
        <v>12.0019</v>
      </c>
      <c r="L120" s="25">
        <v>3.34773</v>
      </c>
      <c r="M120" s="148">
        <v>47.5293</v>
      </c>
      <c r="N120" t="s" s="70">
        <v>80</v>
      </c>
      <c r="O120" s="148">
        <v>1800</v>
      </c>
      <c r="P120" t="s" s="70">
        <v>80</v>
      </c>
    </row>
    <row r="121" ht="20.05" customHeight="1">
      <c r="A121" s="136">
        <v>120</v>
      </c>
      <c r="B121" s="65">
        <v>5</v>
      </c>
      <c r="C121" t="s" s="19">
        <v>2179</v>
      </c>
      <c r="D121" s="25">
        <v>0.190727</v>
      </c>
      <c r="E121" s="25">
        <v>0.497678</v>
      </c>
      <c r="F121" s="66">
        <v>0.218682</v>
      </c>
      <c r="G121" s="25">
        <v>0.210417</v>
      </c>
      <c r="H121" s="25">
        <v>0.496867</v>
      </c>
      <c r="I121" s="25">
        <v>0.215634</v>
      </c>
      <c r="J121" s="25">
        <v>0.215275</v>
      </c>
      <c r="K121" s="25">
        <v>0.492323</v>
      </c>
      <c r="L121" s="25">
        <v>0.220687</v>
      </c>
      <c r="M121" s="148">
        <v>0.218953</v>
      </c>
      <c r="N121" t="s" s="70">
        <v>33</v>
      </c>
      <c r="O121" s="148">
        <v>0.198393</v>
      </c>
      <c r="P121" t="s" s="70">
        <v>33</v>
      </c>
    </row>
    <row r="122" ht="20.05" customHeight="1">
      <c r="A122" s="136">
        <v>121</v>
      </c>
      <c r="B122" s="65">
        <v>5</v>
      </c>
      <c r="C122" t="s" s="19">
        <v>2197</v>
      </c>
      <c r="D122" s="25">
        <v>0.137672</v>
      </c>
      <c r="E122" s="25">
        <v>0.35203</v>
      </c>
      <c r="F122" s="66">
        <v>0.158649</v>
      </c>
      <c r="G122" s="25">
        <v>0.152486</v>
      </c>
      <c r="H122" s="25">
        <v>0.356406</v>
      </c>
      <c r="I122" s="25">
        <v>0.154267</v>
      </c>
      <c r="J122" s="25">
        <v>0.157048</v>
      </c>
      <c r="K122" s="25">
        <v>0.357133</v>
      </c>
      <c r="L122" s="25">
        <v>0.158792</v>
      </c>
      <c r="M122" s="148">
        <v>0.153362</v>
      </c>
      <c r="N122" t="s" s="70">
        <v>33</v>
      </c>
      <c r="O122" s="148">
        <v>0.134681</v>
      </c>
      <c r="P122" t="s" s="70">
        <v>33</v>
      </c>
    </row>
    <row r="123" ht="20.05" customHeight="1">
      <c r="A123" s="136">
        <v>122</v>
      </c>
      <c r="B123" s="65">
        <v>5</v>
      </c>
      <c r="C123" t="s" s="19">
        <v>2215</v>
      </c>
      <c r="D123" s="25">
        <v>0.203685</v>
      </c>
      <c r="E123" s="25">
        <v>0.512399</v>
      </c>
      <c r="F123" s="66">
        <v>0.227699</v>
      </c>
      <c r="G123" s="25">
        <v>0.226118</v>
      </c>
      <c r="H123" s="25">
        <v>0.513668</v>
      </c>
      <c r="I123" s="25">
        <v>0.225368</v>
      </c>
      <c r="J123" s="25">
        <v>0.228183</v>
      </c>
      <c r="K123" s="25">
        <v>0.518132</v>
      </c>
      <c r="L123" s="25">
        <v>0.225825</v>
      </c>
      <c r="M123" s="148">
        <v>0.225974</v>
      </c>
      <c r="N123" t="s" s="70">
        <v>33</v>
      </c>
      <c r="O123" s="148">
        <v>0.20886</v>
      </c>
      <c r="P123" t="s" s="70">
        <v>33</v>
      </c>
    </row>
    <row r="124" ht="20.05" customHeight="1">
      <c r="A124" s="136">
        <v>123</v>
      </c>
      <c r="B124" s="65">
        <v>5</v>
      </c>
      <c r="C124" t="s" s="19">
        <v>2233</v>
      </c>
      <c r="D124" s="25">
        <v>0.210927</v>
      </c>
      <c r="E124" s="25">
        <v>0.531906</v>
      </c>
      <c r="F124" s="66">
        <v>0.229314</v>
      </c>
      <c r="G124" s="25">
        <v>0.22963</v>
      </c>
      <c r="H124" s="25">
        <v>0.533016</v>
      </c>
      <c r="I124" s="25">
        <v>0.230907</v>
      </c>
      <c r="J124" s="25">
        <v>0.230919</v>
      </c>
      <c r="K124" s="25">
        <v>0.530923</v>
      </c>
      <c r="L124" s="25">
        <v>0.232396</v>
      </c>
      <c r="M124" s="148">
        <v>0.235968</v>
      </c>
      <c r="N124" t="s" s="70">
        <v>33</v>
      </c>
      <c r="O124" s="148">
        <v>0.21468</v>
      </c>
      <c r="P124" t="s" s="70">
        <v>33</v>
      </c>
    </row>
    <row r="125" ht="20.05" customHeight="1">
      <c r="A125" s="136">
        <v>124</v>
      </c>
      <c r="B125" s="65">
        <v>5</v>
      </c>
      <c r="C125" t="s" s="19">
        <v>2250</v>
      </c>
      <c r="D125" s="25">
        <v>2.09525</v>
      </c>
      <c r="E125" s="25">
        <v>0.260727</v>
      </c>
      <c r="F125" s="66">
        <v>0.258135</v>
      </c>
      <c r="G125" s="25">
        <v>0.257018</v>
      </c>
      <c r="H125" s="25">
        <v>0.259387</v>
      </c>
      <c r="I125" s="25">
        <v>0.261167</v>
      </c>
      <c r="J125" s="25">
        <v>0.259912</v>
      </c>
      <c r="K125" s="25">
        <v>0.257569</v>
      </c>
      <c r="L125" s="25">
        <v>0.260942</v>
      </c>
      <c r="M125" s="148">
        <v>0.261083</v>
      </c>
      <c r="N125" t="s" s="70">
        <v>80</v>
      </c>
      <c r="O125" s="148">
        <v>1800</v>
      </c>
      <c r="P125" t="s" s="70">
        <v>80</v>
      </c>
    </row>
    <row r="126" ht="20.05" customHeight="1">
      <c r="A126" s="136">
        <v>125</v>
      </c>
      <c r="B126" s="65">
        <v>5</v>
      </c>
      <c r="C126" t="s" s="19">
        <v>2269</v>
      </c>
      <c r="D126" s="25">
        <v>2.12025</v>
      </c>
      <c r="E126" s="25">
        <v>0.502097</v>
      </c>
      <c r="F126" s="66">
        <v>0.5075</v>
      </c>
      <c r="G126" s="25">
        <v>0.502289</v>
      </c>
      <c r="H126" s="25">
        <v>0.494693</v>
      </c>
      <c r="I126" s="25">
        <v>0.500169</v>
      </c>
      <c r="J126" s="25">
        <v>0.504017</v>
      </c>
      <c r="K126" s="25">
        <v>0.504726</v>
      </c>
      <c r="L126" s="25">
        <v>0.508249</v>
      </c>
      <c r="M126" s="148">
        <v>0.506095</v>
      </c>
      <c r="N126" t="s" s="70">
        <v>80</v>
      </c>
      <c r="O126" s="148">
        <v>1800</v>
      </c>
      <c r="P126" t="s" s="70">
        <v>80</v>
      </c>
    </row>
    <row r="127" ht="20.05" customHeight="1">
      <c r="A127" s="136">
        <v>126</v>
      </c>
      <c r="B127" s="65">
        <v>5</v>
      </c>
      <c r="C127" t="s" s="19">
        <v>2036</v>
      </c>
      <c r="D127" s="25">
        <v>0.9455480000000001</v>
      </c>
      <c r="E127" s="25">
        <v>0.474462</v>
      </c>
      <c r="F127" s="66">
        <v>0.473693</v>
      </c>
      <c r="G127" s="25">
        <v>0.474022</v>
      </c>
      <c r="H127" s="25">
        <v>0.467552</v>
      </c>
      <c r="I127" s="25">
        <v>0.474121</v>
      </c>
      <c r="J127" s="25">
        <v>0.47393</v>
      </c>
      <c r="K127" s="25">
        <v>0.473627</v>
      </c>
      <c r="L127" s="25">
        <v>0.476191</v>
      </c>
      <c r="M127" s="148">
        <v>0.476439</v>
      </c>
      <c r="N127" t="s" s="70">
        <v>80</v>
      </c>
      <c r="O127" s="148">
        <v>1800</v>
      </c>
      <c r="P127" t="s" s="70">
        <v>80</v>
      </c>
    </row>
    <row r="128" ht="20.05" customHeight="1">
      <c r="A128" s="136">
        <v>127</v>
      </c>
      <c r="B128" s="65">
        <v>5</v>
      </c>
      <c r="C128" t="s" s="19">
        <v>2306</v>
      </c>
      <c r="D128" s="25">
        <v>0.30133</v>
      </c>
      <c r="E128" s="25">
        <v>0.516087</v>
      </c>
      <c r="F128" s="66">
        <v>0.334339</v>
      </c>
      <c r="G128" s="25">
        <v>0.334648</v>
      </c>
      <c r="H128" s="25">
        <v>0.217837</v>
      </c>
      <c r="I128" s="25">
        <v>0.298292</v>
      </c>
      <c r="J128" s="25">
        <v>0.296958</v>
      </c>
      <c r="K128" s="25">
        <v>0.511398</v>
      </c>
      <c r="L128" s="25">
        <v>0.292055</v>
      </c>
      <c r="M128" s="148">
        <v>0.330652</v>
      </c>
      <c r="N128" t="s" s="70">
        <v>80</v>
      </c>
      <c r="O128" s="148">
        <v>0.225594</v>
      </c>
      <c r="P128" t="s" s="70">
        <v>80</v>
      </c>
    </row>
    <row r="129" ht="20.05" customHeight="1">
      <c r="A129" s="136">
        <v>128</v>
      </c>
      <c r="B129" s="65">
        <v>5</v>
      </c>
      <c r="C129" t="s" s="19">
        <v>2325</v>
      </c>
      <c r="D129" s="25">
        <v>1800</v>
      </c>
      <c r="E129" s="25">
        <v>0.475875</v>
      </c>
      <c r="F129" s="66">
        <v>0.47537</v>
      </c>
      <c r="G129" s="25">
        <v>0.481074</v>
      </c>
      <c r="H129" s="25">
        <v>0.4817</v>
      </c>
      <c r="I129" s="25">
        <v>0.482237</v>
      </c>
      <c r="J129" s="25">
        <v>0.481517</v>
      </c>
      <c r="K129" s="25">
        <v>0.480414</v>
      </c>
      <c r="L129" s="25">
        <v>0.482585</v>
      </c>
      <c r="M129" s="148">
        <v>0.480923</v>
      </c>
      <c r="N129" t="s" s="70">
        <v>80</v>
      </c>
      <c r="O129" s="148">
        <v>1800</v>
      </c>
      <c r="P129" t="s" s="70">
        <v>80</v>
      </c>
    </row>
    <row r="130" ht="20.05" customHeight="1">
      <c r="A130" s="136">
        <v>129</v>
      </c>
      <c r="B130" s="65">
        <v>5</v>
      </c>
      <c r="C130" t="s" s="19">
        <v>2343</v>
      </c>
      <c r="D130" s="25">
        <v>1800</v>
      </c>
      <c r="E130" s="25">
        <v>1800</v>
      </c>
      <c r="F130" s="25">
        <v>1800</v>
      </c>
      <c r="G130" s="25">
        <v>1800</v>
      </c>
      <c r="H130" s="25">
        <v>204.948</v>
      </c>
      <c r="I130" s="25">
        <v>1800</v>
      </c>
      <c r="J130" s="25">
        <v>1800</v>
      </c>
      <c r="K130" s="25">
        <v>1800</v>
      </c>
      <c r="L130" s="25">
        <v>1800</v>
      </c>
      <c r="M130" s="148">
        <v>83.4616</v>
      </c>
      <c r="N130" t="s" s="70">
        <v>80</v>
      </c>
      <c r="O130" s="148">
        <v>1800</v>
      </c>
      <c r="P130" t="s" s="70">
        <v>80</v>
      </c>
    </row>
    <row r="131" ht="20.05" customHeight="1">
      <c r="A131" s="136">
        <v>130</v>
      </c>
      <c r="B131" s="65">
        <v>5</v>
      </c>
      <c r="C131" t="s" s="19">
        <v>2179</v>
      </c>
      <c r="D131" s="25">
        <v>1800</v>
      </c>
      <c r="E131" s="25">
        <v>1800</v>
      </c>
      <c r="F131" s="25">
        <v>1800</v>
      </c>
      <c r="G131" s="25">
        <v>1800</v>
      </c>
      <c r="H131" s="25">
        <v>65.0056</v>
      </c>
      <c r="I131" s="25">
        <v>1800</v>
      </c>
      <c r="J131" s="25">
        <v>1800</v>
      </c>
      <c r="K131" s="25">
        <v>74.4247</v>
      </c>
      <c r="L131" s="25">
        <v>1800</v>
      </c>
      <c r="M131" s="148">
        <v>1800</v>
      </c>
      <c r="N131" t="s" s="70">
        <v>80</v>
      </c>
      <c r="O131" s="148">
        <v>1800</v>
      </c>
      <c r="P131" t="s" s="70">
        <v>80</v>
      </c>
    </row>
    <row r="132" ht="20.05" customHeight="1">
      <c r="A132" s="136">
        <v>131</v>
      </c>
      <c r="B132" s="65">
        <v>5</v>
      </c>
      <c r="C132" t="s" s="19">
        <v>2386</v>
      </c>
      <c r="D132" s="25">
        <v>0.205634</v>
      </c>
      <c r="E132" s="25">
        <v>0.675875</v>
      </c>
      <c r="F132" s="66">
        <v>0.400657</v>
      </c>
      <c r="G132" s="25">
        <v>0.227101</v>
      </c>
      <c r="H132" s="25">
        <v>0.676818</v>
      </c>
      <c r="I132" s="25">
        <v>0.407169</v>
      </c>
      <c r="J132" s="25">
        <v>0.229852</v>
      </c>
      <c r="K132" s="25">
        <v>0.678978</v>
      </c>
      <c r="L132" s="25">
        <v>0.40955</v>
      </c>
      <c r="M132" s="148">
        <v>0.228712</v>
      </c>
      <c r="N132" t="s" s="70">
        <v>33</v>
      </c>
      <c r="O132" s="148">
        <v>0.208859</v>
      </c>
      <c r="P132" t="s" s="70">
        <v>33</v>
      </c>
    </row>
    <row r="133" ht="20.05" customHeight="1">
      <c r="A133" s="136">
        <v>132</v>
      </c>
      <c r="B133" s="65">
        <v>5</v>
      </c>
      <c r="C133" t="s" s="19">
        <v>2404</v>
      </c>
      <c r="D133" s="25">
        <v>0.189586</v>
      </c>
      <c r="E133" s="25">
        <v>0.478797</v>
      </c>
      <c r="F133" s="66">
        <v>0.212625</v>
      </c>
      <c r="G133" s="25">
        <v>0.211368</v>
      </c>
      <c r="H133" s="25">
        <v>0.48178</v>
      </c>
      <c r="I133" s="25">
        <v>0.211578</v>
      </c>
      <c r="J133" s="25">
        <v>0.211356</v>
      </c>
      <c r="K133" s="25">
        <v>0.477104</v>
      </c>
      <c r="L133" s="25">
        <v>0.211444</v>
      </c>
      <c r="M133" s="148">
        <v>0.210459</v>
      </c>
      <c r="N133" t="s" s="70">
        <v>33</v>
      </c>
      <c r="O133" s="148">
        <v>0.191195</v>
      </c>
      <c r="P133" t="s" s="70">
        <v>33</v>
      </c>
    </row>
    <row r="134" ht="20.05" customHeight="1">
      <c r="A134" s="136">
        <v>133</v>
      </c>
      <c r="B134" s="65">
        <v>5</v>
      </c>
      <c r="C134" t="s" s="19">
        <v>2421</v>
      </c>
      <c r="D134" s="25">
        <v>1800</v>
      </c>
      <c r="E134" s="25">
        <v>0.451616</v>
      </c>
      <c r="F134" s="66">
        <v>0.454872</v>
      </c>
      <c r="G134" s="25">
        <v>0.452856</v>
      </c>
      <c r="H134" s="25">
        <v>0.454994</v>
      </c>
      <c r="I134" s="25">
        <v>0.452999</v>
      </c>
      <c r="J134" s="25">
        <v>0.453848</v>
      </c>
      <c r="K134" s="25">
        <v>0.451685</v>
      </c>
      <c r="L134" s="25">
        <v>0.449164</v>
      </c>
      <c r="M134" s="148">
        <v>0.452652</v>
      </c>
      <c r="N134" t="s" s="70">
        <v>80</v>
      </c>
      <c r="O134" s="148">
        <v>1800</v>
      </c>
      <c r="P134" t="s" s="70">
        <v>80</v>
      </c>
    </row>
    <row r="135" ht="20.05" customHeight="1">
      <c r="A135" s="136">
        <v>134</v>
      </c>
      <c r="B135" s="65">
        <v>5</v>
      </c>
      <c r="C135" t="s" s="19">
        <v>1919</v>
      </c>
      <c r="D135" s="25">
        <v>5.15844</v>
      </c>
      <c r="E135" s="25">
        <v>1.03522</v>
      </c>
      <c r="F135" s="66">
        <v>0.748745</v>
      </c>
      <c r="G135" s="25">
        <v>1.12222</v>
      </c>
      <c r="H135" s="25">
        <v>0.724639</v>
      </c>
      <c r="I135" s="25">
        <v>170.73</v>
      </c>
      <c r="J135" s="25">
        <v>1800</v>
      </c>
      <c r="K135" s="25">
        <v>0.7234429999999999</v>
      </c>
      <c r="L135" s="25">
        <v>1800</v>
      </c>
      <c r="M135" s="148">
        <v>1800</v>
      </c>
      <c r="N135" t="s" s="70">
        <v>80</v>
      </c>
      <c r="O135" s="148">
        <v>0.867103</v>
      </c>
      <c r="P135" t="s" s="70">
        <v>33</v>
      </c>
    </row>
    <row r="136" ht="20.05" customHeight="1">
      <c r="A136" s="136">
        <v>135</v>
      </c>
      <c r="B136" s="65">
        <v>5</v>
      </c>
      <c r="C136" t="s" s="19">
        <v>2456</v>
      </c>
      <c r="D136" s="25">
        <v>0.141075</v>
      </c>
      <c r="E136" s="25">
        <v>0.360644</v>
      </c>
      <c r="F136" s="66">
        <v>0.157989</v>
      </c>
      <c r="G136" s="25">
        <v>0.158377</v>
      </c>
      <c r="H136" s="25">
        <v>0.362938</v>
      </c>
      <c r="I136" s="25">
        <v>0.157481</v>
      </c>
      <c r="J136" s="25">
        <v>0.157913</v>
      </c>
      <c r="K136" s="25">
        <v>0.363209</v>
      </c>
      <c r="L136" s="25">
        <v>0.15746</v>
      </c>
      <c r="M136" s="148">
        <v>0.158173</v>
      </c>
      <c r="N136" t="s" s="70">
        <v>33</v>
      </c>
      <c r="O136" s="148">
        <v>0.141254</v>
      </c>
      <c r="P136" t="s" s="70">
        <v>33</v>
      </c>
    </row>
    <row r="137" ht="20.05" customHeight="1">
      <c r="A137" s="136">
        <v>136</v>
      </c>
      <c r="B137" s="65">
        <v>5</v>
      </c>
      <c r="C137" t="s" s="19">
        <v>2474</v>
      </c>
      <c r="D137" s="25">
        <v>0.236996</v>
      </c>
      <c r="E137" s="25">
        <v>0.936395</v>
      </c>
      <c r="F137" s="66">
        <v>0.447837</v>
      </c>
      <c r="G137" s="25">
        <v>0.261614</v>
      </c>
      <c r="H137" s="25">
        <v>0.939443</v>
      </c>
      <c r="I137" s="25">
        <v>0.452073</v>
      </c>
      <c r="J137" s="25">
        <v>0.263818</v>
      </c>
      <c r="K137" s="25">
        <v>0.939163</v>
      </c>
      <c r="L137" s="25">
        <v>0.451761</v>
      </c>
      <c r="M137" s="148">
        <v>0.262314</v>
      </c>
      <c r="N137" t="s" s="70">
        <v>33</v>
      </c>
      <c r="O137" s="148">
        <v>0.2436</v>
      </c>
      <c r="P137" t="s" s="70">
        <v>33</v>
      </c>
    </row>
    <row r="138" ht="20.05" customHeight="1">
      <c r="A138" s="136">
        <v>137</v>
      </c>
      <c r="B138" s="65">
        <v>5</v>
      </c>
      <c r="C138" t="s" s="19">
        <v>1976</v>
      </c>
      <c r="D138" s="25">
        <v>0.401147</v>
      </c>
      <c r="E138" s="25">
        <v>0.87912</v>
      </c>
      <c r="F138" s="66">
        <v>0.611891</v>
      </c>
      <c r="G138" s="25">
        <v>0.609464</v>
      </c>
      <c r="H138" s="25">
        <v>0.349607</v>
      </c>
      <c r="I138" s="25">
        <v>0.47811</v>
      </c>
      <c r="J138" s="25">
        <v>0.472908</v>
      </c>
      <c r="K138" s="25">
        <v>0.647079</v>
      </c>
      <c r="L138" s="25">
        <v>0.449434</v>
      </c>
      <c r="M138" s="148">
        <v>0.447757</v>
      </c>
      <c r="N138" t="s" s="70">
        <v>80</v>
      </c>
      <c r="O138" s="148">
        <v>0.2943</v>
      </c>
      <c r="P138" t="s" s="70">
        <v>80</v>
      </c>
    </row>
    <row r="139" ht="20.05" customHeight="1">
      <c r="A139" s="136">
        <v>138</v>
      </c>
      <c r="B139" s="65">
        <v>5</v>
      </c>
      <c r="C139" t="s" s="19">
        <v>1976</v>
      </c>
      <c r="D139" s="25">
        <v>0.259069</v>
      </c>
      <c r="E139" s="25">
        <v>1.36962</v>
      </c>
      <c r="F139" s="66">
        <v>0.690855</v>
      </c>
      <c r="G139" s="25">
        <v>0.492728</v>
      </c>
      <c r="H139" s="25">
        <v>1.37718</v>
      </c>
      <c r="I139" s="25">
        <v>0.690939</v>
      </c>
      <c r="J139" s="25">
        <v>0.49309</v>
      </c>
      <c r="K139" s="25">
        <v>1.37495</v>
      </c>
      <c r="L139" s="25">
        <v>0.694765</v>
      </c>
      <c r="M139" s="148">
        <v>0.493818</v>
      </c>
      <c r="N139" t="s" s="70">
        <v>33</v>
      </c>
      <c r="O139" s="148">
        <v>0.265817</v>
      </c>
      <c r="P139" t="s" s="70">
        <v>33</v>
      </c>
    </row>
    <row r="140" ht="20.05" customHeight="1">
      <c r="A140" s="136">
        <v>139</v>
      </c>
      <c r="B140" s="65">
        <v>5</v>
      </c>
      <c r="C140" t="s" s="19">
        <v>2525</v>
      </c>
      <c r="D140" s="25">
        <v>1800</v>
      </c>
      <c r="E140" s="25">
        <v>0.578832</v>
      </c>
      <c r="F140" s="66">
        <v>0.579921</v>
      </c>
      <c r="G140" s="25">
        <v>0.578796</v>
      </c>
      <c r="H140" s="25">
        <v>0.577918</v>
      </c>
      <c r="I140" s="25">
        <v>0.579113</v>
      </c>
      <c r="J140" s="25">
        <v>0.578563</v>
      </c>
      <c r="K140" s="25">
        <v>0.579083</v>
      </c>
      <c r="L140" s="25">
        <v>0.576608</v>
      </c>
      <c r="M140" s="148">
        <v>0.577997</v>
      </c>
      <c r="N140" t="s" s="70">
        <v>80</v>
      </c>
      <c r="O140" s="148">
        <v>1800</v>
      </c>
      <c r="P140" t="s" s="70">
        <v>80</v>
      </c>
    </row>
    <row r="141" ht="20.05" customHeight="1">
      <c r="A141" s="136">
        <v>140</v>
      </c>
      <c r="B141" s="65">
        <v>5</v>
      </c>
      <c r="C141" t="s" s="19">
        <v>2404</v>
      </c>
      <c r="D141" s="25">
        <v>0.110245</v>
      </c>
      <c r="E141" s="25">
        <v>0.213427</v>
      </c>
      <c r="F141" s="66">
        <v>0.130016</v>
      </c>
      <c r="G141" s="25">
        <v>0.129575</v>
      </c>
      <c r="H141" s="25">
        <v>0.214018</v>
      </c>
      <c r="I141" s="25">
        <v>0.129153</v>
      </c>
      <c r="J141" s="25">
        <v>0.129231</v>
      </c>
      <c r="K141" s="25">
        <v>0.215642</v>
      </c>
      <c r="L141" s="25">
        <v>0.129518</v>
      </c>
      <c r="M141" s="148">
        <v>0.129709</v>
      </c>
      <c r="N141" t="s" s="70">
        <v>33</v>
      </c>
      <c r="O141" s="148">
        <v>0.111899</v>
      </c>
      <c r="P141" t="s" s="70">
        <v>33</v>
      </c>
    </row>
    <row r="142" ht="20.05" customHeight="1">
      <c r="A142" s="136">
        <v>141</v>
      </c>
      <c r="B142" s="65">
        <v>5</v>
      </c>
      <c r="C142" t="s" s="19">
        <v>2197</v>
      </c>
      <c r="D142" s="25">
        <v>0.6245849999999999</v>
      </c>
      <c r="E142" s="25">
        <v>0.939828</v>
      </c>
      <c r="F142" s="66">
        <v>1.13421</v>
      </c>
      <c r="G142" s="25">
        <v>0.6693210000000001</v>
      </c>
      <c r="H142" s="25">
        <v>0.325245</v>
      </c>
      <c r="I142" s="25">
        <v>0.577195</v>
      </c>
      <c r="J142" s="25">
        <v>0.7064859999999999</v>
      </c>
      <c r="K142" s="25">
        <v>0.722137</v>
      </c>
      <c r="L142" s="25">
        <v>0.952151</v>
      </c>
      <c r="M142" s="148">
        <v>0.990775</v>
      </c>
      <c r="N142" t="s" s="70">
        <v>80</v>
      </c>
      <c r="O142" s="148">
        <v>1.15234</v>
      </c>
      <c r="P142" t="s" s="70">
        <v>80</v>
      </c>
    </row>
    <row r="143" ht="20.05" customHeight="1">
      <c r="A143" s="136">
        <v>142</v>
      </c>
      <c r="B143" s="65">
        <v>5</v>
      </c>
      <c r="C143" t="s" s="19">
        <v>2386</v>
      </c>
      <c r="D143" s="25">
        <v>0.2056</v>
      </c>
      <c r="E143" s="25">
        <v>0.826345</v>
      </c>
      <c r="F143" s="66">
        <v>0.387238</v>
      </c>
      <c r="G143" s="25">
        <v>0.225329</v>
      </c>
      <c r="H143" s="25">
        <v>0.839347</v>
      </c>
      <c r="I143" s="25">
        <v>0.388955</v>
      </c>
      <c r="J143" s="25">
        <v>0.224261</v>
      </c>
      <c r="K143" s="25">
        <v>0.828063</v>
      </c>
      <c r="L143" s="25">
        <v>0.387731</v>
      </c>
      <c r="M143" s="148">
        <v>0.224806</v>
      </c>
      <c r="N143" t="s" s="70">
        <v>33</v>
      </c>
      <c r="O143" s="148">
        <v>0.209131</v>
      </c>
      <c r="P143" t="s" s="70">
        <v>33</v>
      </c>
    </row>
    <row r="144" ht="20.05" customHeight="1">
      <c r="A144" s="136">
        <v>143</v>
      </c>
      <c r="B144" s="65">
        <v>5</v>
      </c>
      <c r="C144" t="s" s="19">
        <v>2596</v>
      </c>
      <c r="D144" s="25">
        <v>0.185008</v>
      </c>
      <c r="E144" s="25">
        <v>0.461476</v>
      </c>
      <c r="F144" s="66">
        <v>0.204016</v>
      </c>
      <c r="G144" s="25">
        <v>0.205075</v>
      </c>
      <c r="H144" s="25">
        <v>0.464606</v>
      </c>
      <c r="I144" s="25">
        <v>0.203325</v>
      </c>
      <c r="J144" s="25">
        <v>0.203978</v>
      </c>
      <c r="K144" s="25">
        <v>0.463311</v>
      </c>
      <c r="L144" s="25">
        <v>0.20319</v>
      </c>
      <c r="M144" s="148">
        <v>0.203214</v>
      </c>
      <c r="N144" t="s" s="70">
        <v>33</v>
      </c>
      <c r="O144" s="148">
        <v>0.187389</v>
      </c>
      <c r="P144" t="s" s="70">
        <v>33</v>
      </c>
    </row>
    <row r="145" ht="20.05" customHeight="1">
      <c r="A145" s="136">
        <v>144</v>
      </c>
      <c r="B145" s="65">
        <v>5</v>
      </c>
      <c r="C145" t="s" s="19">
        <v>2614</v>
      </c>
      <c r="D145" s="25">
        <v>0.171993</v>
      </c>
      <c r="E145" s="25">
        <v>0.312112</v>
      </c>
      <c r="F145" s="66">
        <v>0.192859</v>
      </c>
      <c r="G145" s="25">
        <v>0.193784</v>
      </c>
      <c r="H145" s="25">
        <v>0.314478</v>
      </c>
      <c r="I145" s="25">
        <v>0.193452</v>
      </c>
      <c r="J145" s="25">
        <v>0.19272</v>
      </c>
      <c r="K145" s="25">
        <v>0.313896</v>
      </c>
      <c r="L145" s="25">
        <v>0.193793</v>
      </c>
      <c r="M145" s="148">
        <v>0.193772</v>
      </c>
      <c r="N145" t="s" s="70">
        <v>33</v>
      </c>
      <c r="O145" s="148">
        <v>0.173687</v>
      </c>
      <c r="P145" t="s" s="70">
        <v>33</v>
      </c>
    </row>
    <row r="146" ht="20.05" customHeight="1">
      <c r="A146" s="136">
        <v>145</v>
      </c>
      <c r="B146" s="65">
        <v>5</v>
      </c>
      <c r="C146" t="s" s="19">
        <v>2632</v>
      </c>
      <c r="D146" s="25">
        <v>0.162473</v>
      </c>
      <c r="E146" s="25">
        <v>0.416943</v>
      </c>
      <c r="F146" s="66">
        <v>0.181931</v>
      </c>
      <c r="G146" s="25">
        <v>0.182238</v>
      </c>
      <c r="H146" s="25">
        <v>0.424617</v>
      </c>
      <c r="I146" s="25">
        <v>0.181292</v>
      </c>
      <c r="J146" s="25">
        <v>0.181739</v>
      </c>
      <c r="K146" s="25">
        <v>0.41935</v>
      </c>
      <c r="L146" s="25">
        <v>0.180628</v>
      </c>
      <c r="M146" s="148">
        <v>0.182513</v>
      </c>
      <c r="N146" t="s" s="70">
        <v>33</v>
      </c>
      <c r="O146" s="148">
        <v>0.165916</v>
      </c>
      <c r="P146" t="s" s="70">
        <v>33</v>
      </c>
    </row>
    <row r="147" ht="20.05" customHeight="1">
      <c r="A147" s="136">
        <v>146</v>
      </c>
      <c r="B147" s="65">
        <v>5</v>
      </c>
      <c r="C147" t="s" s="19">
        <v>2650</v>
      </c>
      <c r="D147" s="25">
        <v>1800</v>
      </c>
      <c r="E147" s="25">
        <v>3.16933</v>
      </c>
      <c r="F147" s="66">
        <v>688.6660000000001</v>
      </c>
      <c r="G147" s="25">
        <v>20.5969</v>
      </c>
      <c r="H147" s="25">
        <v>203.067</v>
      </c>
      <c r="I147" s="25">
        <v>1800</v>
      </c>
      <c r="J147" s="25">
        <v>1800</v>
      </c>
      <c r="K147" s="25">
        <v>2.26781</v>
      </c>
      <c r="L147" s="25">
        <v>1800</v>
      </c>
      <c r="M147" s="148">
        <v>21.6605</v>
      </c>
      <c r="N147" t="s" s="70">
        <v>80</v>
      </c>
      <c r="O147" s="148">
        <v>1800</v>
      </c>
      <c r="P147" t="s" s="70">
        <v>80</v>
      </c>
    </row>
    <row r="148" ht="20.05" customHeight="1">
      <c r="A148" s="136">
        <v>147</v>
      </c>
      <c r="B148" s="65">
        <v>5</v>
      </c>
      <c r="C148" t="s" s="19">
        <v>2673</v>
      </c>
      <c r="D148" s="25">
        <v>0.158689</v>
      </c>
      <c r="E148" s="25">
        <v>0.29303</v>
      </c>
      <c r="F148" s="66">
        <v>0.18052</v>
      </c>
      <c r="G148" s="25">
        <v>0.180481</v>
      </c>
      <c r="H148" s="25">
        <v>0.297411</v>
      </c>
      <c r="I148" s="25">
        <v>0.178738</v>
      </c>
      <c r="J148" s="25">
        <v>0.179164</v>
      </c>
      <c r="K148" s="25">
        <v>0.296892</v>
      </c>
      <c r="L148" s="25">
        <v>0.17933</v>
      </c>
      <c r="M148" s="148">
        <v>0.181288</v>
      </c>
      <c r="N148" t="s" s="70">
        <v>33</v>
      </c>
      <c r="O148" s="148">
        <v>0.160317</v>
      </c>
      <c r="P148" t="s" s="70">
        <v>33</v>
      </c>
    </row>
    <row r="149" ht="20.05" customHeight="1">
      <c r="A149" s="136">
        <v>148</v>
      </c>
      <c r="B149" s="65">
        <v>5</v>
      </c>
      <c r="C149" t="s" s="19">
        <v>2421</v>
      </c>
      <c r="D149" s="25">
        <v>0.249993</v>
      </c>
      <c r="E149" s="25">
        <v>0.621224</v>
      </c>
      <c r="F149" s="66">
        <v>0.276791</v>
      </c>
      <c r="G149" s="25">
        <v>0.273536</v>
      </c>
      <c r="H149" s="25">
        <v>0.620487</v>
      </c>
      <c r="I149" s="25">
        <v>0.273672</v>
      </c>
      <c r="J149" s="25">
        <v>0.275365</v>
      </c>
      <c r="K149" s="25">
        <v>0.623647</v>
      </c>
      <c r="L149" s="25">
        <v>0.274272</v>
      </c>
      <c r="M149" s="148">
        <v>0.273796</v>
      </c>
      <c r="N149" t="s" s="70">
        <v>33</v>
      </c>
      <c r="O149" s="148">
        <v>0.254792</v>
      </c>
      <c r="P149" t="s" s="70">
        <v>33</v>
      </c>
    </row>
    <row r="150" ht="20.05" customHeight="1">
      <c r="A150" s="136">
        <v>149</v>
      </c>
      <c r="B150" s="65">
        <v>5</v>
      </c>
      <c r="C150" t="s" s="19">
        <v>2707</v>
      </c>
      <c r="D150" s="25">
        <v>0.132006</v>
      </c>
      <c r="E150" s="25">
        <v>0.349769</v>
      </c>
      <c r="F150" s="66">
        <v>0.151919</v>
      </c>
      <c r="G150" s="25">
        <v>0.152309</v>
      </c>
      <c r="H150" s="25">
        <v>0.351981</v>
      </c>
      <c r="I150" s="25">
        <v>0.151435</v>
      </c>
      <c r="J150" s="25">
        <v>0.153263</v>
      </c>
      <c r="K150" s="25">
        <v>0.345959</v>
      </c>
      <c r="L150" s="25">
        <v>0.152118</v>
      </c>
      <c r="M150" s="148">
        <v>0.151733</v>
      </c>
      <c r="N150" t="s" s="70">
        <v>33</v>
      </c>
      <c r="O150" s="148">
        <v>0.1341</v>
      </c>
      <c r="P150" t="s" s="70">
        <v>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U150"/>
  <sheetViews>
    <sheetView workbookViewId="0" showGridLines="0" defaultGridColor="1">
      <pane topLeftCell="B1" xSplit="1" ySplit="0" activePane="topRight" state="frozen"/>
    </sheetView>
  </sheetViews>
  <sheetFormatPr defaultColWidth="8.33333" defaultRowHeight="19.9" customHeight="1" outlineLevelRow="0" outlineLevelCol="0"/>
  <cols>
    <col min="1" max="1" width="12" style="149" customWidth="1"/>
    <col min="2" max="2" width="8.67188" style="149" customWidth="1"/>
    <col min="3" max="3" width="9.85156" style="149" customWidth="1"/>
    <col min="4" max="4" width="14" style="149" customWidth="1"/>
    <col min="5" max="7" width="10.3516" style="149" customWidth="1"/>
    <col min="8" max="10" width="16.3516" style="149" customWidth="1"/>
    <col min="11" max="13" width="9.35156" style="149" customWidth="1"/>
    <col min="14" max="21" width="19.0625" style="149" customWidth="1"/>
    <col min="22" max="16384" width="8.35156" style="149" customWidth="1"/>
  </cols>
  <sheetData>
    <row r="1" ht="20.25" customHeight="1">
      <c r="A1" t="s" s="8">
        <v>7</v>
      </c>
      <c r="B1" t="s" s="40">
        <v>3625</v>
      </c>
      <c r="C1" t="s" s="40">
        <v>3626</v>
      </c>
      <c r="D1" t="s" s="40">
        <v>3627</v>
      </c>
      <c r="E1" t="s" s="130">
        <v>3628</v>
      </c>
      <c r="F1" t="s" s="130">
        <v>3629</v>
      </c>
      <c r="G1" t="s" s="130">
        <v>3630</v>
      </c>
      <c r="H1" t="s" s="49">
        <v>3631</v>
      </c>
      <c r="I1" t="s" s="49">
        <v>3632</v>
      </c>
      <c r="J1" t="s" s="49">
        <v>3633</v>
      </c>
      <c r="K1" t="s" s="40">
        <v>3634</v>
      </c>
      <c r="L1" t="s" s="40">
        <v>3635</v>
      </c>
      <c r="M1" t="s" s="144">
        <v>3636</v>
      </c>
      <c r="N1" t="s" s="145">
        <v>3637</v>
      </c>
      <c r="O1" t="s" s="145">
        <v>3639</v>
      </c>
      <c r="P1" t="s" s="145">
        <v>3570</v>
      </c>
      <c r="Q1" t="s" s="145">
        <v>3567</v>
      </c>
      <c r="R1" t="s" s="145">
        <v>3642</v>
      </c>
      <c r="S1" t="s" s="145">
        <v>3643</v>
      </c>
      <c r="T1" s="150"/>
      <c r="U1" s="151"/>
    </row>
    <row r="2" ht="20.25" customHeight="1">
      <c r="A2" s="132">
        <v>1</v>
      </c>
      <c r="B2" s="56">
        <v>3</v>
      </c>
      <c r="C2" t="s" s="13">
        <v>32</v>
      </c>
      <c r="D2" s="24">
        <v>0.0357877</v>
      </c>
      <c r="E2" s="24">
        <v>0.0446713</v>
      </c>
      <c r="F2" s="57">
        <v>0.0438708</v>
      </c>
      <c r="G2" s="24">
        <v>0.0440401</v>
      </c>
      <c r="H2" s="24">
        <v>0.044285</v>
      </c>
      <c r="I2" s="24">
        <v>0.044266</v>
      </c>
      <c r="J2" s="24">
        <v>0.0443207</v>
      </c>
      <c r="K2" s="24">
        <v>0.0439418</v>
      </c>
      <c r="L2" s="24">
        <v>0.0442905</v>
      </c>
      <c r="M2" s="147">
        <v>0.0443265</v>
      </c>
      <c r="N2" t="s" s="61">
        <v>33</v>
      </c>
      <c r="O2" t="s" s="134">
        <v>33</v>
      </c>
      <c r="P2" t="s" s="134">
        <f>IF(N2=O2,O2,"NASH_EQ_FOUND")</f>
        <v>3621</v>
      </c>
      <c r="Q2" s="24">
        <v>50.6005961894989</v>
      </c>
      <c r="R2" s="152">
        <v>701</v>
      </c>
      <c r="S2" t="s" s="60">
        <v>33</v>
      </c>
      <c r="T2" t="s" s="60">
        <f>IF(Q2&gt;1799,"TIME_LIMIT",S2)</f>
        <v>3644</v>
      </c>
      <c r="U2" t="s" s="61">
        <f>IF(N2=S2,"1","0")</f>
        <v>3645</v>
      </c>
    </row>
    <row r="3" ht="20.05" customHeight="1">
      <c r="A3" s="136">
        <v>2</v>
      </c>
      <c r="B3" s="65">
        <v>3</v>
      </c>
      <c r="C3" t="s" s="19">
        <v>65</v>
      </c>
      <c r="D3" s="25">
        <v>0.06991849999999999</v>
      </c>
      <c r="E3" s="25">
        <v>0.154717</v>
      </c>
      <c r="F3" s="66">
        <v>0.0802055</v>
      </c>
      <c r="G3" s="25">
        <v>0.0794706</v>
      </c>
      <c r="H3" s="25">
        <v>0.157472</v>
      </c>
      <c r="I3" s="25">
        <v>0.0808692</v>
      </c>
      <c r="J3" s="25">
        <v>0.07949340000000001</v>
      </c>
      <c r="K3" s="25">
        <v>0.157968</v>
      </c>
      <c r="L3" s="25">
        <v>0.0800655</v>
      </c>
      <c r="M3" s="148">
        <v>0.0796921</v>
      </c>
      <c r="N3" t="s" s="70">
        <v>33</v>
      </c>
      <c r="O3" t="s" s="138">
        <v>33</v>
      </c>
      <c r="P3" t="s" s="138">
        <f>IF(N3=O3,O3,"NASH_EQ_FOUND")</f>
        <v>3621</v>
      </c>
      <c r="Q3" s="25">
        <v>1800</v>
      </c>
      <c r="R3" s="153">
        <v>73</v>
      </c>
      <c r="S3" t="s" s="69">
        <v>3646</v>
      </c>
      <c r="T3" t="s" s="69">
        <f>IF(Q3&gt;1799,"TIME_LIMIT",S3)</f>
        <v>63</v>
      </c>
      <c r="U3" t="s" s="70">
        <f>IF(N3=S3,"1","0")</f>
        <v>3647</v>
      </c>
    </row>
    <row r="4" ht="20.05" customHeight="1">
      <c r="A4" s="136">
        <v>3</v>
      </c>
      <c r="B4" s="65">
        <v>3</v>
      </c>
      <c r="C4" t="s" s="19">
        <v>34</v>
      </c>
      <c r="D4" s="25">
        <v>0.052159</v>
      </c>
      <c r="E4" s="25">
        <v>0.125963</v>
      </c>
      <c r="F4" s="66">
        <v>0.0628812</v>
      </c>
      <c r="G4" s="25">
        <v>0.06284090000000001</v>
      </c>
      <c r="H4" s="25">
        <v>0.12707</v>
      </c>
      <c r="I4" s="25">
        <v>0.0630435</v>
      </c>
      <c r="J4" s="25">
        <v>0.0629176</v>
      </c>
      <c r="K4" s="25">
        <v>0.126327</v>
      </c>
      <c r="L4" s="25">
        <v>0.0630767</v>
      </c>
      <c r="M4" s="148">
        <v>0.0631451</v>
      </c>
      <c r="N4" t="s" s="70">
        <v>33</v>
      </c>
      <c r="O4" t="s" s="138">
        <v>33</v>
      </c>
      <c r="P4" t="s" s="138">
        <f>IF(N4=O4,O4,"NASH_EQ_FOUND")</f>
        <v>3621</v>
      </c>
      <c r="Q4" s="25">
        <v>1800</v>
      </c>
      <c r="R4" s="153">
        <v>73</v>
      </c>
      <c r="S4" t="s" s="69">
        <v>3646</v>
      </c>
      <c r="T4" t="s" s="69">
        <f>IF(Q4&gt;1799,"TIME_LIMIT",S4)</f>
        <v>63</v>
      </c>
      <c r="U4" t="s" s="70">
        <f>IF(N4=S4,"1","0")</f>
        <v>3647</v>
      </c>
    </row>
    <row r="5" ht="20.05" customHeight="1">
      <c r="A5" s="136">
        <v>4</v>
      </c>
      <c r="B5" s="65">
        <v>3</v>
      </c>
      <c r="C5" t="s" s="19">
        <v>101</v>
      </c>
      <c r="D5" s="25">
        <v>0.0403628</v>
      </c>
      <c r="E5" s="25">
        <v>0.0981358</v>
      </c>
      <c r="F5" s="66">
        <v>0.0506745</v>
      </c>
      <c r="G5" s="25">
        <v>0.0504886</v>
      </c>
      <c r="H5" s="25">
        <v>0.10059</v>
      </c>
      <c r="I5" s="25">
        <v>0.0497555</v>
      </c>
      <c r="J5" s="25">
        <v>0.0501925</v>
      </c>
      <c r="K5" s="25">
        <v>0.09938520000000001</v>
      </c>
      <c r="L5" s="25">
        <v>0.0507058</v>
      </c>
      <c r="M5" s="148">
        <v>0.0507177</v>
      </c>
      <c r="N5" t="s" s="70">
        <v>33</v>
      </c>
      <c r="O5" t="s" s="138">
        <v>33</v>
      </c>
      <c r="P5" t="s" s="138">
        <f>IF(N5=O5,O5,"NASH_EQ_FOUND")</f>
        <v>3621</v>
      </c>
      <c r="Q5" s="25">
        <v>48.1098337173462</v>
      </c>
      <c r="R5" s="153">
        <v>701</v>
      </c>
      <c r="S5" t="s" s="69">
        <v>33</v>
      </c>
      <c r="T5" t="s" s="69">
        <f>IF(Q5&gt;1799,"TIME_LIMIT",S5)</f>
        <v>3644</v>
      </c>
      <c r="U5" t="s" s="70">
        <f>IF(N5=S5,"1","0")</f>
        <v>3645</v>
      </c>
    </row>
    <row r="6" ht="20.05" customHeight="1">
      <c r="A6" s="136">
        <v>5</v>
      </c>
      <c r="B6" s="65">
        <v>3</v>
      </c>
      <c r="C6" t="s" s="19">
        <v>119</v>
      </c>
      <c r="D6" s="25">
        <v>0.332734</v>
      </c>
      <c r="E6" s="25">
        <v>0.0375659</v>
      </c>
      <c r="F6" s="66">
        <v>0.0379969</v>
      </c>
      <c r="G6" s="25">
        <v>0.0388529</v>
      </c>
      <c r="H6" s="25">
        <v>0.038089</v>
      </c>
      <c r="I6" s="25">
        <v>0.0386584</v>
      </c>
      <c r="J6" s="25">
        <v>0.0383304</v>
      </c>
      <c r="K6" s="25">
        <v>0.0384752</v>
      </c>
      <c r="L6" s="25">
        <v>0.0389718</v>
      </c>
      <c r="M6" s="148">
        <v>0.0382662</v>
      </c>
      <c r="N6" t="s" s="70">
        <v>80</v>
      </c>
      <c r="O6" t="s" s="138">
        <v>80</v>
      </c>
      <c r="P6" t="s" s="138">
        <f>IF(N6=O6,O6,"NASH_EQ_FOUND")</f>
        <v>3615</v>
      </c>
      <c r="Q6" s="25">
        <v>6.54183721542358</v>
      </c>
      <c r="R6" s="153">
        <v>157</v>
      </c>
      <c r="S6" t="s" s="69">
        <v>80</v>
      </c>
      <c r="T6" t="s" s="69">
        <f>IF(Q6&gt;1799,"TIME_LIMIT",S6)</f>
        <v>3648</v>
      </c>
      <c r="U6" t="s" s="70">
        <f>IF(N6=S6,"1","0")</f>
        <v>3645</v>
      </c>
    </row>
    <row r="7" ht="20.05" customHeight="1">
      <c r="A7" s="136">
        <v>6</v>
      </c>
      <c r="B7" s="65">
        <v>3</v>
      </c>
      <c r="C7" t="s" s="19">
        <v>136</v>
      </c>
      <c r="D7" s="25">
        <v>0.0594333</v>
      </c>
      <c r="E7" s="25">
        <v>0.17674</v>
      </c>
      <c r="F7" s="66">
        <v>0.11175</v>
      </c>
      <c r="G7" s="25">
        <v>0.0694279</v>
      </c>
      <c r="H7" s="25">
        <v>0.178484</v>
      </c>
      <c r="I7" s="25">
        <v>0.112016</v>
      </c>
      <c r="J7" s="25">
        <v>0.0698358</v>
      </c>
      <c r="K7" s="25">
        <v>0.178502</v>
      </c>
      <c r="L7" s="25">
        <v>0.111094</v>
      </c>
      <c r="M7" s="148">
        <v>0.0690128</v>
      </c>
      <c r="N7" t="s" s="70">
        <v>33</v>
      </c>
      <c r="O7" t="s" s="138">
        <v>33</v>
      </c>
      <c r="P7" t="s" s="138">
        <f>IF(N7=O7,O7,"NASH_EQ_FOUND")</f>
        <v>3621</v>
      </c>
      <c r="Q7" s="25">
        <v>45.324173450470</v>
      </c>
      <c r="R7" s="153">
        <v>701</v>
      </c>
      <c r="S7" t="s" s="69">
        <v>33</v>
      </c>
      <c r="T7" t="s" s="69">
        <f>IF(Q7&gt;1799,"TIME_LIMIT",S7)</f>
        <v>3644</v>
      </c>
      <c r="U7" t="s" s="70">
        <f>IF(N7=S7,"1","0")</f>
        <v>3645</v>
      </c>
    </row>
    <row r="8" ht="20.05" customHeight="1">
      <c r="A8" s="136">
        <v>7</v>
      </c>
      <c r="B8" s="65">
        <v>3</v>
      </c>
      <c r="C8" t="s" s="19">
        <v>34</v>
      </c>
      <c r="D8" s="25">
        <v>0.0621072</v>
      </c>
      <c r="E8" s="25">
        <v>0.1407</v>
      </c>
      <c r="F8" s="66">
        <v>0.0741835</v>
      </c>
      <c r="G8" s="25">
        <v>0.072837</v>
      </c>
      <c r="H8" s="25">
        <v>0.141766</v>
      </c>
      <c r="I8" s="25">
        <v>0.07282859999999999</v>
      </c>
      <c r="J8" s="25">
        <v>0.072687</v>
      </c>
      <c r="K8" s="25">
        <v>0.142092</v>
      </c>
      <c r="L8" s="25">
        <v>0.0736656</v>
      </c>
      <c r="M8" s="148">
        <v>0.0723608</v>
      </c>
      <c r="N8" t="s" s="70">
        <v>33</v>
      </c>
      <c r="O8" t="s" s="138">
        <v>33</v>
      </c>
      <c r="P8" t="s" s="138">
        <f>IF(N8=O8,O8,"NASH_EQ_FOUND")</f>
        <v>3621</v>
      </c>
      <c r="Q8" s="25">
        <v>1800</v>
      </c>
      <c r="R8" s="153">
        <v>58</v>
      </c>
      <c r="S8" t="s" s="69">
        <v>33</v>
      </c>
      <c r="T8" t="s" s="69">
        <f>IF(Q8&gt;1799,"TIME_LIMIT",S8)</f>
        <v>63</v>
      </c>
      <c r="U8" t="s" s="70">
        <f>IF(N8=S8,"1","0")</f>
        <v>3645</v>
      </c>
    </row>
    <row r="9" ht="20.05" customHeight="1">
      <c r="A9" s="136">
        <v>8</v>
      </c>
      <c r="B9" s="65">
        <v>3</v>
      </c>
      <c r="C9" t="s" s="19">
        <v>101</v>
      </c>
      <c r="D9" s="25">
        <v>0.103594</v>
      </c>
      <c r="E9" s="25">
        <v>0.07793650000000001</v>
      </c>
      <c r="F9" s="66">
        <v>0.0781353</v>
      </c>
      <c r="G9" s="25">
        <v>0.07810549999999999</v>
      </c>
      <c r="H9" s="25">
        <v>0.0781739</v>
      </c>
      <c r="I9" s="25">
        <v>0.0780395</v>
      </c>
      <c r="J9" s="25">
        <v>0.0781572</v>
      </c>
      <c r="K9" s="25">
        <v>0.0776664</v>
      </c>
      <c r="L9" s="25">
        <v>0.08300730000000001</v>
      </c>
      <c r="M9" s="148">
        <v>0.0781234</v>
      </c>
      <c r="N9" t="s" s="70">
        <v>80</v>
      </c>
      <c r="O9" t="s" s="138">
        <v>80</v>
      </c>
      <c r="P9" t="s" s="138">
        <f>IF(N9=O9,O9,"NASH_EQ_FOUND")</f>
        <v>3615</v>
      </c>
      <c r="Q9" s="25">
        <v>383.909936666489</v>
      </c>
      <c r="R9" s="153">
        <v>360</v>
      </c>
      <c r="S9" t="s" s="69">
        <v>80</v>
      </c>
      <c r="T9" t="s" s="69">
        <f>IF(Q9&gt;1799,"TIME_LIMIT",S9)</f>
        <v>3648</v>
      </c>
      <c r="U9" t="s" s="70">
        <f>IF(N9=S9,"1","0")</f>
        <v>3645</v>
      </c>
    </row>
    <row r="10" ht="20.05" customHeight="1">
      <c r="A10" s="136">
        <v>9</v>
      </c>
      <c r="B10" s="65">
        <v>3</v>
      </c>
      <c r="C10" t="s" s="19">
        <v>32</v>
      </c>
      <c r="D10" s="25">
        <v>0.0450203</v>
      </c>
      <c r="E10" s="25">
        <v>0.0984211</v>
      </c>
      <c r="F10" s="66">
        <v>0.0559746</v>
      </c>
      <c r="G10" s="25">
        <v>0.0560518</v>
      </c>
      <c r="H10" s="25">
        <v>0.104381</v>
      </c>
      <c r="I10" s="25">
        <v>0.0558564</v>
      </c>
      <c r="J10" s="25">
        <v>0.0558148</v>
      </c>
      <c r="K10" s="25">
        <v>0.101985</v>
      </c>
      <c r="L10" s="25">
        <v>0.0562631</v>
      </c>
      <c r="M10" s="148">
        <v>0.0561549</v>
      </c>
      <c r="N10" t="s" s="70">
        <v>33</v>
      </c>
      <c r="O10" t="s" s="138">
        <v>33</v>
      </c>
      <c r="P10" t="s" s="138">
        <f>IF(N10=O10,O10,"NASH_EQ_FOUND")</f>
        <v>3621</v>
      </c>
      <c r="Q10" s="25">
        <v>50.1684033870697</v>
      </c>
      <c r="R10" s="153">
        <v>701</v>
      </c>
      <c r="S10" t="s" s="69">
        <v>33</v>
      </c>
      <c r="T10" t="s" s="69">
        <f>IF(Q10&gt;1799,"TIME_LIMIT",S10)</f>
        <v>3644</v>
      </c>
      <c r="U10" t="s" s="70">
        <f>IF(N10=S10,"1","0")</f>
        <v>3645</v>
      </c>
    </row>
    <row r="11" ht="20.05" customHeight="1">
      <c r="A11" s="136">
        <v>10</v>
      </c>
      <c r="B11" s="65">
        <v>3</v>
      </c>
      <c r="C11" t="s" s="19">
        <v>136</v>
      </c>
      <c r="D11" s="25">
        <v>0.159927</v>
      </c>
      <c r="E11" s="25">
        <v>0.235981</v>
      </c>
      <c r="F11" s="66">
        <v>0.174162</v>
      </c>
      <c r="G11" s="25">
        <v>0.173648</v>
      </c>
      <c r="H11" s="25">
        <v>0.133489</v>
      </c>
      <c r="I11" s="25">
        <v>0.1942</v>
      </c>
      <c r="J11" s="25">
        <v>0.195451</v>
      </c>
      <c r="K11" s="25">
        <v>0.244897</v>
      </c>
      <c r="L11" s="25">
        <v>0.19557</v>
      </c>
      <c r="M11" s="148">
        <v>0.20355</v>
      </c>
      <c r="N11" t="s" s="70">
        <v>80</v>
      </c>
      <c r="O11" t="s" s="138">
        <v>80</v>
      </c>
      <c r="P11" t="s" s="138">
        <f>IF(N11=O11,O11,"NASH_EQ_FOUND")</f>
        <v>3615</v>
      </c>
      <c r="Q11" s="25">
        <v>1800</v>
      </c>
      <c r="R11" s="153">
        <v>60</v>
      </c>
      <c r="S11" t="s" s="69">
        <v>33</v>
      </c>
      <c r="T11" t="s" s="69">
        <f>IF(Q11&gt;1799,"TIME_LIMIT",S11)</f>
        <v>63</v>
      </c>
      <c r="U11" t="s" s="70">
        <f>IF(N11=S11,"1","0")</f>
        <v>3647</v>
      </c>
    </row>
    <row r="12" ht="20.05" customHeight="1">
      <c r="A12" s="136">
        <v>11</v>
      </c>
      <c r="B12" s="65">
        <v>3</v>
      </c>
      <c r="C12" t="s" s="19">
        <v>222</v>
      </c>
      <c r="D12" s="25">
        <v>0.0805676</v>
      </c>
      <c r="E12" s="25">
        <v>0.221337</v>
      </c>
      <c r="F12" s="66">
        <v>0.1471</v>
      </c>
      <c r="G12" s="25">
        <v>0.0914444</v>
      </c>
      <c r="H12" s="25">
        <v>0.225912</v>
      </c>
      <c r="I12" s="25">
        <v>0.143061</v>
      </c>
      <c r="J12" s="25">
        <v>0.0893185</v>
      </c>
      <c r="K12" s="25">
        <v>0.219703</v>
      </c>
      <c r="L12" s="25">
        <v>0.139867</v>
      </c>
      <c r="M12" s="148">
        <v>0.0881681</v>
      </c>
      <c r="N12" t="s" s="70">
        <v>33</v>
      </c>
      <c r="O12" t="s" s="138">
        <v>33</v>
      </c>
      <c r="P12" t="s" s="138">
        <f>IF(N12=O12,O12,"NASH_EQ_FOUND")</f>
        <v>3621</v>
      </c>
      <c r="Q12" s="25">
        <v>1800</v>
      </c>
      <c r="R12" s="153">
        <v>73</v>
      </c>
      <c r="S12" t="s" s="69">
        <v>33</v>
      </c>
      <c r="T12" t="s" s="69">
        <f>IF(Q12&gt;1799,"TIME_LIMIT",S12)</f>
        <v>63</v>
      </c>
      <c r="U12" t="s" s="70">
        <f>IF(N12=S12,"1","0")</f>
        <v>3645</v>
      </c>
    </row>
    <row r="13" ht="20.05" customHeight="1">
      <c r="A13" s="136">
        <v>12</v>
      </c>
      <c r="B13" s="65">
        <v>3</v>
      </c>
      <c r="C13" t="s" s="19">
        <v>34</v>
      </c>
      <c r="D13" s="25">
        <v>0.759817</v>
      </c>
      <c r="E13" s="25">
        <v>1.50008</v>
      </c>
      <c r="F13" s="66">
        <v>1.40997</v>
      </c>
      <c r="G13" s="25">
        <v>1.07109</v>
      </c>
      <c r="H13" s="25">
        <v>0.382679</v>
      </c>
      <c r="I13" s="25">
        <v>0.284257</v>
      </c>
      <c r="J13" s="25">
        <v>0.787783</v>
      </c>
      <c r="K13" s="25">
        <v>1.72055</v>
      </c>
      <c r="L13" s="25">
        <v>1.76937</v>
      </c>
      <c r="M13" s="148">
        <v>0.551606</v>
      </c>
      <c r="N13" t="s" s="70">
        <v>80</v>
      </c>
      <c r="O13" t="s" s="138">
        <v>80</v>
      </c>
      <c r="P13" t="s" s="138">
        <f>IF(N13=O13,O13,"NASH_EQ_FOUND")</f>
        <v>3615</v>
      </c>
      <c r="Q13" s="25">
        <v>44.7799491882324</v>
      </c>
      <c r="R13" s="153">
        <v>161</v>
      </c>
      <c r="S13" t="s" s="69">
        <v>80</v>
      </c>
      <c r="T13" t="s" s="69">
        <f>IF(Q13&gt;1799,"TIME_LIMIT",S13)</f>
        <v>3648</v>
      </c>
      <c r="U13" t="s" s="70">
        <f>IF(N13=S13,"1","0")</f>
        <v>3645</v>
      </c>
    </row>
    <row r="14" ht="20.05" customHeight="1">
      <c r="A14" s="136">
        <v>13</v>
      </c>
      <c r="B14" s="65">
        <v>3</v>
      </c>
      <c r="C14" t="s" s="19">
        <v>258</v>
      </c>
      <c r="D14" s="25">
        <v>0.0373332</v>
      </c>
      <c r="E14" s="25">
        <v>0.07062930000000001</v>
      </c>
      <c r="F14" s="66">
        <v>0.0473314</v>
      </c>
      <c r="G14" s="25">
        <v>0.0476057</v>
      </c>
      <c r="H14" s="25">
        <v>0.0714344</v>
      </c>
      <c r="I14" s="25">
        <v>0.0474355</v>
      </c>
      <c r="J14" s="25">
        <v>0.0471859</v>
      </c>
      <c r="K14" s="25">
        <v>0.0719983</v>
      </c>
      <c r="L14" s="25">
        <v>0.0471592</v>
      </c>
      <c r="M14" s="148">
        <v>0.0475291</v>
      </c>
      <c r="N14" t="s" s="70">
        <v>33</v>
      </c>
      <c r="O14" t="s" s="138">
        <v>33</v>
      </c>
      <c r="P14" t="s" s="138">
        <f>IF(N14=O14,O14,"NASH_EQ_FOUND")</f>
        <v>3621</v>
      </c>
      <c r="Q14" s="25">
        <v>1800</v>
      </c>
      <c r="R14" s="153">
        <v>73</v>
      </c>
      <c r="S14" t="s" s="69">
        <v>33</v>
      </c>
      <c r="T14" t="s" s="69">
        <f>IF(Q14&gt;1799,"TIME_LIMIT",S14)</f>
        <v>63</v>
      </c>
      <c r="U14" t="s" s="70">
        <f>IF(N14=S14,"1","0")</f>
        <v>3645</v>
      </c>
    </row>
    <row r="15" ht="20.05" customHeight="1">
      <c r="A15" s="136">
        <v>14</v>
      </c>
      <c r="B15" s="65">
        <v>3</v>
      </c>
      <c r="C15" t="s" s="19">
        <v>119</v>
      </c>
      <c r="D15" s="25">
        <v>0.056265</v>
      </c>
      <c r="E15" s="25">
        <v>0.13261</v>
      </c>
      <c r="F15" s="66">
        <v>0.0668724</v>
      </c>
      <c r="G15" s="25">
        <v>0.06713760000000001</v>
      </c>
      <c r="H15" s="25">
        <v>0.133529</v>
      </c>
      <c r="I15" s="25">
        <v>0.066981</v>
      </c>
      <c r="J15" s="25">
        <v>0.06667629999999999</v>
      </c>
      <c r="K15" s="25">
        <v>0.132854</v>
      </c>
      <c r="L15" s="25">
        <v>0.0672903</v>
      </c>
      <c r="M15" s="148">
        <v>0.06668789999999999</v>
      </c>
      <c r="N15" t="s" s="70">
        <v>33</v>
      </c>
      <c r="O15" t="s" s="138">
        <v>33</v>
      </c>
      <c r="P15" t="s" s="138">
        <f>IF(N15=O15,O15,"NASH_EQ_FOUND")</f>
        <v>3621</v>
      </c>
      <c r="Q15" s="25">
        <v>1800</v>
      </c>
      <c r="R15" s="153">
        <v>58</v>
      </c>
      <c r="S15" t="s" s="69">
        <v>33</v>
      </c>
      <c r="T15" t="s" s="69">
        <f>IF(Q15&gt;1799,"TIME_LIMIT",S15)</f>
        <v>63</v>
      </c>
      <c r="U15" t="s" s="70">
        <f>IF(N15=S15,"1","0")</f>
        <v>3645</v>
      </c>
    </row>
    <row r="16" ht="20.05" customHeight="1">
      <c r="A16" s="136">
        <v>15</v>
      </c>
      <c r="B16" s="65">
        <v>3</v>
      </c>
      <c r="C16" t="s" s="19">
        <v>258</v>
      </c>
      <c r="D16" s="25">
        <v>0.386533</v>
      </c>
      <c r="E16" s="25">
        <v>0.0845733</v>
      </c>
      <c r="F16" s="66">
        <v>0.083857</v>
      </c>
      <c r="G16" s="25">
        <v>0.08470560000000001</v>
      </c>
      <c r="H16" s="25">
        <v>0.0855678</v>
      </c>
      <c r="I16" s="25">
        <v>0.08440010000000001</v>
      </c>
      <c r="J16" s="25">
        <v>0.08423659999999999</v>
      </c>
      <c r="K16" s="25">
        <v>0.0838057</v>
      </c>
      <c r="L16" s="25">
        <v>0.0840873</v>
      </c>
      <c r="M16" s="148">
        <v>0.08359229999999999</v>
      </c>
      <c r="N16" t="s" s="70">
        <v>80</v>
      </c>
      <c r="O16" t="s" s="138">
        <v>80</v>
      </c>
      <c r="P16" t="s" s="138">
        <f>IF(N16=O16,O16,"NASH_EQ_FOUND")</f>
        <v>3615</v>
      </c>
      <c r="Q16" s="25">
        <v>227.673903942108</v>
      </c>
      <c r="R16" s="153">
        <v>358</v>
      </c>
      <c r="S16" t="s" s="69">
        <v>80</v>
      </c>
      <c r="T16" t="s" s="69">
        <f>IF(Q16&gt;1799,"TIME_LIMIT",S16)</f>
        <v>3648</v>
      </c>
      <c r="U16" t="s" s="70">
        <f>IF(N16=S16,"1","0")</f>
        <v>3645</v>
      </c>
    </row>
    <row r="17" ht="20.05" customHeight="1">
      <c r="A17" s="136">
        <v>16</v>
      </c>
      <c r="B17" s="65">
        <v>3</v>
      </c>
      <c r="C17" t="s" s="19">
        <v>171</v>
      </c>
      <c r="D17" s="25">
        <v>5.72599</v>
      </c>
      <c r="E17" s="25">
        <v>5.06888</v>
      </c>
      <c r="F17" s="66">
        <v>7.6788</v>
      </c>
      <c r="G17" s="25">
        <v>4.82502</v>
      </c>
      <c r="H17" s="25">
        <v>0.372663</v>
      </c>
      <c r="I17" s="25">
        <v>1.48036</v>
      </c>
      <c r="J17" s="25">
        <v>12.1913</v>
      </c>
      <c r="K17" s="25">
        <v>13.485</v>
      </c>
      <c r="L17" s="25">
        <v>1370.28</v>
      </c>
      <c r="M17" s="148">
        <v>1.29954</v>
      </c>
      <c r="N17" t="s" s="70">
        <v>80</v>
      </c>
      <c r="O17" t="s" s="138">
        <v>80</v>
      </c>
      <c r="P17" t="s" s="138">
        <f>IF(N17=O17,O17,"NASH_EQ_FOUND")</f>
        <v>3615</v>
      </c>
      <c r="Q17" s="25">
        <v>14.9508166313171</v>
      </c>
      <c r="R17" s="153">
        <v>159</v>
      </c>
      <c r="S17" t="s" s="69">
        <v>80</v>
      </c>
      <c r="T17" t="s" s="69">
        <f>IF(Q17&gt;1799,"TIME_LIMIT",S17)</f>
        <v>3648</v>
      </c>
      <c r="U17" t="s" s="70">
        <f>IF(N17=S17,"1","0")</f>
        <v>3645</v>
      </c>
    </row>
    <row r="18" ht="20.05" customHeight="1">
      <c r="A18" s="136">
        <v>17</v>
      </c>
      <c r="B18" s="65">
        <v>3</v>
      </c>
      <c r="C18" t="s" s="19">
        <v>34</v>
      </c>
      <c r="D18" s="25">
        <v>0.0555515</v>
      </c>
      <c r="E18" s="25">
        <v>0.128929</v>
      </c>
      <c r="F18" s="66">
        <v>0.0666307</v>
      </c>
      <c r="G18" s="25">
        <v>0.0667697</v>
      </c>
      <c r="H18" s="25">
        <v>0.130442</v>
      </c>
      <c r="I18" s="25">
        <v>0.06642339999999999</v>
      </c>
      <c r="J18" s="25">
        <v>0.06561350000000001</v>
      </c>
      <c r="K18" s="25">
        <v>0.130277</v>
      </c>
      <c r="L18" s="25">
        <v>0.0668272</v>
      </c>
      <c r="M18" s="148">
        <v>0.0665753</v>
      </c>
      <c r="N18" t="s" s="70">
        <v>80</v>
      </c>
      <c r="O18" t="s" s="138">
        <v>80</v>
      </c>
      <c r="P18" t="s" s="138">
        <f>IF(N18=O18,O18,"NASH_EQ_FOUND")</f>
        <v>3615</v>
      </c>
      <c r="Q18" s="25">
        <v>225.449364900589</v>
      </c>
      <c r="R18" s="153">
        <v>358</v>
      </c>
      <c r="S18" t="s" s="69">
        <v>80</v>
      </c>
      <c r="T18" t="s" s="69">
        <f>IF(Q18&gt;1799,"TIME_LIMIT",S18)</f>
        <v>3648</v>
      </c>
      <c r="U18" t="s" s="70">
        <f>IF(N18=S18,"1","0")</f>
        <v>3645</v>
      </c>
    </row>
    <row r="19" ht="20.05" customHeight="1">
      <c r="A19" s="136">
        <v>18</v>
      </c>
      <c r="B19" s="65">
        <v>3</v>
      </c>
      <c r="C19" t="s" s="19">
        <v>34</v>
      </c>
      <c r="D19" s="25">
        <v>0.790087</v>
      </c>
      <c r="E19" s="25">
        <v>0.154411</v>
      </c>
      <c r="F19" s="66">
        <v>0.15571</v>
      </c>
      <c r="G19" s="25">
        <v>0.154247</v>
      </c>
      <c r="H19" s="25">
        <v>0.152782</v>
      </c>
      <c r="I19" s="25">
        <v>0.150961</v>
      </c>
      <c r="J19" s="25">
        <v>0.154087</v>
      </c>
      <c r="K19" s="25">
        <v>0.154372</v>
      </c>
      <c r="L19" s="25">
        <v>0.153094</v>
      </c>
      <c r="M19" s="148">
        <v>0.153993</v>
      </c>
      <c r="N19" t="s" s="70">
        <v>80</v>
      </c>
      <c r="O19" t="s" s="138">
        <v>80</v>
      </c>
      <c r="P19" t="s" s="138">
        <f>IF(N19=O19,O19,"NASH_EQ_FOUND")</f>
        <v>3615</v>
      </c>
      <c r="Q19" s="25">
        <v>1800</v>
      </c>
      <c r="R19" s="153">
        <v>73</v>
      </c>
      <c r="S19" t="s" s="69">
        <v>33</v>
      </c>
      <c r="T19" t="s" s="69">
        <f>IF(Q19&gt;1799,"TIME_LIMIT",S19)</f>
        <v>63</v>
      </c>
      <c r="U19" t="s" s="70">
        <f>IF(N19=S19,"1","0")</f>
        <v>3647</v>
      </c>
    </row>
    <row r="20" ht="20.05" customHeight="1">
      <c r="A20" s="136">
        <v>19</v>
      </c>
      <c r="B20" s="65">
        <v>3</v>
      </c>
      <c r="C20" t="s" s="19">
        <v>34</v>
      </c>
      <c r="D20" s="25">
        <v>0.0709028</v>
      </c>
      <c r="E20" s="25">
        <v>0.159783</v>
      </c>
      <c r="F20" s="66">
        <v>0.0833463</v>
      </c>
      <c r="G20" s="25">
        <v>0.0813938</v>
      </c>
      <c r="H20" s="25">
        <v>0.163676</v>
      </c>
      <c r="I20" s="25">
        <v>0.081751</v>
      </c>
      <c r="J20" s="25">
        <v>0.0811263</v>
      </c>
      <c r="K20" s="25">
        <v>0.162913</v>
      </c>
      <c r="L20" s="25">
        <v>0.08115940000000001</v>
      </c>
      <c r="M20" s="148">
        <v>0.0818677</v>
      </c>
      <c r="N20" t="s" s="70">
        <v>33</v>
      </c>
      <c r="O20" t="s" s="138">
        <v>33</v>
      </c>
      <c r="P20" t="s" s="138">
        <f>IF(N20=O20,O20,"NASH_EQ_FOUND")</f>
        <v>3621</v>
      </c>
      <c r="Q20" s="25">
        <v>52.0345265865326</v>
      </c>
      <c r="R20" s="153">
        <v>701</v>
      </c>
      <c r="S20" t="s" s="69">
        <v>33</v>
      </c>
      <c r="T20" t="s" s="69">
        <f>IF(Q20&gt;1799,"TIME_LIMIT",S20)</f>
        <v>3644</v>
      </c>
      <c r="U20" t="s" s="70">
        <f>IF(N20=S20,"1","0")</f>
        <v>3645</v>
      </c>
    </row>
    <row r="21" ht="20.05" customHeight="1">
      <c r="A21" s="136">
        <v>20</v>
      </c>
      <c r="B21" s="65">
        <v>3</v>
      </c>
      <c r="C21" t="s" s="19">
        <v>380</v>
      </c>
      <c r="D21" s="25">
        <v>0.0507643</v>
      </c>
      <c r="E21" s="25">
        <v>0.0899766</v>
      </c>
      <c r="F21" s="66">
        <v>0.0604695</v>
      </c>
      <c r="G21" s="25">
        <v>0.0601504</v>
      </c>
      <c r="H21" s="25">
        <v>0.09232360000000001</v>
      </c>
      <c r="I21" s="25">
        <v>0.0614364</v>
      </c>
      <c r="J21" s="25">
        <v>0.0603873</v>
      </c>
      <c r="K21" s="25">
        <v>0.0918577</v>
      </c>
      <c r="L21" s="25">
        <v>0.0605078</v>
      </c>
      <c r="M21" s="148">
        <v>0.0603652</v>
      </c>
      <c r="N21" t="s" s="70">
        <v>33</v>
      </c>
      <c r="O21" t="s" s="138">
        <v>33</v>
      </c>
      <c r="P21" t="s" s="138">
        <f>IF(N21=O21,O21,"NASH_EQ_FOUND")</f>
        <v>3621</v>
      </c>
      <c r="Q21" s="25">
        <v>44.759822845459</v>
      </c>
      <c r="R21" s="153">
        <v>701</v>
      </c>
      <c r="S21" t="s" s="69">
        <v>33</v>
      </c>
      <c r="T21" t="s" s="69">
        <f>IF(Q21&gt;1799,"TIME_LIMIT",S21)</f>
        <v>3644</v>
      </c>
      <c r="U21" t="s" s="70">
        <f>IF(N21=S21,"1","0")</f>
        <v>3645</v>
      </c>
    </row>
    <row r="22" ht="20.05" customHeight="1">
      <c r="A22" s="136">
        <v>21</v>
      </c>
      <c r="B22" s="65">
        <v>3</v>
      </c>
      <c r="C22" t="s" s="19">
        <v>32</v>
      </c>
      <c r="D22" s="25">
        <v>0.0449567</v>
      </c>
      <c r="E22" s="25">
        <v>0.112308</v>
      </c>
      <c r="F22" s="66">
        <v>0.0564538</v>
      </c>
      <c r="G22" s="25">
        <v>0.0563394</v>
      </c>
      <c r="H22" s="25">
        <v>0.116414</v>
      </c>
      <c r="I22" s="25">
        <v>0.0555096</v>
      </c>
      <c r="J22" s="25">
        <v>0.0570303</v>
      </c>
      <c r="K22" s="25">
        <v>0.111818</v>
      </c>
      <c r="L22" s="25">
        <v>0.0562324</v>
      </c>
      <c r="M22" s="148">
        <v>0.0563816</v>
      </c>
      <c r="N22" t="s" s="70">
        <v>33</v>
      </c>
      <c r="O22" t="s" s="138">
        <v>33</v>
      </c>
      <c r="P22" t="s" s="138">
        <f>IF(N22=O22,O22,"NASH_EQ_FOUND")</f>
        <v>3621</v>
      </c>
      <c r="Q22" s="25">
        <v>51.8150658607483</v>
      </c>
      <c r="R22" s="153">
        <v>701</v>
      </c>
      <c r="S22" t="s" s="69">
        <v>33</v>
      </c>
      <c r="T22" t="s" s="69">
        <f>IF(Q22&gt;1799,"TIME_LIMIT",S22)</f>
        <v>3644</v>
      </c>
      <c r="U22" t="s" s="70">
        <f>IF(N22=S22,"1","0")</f>
        <v>3645</v>
      </c>
    </row>
    <row r="23" ht="20.05" customHeight="1">
      <c r="A23" s="136">
        <v>22</v>
      </c>
      <c r="B23" s="65">
        <v>3</v>
      </c>
      <c r="C23" t="s" s="19">
        <v>348</v>
      </c>
      <c r="D23" s="25">
        <v>0.0392682</v>
      </c>
      <c r="E23" s="25">
        <v>0.096314</v>
      </c>
      <c r="F23" s="66">
        <v>0.0490691</v>
      </c>
      <c r="G23" s="25">
        <v>0.0488599</v>
      </c>
      <c r="H23" s="25">
        <v>0.0974791</v>
      </c>
      <c r="I23" s="25">
        <v>0.0497786</v>
      </c>
      <c r="J23" s="25">
        <v>0.0492048</v>
      </c>
      <c r="K23" s="25">
        <v>0.09789580000000001</v>
      </c>
      <c r="L23" s="25">
        <v>0.0494942</v>
      </c>
      <c r="M23" s="148">
        <v>0.0498086</v>
      </c>
      <c r="N23" t="s" s="70">
        <v>33</v>
      </c>
      <c r="O23" t="s" s="138">
        <v>33</v>
      </c>
      <c r="P23" t="s" s="138">
        <f>IF(N23=O23,O23,"NASH_EQ_FOUND")</f>
        <v>3621</v>
      </c>
      <c r="Q23" s="25">
        <v>1800</v>
      </c>
      <c r="R23" s="153">
        <v>60</v>
      </c>
      <c r="S23" t="s" s="69">
        <v>33</v>
      </c>
      <c r="T23" t="s" s="69">
        <f>IF(Q23&gt;1799,"TIME_LIMIT",S23)</f>
        <v>63</v>
      </c>
      <c r="U23" t="s" s="70">
        <f>IF(N23=S23,"1","0")</f>
        <v>3645</v>
      </c>
    </row>
    <row r="24" ht="20.05" customHeight="1">
      <c r="A24" s="136">
        <v>23</v>
      </c>
      <c r="B24" s="65">
        <v>3</v>
      </c>
      <c r="C24" t="s" s="19">
        <v>101</v>
      </c>
      <c r="D24" s="25">
        <v>0.09157</v>
      </c>
      <c r="E24" s="25">
        <v>0.129415</v>
      </c>
      <c r="F24" s="66">
        <v>0.108147</v>
      </c>
      <c r="G24" s="25">
        <v>0.108534</v>
      </c>
      <c r="H24" s="25">
        <v>0.101642</v>
      </c>
      <c r="I24" s="25">
        <v>0.107815</v>
      </c>
      <c r="J24" s="25">
        <v>0.108214</v>
      </c>
      <c r="K24" s="25">
        <v>0.129212</v>
      </c>
      <c r="L24" s="25">
        <v>0.108367</v>
      </c>
      <c r="M24" s="148">
        <v>0.108514</v>
      </c>
      <c r="N24" t="s" s="70">
        <v>80</v>
      </c>
      <c r="O24" t="s" s="138">
        <v>80</v>
      </c>
      <c r="P24" t="s" s="138">
        <f>IF(N24=O24,O24,"NASH_EQ_FOUND")</f>
        <v>3615</v>
      </c>
      <c r="Q24" s="25">
        <v>823.987046003342</v>
      </c>
      <c r="R24" s="153">
        <v>359</v>
      </c>
      <c r="S24" t="s" s="69">
        <v>80</v>
      </c>
      <c r="T24" t="s" s="69">
        <f>IF(Q24&gt;1799,"TIME_LIMIT",S24)</f>
        <v>3648</v>
      </c>
      <c r="U24" t="s" s="70">
        <f>IF(N24=S24,"1","0")</f>
        <v>3645</v>
      </c>
    </row>
    <row r="25" ht="20.05" customHeight="1">
      <c r="A25" s="136">
        <v>24</v>
      </c>
      <c r="B25" s="65">
        <v>3</v>
      </c>
      <c r="C25" t="s" s="19">
        <v>136</v>
      </c>
      <c r="D25" s="25">
        <v>0.0458184</v>
      </c>
      <c r="E25" s="25">
        <v>0.137773</v>
      </c>
      <c r="F25" s="66">
        <v>0.0869304</v>
      </c>
      <c r="G25" s="25">
        <v>0.0561738</v>
      </c>
      <c r="H25" s="25">
        <v>0.137377</v>
      </c>
      <c r="I25" s="25">
        <v>0.0863023</v>
      </c>
      <c r="J25" s="25">
        <v>0.0554344</v>
      </c>
      <c r="K25" s="25">
        <v>0.13663</v>
      </c>
      <c r="L25" s="25">
        <v>0.08880830000000001</v>
      </c>
      <c r="M25" s="148">
        <v>0.0559546</v>
      </c>
      <c r="N25" t="s" s="70">
        <v>33</v>
      </c>
      <c r="O25" t="s" s="138">
        <v>33</v>
      </c>
      <c r="P25" t="s" s="138">
        <f>IF(N25=O25,O25,"NASH_EQ_FOUND")</f>
        <v>3621</v>
      </c>
      <c r="Q25" s="25">
        <v>46.4754686355591</v>
      </c>
      <c r="R25" s="153">
        <v>701</v>
      </c>
      <c r="S25" t="s" s="69">
        <v>33</v>
      </c>
      <c r="T25" t="s" s="69">
        <f>IF(Q25&gt;1799,"TIME_LIMIT",S25)</f>
        <v>3644</v>
      </c>
      <c r="U25" t="s" s="70">
        <f>IF(N25=S25,"1","0")</f>
        <v>3645</v>
      </c>
    </row>
    <row r="26" ht="20.05" customHeight="1">
      <c r="A26" s="136">
        <v>25</v>
      </c>
      <c r="B26" s="65">
        <v>3</v>
      </c>
      <c r="C26" t="s" s="19">
        <v>34</v>
      </c>
      <c r="D26" s="25">
        <v>0.139601</v>
      </c>
      <c r="E26" s="25">
        <v>0.241586</v>
      </c>
      <c r="F26" s="66">
        <v>0.171098</v>
      </c>
      <c r="G26" s="25">
        <v>0.170897</v>
      </c>
      <c r="H26" s="25">
        <v>0.135029</v>
      </c>
      <c r="I26" s="25">
        <v>0.164558</v>
      </c>
      <c r="J26" s="25">
        <v>0.165657</v>
      </c>
      <c r="K26" s="25">
        <v>0.124655</v>
      </c>
      <c r="L26" s="25">
        <v>0.165944</v>
      </c>
      <c r="M26" s="148">
        <v>0.171276</v>
      </c>
      <c r="N26" t="s" s="70">
        <v>80</v>
      </c>
      <c r="O26" t="s" s="138">
        <v>80</v>
      </c>
      <c r="P26" t="s" s="138">
        <f>IF(N26=O26,O26,"NASH_EQ_FOUND")</f>
        <v>3615</v>
      </c>
      <c r="Q26" s="25">
        <v>1800</v>
      </c>
      <c r="R26" s="153">
        <v>73</v>
      </c>
      <c r="S26" t="s" s="69">
        <v>33</v>
      </c>
      <c r="T26" t="s" s="69">
        <f>IF(Q26&gt;1799,"TIME_LIMIT",S26)</f>
        <v>63</v>
      </c>
      <c r="U26" t="s" s="70">
        <f>IF(N26=S26,"1","0")</f>
        <v>3647</v>
      </c>
    </row>
    <row r="27" ht="20.05" customHeight="1">
      <c r="A27" s="136">
        <v>26</v>
      </c>
      <c r="B27" s="65">
        <v>3</v>
      </c>
      <c r="C27" t="s" s="19">
        <v>34</v>
      </c>
      <c r="D27" s="25">
        <v>0.0632655</v>
      </c>
      <c r="E27" s="25">
        <v>0.151404</v>
      </c>
      <c r="F27" s="66">
        <v>0.0743264</v>
      </c>
      <c r="G27" s="25">
        <v>0.0742303</v>
      </c>
      <c r="H27" s="25">
        <v>0.155613</v>
      </c>
      <c r="I27" s="25">
        <v>0.0746622</v>
      </c>
      <c r="J27" s="25">
        <v>0.07493039999999999</v>
      </c>
      <c r="K27" s="25">
        <v>0.154031</v>
      </c>
      <c r="L27" s="25">
        <v>0.0759992</v>
      </c>
      <c r="M27" s="148">
        <v>0.0749901</v>
      </c>
      <c r="N27" t="s" s="70">
        <v>80</v>
      </c>
      <c r="O27" t="s" s="138">
        <v>80</v>
      </c>
      <c r="P27" t="s" s="138">
        <f>IF(N27=O27,O27,"NASH_EQ_FOUND")</f>
        <v>3615</v>
      </c>
      <c r="Q27" s="25">
        <v>530.191190242767</v>
      </c>
      <c r="R27" s="153">
        <v>359</v>
      </c>
      <c r="S27" t="s" s="69">
        <v>80</v>
      </c>
      <c r="T27" t="s" s="69">
        <f>IF(Q27&gt;1799,"TIME_LIMIT",S27)</f>
        <v>3648</v>
      </c>
      <c r="U27" t="s" s="70">
        <f>IF(N27=S27,"1","0")</f>
        <v>3645</v>
      </c>
    </row>
    <row r="28" ht="20.05" customHeight="1">
      <c r="A28" s="136">
        <v>27</v>
      </c>
      <c r="B28" s="65">
        <v>3</v>
      </c>
      <c r="C28" t="s" s="19">
        <v>497</v>
      </c>
      <c r="D28" s="25">
        <v>0.103576</v>
      </c>
      <c r="E28" s="25">
        <v>0.03655</v>
      </c>
      <c r="F28" s="66">
        <v>0.0356964</v>
      </c>
      <c r="G28" s="25">
        <v>0.0353969</v>
      </c>
      <c r="H28" s="25">
        <v>0.0355644</v>
      </c>
      <c r="I28" s="25">
        <v>0.0354996</v>
      </c>
      <c r="J28" s="25">
        <v>0.0352263</v>
      </c>
      <c r="K28" s="25">
        <v>0.035611</v>
      </c>
      <c r="L28" s="25">
        <v>0.0357188</v>
      </c>
      <c r="M28" s="148">
        <v>0.0353896</v>
      </c>
      <c r="N28" t="s" s="70">
        <v>80</v>
      </c>
      <c r="O28" t="s" s="138">
        <v>80</v>
      </c>
      <c r="P28" t="s" s="138">
        <f>IF(N28=O28,O28,"NASH_EQ_FOUND")</f>
        <v>3615</v>
      </c>
      <c r="Q28" s="25">
        <v>671.193418025971</v>
      </c>
      <c r="R28" s="153">
        <v>359</v>
      </c>
      <c r="S28" t="s" s="69">
        <v>80</v>
      </c>
      <c r="T28" t="s" s="69">
        <f>IF(Q28&gt;1799,"TIME_LIMIT",S28)</f>
        <v>3648</v>
      </c>
      <c r="U28" t="s" s="70">
        <f>IF(N28=S28,"1","0")</f>
        <v>3645</v>
      </c>
    </row>
    <row r="29" ht="20.05" customHeight="1">
      <c r="A29" s="136">
        <v>28</v>
      </c>
      <c r="B29" s="65">
        <v>3</v>
      </c>
      <c r="C29" t="s" s="19">
        <v>514</v>
      </c>
      <c r="D29" s="25">
        <v>0.261352</v>
      </c>
      <c r="E29" s="25">
        <v>1.10472</v>
      </c>
      <c r="F29" s="66">
        <v>0.552678</v>
      </c>
      <c r="G29" s="25">
        <v>0.960919</v>
      </c>
      <c r="H29" s="25">
        <v>0.104633</v>
      </c>
      <c r="I29" s="25">
        <v>0.334982</v>
      </c>
      <c r="J29" s="25">
        <v>0.534958</v>
      </c>
      <c r="K29" s="25">
        <v>0.181279</v>
      </c>
      <c r="L29" s="25">
        <v>0.351064</v>
      </c>
      <c r="M29" s="148">
        <v>0.276392</v>
      </c>
      <c r="N29" t="s" s="70">
        <v>80</v>
      </c>
      <c r="O29" t="s" s="138">
        <v>80</v>
      </c>
      <c r="P29" t="s" s="138">
        <f>IF(N29=O29,O29,"NASH_EQ_FOUND")</f>
        <v>3615</v>
      </c>
      <c r="Q29" s="25">
        <v>1800</v>
      </c>
      <c r="R29" s="153">
        <v>73</v>
      </c>
      <c r="S29" t="s" s="69">
        <v>33</v>
      </c>
      <c r="T29" t="s" s="69">
        <f>IF(Q29&gt;1799,"TIME_LIMIT",S29)</f>
        <v>63</v>
      </c>
      <c r="U29" t="s" s="70">
        <f>IF(N29=S29,"1","0")</f>
        <v>3647</v>
      </c>
    </row>
    <row r="30" ht="20.05" customHeight="1">
      <c r="A30" s="136">
        <v>29</v>
      </c>
      <c r="B30" s="65">
        <v>3</v>
      </c>
      <c r="C30" t="s" s="19">
        <v>497</v>
      </c>
      <c r="D30" s="25">
        <v>0.0494924</v>
      </c>
      <c r="E30" s="25">
        <v>0.148135</v>
      </c>
      <c r="F30" s="66">
        <v>0.0931048</v>
      </c>
      <c r="G30" s="25">
        <v>0.0594253</v>
      </c>
      <c r="H30" s="25">
        <v>0.151495</v>
      </c>
      <c r="I30" s="25">
        <v>0.0937945</v>
      </c>
      <c r="J30" s="25">
        <v>0.0597136</v>
      </c>
      <c r="K30" s="25">
        <v>0.150141</v>
      </c>
      <c r="L30" s="25">
        <v>0.09365270000000001</v>
      </c>
      <c r="M30" s="148">
        <v>0.0596476</v>
      </c>
      <c r="N30" t="s" s="70">
        <v>33</v>
      </c>
      <c r="O30" t="s" s="138">
        <v>33</v>
      </c>
      <c r="P30" t="s" s="138">
        <f>IF(N30=O30,O30,"NASH_EQ_FOUND")</f>
        <v>3621</v>
      </c>
      <c r="Q30" s="25">
        <v>46.414847612381</v>
      </c>
      <c r="R30" s="153">
        <v>701</v>
      </c>
      <c r="S30" t="s" s="69">
        <v>33</v>
      </c>
      <c r="T30" t="s" s="69">
        <f>IF(Q30&gt;1799,"TIME_LIMIT",S30)</f>
        <v>3644</v>
      </c>
      <c r="U30" t="s" s="70">
        <f>IF(N30=S30,"1","0")</f>
        <v>3645</v>
      </c>
    </row>
    <row r="31" ht="20.05" customHeight="1">
      <c r="A31" s="136">
        <v>30</v>
      </c>
      <c r="B31" s="65">
        <v>3</v>
      </c>
      <c r="C31" t="s" s="19">
        <v>53</v>
      </c>
      <c r="D31" s="25">
        <v>0.0284117</v>
      </c>
      <c r="E31" s="25">
        <v>0.0367669</v>
      </c>
      <c r="F31" s="66">
        <v>0.036955</v>
      </c>
      <c r="G31" s="25">
        <v>0.0368539</v>
      </c>
      <c r="H31" s="25">
        <v>0.0370235</v>
      </c>
      <c r="I31" s="25">
        <v>0.03639</v>
      </c>
      <c r="J31" s="25">
        <v>0.0372287</v>
      </c>
      <c r="K31" s="25">
        <v>0.0366908</v>
      </c>
      <c r="L31" s="25">
        <v>0.0368205</v>
      </c>
      <c r="M31" s="148">
        <v>0.0366246</v>
      </c>
      <c r="N31" t="s" s="70">
        <v>33</v>
      </c>
      <c r="O31" t="s" s="138">
        <v>33</v>
      </c>
      <c r="P31" t="s" s="138">
        <f>IF(N31=O31,O31,"NASH_EQ_FOUND")</f>
        <v>3621</v>
      </c>
      <c r="Q31" s="25">
        <v>45.0123488903046</v>
      </c>
      <c r="R31" s="153">
        <v>701</v>
      </c>
      <c r="S31" t="s" s="69">
        <v>33</v>
      </c>
      <c r="T31" t="s" s="69">
        <f>IF(Q31&gt;1799,"TIME_LIMIT",S31)</f>
        <v>3644</v>
      </c>
      <c r="U31" t="s" s="70">
        <f>IF(N31=S31,"1","0")</f>
        <v>3645</v>
      </c>
    </row>
    <row r="32" ht="20.05" customHeight="1">
      <c r="A32" s="136">
        <v>31</v>
      </c>
      <c r="B32" s="65">
        <v>3</v>
      </c>
      <c r="C32" t="s" s="19">
        <v>136</v>
      </c>
      <c r="D32" s="25">
        <v>0.5250939999999999</v>
      </c>
      <c r="E32" s="25">
        <v>7.03866</v>
      </c>
      <c r="F32" s="66">
        <v>0.582055</v>
      </c>
      <c r="G32" s="25">
        <v>0.551974</v>
      </c>
      <c r="H32" s="25">
        <v>0.577017</v>
      </c>
      <c r="I32" s="25">
        <v>0.370188</v>
      </c>
      <c r="J32" s="25">
        <v>0.5741849999999999</v>
      </c>
      <c r="K32" s="25">
        <v>0.577844</v>
      </c>
      <c r="L32" s="25">
        <v>0.483681</v>
      </c>
      <c r="M32" s="148">
        <v>0.597767</v>
      </c>
      <c r="N32" t="s" s="70">
        <v>80</v>
      </c>
      <c r="O32" t="s" s="138">
        <v>80</v>
      </c>
      <c r="P32" t="s" s="138">
        <f>IF(N32=O32,O32,"NASH_EQ_FOUND")</f>
        <v>3615</v>
      </c>
      <c r="Q32" s="25">
        <v>1800</v>
      </c>
      <c r="R32" s="153">
        <v>58</v>
      </c>
      <c r="S32" t="s" s="69">
        <v>33</v>
      </c>
      <c r="T32" t="s" s="69">
        <f>IF(Q32&gt;1799,"TIME_LIMIT",S32)</f>
        <v>63</v>
      </c>
      <c r="U32" t="s" s="70">
        <f>IF(N32=S32,"1","0")</f>
        <v>3647</v>
      </c>
    </row>
    <row r="33" ht="20.05" customHeight="1">
      <c r="A33" s="136">
        <v>32</v>
      </c>
      <c r="B33" s="65">
        <v>3</v>
      </c>
      <c r="C33" t="s" s="19">
        <v>589</v>
      </c>
      <c r="D33" s="25">
        <v>0.107326</v>
      </c>
      <c r="E33" s="25">
        <v>0.191074</v>
      </c>
      <c r="F33" s="66">
        <v>0.144895</v>
      </c>
      <c r="G33" s="25">
        <v>0.146348</v>
      </c>
      <c r="H33" s="25">
        <v>0.10004</v>
      </c>
      <c r="I33" s="25">
        <v>0.137764</v>
      </c>
      <c r="J33" s="25">
        <v>0.138563</v>
      </c>
      <c r="K33" s="25">
        <v>0.192777</v>
      </c>
      <c r="L33" s="25">
        <v>0.145057</v>
      </c>
      <c r="M33" s="148">
        <v>0.145533</v>
      </c>
      <c r="N33" t="s" s="70">
        <v>80</v>
      </c>
      <c r="O33" t="s" s="138">
        <v>80</v>
      </c>
      <c r="P33" t="s" s="138">
        <f>IF(N33=O33,O33,"NASH_EQ_FOUND")</f>
        <v>3615</v>
      </c>
      <c r="Q33" s="25">
        <v>1800</v>
      </c>
      <c r="R33" s="153">
        <v>58</v>
      </c>
      <c r="S33" t="s" s="69">
        <v>33</v>
      </c>
      <c r="T33" t="s" s="69">
        <f>IF(Q33&gt;1799,"TIME_LIMIT",S33)</f>
        <v>63</v>
      </c>
      <c r="U33" t="s" s="70">
        <f>IF(N33=S33,"1","0")</f>
        <v>3647</v>
      </c>
    </row>
    <row r="34" ht="20.05" customHeight="1">
      <c r="A34" s="136">
        <v>33</v>
      </c>
      <c r="B34" s="65">
        <v>3</v>
      </c>
      <c r="C34" t="s" s="19">
        <v>607</v>
      </c>
      <c r="D34" s="25">
        <v>0.0655183</v>
      </c>
      <c r="E34" s="25">
        <v>0.150163</v>
      </c>
      <c r="F34" s="66">
        <v>0.0787224</v>
      </c>
      <c r="G34" s="25">
        <v>0.0787002</v>
      </c>
      <c r="H34" s="25">
        <v>0.150815</v>
      </c>
      <c r="I34" s="25">
        <v>0.07864649999999999</v>
      </c>
      <c r="J34" s="25">
        <v>0.07857500000000001</v>
      </c>
      <c r="K34" s="25">
        <v>0.150208</v>
      </c>
      <c r="L34" s="25">
        <v>0.0800115</v>
      </c>
      <c r="M34" s="148">
        <v>0.07913539999999999</v>
      </c>
      <c r="N34" t="s" s="70">
        <v>80</v>
      </c>
      <c r="O34" t="s" s="138">
        <v>80</v>
      </c>
      <c r="P34" t="s" s="138">
        <f>IF(N34=O34,O34,"NASH_EQ_FOUND")</f>
        <v>3615</v>
      </c>
      <c r="Q34" s="25">
        <v>365.982880592346</v>
      </c>
      <c r="R34" s="153">
        <v>359</v>
      </c>
      <c r="S34" t="s" s="69">
        <v>80</v>
      </c>
      <c r="T34" t="s" s="69">
        <f>IF(Q34&gt;1799,"TIME_LIMIT",S34)</f>
        <v>3648</v>
      </c>
      <c r="U34" t="s" s="70">
        <f>IF(N34=S34,"1","0")</f>
        <v>3645</v>
      </c>
    </row>
    <row r="35" ht="20.05" customHeight="1">
      <c r="A35" s="136">
        <v>34</v>
      </c>
      <c r="B35" s="65">
        <v>3</v>
      </c>
      <c r="C35" t="s" s="19">
        <v>32</v>
      </c>
      <c r="D35" s="25">
        <v>0.416751</v>
      </c>
      <c r="E35" s="25">
        <v>0.146442</v>
      </c>
      <c r="F35" s="66">
        <v>0.146024</v>
      </c>
      <c r="G35" s="25">
        <v>0.146028</v>
      </c>
      <c r="H35" s="25">
        <v>0.146459</v>
      </c>
      <c r="I35" s="25">
        <v>0.146725</v>
      </c>
      <c r="J35" s="25">
        <v>0.146624</v>
      </c>
      <c r="K35" s="25">
        <v>0.146933</v>
      </c>
      <c r="L35" s="25">
        <v>0.1469</v>
      </c>
      <c r="M35" s="148">
        <v>0.146273</v>
      </c>
      <c r="N35" t="s" s="70">
        <v>80</v>
      </c>
      <c r="O35" t="s" s="138">
        <v>80</v>
      </c>
      <c r="P35" t="s" s="138">
        <f>IF(N35=O35,O35,"NASH_EQ_FOUND")</f>
        <v>3615</v>
      </c>
      <c r="Q35" s="25">
        <v>1800.528105020520</v>
      </c>
      <c r="R35" s="153">
        <v>73</v>
      </c>
      <c r="S35" t="s" s="69">
        <v>33</v>
      </c>
      <c r="T35" t="s" s="69">
        <f>IF(Q35&gt;1799,"TIME_LIMIT",S35)</f>
        <v>63</v>
      </c>
      <c r="U35" t="s" s="70">
        <f>IF(N35=S35,"1","0")</f>
        <v>3647</v>
      </c>
    </row>
    <row r="36" ht="20.05" customHeight="1">
      <c r="A36" s="136">
        <v>35</v>
      </c>
      <c r="B36" s="65">
        <v>3</v>
      </c>
      <c r="C36" t="s" s="19">
        <v>34</v>
      </c>
      <c r="D36" s="25">
        <v>0.0626138</v>
      </c>
      <c r="E36" s="25">
        <v>0.13735</v>
      </c>
      <c r="F36" s="66">
        <v>0.0719858</v>
      </c>
      <c r="G36" s="25">
        <v>0.07224369999999999</v>
      </c>
      <c r="H36" s="25">
        <v>0.137612</v>
      </c>
      <c r="I36" s="25">
        <v>0.0712638</v>
      </c>
      <c r="J36" s="25">
        <v>0.0729868</v>
      </c>
      <c r="K36" s="25">
        <v>0.138592</v>
      </c>
      <c r="L36" s="25">
        <v>0.0727235</v>
      </c>
      <c r="M36" s="148">
        <v>0.07304040000000001</v>
      </c>
      <c r="N36" t="s" s="70">
        <v>33</v>
      </c>
      <c r="O36" t="s" s="138">
        <v>33</v>
      </c>
      <c r="P36" t="s" s="138">
        <f>IF(N36=O36,O36,"NASH_EQ_FOUND")</f>
        <v>3621</v>
      </c>
      <c r="Q36" s="25">
        <v>1800.467860937120</v>
      </c>
      <c r="R36" s="153">
        <v>73</v>
      </c>
      <c r="S36" t="s" s="69">
        <v>33</v>
      </c>
      <c r="T36" t="s" s="69">
        <f>IF(Q36&gt;1799,"TIME_LIMIT",S36)</f>
        <v>63</v>
      </c>
      <c r="U36" t="s" s="70">
        <f>IF(N36=S36,"1","0")</f>
        <v>3645</v>
      </c>
    </row>
    <row r="37" ht="20.05" customHeight="1">
      <c r="A37" s="136">
        <v>36</v>
      </c>
      <c r="B37" s="65">
        <v>3</v>
      </c>
      <c r="C37" t="s" s="19">
        <v>589</v>
      </c>
      <c r="D37" s="25">
        <v>0.568406</v>
      </c>
      <c r="E37" s="25">
        <v>2.69268</v>
      </c>
      <c r="F37" s="66">
        <v>2.64183</v>
      </c>
      <c r="G37" s="25">
        <v>6.37207</v>
      </c>
      <c r="H37" s="25">
        <v>0.6651860000000001</v>
      </c>
      <c r="I37" s="25">
        <v>19.0248</v>
      </c>
      <c r="J37" s="25">
        <v>3.33193</v>
      </c>
      <c r="K37" s="25">
        <v>1.67876</v>
      </c>
      <c r="L37" s="25">
        <v>316.937</v>
      </c>
      <c r="M37" s="148">
        <v>0.683068</v>
      </c>
      <c r="N37" t="s" s="70">
        <v>80</v>
      </c>
      <c r="O37" t="s" s="138">
        <v>80</v>
      </c>
      <c r="P37" t="s" s="138">
        <f>IF(N37=O37,O37,"NASH_EQ_FOUND")</f>
        <v>3615</v>
      </c>
      <c r="Q37" s="25">
        <v>1800</v>
      </c>
      <c r="R37" s="153">
        <v>73</v>
      </c>
      <c r="S37" t="s" s="69">
        <v>33</v>
      </c>
      <c r="T37" t="s" s="69">
        <f>IF(Q37&gt;1799,"TIME_LIMIT",S37)</f>
        <v>63</v>
      </c>
      <c r="U37" t="s" s="70">
        <f>IF(N37=S37,"1","0")</f>
        <v>3647</v>
      </c>
    </row>
    <row r="38" ht="20.05" customHeight="1">
      <c r="A38" s="136">
        <v>37</v>
      </c>
      <c r="B38" s="65">
        <v>3</v>
      </c>
      <c r="C38" t="s" s="19">
        <v>119</v>
      </c>
      <c r="D38" s="25">
        <v>0.246959</v>
      </c>
      <c r="E38" s="25">
        <v>0.200344</v>
      </c>
      <c r="F38" s="66">
        <v>0.253849</v>
      </c>
      <c r="G38" s="25">
        <v>0.25148</v>
      </c>
      <c r="H38" s="25">
        <v>0.344575</v>
      </c>
      <c r="I38" s="25">
        <v>0.197544</v>
      </c>
      <c r="J38" s="25">
        <v>0.197877</v>
      </c>
      <c r="K38" s="25">
        <v>0.347426</v>
      </c>
      <c r="L38" s="25">
        <v>0.194782</v>
      </c>
      <c r="M38" s="148">
        <v>0.25736</v>
      </c>
      <c r="N38" t="s" s="70">
        <v>80</v>
      </c>
      <c r="O38" t="s" s="138">
        <v>80</v>
      </c>
      <c r="P38" t="s" s="138">
        <f>IF(N38=O38,O38,"NASH_EQ_FOUND")</f>
        <v>3615</v>
      </c>
      <c r="Q38" s="25">
        <v>24.927086353302</v>
      </c>
      <c r="R38" s="153">
        <v>159</v>
      </c>
      <c r="S38" t="s" s="69">
        <v>80</v>
      </c>
      <c r="T38" t="s" s="69">
        <f>IF(Q38&gt;1799,"TIME_LIMIT",S38)</f>
        <v>3648</v>
      </c>
      <c r="U38" t="s" s="70">
        <f>IF(N38=S38,"1","0")</f>
        <v>3645</v>
      </c>
    </row>
    <row r="39" ht="20.05" customHeight="1">
      <c r="A39" s="136">
        <v>38</v>
      </c>
      <c r="B39" s="65">
        <v>3</v>
      </c>
      <c r="C39" t="s" s="19">
        <v>34</v>
      </c>
      <c r="D39" s="25">
        <v>0.0558068</v>
      </c>
      <c r="E39" s="25">
        <v>0.196096</v>
      </c>
      <c r="F39" s="66">
        <v>0.102005</v>
      </c>
      <c r="G39" s="25">
        <v>0.0661253</v>
      </c>
      <c r="H39" s="25">
        <v>0.200544</v>
      </c>
      <c r="I39" s="25">
        <v>0.101604</v>
      </c>
      <c r="J39" s="25">
        <v>0.0664667</v>
      </c>
      <c r="K39" s="25">
        <v>0.199148</v>
      </c>
      <c r="L39" s="25">
        <v>0.101758</v>
      </c>
      <c r="M39" s="148">
        <v>0.06591610000000001</v>
      </c>
      <c r="N39" t="s" s="70">
        <v>33</v>
      </c>
      <c r="O39" t="s" s="138">
        <v>33</v>
      </c>
      <c r="P39" t="s" s="138">
        <f>IF(N39=O39,O39,"NASH_EQ_FOUND")</f>
        <v>3621</v>
      </c>
      <c r="Q39" s="25">
        <v>40.2337355613709</v>
      </c>
      <c r="R39" s="153">
        <v>701</v>
      </c>
      <c r="S39" t="s" s="69">
        <v>33</v>
      </c>
      <c r="T39" t="s" s="69">
        <f>IF(Q39&gt;1799,"TIME_LIMIT",S39)</f>
        <v>3644</v>
      </c>
      <c r="U39" t="s" s="70">
        <f>IF(N39=S39,"1","0")</f>
        <v>3645</v>
      </c>
    </row>
    <row r="40" ht="20.05" customHeight="1">
      <c r="A40" s="136">
        <v>39</v>
      </c>
      <c r="B40" s="65">
        <v>3</v>
      </c>
      <c r="C40" t="s" s="19">
        <v>710</v>
      </c>
      <c r="D40" s="25">
        <v>0.071492</v>
      </c>
      <c r="E40" s="25">
        <v>0.161606</v>
      </c>
      <c r="F40" s="66">
        <v>0.08321919999999999</v>
      </c>
      <c r="G40" s="25">
        <v>0.08344699999999999</v>
      </c>
      <c r="H40" s="25">
        <v>0.164896</v>
      </c>
      <c r="I40" s="25">
        <v>0.0836013</v>
      </c>
      <c r="J40" s="25">
        <v>0.0839801</v>
      </c>
      <c r="K40" s="25">
        <v>0.16298</v>
      </c>
      <c r="L40" s="25">
        <v>0.0837083</v>
      </c>
      <c r="M40" s="148">
        <v>0.0830095</v>
      </c>
      <c r="N40" t="s" s="70">
        <v>33</v>
      </c>
      <c r="O40" t="s" s="138">
        <v>33</v>
      </c>
      <c r="P40" t="s" s="138">
        <f>IF(N40=O40,O40,"NASH_EQ_FOUND")</f>
        <v>3621</v>
      </c>
      <c r="Q40" s="25">
        <v>1800</v>
      </c>
      <c r="R40" s="153">
        <v>73</v>
      </c>
      <c r="S40" t="s" s="69">
        <v>33</v>
      </c>
      <c r="T40" t="s" s="69">
        <f>IF(Q40&gt;1799,"TIME_LIMIT",S40)</f>
        <v>63</v>
      </c>
      <c r="U40" t="s" s="70">
        <f>IF(N40=S40,"1","0")</f>
        <v>3645</v>
      </c>
    </row>
    <row r="41" ht="20.05" customHeight="1">
      <c r="A41" s="136">
        <v>40</v>
      </c>
      <c r="B41" s="65">
        <v>3</v>
      </c>
      <c r="C41" t="s" s="19">
        <v>258</v>
      </c>
      <c r="D41" s="25">
        <v>0.133639</v>
      </c>
      <c r="E41" s="25">
        <v>0.23649</v>
      </c>
      <c r="F41" s="66">
        <v>0.177244</v>
      </c>
      <c r="G41" s="25">
        <v>0.176879</v>
      </c>
      <c r="H41" s="25">
        <v>0.145865</v>
      </c>
      <c r="I41" s="25">
        <v>0.167265</v>
      </c>
      <c r="J41" s="25">
        <v>0.169415</v>
      </c>
      <c r="K41" s="25">
        <v>0.185634</v>
      </c>
      <c r="L41" s="25">
        <v>0.166429</v>
      </c>
      <c r="M41" s="148">
        <v>0.176336</v>
      </c>
      <c r="N41" t="s" s="70">
        <v>80</v>
      </c>
      <c r="O41" t="s" s="138">
        <v>80</v>
      </c>
      <c r="P41" t="s" s="138">
        <f>IF(N41=O41,O41,"NASH_EQ_FOUND")</f>
        <v>3615</v>
      </c>
      <c r="Q41" s="25">
        <v>1800</v>
      </c>
      <c r="R41" s="153">
        <v>73</v>
      </c>
      <c r="S41" t="s" s="69">
        <v>33</v>
      </c>
      <c r="T41" t="s" s="69">
        <f>IF(Q41&gt;1799,"TIME_LIMIT",S41)</f>
        <v>63</v>
      </c>
      <c r="U41" t="s" s="70">
        <f>IF(N41=S41,"1","0")</f>
        <v>3647</v>
      </c>
    </row>
    <row r="42" ht="20.05" customHeight="1">
      <c r="A42" s="136">
        <v>41</v>
      </c>
      <c r="B42" s="65">
        <v>3</v>
      </c>
      <c r="C42" t="s" s="19">
        <v>65</v>
      </c>
      <c r="D42" s="25">
        <v>0.0754264</v>
      </c>
      <c r="E42" s="25">
        <v>0.214789</v>
      </c>
      <c r="F42" s="66">
        <v>0.135962</v>
      </c>
      <c r="G42" s="25">
        <v>0.084942</v>
      </c>
      <c r="H42" s="25">
        <v>0.215114</v>
      </c>
      <c r="I42" s="25">
        <v>0.13547</v>
      </c>
      <c r="J42" s="25">
        <v>0.0851857</v>
      </c>
      <c r="K42" s="25">
        <v>0.216192</v>
      </c>
      <c r="L42" s="25">
        <v>0.135945</v>
      </c>
      <c r="M42" s="148">
        <v>0.0851123</v>
      </c>
      <c r="N42" t="s" s="70">
        <v>33</v>
      </c>
      <c r="O42" t="s" s="138">
        <v>33</v>
      </c>
      <c r="P42" t="s" s="138">
        <f>IF(N42=O42,O42,"NASH_EQ_FOUND")</f>
        <v>3621</v>
      </c>
      <c r="Q42" s="25">
        <v>1800</v>
      </c>
      <c r="R42" s="153">
        <v>73</v>
      </c>
      <c r="S42" t="s" s="69">
        <v>33</v>
      </c>
      <c r="T42" t="s" s="69">
        <f>IF(Q42&gt;1799,"TIME_LIMIT",S42)</f>
        <v>63</v>
      </c>
      <c r="U42" t="s" s="70">
        <f>IF(N42=S42,"1","0")</f>
        <v>3645</v>
      </c>
    </row>
    <row r="43" ht="20.05" customHeight="1">
      <c r="A43" s="136">
        <v>42</v>
      </c>
      <c r="B43" s="65">
        <v>3</v>
      </c>
      <c r="C43" t="s" s="19">
        <v>53</v>
      </c>
      <c r="D43" s="25">
        <v>0.0297186</v>
      </c>
      <c r="E43" s="25">
        <v>0.0386607</v>
      </c>
      <c r="F43" s="66">
        <v>0.0376362</v>
      </c>
      <c r="G43" s="25">
        <v>0.0381142</v>
      </c>
      <c r="H43" s="25">
        <v>0.0389414</v>
      </c>
      <c r="I43" s="25">
        <v>0.0384676</v>
      </c>
      <c r="J43" s="25">
        <v>0.0377579</v>
      </c>
      <c r="K43" s="25">
        <v>0.0389213</v>
      </c>
      <c r="L43" s="25">
        <v>0.037955</v>
      </c>
      <c r="M43" s="148">
        <v>0.0383283</v>
      </c>
      <c r="N43" t="s" s="70">
        <v>33</v>
      </c>
      <c r="O43" t="s" s="138">
        <v>33</v>
      </c>
      <c r="P43" t="s" s="138">
        <f>IF(N43=O43,O43,"NASH_EQ_FOUND")</f>
        <v>3621</v>
      </c>
      <c r="Q43" s="25">
        <v>1800</v>
      </c>
      <c r="R43" s="153">
        <v>58</v>
      </c>
      <c r="S43" t="s" s="69">
        <v>33</v>
      </c>
      <c r="T43" t="s" s="69">
        <f>IF(Q43&gt;1799,"TIME_LIMIT",S43)</f>
        <v>63</v>
      </c>
      <c r="U43" t="s" s="70">
        <f>IF(N43=S43,"1","0")</f>
        <v>3645</v>
      </c>
    </row>
    <row r="44" ht="20.05" customHeight="1">
      <c r="A44" s="136">
        <v>43</v>
      </c>
      <c r="B44" s="65">
        <v>3</v>
      </c>
      <c r="C44" t="s" s="19">
        <v>380</v>
      </c>
      <c r="D44" s="25">
        <v>1.0218</v>
      </c>
      <c r="E44" s="25">
        <v>0.100256</v>
      </c>
      <c r="F44" s="66">
        <v>0.101347</v>
      </c>
      <c r="G44" s="25">
        <v>0.101421</v>
      </c>
      <c r="H44" s="25">
        <v>0.100164</v>
      </c>
      <c r="I44" s="25">
        <v>0.100664</v>
      </c>
      <c r="J44" s="25">
        <v>0.10139</v>
      </c>
      <c r="K44" s="25">
        <v>0.0998714</v>
      </c>
      <c r="L44" s="25">
        <v>0.102293</v>
      </c>
      <c r="M44" s="148">
        <v>0.10016</v>
      </c>
      <c r="N44" t="s" s="70">
        <v>80</v>
      </c>
      <c r="O44" t="s" s="138">
        <v>80</v>
      </c>
      <c r="P44" t="s" s="138">
        <f>IF(N44=O44,O44,"NASH_EQ_FOUND")</f>
        <v>3615</v>
      </c>
      <c r="Q44" s="25">
        <v>8.48351311683655</v>
      </c>
      <c r="R44" s="153">
        <v>158</v>
      </c>
      <c r="S44" t="s" s="69">
        <v>80</v>
      </c>
      <c r="T44" t="s" s="69">
        <f>IF(Q44&gt;1799,"TIME_LIMIT",S44)</f>
        <v>3648</v>
      </c>
      <c r="U44" t="s" s="70">
        <f>IF(N44=S44,"1","0")</f>
        <v>3645</v>
      </c>
    </row>
    <row r="45" ht="20.05" customHeight="1">
      <c r="A45" s="136">
        <v>44</v>
      </c>
      <c r="B45" s="65">
        <v>3</v>
      </c>
      <c r="C45" t="s" s="19">
        <v>222</v>
      </c>
      <c r="D45" s="25">
        <v>0.104043</v>
      </c>
      <c r="E45" s="25">
        <v>0.418925</v>
      </c>
      <c r="F45" s="66">
        <v>0.180811</v>
      </c>
      <c r="G45" s="25">
        <v>0.19565</v>
      </c>
      <c r="H45" s="25">
        <v>0.421602</v>
      </c>
      <c r="I45" s="25">
        <v>0.181947</v>
      </c>
      <c r="J45" s="25">
        <v>0.195033</v>
      </c>
      <c r="K45" s="25">
        <v>0.423575</v>
      </c>
      <c r="L45" s="25">
        <v>0.180779</v>
      </c>
      <c r="M45" s="148">
        <v>0.194954</v>
      </c>
      <c r="N45" t="s" s="70">
        <v>80</v>
      </c>
      <c r="O45" t="s" s="138">
        <v>80</v>
      </c>
      <c r="P45" t="s" s="138">
        <f>IF(N45=O45,O45,"NASH_EQ_FOUND")</f>
        <v>3615</v>
      </c>
      <c r="Q45" s="25">
        <v>936.144636154175</v>
      </c>
      <c r="R45" s="153">
        <v>359</v>
      </c>
      <c r="S45" t="s" s="69">
        <v>80</v>
      </c>
      <c r="T45" t="s" s="69">
        <f>IF(Q45&gt;1799,"TIME_LIMIT",S45)</f>
        <v>3648</v>
      </c>
      <c r="U45" t="s" s="70">
        <f>IF(N45=S45,"1","0")</f>
        <v>3645</v>
      </c>
    </row>
    <row r="46" ht="20.05" customHeight="1">
      <c r="A46" s="136">
        <v>45</v>
      </c>
      <c r="B46" s="65">
        <v>3</v>
      </c>
      <c r="C46" t="s" s="19">
        <v>136</v>
      </c>
      <c r="D46" s="25">
        <v>0.0528255</v>
      </c>
      <c r="E46" s="25">
        <v>0.125293</v>
      </c>
      <c r="F46" s="66">
        <v>0.0635483</v>
      </c>
      <c r="G46" s="25">
        <v>0.06348910000000001</v>
      </c>
      <c r="H46" s="25">
        <v>0.126878</v>
      </c>
      <c r="I46" s="25">
        <v>0.0632462</v>
      </c>
      <c r="J46" s="25">
        <v>0.063153</v>
      </c>
      <c r="K46" s="25">
        <v>0.125165</v>
      </c>
      <c r="L46" s="25">
        <v>0.06360059999999999</v>
      </c>
      <c r="M46" s="148">
        <v>0.06354410000000001</v>
      </c>
      <c r="N46" t="s" s="70">
        <v>33</v>
      </c>
      <c r="O46" t="s" s="138">
        <v>33</v>
      </c>
      <c r="P46" t="s" s="138">
        <f>IF(N46=O46,O46,"NASH_EQ_FOUND")</f>
        <v>3621</v>
      </c>
      <c r="Q46" s="25">
        <v>50.9319851398468</v>
      </c>
      <c r="R46" s="153">
        <v>701</v>
      </c>
      <c r="S46" t="s" s="69">
        <v>33</v>
      </c>
      <c r="T46" t="s" s="69">
        <f>IF(Q46&gt;1799,"TIME_LIMIT",S46)</f>
        <v>3644</v>
      </c>
      <c r="U46" t="s" s="70">
        <f>IF(N46=S46,"1","0")</f>
        <v>3645</v>
      </c>
    </row>
    <row r="47" ht="20.05" customHeight="1">
      <c r="A47" s="136">
        <v>46</v>
      </c>
      <c r="B47" s="65">
        <v>3</v>
      </c>
      <c r="C47" t="s" s="19">
        <v>32</v>
      </c>
      <c r="D47" s="25">
        <v>0.0456533</v>
      </c>
      <c r="E47" s="25">
        <v>0.115096</v>
      </c>
      <c r="F47" s="66">
        <v>0.0576323</v>
      </c>
      <c r="G47" s="25">
        <v>0.0577267</v>
      </c>
      <c r="H47" s="25">
        <v>0.115773</v>
      </c>
      <c r="I47" s="25">
        <v>0.0575872</v>
      </c>
      <c r="J47" s="25">
        <v>0.0575951</v>
      </c>
      <c r="K47" s="25">
        <v>0.11506</v>
      </c>
      <c r="L47" s="25">
        <v>0.0574199</v>
      </c>
      <c r="M47" s="148">
        <v>0.0573002</v>
      </c>
      <c r="N47" t="s" s="70">
        <v>33</v>
      </c>
      <c r="O47" t="s" s="138">
        <v>33</v>
      </c>
      <c r="P47" t="s" s="138">
        <f>IF(N47=O47,O47,"NASH_EQ_FOUND")</f>
        <v>3621</v>
      </c>
      <c r="Q47" s="25">
        <v>1800</v>
      </c>
      <c r="R47" s="153">
        <v>73</v>
      </c>
      <c r="S47" t="s" s="69">
        <v>33</v>
      </c>
      <c r="T47" t="s" s="69">
        <f>IF(Q47&gt;1799,"TIME_LIMIT",S47)</f>
        <v>63</v>
      </c>
      <c r="U47" t="s" s="70">
        <f>IF(N47=S47,"1","0")</f>
        <v>3645</v>
      </c>
    </row>
    <row r="48" ht="20.05" customHeight="1">
      <c r="A48" s="136">
        <v>47</v>
      </c>
      <c r="B48" s="65">
        <v>3</v>
      </c>
      <c r="C48" t="s" s="19">
        <v>380</v>
      </c>
      <c r="D48" s="25">
        <v>0.397548</v>
      </c>
      <c r="E48" s="25">
        <v>0.0349334</v>
      </c>
      <c r="F48" s="66">
        <v>0.033886</v>
      </c>
      <c r="G48" s="25">
        <v>0.0338745</v>
      </c>
      <c r="H48" s="25">
        <v>0.0344432</v>
      </c>
      <c r="I48" s="25">
        <v>0.0341224</v>
      </c>
      <c r="J48" s="25">
        <v>0.0343623</v>
      </c>
      <c r="K48" s="25">
        <v>0.0340411</v>
      </c>
      <c r="L48" s="25">
        <v>0.0341079</v>
      </c>
      <c r="M48" s="148">
        <v>0.0342247</v>
      </c>
      <c r="N48" t="s" s="70">
        <v>80</v>
      </c>
      <c r="O48" t="s" s="138">
        <v>80</v>
      </c>
      <c r="P48" t="s" s="138">
        <f>IF(N48=O48,O48,"NASH_EQ_FOUND")</f>
        <v>3615</v>
      </c>
      <c r="Q48" s="25">
        <v>1800</v>
      </c>
      <c r="R48" s="153">
        <v>88</v>
      </c>
      <c r="S48" t="s" s="69">
        <v>33</v>
      </c>
      <c r="T48" t="s" s="69">
        <f>IF(Q48&gt;1799,"TIME_LIMIT",S48)</f>
        <v>63</v>
      </c>
      <c r="U48" t="s" s="70">
        <f>IF(N48=S48,"1","0")</f>
        <v>3647</v>
      </c>
    </row>
    <row r="49" ht="20.05" customHeight="1">
      <c r="A49" s="136">
        <v>48</v>
      </c>
      <c r="B49" s="65">
        <v>3</v>
      </c>
      <c r="C49" t="s" s="19">
        <v>136</v>
      </c>
      <c r="D49" s="25">
        <v>0.0362598</v>
      </c>
      <c r="E49" s="25">
        <v>0.0465358</v>
      </c>
      <c r="F49" s="66">
        <v>0.0462872</v>
      </c>
      <c r="G49" s="25">
        <v>0.0465437</v>
      </c>
      <c r="H49" s="25">
        <v>0.0466212</v>
      </c>
      <c r="I49" s="25">
        <v>0.046154</v>
      </c>
      <c r="J49" s="25">
        <v>0.0463823</v>
      </c>
      <c r="K49" s="25">
        <v>0.0463327</v>
      </c>
      <c r="L49" s="25">
        <v>0.0464032</v>
      </c>
      <c r="M49" s="148">
        <v>0.0500106</v>
      </c>
      <c r="N49" t="s" s="70">
        <v>33</v>
      </c>
      <c r="O49" t="s" s="138">
        <v>33</v>
      </c>
      <c r="P49" t="s" s="138">
        <f>IF(N49=O49,O49,"NASH_EQ_FOUND")</f>
        <v>3621</v>
      </c>
      <c r="Q49" s="25">
        <v>45.1167662143707</v>
      </c>
      <c r="R49" s="153">
        <v>701</v>
      </c>
      <c r="S49" t="s" s="69">
        <v>33</v>
      </c>
      <c r="T49" t="s" s="69">
        <f>IF(Q49&gt;1799,"TIME_LIMIT",S49)</f>
        <v>3644</v>
      </c>
      <c r="U49" t="s" s="70">
        <f>IF(N49=S49,"1","0")</f>
        <v>3645</v>
      </c>
    </row>
    <row r="50" ht="20.05" customHeight="1">
      <c r="A50" s="136">
        <v>49</v>
      </c>
      <c r="B50" s="65">
        <v>3</v>
      </c>
      <c r="C50" t="s" s="19">
        <v>348</v>
      </c>
      <c r="D50" s="25">
        <v>0.0369938</v>
      </c>
      <c r="E50" s="25">
        <v>0.110521</v>
      </c>
      <c r="F50" s="66">
        <v>0.07011290000000001</v>
      </c>
      <c r="G50" s="25">
        <v>0.0458649</v>
      </c>
      <c r="H50" s="25">
        <v>0.111029</v>
      </c>
      <c r="I50" s="25">
        <v>0.0702864</v>
      </c>
      <c r="J50" s="25">
        <v>0.0463401</v>
      </c>
      <c r="K50" s="25">
        <v>0.111459</v>
      </c>
      <c r="L50" s="25">
        <v>0.0698</v>
      </c>
      <c r="M50" s="148">
        <v>0.0459073</v>
      </c>
      <c r="N50" t="s" s="70">
        <v>33</v>
      </c>
      <c r="O50" t="s" s="138">
        <v>33</v>
      </c>
      <c r="P50" t="s" s="138">
        <f>IF(N50=O50,O50,"NASH_EQ_FOUND")</f>
        <v>3621</v>
      </c>
      <c r="Q50" s="25">
        <v>45.9241313934326</v>
      </c>
      <c r="R50" s="153">
        <v>701</v>
      </c>
      <c r="S50" t="s" s="69">
        <v>33</v>
      </c>
      <c r="T50" t="s" s="69">
        <f>IF(Q50&gt;1799,"TIME_LIMIT",S50)</f>
        <v>3644</v>
      </c>
      <c r="U50" t="s" s="70">
        <f>IF(N50=S50,"1","0")</f>
        <v>3645</v>
      </c>
    </row>
    <row r="51" ht="20.05" customHeight="1">
      <c r="A51" s="136">
        <v>50</v>
      </c>
      <c r="B51" s="65">
        <v>4</v>
      </c>
      <c r="C51" t="s" s="19">
        <v>893</v>
      </c>
      <c r="D51" s="25">
        <v>0.175922</v>
      </c>
      <c r="E51" s="25">
        <v>0.0566475</v>
      </c>
      <c r="F51" s="66">
        <v>0.0558184</v>
      </c>
      <c r="G51" s="25">
        <v>0.0557928</v>
      </c>
      <c r="H51" s="25">
        <v>0.0552774</v>
      </c>
      <c r="I51" s="25">
        <v>0.055871</v>
      </c>
      <c r="J51" s="25">
        <v>0.0551324</v>
      </c>
      <c r="K51" s="25">
        <v>0.0557491</v>
      </c>
      <c r="L51" s="25">
        <v>0.0563062</v>
      </c>
      <c r="M51" s="148">
        <v>0.0555692</v>
      </c>
      <c r="N51" t="s" s="70">
        <v>80</v>
      </c>
      <c r="O51" t="s" s="138">
        <v>80</v>
      </c>
      <c r="P51" t="s" s="138">
        <f>IF(N51=O51,O51,"NASH_EQ_FOUND")</f>
        <v>3615</v>
      </c>
      <c r="Q51" s="25">
        <v>497.292564392090</v>
      </c>
      <c r="R51" s="153">
        <v>360</v>
      </c>
      <c r="S51" t="s" s="69">
        <v>80</v>
      </c>
      <c r="T51" t="s" s="69">
        <f>IF(Q51&gt;1799,"TIME_LIMIT",S51)</f>
        <v>3648</v>
      </c>
      <c r="U51" t="s" s="70">
        <f>IF(N51=S51,"1","0")</f>
        <v>3645</v>
      </c>
    </row>
    <row r="52" ht="20.05" customHeight="1">
      <c r="A52" s="136">
        <v>51</v>
      </c>
      <c r="B52" s="65">
        <v>4</v>
      </c>
      <c r="C52" t="s" s="19">
        <v>896</v>
      </c>
      <c r="D52" s="25">
        <v>0.0569545</v>
      </c>
      <c r="E52" s="25">
        <v>0.112477</v>
      </c>
      <c r="F52" s="66">
        <v>0.0703727</v>
      </c>
      <c r="G52" s="25">
        <v>0.0701871</v>
      </c>
      <c r="H52" s="25">
        <v>0.111732</v>
      </c>
      <c r="I52" s="25">
        <v>0.0702559</v>
      </c>
      <c r="J52" s="25">
        <v>0.0703583</v>
      </c>
      <c r="K52" s="25">
        <v>0.112094</v>
      </c>
      <c r="L52" s="25">
        <v>0.0704269</v>
      </c>
      <c r="M52" s="148">
        <v>0.0705355</v>
      </c>
      <c r="N52" t="s" s="70">
        <v>33</v>
      </c>
      <c r="O52" t="s" s="138">
        <v>33</v>
      </c>
      <c r="P52" t="s" s="138">
        <f>IF(N52=O52,O52,"NASH_EQ_FOUND")</f>
        <v>3621</v>
      </c>
      <c r="Q52" s="25">
        <v>53.735258102417</v>
      </c>
      <c r="R52" s="153">
        <v>701</v>
      </c>
      <c r="S52" t="s" s="69">
        <v>33</v>
      </c>
      <c r="T52" t="s" s="69">
        <f>IF(Q52&gt;1799,"TIME_LIMIT",S52)</f>
        <v>3644</v>
      </c>
      <c r="U52" t="s" s="70">
        <f>IF(N52=S52,"1","0")</f>
        <v>3645</v>
      </c>
    </row>
    <row r="53" ht="20.05" customHeight="1">
      <c r="A53" s="136">
        <v>52</v>
      </c>
      <c r="B53" s="65">
        <v>4</v>
      </c>
      <c r="C53" t="s" s="19">
        <v>930</v>
      </c>
      <c r="D53" s="25">
        <v>0.0978006</v>
      </c>
      <c r="E53" s="25">
        <v>0.174225</v>
      </c>
      <c r="F53" s="66">
        <v>0.113221</v>
      </c>
      <c r="G53" s="25">
        <v>0.113377</v>
      </c>
      <c r="H53" s="25">
        <v>0.174351</v>
      </c>
      <c r="I53" s="25">
        <v>0.112933</v>
      </c>
      <c r="J53" s="25">
        <v>0.11387</v>
      </c>
      <c r="K53" s="25">
        <v>0.175115</v>
      </c>
      <c r="L53" s="25">
        <v>0.113418</v>
      </c>
      <c r="M53" s="148">
        <v>0.113245</v>
      </c>
      <c r="N53" t="s" s="70">
        <v>33</v>
      </c>
      <c r="O53" t="s" s="138">
        <v>33</v>
      </c>
      <c r="P53" t="s" s="138">
        <f>IF(N53=O53,O53,"NASH_EQ_FOUND")</f>
        <v>3621</v>
      </c>
      <c r="Q53" s="25">
        <v>1800</v>
      </c>
      <c r="R53" s="153">
        <v>71</v>
      </c>
      <c r="S53" t="s" s="69">
        <v>33</v>
      </c>
      <c r="T53" t="s" s="69">
        <f>IF(Q53&gt;1799,"TIME_LIMIT",S53)</f>
        <v>63</v>
      </c>
      <c r="U53" t="s" s="70">
        <f>IF(N53=S53,"1","0")</f>
        <v>3645</v>
      </c>
    </row>
    <row r="54" ht="20.05" customHeight="1">
      <c r="A54" s="136">
        <v>53</v>
      </c>
      <c r="B54" s="65">
        <v>4</v>
      </c>
      <c r="C54" t="s" s="19">
        <v>948</v>
      </c>
      <c r="D54" s="25">
        <v>775.55</v>
      </c>
      <c r="E54" s="25">
        <v>0.359589</v>
      </c>
      <c r="F54" s="66">
        <v>0.36041</v>
      </c>
      <c r="G54" s="25">
        <v>0.358434</v>
      </c>
      <c r="H54" s="25">
        <v>0.35559</v>
      </c>
      <c r="I54" s="25">
        <v>0.362702</v>
      </c>
      <c r="J54" s="25">
        <v>0.354505</v>
      </c>
      <c r="K54" s="25">
        <v>0.359283</v>
      </c>
      <c r="L54" s="25">
        <v>0.358805</v>
      </c>
      <c r="M54" s="148">
        <v>0.365445</v>
      </c>
      <c r="N54" t="s" s="70">
        <v>80</v>
      </c>
      <c r="O54" t="s" s="138">
        <v>80</v>
      </c>
      <c r="P54" t="s" s="138">
        <f>IF(N54=O54,O54,"NASH_EQ_FOUND")</f>
        <v>3615</v>
      </c>
      <c r="Q54" s="25">
        <v>1800</v>
      </c>
      <c r="R54" s="153">
        <v>53</v>
      </c>
      <c r="S54" t="s" s="69">
        <v>33</v>
      </c>
      <c r="T54" t="s" s="69">
        <f>IF(Q54&gt;1799,"TIME_LIMIT",S54)</f>
        <v>63</v>
      </c>
      <c r="U54" t="s" s="70">
        <f>IF(N54=S54,"1","0")</f>
        <v>3647</v>
      </c>
    </row>
    <row r="55" ht="20.05" customHeight="1">
      <c r="A55" s="136">
        <v>54</v>
      </c>
      <c r="B55" s="65">
        <v>4</v>
      </c>
      <c r="C55" t="s" s="19">
        <v>967</v>
      </c>
      <c r="D55" s="25">
        <v>0.0890378</v>
      </c>
      <c r="E55" s="25">
        <v>0.21813</v>
      </c>
      <c r="F55" s="66">
        <v>0.103353</v>
      </c>
      <c r="G55" s="25">
        <v>0.102909</v>
      </c>
      <c r="H55" s="25">
        <v>0.218767</v>
      </c>
      <c r="I55" s="25">
        <v>0.102909</v>
      </c>
      <c r="J55" s="25">
        <v>0.102971</v>
      </c>
      <c r="K55" s="25">
        <v>0.219824</v>
      </c>
      <c r="L55" s="25">
        <v>0.102985</v>
      </c>
      <c r="M55" s="148">
        <v>0.102843</v>
      </c>
      <c r="N55" t="s" s="70">
        <v>33</v>
      </c>
      <c r="O55" t="s" s="138">
        <v>33</v>
      </c>
      <c r="P55" t="s" s="138">
        <f>IF(N55=O55,O55,"NASH_EQ_FOUND")</f>
        <v>3621</v>
      </c>
      <c r="Q55" s="25">
        <v>1800</v>
      </c>
      <c r="R55" s="153">
        <v>86</v>
      </c>
      <c r="S55" t="s" s="69">
        <v>33</v>
      </c>
      <c r="T55" t="s" s="69">
        <f>IF(Q55&gt;1799,"TIME_LIMIT",S55)</f>
        <v>63</v>
      </c>
      <c r="U55" t="s" s="70">
        <f>IF(N55=S55,"1","0")</f>
        <v>3645</v>
      </c>
    </row>
    <row r="56" ht="20.05" customHeight="1">
      <c r="A56" s="136">
        <v>55</v>
      </c>
      <c r="B56" s="65">
        <v>4</v>
      </c>
      <c r="C56" t="s" s="19">
        <v>893</v>
      </c>
      <c r="D56" s="25">
        <v>0.142858</v>
      </c>
      <c r="E56" s="25">
        <v>0.425007</v>
      </c>
      <c r="F56" s="66">
        <v>0.363449</v>
      </c>
      <c r="G56" s="25">
        <v>0.363124</v>
      </c>
      <c r="H56" s="25">
        <v>0.156706</v>
      </c>
      <c r="I56" s="25">
        <v>0.177243</v>
      </c>
      <c r="J56" s="25">
        <v>0.178178</v>
      </c>
      <c r="K56" s="25">
        <v>0.156747</v>
      </c>
      <c r="L56" s="25">
        <v>0.177307</v>
      </c>
      <c r="M56" s="148">
        <v>0.362921</v>
      </c>
      <c r="N56" t="s" s="70">
        <v>80</v>
      </c>
      <c r="O56" t="s" s="138">
        <v>80</v>
      </c>
      <c r="P56" t="s" s="138">
        <f>IF(N56=O56,O56,"NASH_EQ_FOUND")</f>
        <v>3615</v>
      </c>
      <c r="Q56" s="25">
        <v>1800</v>
      </c>
      <c r="R56" s="153">
        <v>84</v>
      </c>
      <c r="S56" t="s" s="69">
        <v>33</v>
      </c>
      <c r="T56" t="s" s="69">
        <f>IF(Q56&gt;1799,"TIME_LIMIT",S56)</f>
        <v>63</v>
      </c>
      <c r="U56" t="s" s="70">
        <f>IF(N56=S56,"1","0")</f>
        <v>3647</v>
      </c>
    </row>
    <row r="57" ht="20.05" customHeight="1">
      <c r="A57" s="136">
        <v>56</v>
      </c>
      <c r="B57" s="65">
        <v>4</v>
      </c>
      <c r="C57" t="s" s="19">
        <v>1003</v>
      </c>
      <c r="D57" s="25">
        <v>1.68541</v>
      </c>
      <c r="E57" s="25">
        <v>0.204344</v>
      </c>
      <c r="F57" s="66">
        <v>0.204921</v>
      </c>
      <c r="G57" s="25">
        <v>0.204167</v>
      </c>
      <c r="H57" s="25">
        <v>0.202726</v>
      </c>
      <c r="I57" s="25">
        <v>0.205166</v>
      </c>
      <c r="J57" s="25">
        <v>0.199497</v>
      </c>
      <c r="K57" s="25">
        <v>0.202296</v>
      </c>
      <c r="L57" s="25">
        <v>0.202823</v>
      </c>
      <c r="M57" s="148">
        <v>0.203549</v>
      </c>
      <c r="N57" t="s" s="70">
        <v>80</v>
      </c>
      <c r="O57" t="s" s="138">
        <v>80</v>
      </c>
      <c r="P57" t="s" s="138">
        <f>IF(N57=O57,O57,"NASH_EQ_FOUND")</f>
        <v>3615</v>
      </c>
      <c r="Q57" s="25">
        <v>1800</v>
      </c>
      <c r="R57" s="153">
        <v>71</v>
      </c>
      <c r="S57" t="s" s="69">
        <v>33</v>
      </c>
      <c r="T57" t="s" s="69">
        <f>IF(Q57&gt;1799,"TIME_LIMIT",S57)</f>
        <v>63</v>
      </c>
      <c r="U57" t="s" s="70">
        <f>IF(N57=S57,"1","0")</f>
        <v>3647</v>
      </c>
    </row>
    <row r="58" ht="20.05" customHeight="1">
      <c r="A58" s="136">
        <v>57</v>
      </c>
      <c r="B58" s="65">
        <v>4</v>
      </c>
      <c r="C58" t="s" s="19">
        <v>1022</v>
      </c>
      <c r="D58" s="25">
        <v>0.288306</v>
      </c>
      <c r="E58" s="25">
        <v>0.424751</v>
      </c>
      <c r="F58" s="66">
        <v>0.278337</v>
      </c>
      <c r="G58" s="25">
        <v>0.278906</v>
      </c>
      <c r="H58" s="25">
        <v>0.214174</v>
      </c>
      <c r="I58" s="25">
        <v>0.308792</v>
      </c>
      <c r="J58" s="25">
        <v>0.309326</v>
      </c>
      <c r="K58" s="25">
        <v>0.477679</v>
      </c>
      <c r="L58" s="25">
        <v>0.449503</v>
      </c>
      <c r="M58" s="148">
        <v>0.314685</v>
      </c>
      <c r="N58" t="s" s="70">
        <v>80</v>
      </c>
      <c r="O58" t="s" s="138">
        <v>80</v>
      </c>
      <c r="P58" t="s" s="138">
        <f>IF(N58=O58,O58,"NASH_EQ_FOUND")</f>
        <v>3615</v>
      </c>
      <c r="Q58" s="25">
        <v>1800</v>
      </c>
      <c r="R58" s="153">
        <v>86</v>
      </c>
      <c r="S58" t="s" s="69">
        <v>33</v>
      </c>
      <c r="T58" t="s" s="69">
        <f>IF(Q58&gt;1799,"TIME_LIMIT",S58)</f>
        <v>63</v>
      </c>
      <c r="U58" t="s" s="70">
        <f>IF(N58=S58,"1","0")</f>
        <v>3647</v>
      </c>
    </row>
    <row r="59" ht="20.05" customHeight="1">
      <c r="A59" s="136">
        <v>58</v>
      </c>
      <c r="B59" s="65">
        <v>4</v>
      </c>
      <c r="C59" t="s" s="19">
        <v>1041</v>
      </c>
      <c r="D59" s="25">
        <v>0.0932268</v>
      </c>
      <c r="E59" s="25">
        <v>0.235662</v>
      </c>
      <c r="F59" s="66">
        <v>0.109506</v>
      </c>
      <c r="G59" s="25">
        <v>0.108184</v>
      </c>
      <c r="H59" s="25">
        <v>0.239171</v>
      </c>
      <c r="I59" s="25">
        <v>0.10814</v>
      </c>
      <c r="J59" s="25">
        <v>0.107514</v>
      </c>
      <c r="K59" s="25">
        <v>0.237279</v>
      </c>
      <c r="L59" s="25">
        <v>0.108835</v>
      </c>
      <c r="M59" s="148">
        <v>0.107264</v>
      </c>
      <c r="N59" t="s" s="70">
        <v>33</v>
      </c>
      <c r="O59" t="s" s="138">
        <v>33</v>
      </c>
      <c r="P59" t="s" s="138">
        <f>IF(N59=O59,O59,"NASH_EQ_FOUND")</f>
        <v>3621</v>
      </c>
      <c r="Q59" s="25">
        <v>58.9027850627899</v>
      </c>
      <c r="R59" s="153">
        <v>701</v>
      </c>
      <c r="S59" t="s" s="69">
        <v>33</v>
      </c>
      <c r="T59" t="s" s="69">
        <f>IF(Q59&gt;1799,"TIME_LIMIT",S59)</f>
        <v>3644</v>
      </c>
      <c r="U59" t="s" s="70">
        <f>IF(N59=S59,"1","0")</f>
        <v>3645</v>
      </c>
    </row>
    <row r="60" ht="20.05" customHeight="1">
      <c r="A60" s="136">
        <v>59</v>
      </c>
      <c r="B60" s="65">
        <v>4</v>
      </c>
      <c r="C60" t="s" s="19">
        <v>1059</v>
      </c>
      <c r="D60" s="25">
        <v>0.0928368</v>
      </c>
      <c r="E60" s="25">
        <v>0.222374</v>
      </c>
      <c r="F60" s="66">
        <v>0.106522</v>
      </c>
      <c r="G60" s="25">
        <v>0.108686</v>
      </c>
      <c r="H60" s="25">
        <v>0.225801</v>
      </c>
      <c r="I60" s="25">
        <v>0.108747</v>
      </c>
      <c r="J60" s="25">
        <v>0.109085</v>
      </c>
      <c r="K60" s="25">
        <v>0.221025</v>
      </c>
      <c r="L60" s="25">
        <v>0.108381</v>
      </c>
      <c r="M60" s="148">
        <v>0.107419</v>
      </c>
      <c r="N60" t="s" s="70">
        <v>33</v>
      </c>
      <c r="O60" t="s" s="138">
        <v>33</v>
      </c>
      <c r="P60" t="s" s="138">
        <f>IF(N60=O60,O60,"NASH_EQ_FOUND")</f>
        <v>3621</v>
      </c>
      <c r="Q60" s="25">
        <v>59.5012402534485</v>
      </c>
      <c r="R60" s="153">
        <v>701</v>
      </c>
      <c r="S60" t="s" s="69">
        <v>33</v>
      </c>
      <c r="T60" t="s" s="69">
        <f>IF(Q60&gt;1799,"TIME_LIMIT",S60)</f>
        <v>3644</v>
      </c>
      <c r="U60" t="s" s="70">
        <f>IF(N60=S60,"1","0")</f>
        <v>3645</v>
      </c>
    </row>
    <row r="61" ht="20.05" customHeight="1">
      <c r="A61" s="136">
        <v>60</v>
      </c>
      <c r="B61" s="65">
        <v>4</v>
      </c>
      <c r="C61" t="s" s="19">
        <v>1077</v>
      </c>
      <c r="D61" s="25">
        <v>0.09321980000000001</v>
      </c>
      <c r="E61" s="25">
        <v>0.161864</v>
      </c>
      <c r="F61" s="66">
        <v>0.108391</v>
      </c>
      <c r="G61" s="25">
        <v>0.10891</v>
      </c>
      <c r="H61" s="25">
        <v>0.163435</v>
      </c>
      <c r="I61" s="25">
        <v>0.109003</v>
      </c>
      <c r="J61" s="25">
        <v>0.109262</v>
      </c>
      <c r="K61" s="25">
        <v>0.163109</v>
      </c>
      <c r="L61" s="25">
        <v>0.10819</v>
      </c>
      <c r="M61" s="148">
        <v>0.109535</v>
      </c>
      <c r="N61" t="s" s="70">
        <v>33</v>
      </c>
      <c r="O61" t="s" s="138">
        <v>33</v>
      </c>
      <c r="P61" t="s" s="138">
        <f>IF(N61=O61,O61,"NASH_EQ_FOUND")</f>
        <v>3621</v>
      </c>
      <c r="Q61" s="25">
        <v>1800</v>
      </c>
      <c r="R61" s="153">
        <v>84</v>
      </c>
      <c r="S61" t="s" s="69">
        <v>33</v>
      </c>
      <c r="T61" t="s" s="69">
        <f>IF(Q61&gt;1799,"TIME_LIMIT",S61)</f>
        <v>63</v>
      </c>
      <c r="U61" t="s" s="70">
        <f>IF(N61=S61,"1","0")</f>
        <v>3645</v>
      </c>
    </row>
    <row r="62" ht="20.05" customHeight="1">
      <c r="A62" s="136">
        <v>61</v>
      </c>
      <c r="B62" s="65">
        <v>4</v>
      </c>
      <c r="C62" t="s" s="19">
        <v>1095</v>
      </c>
      <c r="D62" s="25">
        <v>38.8349</v>
      </c>
      <c r="E62" s="25">
        <v>1800.09</v>
      </c>
      <c r="F62" s="66">
        <v>1800.09</v>
      </c>
      <c r="G62" s="25">
        <v>17.6979</v>
      </c>
      <c r="H62" s="25">
        <v>0.307278</v>
      </c>
      <c r="I62" s="25">
        <v>2.64498</v>
      </c>
      <c r="J62" s="25">
        <v>54.9875</v>
      </c>
      <c r="K62" s="25">
        <v>94.3811</v>
      </c>
      <c r="L62" s="25">
        <v>1.36271</v>
      </c>
      <c r="M62" s="148">
        <v>1800.14</v>
      </c>
      <c r="N62" t="s" s="70">
        <v>80</v>
      </c>
      <c r="O62" t="s" s="138">
        <v>80</v>
      </c>
      <c r="P62" t="s" s="138">
        <f>IF(N62=O62,O62,"NASH_EQ_FOUND")</f>
        <v>3615</v>
      </c>
      <c r="Q62" s="25">
        <v>16.808432340622</v>
      </c>
      <c r="R62" s="153">
        <v>160</v>
      </c>
      <c r="S62" t="s" s="69">
        <v>80</v>
      </c>
      <c r="T62" t="s" s="69">
        <f>IF(Q62&gt;1799,"TIME_LIMIT",S62)</f>
        <v>3648</v>
      </c>
      <c r="U62" t="s" s="70">
        <f>IF(N62=S62,"1","0")</f>
        <v>3645</v>
      </c>
    </row>
    <row r="63" ht="20.05" customHeight="1">
      <c r="A63" s="136">
        <v>62</v>
      </c>
      <c r="B63" s="65">
        <v>4</v>
      </c>
      <c r="C63" t="s" s="19">
        <v>1116</v>
      </c>
      <c r="D63" s="25">
        <v>24.2986</v>
      </c>
      <c r="E63" s="25">
        <v>0.798828</v>
      </c>
      <c r="F63" s="66">
        <v>0.794129</v>
      </c>
      <c r="G63" s="25">
        <v>0.7941859999999999</v>
      </c>
      <c r="H63" s="25">
        <v>0.793392</v>
      </c>
      <c r="I63" s="25">
        <v>0.795351</v>
      </c>
      <c r="J63" s="25">
        <v>0.804441</v>
      </c>
      <c r="K63" s="25">
        <v>0.794579</v>
      </c>
      <c r="L63" s="25">
        <v>0.795015</v>
      </c>
      <c r="M63" s="148">
        <v>0.797951</v>
      </c>
      <c r="N63" t="s" s="70">
        <v>80</v>
      </c>
      <c r="O63" t="s" s="138">
        <v>80</v>
      </c>
      <c r="P63" t="s" s="138">
        <f>IF(N63=O63,O63,"NASH_EQ_FOUND")</f>
        <v>3615</v>
      </c>
      <c r="Q63" s="25">
        <v>57.3774509429932</v>
      </c>
      <c r="R63" s="153">
        <v>160</v>
      </c>
      <c r="S63" t="s" s="69">
        <v>80</v>
      </c>
      <c r="T63" t="s" s="69">
        <f>IF(Q63&gt;1799,"TIME_LIMIT",S63)</f>
        <v>3648</v>
      </c>
      <c r="U63" t="s" s="70">
        <f>IF(N63=S63,"1","0")</f>
        <v>3645</v>
      </c>
    </row>
    <row r="64" ht="20.05" customHeight="1">
      <c r="A64" s="136">
        <v>63</v>
      </c>
      <c r="B64" s="65">
        <v>4</v>
      </c>
      <c r="C64" t="s" s="19">
        <v>985</v>
      </c>
      <c r="D64" s="25">
        <v>0.315123</v>
      </c>
      <c r="E64" s="25">
        <v>0.701474</v>
      </c>
      <c r="F64" s="66">
        <v>0.411462</v>
      </c>
      <c r="G64" s="25">
        <v>0.411843</v>
      </c>
      <c r="H64" s="25">
        <v>0.244754</v>
      </c>
      <c r="I64" s="25">
        <v>0.358366</v>
      </c>
      <c r="J64" s="25">
        <v>0.361946</v>
      </c>
      <c r="K64" s="25">
        <v>0.470983</v>
      </c>
      <c r="L64" s="25">
        <v>0.411397</v>
      </c>
      <c r="M64" s="148">
        <v>0.41571</v>
      </c>
      <c r="N64" t="s" s="70">
        <v>80</v>
      </c>
      <c r="O64" t="s" s="138">
        <v>80</v>
      </c>
      <c r="P64" t="s" s="138">
        <f>IF(N64=O64,O64,"NASH_EQ_FOUND")</f>
        <v>3615</v>
      </c>
      <c r="Q64" s="25">
        <v>28.4208831787109</v>
      </c>
      <c r="R64" s="153">
        <v>160</v>
      </c>
      <c r="S64" t="s" s="69">
        <v>80</v>
      </c>
      <c r="T64" t="s" s="69">
        <f>IF(Q64&gt;1799,"TIME_LIMIT",S64)</f>
        <v>3648</v>
      </c>
      <c r="U64" t="s" s="70">
        <f>IF(N64=S64,"1","0")</f>
        <v>3645</v>
      </c>
    </row>
    <row r="65" ht="20.05" customHeight="1">
      <c r="A65" s="136">
        <v>64</v>
      </c>
      <c r="B65" s="65">
        <v>4</v>
      </c>
      <c r="C65" t="s" s="19">
        <v>1152</v>
      </c>
      <c r="D65" s="25">
        <v>0.17705</v>
      </c>
      <c r="E65" s="25">
        <v>0.7610980000000001</v>
      </c>
      <c r="F65" s="66">
        <v>0.315523</v>
      </c>
      <c r="G65" s="25">
        <v>0.340652</v>
      </c>
      <c r="H65" s="25">
        <v>0.766259</v>
      </c>
      <c r="I65" s="25">
        <v>0.316049</v>
      </c>
      <c r="J65" s="25">
        <v>0.338259</v>
      </c>
      <c r="K65" s="25">
        <v>0.763804</v>
      </c>
      <c r="L65" s="25">
        <v>0.318843</v>
      </c>
      <c r="M65" s="148">
        <v>0.33962</v>
      </c>
      <c r="N65" t="s" s="70">
        <v>33</v>
      </c>
      <c r="O65" t="s" s="138">
        <v>33</v>
      </c>
      <c r="P65" t="s" s="138">
        <f>IF(N65=O65,O65,"NASH_EQ_FOUND")</f>
        <v>3621</v>
      </c>
      <c r="Q65" s="25">
        <v>1800</v>
      </c>
      <c r="R65" s="153">
        <v>71</v>
      </c>
      <c r="S65" t="s" s="69">
        <v>33</v>
      </c>
      <c r="T65" t="s" s="69">
        <f>IF(Q65&gt;1799,"TIME_LIMIT",S65)</f>
        <v>63</v>
      </c>
      <c r="U65" t="s" s="70">
        <f>IF(N65=S65,"1","0")</f>
        <v>3645</v>
      </c>
    </row>
    <row r="66" ht="20.05" customHeight="1">
      <c r="A66" s="136">
        <v>65</v>
      </c>
      <c r="B66" s="65">
        <v>4</v>
      </c>
      <c r="C66" t="s" s="19">
        <v>1170</v>
      </c>
      <c r="D66" s="25">
        <v>1.31824</v>
      </c>
      <c r="E66" s="25">
        <v>2.63049</v>
      </c>
      <c r="F66" s="66">
        <v>2.24932</v>
      </c>
      <c r="G66" s="25">
        <v>1.89242</v>
      </c>
      <c r="H66" s="25">
        <v>0.41678</v>
      </c>
      <c r="I66" s="25">
        <v>1.26445</v>
      </c>
      <c r="J66" s="25">
        <v>1.26974</v>
      </c>
      <c r="K66" s="25">
        <v>3.05906</v>
      </c>
      <c r="L66" s="25">
        <v>1.80277</v>
      </c>
      <c r="M66" s="148">
        <v>1.64298</v>
      </c>
      <c r="N66" t="s" s="70">
        <v>80</v>
      </c>
      <c r="O66" t="s" s="138">
        <v>80</v>
      </c>
      <c r="P66" t="s" s="138">
        <f>IF(N66=O66,O66,"NASH_EQ_FOUND")</f>
        <v>3615</v>
      </c>
      <c r="Q66" s="25">
        <v>14.3508470058441</v>
      </c>
      <c r="R66" s="153">
        <v>160</v>
      </c>
      <c r="S66" t="s" s="69">
        <v>80</v>
      </c>
      <c r="T66" t="s" s="69">
        <f>IF(Q66&gt;1799,"TIME_LIMIT",S66)</f>
        <v>3648</v>
      </c>
      <c r="U66" t="s" s="70">
        <f>IF(N66=S66,"1","0")</f>
        <v>3645</v>
      </c>
    </row>
    <row r="67" ht="20.05" customHeight="1">
      <c r="A67" s="136">
        <v>66</v>
      </c>
      <c r="B67" s="65">
        <v>4</v>
      </c>
      <c r="C67" t="s" s="19">
        <v>1192</v>
      </c>
      <c r="D67" s="25">
        <v>0.583539</v>
      </c>
      <c r="E67" s="25">
        <v>1.33661</v>
      </c>
      <c r="F67" s="66">
        <v>0.773142</v>
      </c>
      <c r="G67" s="25">
        <v>0.824396</v>
      </c>
      <c r="H67" s="25">
        <v>0.374196</v>
      </c>
      <c r="I67" s="25">
        <v>0.879596</v>
      </c>
      <c r="J67" s="25">
        <v>0.601812</v>
      </c>
      <c r="K67" s="25">
        <v>0.657057</v>
      </c>
      <c r="L67" s="25">
        <v>0.567295</v>
      </c>
      <c r="M67" s="148">
        <v>0.49732</v>
      </c>
      <c r="N67" t="s" s="70">
        <v>80</v>
      </c>
      <c r="O67" t="s" s="138">
        <v>80</v>
      </c>
      <c r="P67" t="s" s="138">
        <f>IF(N67=O67,O67,"NASH_EQ_FOUND")</f>
        <v>3615</v>
      </c>
      <c r="Q67" s="25">
        <v>1800</v>
      </c>
      <c r="R67" s="153">
        <v>71</v>
      </c>
      <c r="S67" t="s" s="69">
        <v>33</v>
      </c>
      <c r="T67" t="s" s="69">
        <f>IF(Q67&gt;1799,"TIME_LIMIT",S67)</f>
        <v>63</v>
      </c>
      <c r="U67" t="s" s="70">
        <f>IF(N67=S67,"1","0")</f>
        <v>3647</v>
      </c>
    </row>
    <row r="68" ht="20.05" customHeight="1">
      <c r="A68" s="136">
        <v>67</v>
      </c>
      <c r="B68" s="65">
        <v>4</v>
      </c>
      <c r="C68" t="s" s="19">
        <v>1215</v>
      </c>
      <c r="D68" s="25">
        <v>0.119056</v>
      </c>
      <c r="E68" s="25">
        <v>0.436109</v>
      </c>
      <c r="F68" s="66">
        <v>0.220665</v>
      </c>
      <c r="G68" s="25">
        <v>0.135585</v>
      </c>
      <c r="H68" s="25">
        <v>0.444002</v>
      </c>
      <c r="I68" s="25">
        <v>0.2218</v>
      </c>
      <c r="J68" s="25">
        <v>0.134514</v>
      </c>
      <c r="K68" s="25">
        <v>0.442988</v>
      </c>
      <c r="L68" s="25">
        <v>0.220878</v>
      </c>
      <c r="M68" s="148">
        <v>0.13564</v>
      </c>
      <c r="N68" t="s" s="70">
        <v>33</v>
      </c>
      <c r="O68" t="s" s="138">
        <v>33</v>
      </c>
      <c r="P68" t="s" s="138">
        <f>IF(N68=O68,O68,"NASH_EQ_FOUND")</f>
        <v>3621</v>
      </c>
      <c r="Q68" s="25">
        <v>1800</v>
      </c>
      <c r="R68" s="153">
        <v>59</v>
      </c>
      <c r="S68" t="s" s="69">
        <v>33</v>
      </c>
      <c r="T68" t="s" s="69">
        <f>IF(Q68&gt;1799,"TIME_LIMIT",S68)</f>
        <v>63</v>
      </c>
      <c r="U68" t="s" s="70">
        <f>IF(N68=S68,"1","0")</f>
        <v>3645</v>
      </c>
    </row>
    <row r="69" ht="20.05" customHeight="1">
      <c r="A69" s="136">
        <v>68</v>
      </c>
      <c r="B69" s="65">
        <v>4</v>
      </c>
      <c r="C69" t="s" s="19">
        <v>1233</v>
      </c>
      <c r="D69" s="25">
        <v>1.8998</v>
      </c>
      <c r="E69" s="25">
        <v>0.198343</v>
      </c>
      <c r="F69" s="66">
        <v>0.201595</v>
      </c>
      <c r="G69" s="25">
        <v>0.200777</v>
      </c>
      <c r="H69" s="25">
        <v>0.201095</v>
      </c>
      <c r="I69" s="25">
        <v>0.199385</v>
      </c>
      <c r="J69" s="25">
        <v>0.200778</v>
      </c>
      <c r="K69" s="25">
        <v>0.200757</v>
      </c>
      <c r="L69" s="25">
        <v>0.201459</v>
      </c>
      <c r="M69" s="148">
        <v>0.201159</v>
      </c>
      <c r="N69" t="s" s="70">
        <v>80</v>
      </c>
      <c r="O69" t="s" s="138">
        <v>80</v>
      </c>
      <c r="P69" t="s" s="138">
        <f>IF(N69=O69,O69,"NASH_EQ_FOUND")</f>
        <v>3615</v>
      </c>
      <c r="Q69" s="25">
        <v>1800</v>
      </c>
      <c r="R69" s="153">
        <v>59</v>
      </c>
      <c r="S69" t="s" s="69">
        <v>33</v>
      </c>
      <c r="T69" t="s" s="69">
        <f>IF(Q69&gt;1799,"TIME_LIMIT",S69)</f>
        <v>63</v>
      </c>
      <c r="U69" t="s" s="70">
        <f>IF(N69=S69,"1","0")</f>
        <v>3647</v>
      </c>
    </row>
    <row r="70" ht="20.05" customHeight="1">
      <c r="A70" s="136">
        <v>69</v>
      </c>
      <c r="B70" s="65">
        <v>4</v>
      </c>
      <c r="C70" t="s" s="19">
        <v>1251</v>
      </c>
      <c r="D70" s="25">
        <v>0.115667</v>
      </c>
      <c r="E70" s="25">
        <v>0.279358</v>
      </c>
      <c r="F70" s="66">
        <v>0.132884</v>
      </c>
      <c r="G70" s="25">
        <v>0.131458</v>
      </c>
      <c r="H70" s="25">
        <v>0.282614</v>
      </c>
      <c r="I70" s="25">
        <v>0.132562</v>
      </c>
      <c r="J70" s="25">
        <v>0.132611</v>
      </c>
      <c r="K70" s="25">
        <v>0.281555</v>
      </c>
      <c r="L70" s="25">
        <v>0.132262</v>
      </c>
      <c r="M70" s="148">
        <v>0.133059</v>
      </c>
      <c r="N70" t="s" s="70">
        <v>33</v>
      </c>
      <c r="O70" t="s" s="138">
        <v>33</v>
      </c>
      <c r="P70" t="s" s="138">
        <f>IF(N70=O70,O70,"NASH_EQ_FOUND")</f>
        <v>3621</v>
      </c>
      <c r="Q70" s="25">
        <v>62.0110495090485</v>
      </c>
      <c r="R70" s="153">
        <v>701</v>
      </c>
      <c r="S70" t="s" s="69">
        <v>33</v>
      </c>
      <c r="T70" t="s" s="69">
        <f>IF(Q70&gt;1799,"TIME_LIMIT",S70)</f>
        <v>3644</v>
      </c>
      <c r="U70" t="s" s="70">
        <f>IF(N70=S70,"1","0")</f>
        <v>3645</v>
      </c>
    </row>
    <row r="71" ht="20.05" customHeight="1">
      <c r="A71" s="136">
        <v>70</v>
      </c>
      <c r="B71" s="65">
        <v>4</v>
      </c>
      <c r="C71" t="s" s="19">
        <v>1041</v>
      </c>
      <c r="D71" s="25">
        <v>0.0845008</v>
      </c>
      <c r="E71" s="25">
        <v>0.157706</v>
      </c>
      <c r="F71" s="66">
        <v>0.100089</v>
      </c>
      <c r="G71" s="25">
        <v>0.100127</v>
      </c>
      <c r="H71" s="25">
        <v>0.157193</v>
      </c>
      <c r="I71" s="25">
        <v>0.0998187</v>
      </c>
      <c r="J71" s="25">
        <v>0.100943</v>
      </c>
      <c r="K71" s="25">
        <v>0.158243</v>
      </c>
      <c r="L71" s="25">
        <v>0.100748</v>
      </c>
      <c r="M71" s="148">
        <v>0.0998066</v>
      </c>
      <c r="N71" t="s" s="70">
        <v>33</v>
      </c>
      <c r="O71" t="s" s="138">
        <v>33</v>
      </c>
      <c r="P71" t="s" s="138">
        <f>IF(N71=O71,O71,"NASH_EQ_FOUND")</f>
        <v>3621</v>
      </c>
      <c r="Q71" s="25">
        <v>63.5881023406982</v>
      </c>
      <c r="R71" s="153">
        <v>701</v>
      </c>
      <c r="S71" t="s" s="69">
        <v>33</v>
      </c>
      <c r="T71" t="s" s="69">
        <f>IF(Q71&gt;1799,"TIME_LIMIT",S71)</f>
        <v>3644</v>
      </c>
      <c r="U71" t="s" s="70">
        <f>IF(N71=S71,"1","0")</f>
        <v>3645</v>
      </c>
    </row>
    <row r="72" ht="20.05" customHeight="1">
      <c r="A72" s="136">
        <v>71</v>
      </c>
      <c r="B72" s="65">
        <v>4</v>
      </c>
      <c r="C72" t="s" s="19">
        <v>1022</v>
      </c>
      <c r="D72" s="25">
        <v>0.0770337</v>
      </c>
      <c r="E72" s="25">
        <v>0.09261659999999999</v>
      </c>
      <c r="F72" s="66">
        <v>0.09217450000000001</v>
      </c>
      <c r="G72" s="25">
        <v>0.0928546</v>
      </c>
      <c r="H72" s="25">
        <v>0.09228790000000001</v>
      </c>
      <c r="I72" s="25">
        <v>0.0926382</v>
      </c>
      <c r="J72" s="25">
        <v>0.0927659</v>
      </c>
      <c r="K72" s="25">
        <v>0.0930057</v>
      </c>
      <c r="L72" s="25">
        <v>0.0918868</v>
      </c>
      <c r="M72" s="148">
        <v>0.0923694</v>
      </c>
      <c r="N72" t="s" s="70">
        <v>33</v>
      </c>
      <c r="O72" t="s" s="138">
        <v>33</v>
      </c>
      <c r="P72" t="s" s="138">
        <f>IF(N72=O72,O72,"NASH_EQ_FOUND")</f>
        <v>3621</v>
      </c>
      <c r="Q72" s="25">
        <v>51.1294131278992</v>
      </c>
      <c r="R72" s="153">
        <v>701</v>
      </c>
      <c r="S72" t="s" s="69">
        <v>33</v>
      </c>
      <c r="T72" t="s" s="69">
        <f>IF(Q72&gt;1799,"TIME_LIMIT",S72)</f>
        <v>3644</v>
      </c>
      <c r="U72" t="s" s="70">
        <f>IF(N72=S72,"1","0")</f>
        <v>3645</v>
      </c>
    </row>
    <row r="73" ht="20.05" customHeight="1">
      <c r="A73" s="136">
        <v>72</v>
      </c>
      <c r="B73" s="65">
        <v>4</v>
      </c>
      <c r="C73" t="s" s="19">
        <v>1302</v>
      </c>
      <c r="D73" s="25">
        <v>0.103959</v>
      </c>
      <c r="E73" s="25">
        <v>0.324866</v>
      </c>
      <c r="F73" s="66">
        <v>0.19807</v>
      </c>
      <c r="G73" s="25">
        <v>0.118529</v>
      </c>
      <c r="H73" s="25">
        <v>0.328333</v>
      </c>
      <c r="I73" s="25">
        <v>0.198071</v>
      </c>
      <c r="J73" s="25">
        <v>0.119469</v>
      </c>
      <c r="K73" s="25">
        <v>0.327118</v>
      </c>
      <c r="L73" s="25">
        <v>0.197189</v>
      </c>
      <c r="M73" s="148">
        <v>0.119</v>
      </c>
      <c r="N73" t="s" s="70">
        <v>33</v>
      </c>
      <c r="O73" t="s" s="138">
        <v>33</v>
      </c>
      <c r="P73" t="s" s="138">
        <f>IF(N73=O73,O73,"NASH_EQ_FOUND")</f>
        <v>3621</v>
      </c>
      <c r="Q73" s="25">
        <v>1800</v>
      </c>
      <c r="R73" s="153">
        <v>84</v>
      </c>
      <c r="S73" t="s" s="69">
        <v>33</v>
      </c>
      <c r="T73" t="s" s="69">
        <f>IF(Q73&gt;1799,"TIME_LIMIT",S73)</f>
        <v>63</v>
      </c>
      <c r="U73" t="s" s="70">
        <f>IF(N73=S73,"1","0")</f>
        <v>3645</v>
      </c>
    </row>
    <row r="74" ht="20.05" customHeight="1">
      <c r="A74" s="136">
        <v>73</v>
      </c>
      <c r="B74" s="65">
        <v>4</v>
      </c>
      <c r="C74" t="s" s="19">
        <v>990</v>
      </c>
      <c r="D74" s="25">
        <v>160.815</v>
      </c>
      <c r="E74" s="25">
        <v>12.662</v>
      </c>
      <c r="F74" s="66">
        <v>12.8005</v>
      </c>
      <c r="G74" s="25">
        <v>12.7103</v>
      </c>
      <c r="H74" s="25">
        <v>12.6494</v>
      </c>
      <c r="I74" s="25">
        <v>12.809</v>
      </c>
      <c r="J74" s="25">
        <v>12.6408</v>
      </c>
      <c r="K74" s="25">
        <v>12.7509</v>
      </c>
      <c r="L74" s="25">
        <v>12.8274</v>
      </c>
      <c r="M74" s="148">
        <v>12.6634</v>
      </c>
      <c r="N74" t="s" s="70">
        <v>80</v>
      </c>
      <c r="O74" t="s" s="138">
        <v>80</v>
      </c>
      <c r="P74" t="s" s="138">
        <f>IF(N74=O74,O74,"NASH_EQ_FOUND")</f>
        <v>3615</v>
      </c>
      <c r="Q74" s="25">
        <v>27.2248582839966</v>
      </c>
      <c r="R74" s="153">
        <v>160</v>
      </c>
      <c r="S74" t="s" s="69">
        <v>80</v>
      </c>
      <c r="T74" t="s" s="69">
        <f>IF(Q74&gt;1799,"TIME_LIMIT",S74)</f>
        <v>3648</v>
      </c>
      <c r="U74" t="s" s="70">
        <f>IF(N74=S74,"1","0")</f>
        <v>3645</v>
      </c>
    </row>
    <row r="75" ht="20.05" customHeight="1">
      <c r="A75" s="136">
        <v>74</v>
      </c>
      <c r="B75" s="65">
        <v>4</v>
      </c>
      <c r="C75" t="s" s="19">
        <v>1338</v>
      </c>
      <c r="D75" s="25">
        <v>0.158444</v>
      </c>
      <c r="E75" s="25">
        <v>0.849513</v>
      </c>
      <c r="F75" s="66">
        <v>0.373508</v>
      </c>
      <c r="G75" s="25">
        <v>0.279769</v>
      </c>
      <c r="H75" s="25">
        <v>0.845662</v>
      </c>
      <c r="I75" s="25">
        <v>0.374484</v>
      </c>
      <c r="J75" s="25">
        <v>0.276686</v>
      </c>
      <c r="K75" s="25">
        <v>0.845671</v>
      </c>
      <c r="L75" s="25">
        <v>0.389582</v>
      </c>
      <c r="M75" s="148">
        <v>0.277235</v>
      </c>
      <c r="N75" t="s" s="70">
        <v>33</v>
      </c>
      <c r="O75" t="s" s="138">
        <v>33</v>
      </c>
      <c r="P75" t="s" s="138">
        <f>IF(N75=O75,O75,"NASH_EQ_FOUND")</f>
        <v>3621</v>
      </c>
      <c r="Q75" s="25">
        <v>1800</v>
      </c>
      <c r="R75" s="153">
        <v>71</v>
      </c>
      <c r="S75" t="s" s="69">
        <v>33</v>
      </c>
      <c r="T75" t="s" s="69">
        <f>IF(Q75&gt;1799,"TIME_LIMIT",S75)</f>
        <v>63</v>
      </c>
      <c r="U75" t="s" s="70">
        <f>IF(N75=S75,"1","0")</f>
        <v>3645</v>
      </c>
    </row>
    <row r="76" ht="20.05" customHeight="1">
      <c r="A76" s="136">
        <v>75</v>
      </c>
      <c r="B76" s="65">
        <v>4</v>
      </c>
      <c r="C76" t="s" s="19">
        <v>1302</v>
      </c>
      <c r="D76" s="25">
        <v>0.0957399</v>
      </c>
      <c r="E76" s="25">
        <v>0.236614</v>
      </c>
      <c r="F76" s="66">
        <v>0.111003</v>
      </c>
      <c r="G76" s="25">
        <v>0.110415</v>
      </c>
      <c r="H76" s="25">
        <v>0.237379</v>
      </c>
      <c r="I76" s="25">
        <v>0.110856</v>
      </c>
      <c r="J76" s="25">
        <v>0.110109</v>
      </c>
      <c r="K76" s="25">
        <v>0.237441</v>
      </c>
      <c r="L76" s="25">
        <v>0.111353</v>
      </c>
      <c r="M76" s="148">
        <v>0.110977</v>
      </c>
      <c r="N76" t="s" s="70">
        <v>33</v>
      </c>
      <c r="O76" t="s" s="138">
        <v>33</v>
      </c>
      <c r="P76" t="s" s="138">
        <f>IF(N76=O76,O76,"NASH_EQ_FOUND")</f>
        <v>3621</v>
      </c>
      <c r="Q76" s="25">
        <v>1800</v>
      </c>
      <c r="R76" s="153">
        <v>84</v>
      </c>
      <c r="S76" t="s" s="69">
        <v>33</v>
      </c>
      <c r="T76" t="s" s="69">
        <f>IF(Q76&gt;1799,"TIME_LIMIT",S76)</f>
        <v>63</v>
      </c>
      <c r="U76" t="s" s="70">
        <f>IF(N76=S76,"1","0")</f>
        <v>3645</v>
      </c>
    </row>
    <row r="77" ht="20.05" customHeight="1">
      <c r="A77" s="136">
        <v>76</v>
      </c>
      <c r="B77" s="65">
        <v>4</v>
      </c>
      <c r="C77" t="s" s="19">
        <v>1373</v>
      </c>
      <c r="D77" s="25">
        <v>0.05816</v>
      </c>
      <c r="E77" s="25">
        <v>0.112846</v>
      </c>
      <c r="F77" s="66">
        <v>0.0716104</v>
      </c>
      <c r="G77" s="25">
        <v>0.07146280000000001</v>
      </c>
      <c r="H77" s="25">
        <v>0.113365</v>
      </c>
      <c r="I77" s="25">
        <v>0.0711741</v>
      </c>
      <c r="J77" s="25">
        <v>0.0717821</v>
      </c>
      <c r="K77" s="25">
        <v>0.11279</v>
      </c>
      <c r="L77" s="25">
        <v>0.071586</v>
      </c>
      <c r="M77" s="148">
        <v>0.070941</v>
      </c>
      <c r="N77" t="s" s="70">
        <v>33</v>
      </c>
      <c r="O77" t="s" s="138">
        <v>33</v>
      </c>
      <c r="P77" t="s" s="138">
        <f>IF(N77=O77,O77,"NASH_EQ_FOUND")</f>
        <v>3621</v>
      </c>
      <c r="Q77" s="25">
        <v>1800</v>
      </c>
      <c r="R77" s="153">
        <v>71</v>
      </c>
      <c r="S77" t="s" s="69">
        <v>33</v>
      </c>
      <c r="T77" t="s" s="69">
        <f>IF(Q77&gt;1799,"TIME_LIMIT",S77)</f>
        <v>63</v>
      </c>
      <c r="U77" t="s" s="70">
        <f>IF(N77=S77,"1","0")</f>
        <v>3645</v>
      </c>
    </row>
    <row r="78" ht="20.05" customHeight="1">
      <c r="A78" s="136">
        <v>77</v>
      </c>
      <c r="B78" s="65">
        <v>4</v>
      </c>
      <c r="C78" t="s" s="19">
        <v>1391</v>
      </c>
      <c r="D78" s="25">
        <v>0.14016</v>
      </c>
      <c r="E78" s="25">
        <v>0.516988</v>
      </c>
      <c r="F78" s="66">
        <v>0.25952</v>
      </c>
      <c r="G78" s="25">
        <v>0.157887</v>
      </c>
      <c r="H78" s="25">
        <v>0.520627</v>
      </c>
      <c r="I78" s="25">
        <v>0.259623</v>
      </c>
      <c r="J78" s="25">
        <v>0.157806</v>
      </c>
      <c r="K78" s="25">
        <v>0.5195109999999999</v>
      </c>
      <c r="L78" s="25">
        <v>0.258644</v>
      </c>
      <c r="M78" s="148">
        <v>0.158074</v>
      </c>
      <c r="N78" t="s" s="70">
        <v>33</v>
      </c>
      <c r="O78" t="s" s="138">
        <v>33</v>
      </c>
      <c r="P78" t="s" s="138">
        <f>IF(N78=O78,O78,"NASH_EQ_FOUND")</f>
        <v>3621</v>
      </c>
      <c r="Q78" s="25">
        <v>1800</v>
      </c>
      <c r="R78" s="153">
        <v>59</v>
      </c>
      <c r="S78" t="s" s="69">
        <v>33</v>
      </c>
      <c r="T78" t="s" s="69">
        <f>IF(Q78&gt;1799,"TIME_LIMIT",S78)</f>
        <v>63</v>
      </c>
      <c r="U78" t="s" s="70">
        <f>IF(N78=S78,"1","0")</f>
        <v>3645</v>
      </c>
    </row>
    <row r="79" ht="20.05" customHeight="1">
      <c r="A79" s="136">
        <v>78</v>
      </c>
      <c r="B79" s="65">
        <v>4</v>
      </c>
      <c r="C79" t="s" s="19">
        <v>1409</v>
      </c>
      <c r="D79" s="25">
        <v>0.242743</v>
      </c>
      <c r="E79" s="25">
        <v>0.340869</v>
      </c>
      <c r="F79" s="66">
        <v>0.284997</v>
      </c>
      <c r="G79" s="25">
        <v>0.283498</v>
      </c>
      <c r="H79" s="25">
        <v>0.214635</v>
      </c>
      <c r="I79" s="25">
        <v>0.277351</v>
      </c>
      <c r="J79" s="25">
        <v>0.278525</v>
      </c>
      <c r="K79" s="25">
        <v>0.212567</v>
      </c>
      <c r="L79" s="25">
        <v>0.275151</v>
      </c>
      <c r="M79" s="148">
        <v>0.284288</v>
      </c>
      <c r="N79" t="s" s="70">
        <v>80</v>
      </c>
      <c r="O79" t="s" s="138">
        <v>80</v>
      </c>
      <c r="P79" t="s" s="138">
        <f>IF(N79=O79,O79,"NASH_EQ_FOUND")</f>
        <v>3615</v>
      </c>
      <c r="Q79" s="25">
        <v>1800</v>
      </c>
      <c r="R79" s="153">
        <v>361</v>
      </c>
      <c r="S79" t="s" s="69">
        <v>33</v>
      </c>
      <c r="T79" t="s" s="69">
        <f>IF(Q79&gt;1799,"TIME_LIMIT",S79)</f>
        <v>63</v>
      </c>
      <c r="U79" t="s" s="70">
        <f>IF(N79=S79,"1","0")</f>
        <v>3647</v>
      </c>
    </row>
    <row r="80" ht="20.05" customHeight="1">
      <c r="A80" s="136">
        <v>79</v>
      </c>
      <c r="B80" s="65">
        <v>4</v>
      </c>
      <c r="C80" t="s" s="19">
        <v>1426</v>
      </c>
      <c r="D80" s="25">
        <v>54.9859</v>
      </c>
      <c r="E80" s="25">
        <v>297.649</v>
      </c>
      <c r="F80" s="66">
        <v>297.338</v>
      </c>
      <c r="G80" s="25">
        <v>296.366</v>
      </c>
      <c r="H80" s="25">
        <v>4.68295</v>
      </c>
      <c r="I80" s="25">
        <v>415.643</v>
      </c>
      <c r="J80" s="25">
        <v>422.42</v>
      </c>
      <c r="K80" s="25">
        <v>35.0363</v>
      </c>
      <c r="L80" s="25">
        <v>57.3172</v>
      </c>
      <c r="M80" s="148">
        <v>61.4653</v>
      </c>
      <c r="N80" t="s" s="70">
        <v>80</v>
      </c>
      <c r="O80" t="s" s="138">
        <v>80</v>
      </c>
      <c r="P80" t="s" s="138">
        <f>IF(N80=O80,O80,"NASH_EQ_FOUND")</f>
        <v>3615</v>
      </c>
      <c r="Q80" s="25">
        <v>1800</v>
      </c>
      <c r="R80" s="153">
        <v>71</v>
      </c>
      <c r="S80" t="s" s="69">
        <v>33</v>
      </c>
      <c r="T80" t="s" s="69">
        <f>IF(Q80&gt;1799,"TIME_LIMIT",S80)</f>
        <v>63</v>
      </c>
      <c r="U80" t="s" s="70">
        <f>IF(N80=S80,"1","0")</f>
        <v>3647</v>
      </c>
    </row>
    <row r="81" ht="20.05" customHeight="1">
      <c r="A81" s="136">
        <v>80</v>
      </c>
      <c r="B81" s="65">
        <v>4</v>
      </c>
      <c r="C81" t="s" s="19">
        <v>1409</v>
      </c>
      <c r="D81" s="25">
        <v>0.065828</v>
      </c>
      <c r="E81" s="25">
        <v>0.0786984</v>
      </c>
      <c r="F81" s="66">
        <v>0.0787785</v>
      </c>
      <c r="G81" s="25">
        <v>0.0794879</v>
      </c>
      <c r="H81" s="25">
        <v>0.0786723</v>
      </c>
      <c r="I81" s="25">
        <v>0.08019859999999999</v>
      </c>
      <c r="J81" s="25">
        <v>0.0786511</v>
      </c>
      <c r="K81" s="25">
        <v>0.0791775</v>
      </c>
      <c r="L81" s="25">
        <v>0.0794697</v>
      </c>
      <c r="M81" s="148">
        <v>0.0789825</v>
      </c>
      <c r="N81" t="s" s="70">
        <v>33</v>
      </c>
      <c r="O81" t="s" s="138">
        <v>33</v>
      </c>
      <c r="P81" t="s" s="138">
        <f>IF(N81=O81,O81,"NASH_EQ_FOUND")</f>
        <v>3621</v>
      </c>
      <c r="Q81" s="25">
        <v>54.2277519702911</v>
      </c>
      <c r="R81" s="153">
        <v>701</v>
      </c>
      <c r="S81" t="s" s="69">
        <v>33</v>
      </c>
      <c r="T81" t="s" s="69">
        <f>IF(Q81&gt;1799,"TIME_LIMIT",S81)</f>
        <v>3644</v>
      </c>
      <c r="U81" t="s" s="70">
        <f>IF(N81=S81,"1","0")</f>
        <v>3645</v>
      </c>
    </row>
    <row r="82" ht="20.05" customHeight="1">
      <c r="A82" s="136">
        <v>81</v>
      </c>
      <c r="B82" s="65">
        <v>4</v>
      </c>
      <c r="C82" t="s" s="19">
        <v>1233</v>
      </c>
      <c r="D82" s="25">
        <v>0.191919</v>
      </c>
      <c r="E82" s="25">
        <v>0.795818</v>
      </c>
      <c r="F82" s="66">
        <v>0.333978</v>
      </c>
      <c r="G82" s="25">
        <v>0.363529</v>
      </c>
      <c r="H82" s="25">
        <v>0.80601</v>
      </c>
      <c r="I82" s="25">
        <v>0.333424</v>
      </c>
      <c r="J82" s="25">
        <v>0.369777</v>
      </c>
      <c r="K82" s="25">
        <v>0.80667</v>
      </c>
      <c r="L82" s="25">
        <v>0.334474</v>
      </c>
      <c r="M82" s="148">
        <v>0.36808</v>
      </c>
      <c r="N82" t="s" s="70">
        <v>33</v>
      </c>
      <c r="O82" t="s" s="138">
        <v>33</v>
      </c>
      <c r="P82" t="s" s="138">
        <f>IF(N82=O82,O82,"NASH_EQ_FOUND")</f>
        <v>3621</v>
      </c>
      <c r="Q82" s="25">
        <v>1800</v>
      </c>
      <c r="R82" s="153">
        <v>60</v>
      </c>
      <c r="S82" t="s" s="69">
        <v>33</v>
      </c>
      <c r="T82" t="s" s="69">
        <f>IF(Q82&gt;1799,"TIME_LIMIT",S82)</f>
        <v>63</v>
      </c>
      <c r="U82" t="s" s="70">
        <f>IF(N82=S82,"1","0")</f>
        <v>3645</v>
      </c>
    </row>
    <row r="83" ht="20.05" customHeight="1">
      <c r="A83" s="136">
        <v>82</v>
      </c>
      <c r="B83" s="65">
        <v>4</v>
      </c>
      <c r="C83" t="s" s="19">
        <v>1477</v>
      </c>
      <c r="D83" s="25">
        <v>0.23465</v>
      </c>
      <c r="E83" s="25">
        <v>0.639672</v>
      </c>
      <c r="F83" s="66">
        <v>0.324892</v>
      </c>
      <c r="G83" s="25">
        <v>0.256394</v>
      </c>
      <c r="H83" s="25">
        <v>0.16556</v>
      </c>
      <c r="I83" s="25">
        <v>0.220303</v>
      </c>
      <c r="J83" s="25">
        <v>0.263927</v>
      </c>
      <c r="K83" s="25">
        <v>0.231434</v>
      </c>
      <c r="L83" s="25">
        <v>0.189472</v>
      </c>
      <c r="M83" s="148">
        <v>0.264573</v>
      </c>
      <c r="N83" t="s" s="70">
        <v>80</v>
      </c>
      <c r="O83" t="s" s="138">
        <v>80</v>
      </c>
      <c r="P83" t="s" s="138">
        <f>IF(N83=O83,O83,"NASH_EQ_FOUND")</f>
        <v>3615</v>
      </c>
      <c r="Q83" s="25">
        <v>1800</v>
      </c>
      <c r="R83" s="153">
        <v>362</v>
      </c>
      <c r="S83" t="s" s="69">
        <v>33</v>
      </c>
      <c r="T83" t="s" s="69">
        <f>IF(Q83&gt;1799,"TIME_LIMIT",S83)</f>
        <v>63</v>
      </c>
      <c r="U83" t="s" s="70">
        <f>IF(N83=S83,"1","0")</f>
        <v>3647</v>
      </c>
    </row>
    <row r="84" ht="20.05" customHeight="1">
      <c r="A84" s="136">
        <v>83</v>
      </c>
      <c r="B84" s="65">
        <v>4</v>
      </c>
      <c r="C84" t="s" s="19">
        <v>1496</v>
      </c>
      <c r="D84" s="25">
        <v>1812.11</v>
      </c>
      <c r="E84" s="25">
        <v>1.49819</v>
      </c>
      <c r="F84" s="66">
        <v>1.35873</v>
      </c>
      <c r="G84" s="25">
        <v>1800.08</v>
      </c>
      <c r="H84" s="25">
        <v>8.7316</v>
      </c>
      <c r="I84" s="25">
        <v>51.2772</v>
      </c>
      <c r="J84" s="25">
        <v>1800.08</v>
      </c>
      <c r="K84" s="25">
        <v>8.738189999999999</v>
      </c>
      <c r="L84" s="25">
        <v>76.26260000000001</v>
      </c>
      <c r="M84" s="148">
        <v>1209.76</v>
      </c>
      <c r="N84" t="s" s="70">
        <v>80</v>
      </c>
      <c r="O84" t="s" s="138">
        <v>80</v>
      </c>
      <c r="P84" t="s" s="138">
        <f>IF(N84=O84,O84,"NASH_EQ_FOUND")</f>
        <v>3615</v>
      </c>
      <c r="Q84" s="25">
        <v>1800</v>
      </c>
      <c r="R84" s="153">
        <v>53</v>
      </c>
      <c r="S84" t="s" s="69">
        <v>33</v>
      </c>
      <c r="T84" t="s" s="69">
        <f>IF(Q84&gt;1799,"TIME_LIMIT",S84)</f>
        <v>63</v>
      </c>
      <c r="U84" t="s" s="70">
        <f>IF(N84=S84,"1","0")</f>
        <v>3647</v>
      </c>
    </row>
    <row r="85" ht="20.05" customHeight="1">
      <c r="A85" s="136">
        <v>84</v>
      </c>
      <c r="B85" s="65">
        <v>4</v>
      </c>
      <c r="C85" t="s" s="19">
        <v>1514</v>
      </c>
      <c r="D85" s="25">
        <v>0.259746</v>
      </c>
      <c r="E85" s="25">
        <v>1.89144</v>
      </c>
      <c r="F85" s="66">
        <v>0.793009</v>
      </c>
      <c r="G85" s="25">
        <v>0.660878</v>
      </c>
      <c r="H85" s="25">
        <v>1.90472</v>
      </c>
      <c r="I85" s="25">
        <v>0.796003</v>
      </c>
      <c r="J85" s="25">
        <v>0.6589970000000001</v>
      </c>
      <c r="K85" s="25">
        <v>1.90511</v>
      </c>
      <c r="L85" s="25">
        <v>0.790135</v>
      </c>
      <c r="M85" s="148">
        <v>0.661901</v>
      </c>
      <c r="N85" t="s" s="70">
        <v>33</v>
      </c>
      <c r="O85" t="s" s="138">
        <v>33</v>
      </c>
      <c r="P85" t="s" s="138">
        <f>IF(N85=O85,O85,"NASH_EQ_FOUND")</f>
        <v>3621</v>
      </c>
      <c r="Q85" s="25">
        <v>1800</v>
      </c>
      <c r="R85" s="153">
        <v>362</v>
      </c>
      <c r="S85" t="s" s="69">
        <v>33</v>
      </c>
      <c r="T85" t="s" s="69">
        <f>IF(Q85&gt;1799,"TIME_LIMIT",S85)</f>
        <v>63</v>
      </c>
      <c r="U85" t="s" s="70">
        <f>IF(N85=S85,"1","0")</f>
        <v>3645</v>
      </c>
    </row>
    <row r="86" ht="20.05" customHeight="1">
      <c r="A86" s="136">
        <v>85</v>
      </c>
      <c r="B86" s="65">
        <v>4</v>
      </c>
      <c r="C86" t="s" s="19">
        <v>1373</v>
      </c>
      <c r="D86" s="25">
        <v>0.0654465</v>
      </c>
      <c r="E86" s="25">
        <v>0.123245</v>
      </c>
      <c r="F86" s="66">
        <v>0.0771647</v>
      </c>
      <c r="G86" s="25">
        <v>0.077776</v>
      </c>
      <c r="H86" s="25">
        <v>0.123764</v>
      </c>
      <c r="I86" s="25">
        <v>0.07701909999999999</v>
      </c>
      <c r="J86" s="25">
        <v>0.0771934</v>
      </c>
      <c r="K86" s="25">
        <v>0.124142</v>
      </c>
      <c r="L86" s="25">
        <v>0.0771067</v>
      </c>
      <c r="M86" s="148">
        <v>0.0772405</v>
      </c>
      <c r="N86" t="s" s="70">
        <v>33</v>
      </c>
      <c r="O86" t="s" s="138">
        <v>33</v>
      </c>
      <c r="P86" t="s" s="138">
        <f>IF(N86=O86,O86,"NASH_EQ_FOUND")</f>
        <v>3621</v>
      </c>
      <c r="Q86" s="25">
        <v>62.8047320842743</v>
      </c>
      <c r="R86" s="153">
        <v>701</v>
      </c>
      <c r="S86" t="s" s="69">
        <v>33</v>
      </c>
      <c r="T86" t="s" s="69">
        <f>IF(Q86&gt;1799,"TIME_LIMIT",S86)</f>
        <v>3644</v>
      </c>
      <c r="U86" t="s" s="70">
        <f>IF(N86=S86,"1","0")</f>
        <v>3645</v>
      </c>
    </row>
    <row r="87" ht="20.05" customHeight="1">
      <c r="A87" s="136">
        <v>86</v>
      </c>
      <c r="B87" s="65">
        <v>4</v>
      </c>
      <c r="C87" t="s" s="19">
        <v>1548</v>
      </c>
      <c r="D87" s="25">
        <v>0.152826</v>
      </c>
      <c r="E87" s="25">
        <v>0.145493</v>
      </c>
      <c r="F87" s="66">
        <v>0.146131</v>
      </c>
      <c r="G87" s="25">
        <v>0.145433</v>
      </c>
      <c r="H87" s="25">
        <v>0.145789</v>
      </c>
      <c r="I87" s="25">
        <v>0.145719</v>
      </c>
      <c r="J87" s="25">
        <v>0.145792</v>
      </c>
      <c r="K87" s="25">
        <v>0.146108</v>
      </c>
      <c r="L87" s="25">
        <v>0.144558</v>
      </c>
      <c r="M87" s="148">
        <v>0.145638</v>
      </c>
      <c r="N87" t="s" s="70">
        <v>80</v>
      </c>
      <c r="O87" t="s" s="138">
        <v>80</v>
      </c>
      <c r="P87" t="s" s="138">
        <f>IF(N87=O87,O87,"NASH_EQ_FOUND")</f>
        <v>3615</v>
      </c>
      <c r="Q87" s="25">
        <v>1800</v>
      </c>
      <c r="R87" s="153">
        <v>59</v>
      </c>
      <c r="S87" t="s" s="69">
        <v>33</v>
      </c>
      <c r="T87" t="s" s="69">
        <f>IF(Q87&gt;1799,"TIME_LIMIT",S87)</f>
        <v>63</v>
      </c>
      <c r="U87" t="s" s="70">
        <f>IF(N87=S87,"1","0")</f>
        <v>3647</v>
      </c>
    </row>
    <row r="88" ht="20.05" customHeight="1">
      <c r="A88" s="136">
        <v>87</v>
      </c>
      <c r="B88" s="65">
        <v>4</v>
      </c>
      <c r="C88" t="s" s="19">
        <v>1565</v>
      </c>
      <c r="D88" s="25">
        <v>0.418315</v>
      </c>
      <c r="E88" s="25">
        <v>34.4436</v>
      </c>
      <c r="F88" s="66">
        <v>34.3092</v>
      </c>
      <c r="G88" s="25">
        <v>0.462829</v>
      </c>
      <c r="H88" s="25">
        <v>0.741317</v>
      </c>
      <c r="I88" s="25">
        <v>0.420044</v>
      </c>
      <c r="J88" s="25">
        <v>0.444728</v>
      </c>
      <c r="K88" s="25">
        <v>0.58035</v>
      </c>
      <c r="L88" s="25">
        <v>1800.09</v>
      </c>
      <c r="M88" s="148">
        <v>0.493146</v>
      </c>
      <c r="N88" t="s" s="70">
        <v>80</v>
      </c>
      <c r="O88" t="s" s="138">
        <v>33</v>
      </c>
      <c r="P88" t="s" s="138">
        <f>IF(N88=O88,O88,"NASH_EQ_FOUND")</f>
        <v>80</v>
      </c>
      <c r="Q88" s="25">
        <v>827.376879692078</v>
      </c>
      <c r="R88" s="153">
        <v>361</v>
      </c>
      <c r="S88" t="s" s="69">
        <v>80</v>
      </c>
      <c r="T88" t="s" s="69">
        <f>IF(Q88&gt;1799,"TIME_LIMIT",S88)</f>
        <v>3648</v>
      </c>
      <c r="U88" t="s" s="70">
        <f>IF(N88=S88,"1","0")</f>
        <v>3645</v>
      </c>
    </row>
    <row r="89" ht="20.05" customHeight="1">
      <c r="A89" s="136">
        <v>88</v>
      </c>
      <c r="B89" s="65">
        <v>4</v>
      </c>
      <c r="C89" t="s" s="19">
        <v>1059</v>
      </c>
      <c r="D89" s="25">
        <v>0.184177</v>
      </c>
      <c r="E89" s="25">
        <v>0.333084</v>
      </c>
      <c r="F89" s="66">
        <v>0.215066</v>
      </c>
      <c r="G89" s="25">
        <v>0.21511</v>
      </c>
      <c r="H89" s="25">
        <v>0.180257</v>
      </c>
      <c r="I89" s="25">
        <v>0.214805</v>
      </c>
      <c r="J89" s="25">
        <v>0.215012</v>
      </c>
      <c r="K89" s="25">
        <v>0.245741</v>
      </c>
      <c r="L89" s="25">
        <v>0.21392</v>
      </c>
      <c r="M89" s="148">
        <v>0.215604</v>
      </c>
      <c r="N89" t="s" s="70">
        <v>80</v>
      </c>
      <c r="O89" t="s" s="138">
        <v>80</v>
      </c>
      <c r="P89" t="s" s="138">
        <f>IF(N89=O89,O89,"NASH_EQ_FOUND")</f>
        <v>3615</v>
      </c>
      <c r="Q89" s="25">
        <v>1800</v>
      </c>
      <c r="R89" s="153">
        <v>71</v>
      </c>
      <c r="S89" t="s" s="69">
        <v>33</v>
      </c>
      <c r="T89" t="s" s="69">
        <f>IF(Q89&gt;1799,"TIME_LIMIT",S89)</f>
        <v>63</v>
      </c>
      <c r="U89" t="s" s="70">
        <f>IF(N89=S89,"1","0")</f>
        <v>3647</v>
      </c>
    </row>
    <row r="90" ht="20.05" customHeight="1">
      <c r="A90" s="136">
        <v>89</v>
      </c>
      <c r="B90" s="65">
        <v>4</v>
      </c>
      <c r="C90" t="s" s="19">
        <v>1601</v>
      </c>
      <c r="D90" s="25">
        <v>0.0506274</v>
      </c>
      <c r="E90" s="25">
        <v>0.062117</v>
      </c>
      <c r="F90" s="66">
        <v>0.0621374</v>
      </c>
      <c r="G90" s="25">
        <v>0.0623892</v>
      </c>
      <c r="H90" s="25">
        <v>0.0619618</v>
      </c>
      <c r="I90" s="25">
        <v>0.062111</v>
      </c>
      <c r="J90" s="25">
        <v>0.063442</v>
      </c>
      <c r="K90" s="25">
        <v>0.0619574</v>
      </c>
      <c r="L90" s="25">
        <v>0.0622599</v>
      </c>
      <c r="M90" s="148">
        <v>0.0626987</v>
      </c>
      <c r="N90" t="s" s="70">
        <v>33</v>
      </c>
      <c r="O90" t="s" s="138">
        <v>33</v>
      </c>
      <c r="P90" t="s" s="138">
        <f>IF(N90=O90,O90,"NASH_EQ_FOUND")</f>
        <v>3621</v>
      </c>
      <c r="Q90" s="25">
        <v>57.7843022346497</v>
      </c>
      <c r="R90" s="153">
        <v>701</v>
      </c>
      <c r="S90" t="s" s="69">
        <v>33</v>
      </c>
      <c r="T90" t="s" s="69">
        <f>IF(Q90&gt;1799,"TIME_LIMIT",S90)</f>
        <v>3644</v>
      </c>
      <c r="U90" t="s" s="70">
        <f>IF(N90=S90,"1","0")</f>
        <v>3645</v>
      </c>
    </row>
    <row r="91" ht="20.05" customHeight="1">
      <c r="A91" s="136">
        <v>90</v>
      </c>
      <c r="B91" s="65">
        <v>4</v>
      </c>
      <c r="C91" t="s" s="19">
        <v>1618</v>
      </c>
      <c r="D91" s="25">
        <v>0.467941</v>
      </c>
      <c r="E91" s="25">
        <v>0.512944</v>
      </c>
      <c r="F91" s="66">
        <v>0.330917</v>
      </c>
      <c r="G91" s="25">
        <v>0.332598</v>
      </c>
      <c r="H91" s="25">
        <v>0.239662</v>
      </c>
      <c r="I91" s="25">
        <v>0.315903</v>
      </c>
      <c r="J91" s="25">
        <v>0.314733</v>
      </c>
      <c r="K91" s="25">
        <v>0.523331</v>
      </c>
      <c r="L91" s="25">
        <v>0.335881</v>
      </c>
      <c r="M91" s="148">
        <v>0.318246</v>
      </c>
      <c r="N91" t="s" s="70">
        <v>80</v>
      </c>
      <c r="O91" t="s" s="138">
        <v>80</v>
      </c>
      <c r="P91" t="s" s="138">
        <f>IF(N91=O91,O91,"NASH_EQ_FOUND")</f>
        <v>3615</v>
      </c>
      <c r="Q91" s="25">
        <v>1800</v>
      </c>
      <c r="R91" s="153">
        <v>53</v>
      </c>
      <c r="S91" t="s" s="69">
        <v>33</v>
      </c>
      <c r="T91" t="s" s="69">
        <f>IF(Q91&gt;1799,"TIME_LIMIT",S91)</f>
        <v>63</v>
      </c>
      <c r="U91" t="s" s="70">
        <f>IF(N91=S91,"1","0")</f>
        <v>3647</v>
      </c>
    </row>
    <row r="92" ht="20.05" customHeight="1">
      <c r="A92" s="136">
        <v>91</v>
      </c>
      <c r="B92" s="65">
        <v>4</v>
      </c>
      <c r="C92" t="s" s="19">
        <v>1095</v>
      </c>
      <c r="D92" s="25">
        <v>1800.16</v>
      </c>
      <c r="E92" s="25">
        <v>0.381</v>
      </c>
      <c r="F92" s="66">
        <v>0.382019</v>
      </c>
      <c r="G92" s="25">
        <v>0.379816</v>
      </c>
      <c r="H92" s="25">
        <v>0.382227</v>
      </c>
      <c r="I92" s="25">
        <v>0.380614</v>
      </c>
      <c r="J92" s="25">
        <v>0.381526</v>
      </c>
      <c r="K92" s="25">
        <v>0.379603</v>
      </c>
      <c r="L92" s="25">
        <v>0.38269</v>
      </c>
      <c r="M92" s="148">
        <v>0.379632</v>
      </c>
      <c r="N92" t="s" s="70">
        <v>80</v>
      </c>
      <c r="O92" t="s" s="138">
        <v>80</v>
      </c>
      <c r="P92" t="s" s="138">
        <f>IF(N92=O92,O92,"NASH_EQ_FOUND")</f>
        <v>3615</v>
      </c>
      <c r="Q92" s="25">
        <v>1800</v>
      </c>
      <c r="R92" s="153">
        <v>361</v>
      </c>
      <c r="S92" t="s" s="69">
        <v>33</v>
      </c>
      <c r="T92" t="s" s="69">
        <f>IF(Q92&gt;1799,"TIME_LIMIT",S92)</f>
        <v>63</v>
      </c>
      <c r="U92" t="s" s="70">
        <f>IF(N92=S92,"1","0")</f>
        <v>3647</v>
      </c>
    </row>
    <row r="93" ht="20.05" customHeight="1">
      <c r="A93" s="136">
        <v>92</v>
      </c>
      <c r="B93" s="65">
        <v>4</v>
      </c>
      <c r="C93" t="s" s="19">
        <v>1078</v>
      </c>
      <c r="D93" s="25">
        <v>0.464015</v>
      </c>
      <c r="E93" s="25">
        <v>0.919261</v>
      </c>
      <c r="F93" s="66">
        <v>0.726001</v>
      </c>
      <c r="G93" s="25">
        <v>0.858218</v>
      </c>
      <c r="H93" s="25">
        <v>0.229763</v>
      </c>
      <c r="I93" s="25">
        <v>0.5671349999999999</v>
      </c>
      <c r="J93" s="25">
        <v>0.48182</v>
      </c>
      <c r="K93" s="25">
        <v>0.458835</v>
      </c>
      <c r="L93" s="25">
        <v>0.364515</v>
      </c>
      <c r="M93" s="148">
        <v>0.403847</v>
      </c>
      <c r="N93" t="s" s="70">
        <v>80</v>
      </c>
      <c r="O93" t="s" s="138">
        <v>80</v>
      </c>
      <c r="P93" t="s" s="138">
        <f>IF(N93=O93,O93,"NASH_EQ_FOUND")</f>
        <v>3615</v>
      </c>
      <c r="Q93" s="25">
        <v>3.92296266555786</v>
      </c>
      <c r="R93" s="153">
        <v>61</v>
      </c>
      <c r="S93" t="s" s="69">
        <v>80</v>
      </c>
      <c r="T93" t="s" s="69">
        <f>IF(Q93&gt;1799,"TIME_LIMIT",S93)</f>
        <v>3648</v>
      </c>
      <c r="U93" t="s" s="70">
        <f>IF(N93=S93,"1","0")</f>
        <v>3645</v>
      </c>
    </row>
    <row r="94" ht="20.05" customHeight="1">
      <c r="A94" s="136">
        <v>93</v>
      </c>
      <c r="B94" s="65">
        <v>4</v>
      </c>
      <c r="C94" t="s" s="19">
        <v>990</v>
      </c>
      <c r="D94" s="25">
        <v>0.413862</v>
      </c>
      <c r="E94" s="25">
        <v>0.661992</v>
      </c>
      <c r="F94" s="66">
        <v>0.51462</v>
      </c>
      <c r="G94" s="25">
        <v>0.39941</v>
      </c>
      <c r="H94" s="25">
        <v>0.600932</v>
      </c>
      <c r="I94" s="25">
        <v>0.443952</v>
      </c>
      <c r="J94" s="25">
        <v>0.455929</v>
      </c>
      <c r="K94" s="25">
        <v>0.704707</v>
      </c>
      <c r="L94" s="25">
        <v>0.851428</v>
      </c>
      <c r="M94" s="148">
        <v>0.426179</v>
      </c>
      <c r="N94" t="s" s="70">
        <v>80</v>
      </c>
      <c r="O94" t="s" s="138">
        <v>80</v>
      </c>
      <c r="P94" t="s" s="138">
        <f>IF(N94=O94,O94,"NASH_EQ_FOUND")</f>
        <v>3615</v>
      </c>
      <c r="Q94" s="25">
        <v>1800</v>
      </c>
      <c r="R94" s="153">
        <v>53</v>
      </c>
      <c r="S94" t="s" s="69">
        <v>33</v>
      </c>
      <c r="T94" t="s" s="69">
        <f>IF(Q94&gt;1799,"TIME_LIMIT",S94)</f>
        <v>63</v>
      </c>
      <c r="U94" t="s" s="70">
        <f>IF(N94=S94,"1","0")</f>
        <v>3647</v>
      </c>
    </row>
    <row r="95" ht="20.05" customHeight="1">
      <c r="A95" s="136">
        <v>94</v>
      </c>
      <c r="B95" s="65">
        <v>4</v>
      </c>
      <c r="C95" t="s" s="19">
        <v>1199</v>
      </c>
      <c r="D95" s="25">
        <v>0.995418</v>
      </c>
      <c r="E95" s="25">
        <v>3.27887</v>
      </c>
      <c r="F95" s="66">
        <v>2.03086</v>
      </c>
      <c r="G95" s="25">
        <v>2.86265</v>
      </c>
      <c r="H95" s="25">
        <v>0.439773</v>
      </c>
      <c r="I95" s="25">
        <v>1.74003</v>
      </c>
      <c r="J95" s="25">
        <v>1.23096</v>
      </c>
      <c r="K95" s="25">
        <v>3.31065</v>
      </c>
      <c r="L95" s="25">
        <v>57.7212</v>
      </c>
      <c r="M95" s="148">
        <v>2.64767</v>
      </c>
      <c r="N95" t="s" s="70">
        <v>80</v>
      </c>
      <c r="O95" t="s" s="138">
        <v>80</v>
      </c>
      <c r="P95" t="s" s="138">
        <f>IF(N95=O95,O95,"NASH_EQ_FOUND")</f>
        <v>3615</v>
      </c>
      <c r="Q95" s="25">
        <v>458.962941646576</v>
      </c>
      <c r="R95" s="153">
        <v>362</v>
      </c>
      <c r="S95" t="s" s="69">
        <v>80</v>
      </c>
      <c r="T95" t="s" s="69">
        <f>IF(Q95&gt;1799,"TIME_LIMIT",S95)</f>
        <v>3648</v>
      </c>
      <c r="U95" t="s" s="70">
        <f>IF(N95=S95,"1","0")</f>
        <v>3645</v>
      </c>
    </row>
    <row r="96" ht="20.05" customHeight="1">
      <c r="A96" s="136">
        <v>95</v>
      </c>
      <c r="B96" s="65">
        <v>4</v>
      </c>
      <c r="C96" t="s" s="19">
        <v>1119</v>
      </c>
      <c r="D96" s="25">
        <v>0.07848479999999999</v>
      </c>
      <c r="E96" s="25">
        <v>0.195263</v>
      </c>
      <c r="F96" s="66">
        <v>0.091534</v>
      </c>
      <c r="G96" s="25">
        <v>0.0933186</v>
      </c>
      <c r="H96" s="25">
        <v>0.198834</v>
      </c>
      <c r="I96" s="25">
        <v>0.0912524</v>
      </c>
      <c r="J96" s="25">
        <v>0.0925527</v>
      </c>
      <c r="K96" s="25">
        <v>0.198667</v>
      </c>
      <c r="L96" s="25">
        <v>0.0915077</v>
      </c>
      <c r="M96" s="148">
        <v>0.0916006</v>
      </c>
      <c r="N96" t="s" s="70">
        <v>33</v>
      </c>
      <c r="O96" t="s" s="138">
        <v>33</v>
      </c>
      <c r="P96" t="s" s="138">
        <f>IF(N96=O96,O96,"NASH_EQ_FOUND")</f>
        <v>3621</v>
      </c>
      <c r="Q96" s="25">
        <v>1800</v>
      </c>
      <c r="R96" s="153">
        <v>71</v>
      </c>
      <c r="S96" t="s" s="69">
        <v>33</v>
      </c>
      <c r="T96" t="s" s="69">
        <f>IF(Q96&gt;1799,"TIME_LIMIT",S96)</f>
        <v>63</v>
      </c>
      <c r="U96" t="s" s="70">
        <f>IF(N96=S96,"1","0")</f>
        <v>3645</v>
      </c>
    </row>
    <row r="97" ht="20.05" customHeight="1">
      <c r="A97" s="136">
        <v>96</v>
      </c>
      <c r="B97" s="65">
        <v>4</v>
      </c>
      <c r="C97" t="s" s="19">
        <v>1727</v>
      </c>
      <c r="D97" s="25">
        <v>0.0609416</v>
      </c>
      <c r="E97" s="25">
        <v>0.111972</v>
      </c>
      <c r="F97" s="66">
        <v>0.0727288</v>
      </c>
      <c r="G97" s="25">
        <v>0.0722976</v>
      </c>
      <c r="H97" s="25">
        <v>0.113428</v>
      </c>
      <c r="I97" s="25">
        <v>0.072197</v>
      </c>
      <c r="J97" s="25">
        <v>0.0727058</v>
      </c>
      <c r="K97" s="25">
        <v>0.112806</v>
      </c>
      <c r="L97" s="25">
        <v>0.07396949999999999</v>
      </c>
      <c r="M97" s="148">
        <v>0.07272049999999999</v>
      </c>
      <c r="N97" t="s" s="70">
        <v>33</v>
      </c>
      <c r="O97" t="s" s="138">
        <v>33</v>
      </c>
      <c r="P97" t="s" s="138">
        <f>IF(N97=O97,O97,"NASH_EQ_FOUND")</f>
        <v>3621</v>
      </c>
      <c r="Q97" s="25">
        <v>1800</v>
      </c>
      <c r="R97" s="153">
        <v>71</v>
      </c>
      <c r="S97" t="s" s="69">
        <v>33</v>
      </c>
      <c r="T97" t="s" s="69">
        <f>IF(Q97&gt;1799,"TIME_LIMIT",S97)</f>
        <v>63</v>
      </c>
      <c r="U97" t="s" s="70">
        <f>IF(N97=S97,"1","0")</f>
        <v>3645</v>
      </c>
    </row>
    <row r="98" ht="20.05" customHeight="1">
      <c r="A98" s="136">
        <v>97</v>
      </c>
      <c r="B98" s="65">
        <v>4</v>
      </c>
      <c r="C98" t="s" s="19">
        <v>990</v>
      </c>
      <c r="D98" s="25">
        <v>0.217666</v>
      </c>
      <c r="E98" s="25">
        <v>0.317228</v>
      </c>
      <c r="F98" s="66">
        <v>0.256654</v>
      </c>
      <c r="G98" s="25">
        <v>0.255646</v>
      </c>
      <c r="H98" s="25">
        <v>0.219768</v>
      </c>
      <c r="I98" s="25">
        <v>0.254562</v>
      </c>
      <c r="J98" s="25">
        <v>0.254233</v>
      </c>
      <c r="K98" s="25">
        <v>0.319853</v>
      </c>
      <c r="L98" s="25">
        <v>0.254965</v>
      </c>
      <c r="M98" s="148">
        <v>0.255339</v>
      </c>
      <c r="N98" t="s" s="70">
        <v>80</v>
      </c>
      <c r="O98" t="s" s="138">
        <v>80</v>
      </c>
      <c r="P98" t="s" s="138">
        <f>IF(N98=O98,O98,"NASH_EQ_FOUND")</f>
        <v>3615</v>
      </c>
      <c r="Q98" s="25">
        <v>1800</v>
      </c>
      <c r="R98" s="153">
        <v>77</v>
      </c>
      <c r="S98" t="s" s="69">
        <v>33</v>
      </c>
      <c r="T98" t="s" s="69">
        <f>IF(Q98&gt;1799,"TIME_LIMIT",S98)</f>
        <v>63</v>
      </c>
      <c r="U98" t="s" s="70">
        <f>IF(N98=S98,"1","0")</f>
        <v>3647</v>
      </c>
    </row>
    <row r="99" ht="20.05" customHeight="1">
      <c r="A99" s="136">
        <v>98</v>
      </c>
      <c r="B99" s="65">
        <v>4</v>
      </c>
      <c r="C99" t="s" s="19">
        <v>1601</v>
      </c>
      <c r="D99" s="25">
        <v>0.266906</v>
      </c>
      <c r="E99" s="25">
        <v>0.178568</v>
      </c>
      <c r="F99" s="66">
        <v>0.178511</v>
      </c>
      <c r="G99" s="25">
        <v>0.179533</v>
      </c>
      <c r="H99" s="25">
        <v>0.180657</v>
      </c>
      <c r="I99" s="25">
        <v>0.17784</v>
      </c>
      <c r="J99" s="25">
        <v>0.179394</v>
      </c>
      <c r="K99" s="25">
        <v>0.179213</v>
      </c>
      <c r="L99" s="25">
        <v>0.178382</v>
      </c>
      <c r="M99" s="148">
        <v>0.179703</v>
      </c>
      <c r="N99" t="s" s="70">
        <v>80</v>
      </c>
      <c r="O99" t="s" s="138">
        <v>80</v>
      </c>
      <c r="P99" t="s" s="138">
        <f>IF(N99=O99,O99,"NASH_EQ_FOUND")</f>
        <v>3615</v>
      </c>
      <c r="Q99" s="25">
        <v>1.45546936988831</v>
      </c>
      <c r="R99" s="153">
        <v>60</v>
      </c>
      <c r="S99" t="s" s="69">
        <v>80</v>
      </c>
      <c r="T99" t="s" s="69">
        <f>IF(Q99&gt;1799,"TIME_LIMIT",S99)</f>
        <v>3648</v>
      </c>
      <c r="U99" t="s" s="70">
        <f>IF(N99=S99,"1","0")</f>
        <v>3645</v>
      </c>
    </row>
    <row r="100" ht="20.05" customHeight="1">
      <c r="A100" s="136">
        <v>99</v>
      </c>
      <c r="B100" s="65">
        <v>4</v>
      </c>
      <c r="C100" t="s" s="19">
        <v>990</v>
      </c>
      <c r="D100" s="25">
        <v>0.174277</v>
      </c>
      <c r="E100" s="25">
        <v>0.631291</v>
      </c>
      <c r="F100" s="66">
        <v>0.316558</v>
      </c>
      <c r="G100" s="25">
        <v>0.19104</v>
      </c>
      <c r="H100" s="25">
        <v>0.636615</v>
      </c>
      <c r="I100" s="25">
        <v>0.31726</v>
      </c>
      <c r="J100" s="25">
        <v>0.18931</v>
      </c>
      <c r="K100" s="25">
        <v>0.6363</v>
      </c>
      <c r="L100" s="25">
        <v>0.318572</v>
      </c>
      <c r="M100" s="148">
        <v>0.189784</v>
      </c>
      <c r="N100" t="s" s="74">
        <v>33</v>
      </c>
      <c r="O100" t="s" s="138">
        <v>33</v>
      </c>
      <c r="P100" t="s" s="138">
        <f>IF(N100=O100,O100,"NASH_EQ_FOUND")</f>
        <v>3621</v>
      </c>
      <c r="Q100" s="25">
        <v>1800</v>
      </c>
      <c r="R100" s="153">
        <v>362</v>
      </c>
      <c r="S100" t="s" s="73">
        <v>33</v>
      </c>
      <c r="T100" t="s" s="73">
        <f>IF(Q100&gt;1799,"TIME_LIMIT",S100)</f>
        <v>63</v>
      </c>
      <c r="U100" t="s" s="74">
        <f>IF(N100=S100,"1","0")</f>
        <v>3645</v>
      </c>
    </row>
    <row r="101" ht="20.05" customHeight="1">
      <c r="A101" s="136">
        <v>100</v>
      </c>
      <c r="B101" s="65">
        <v>5</v>
      </c>
      <c r="C101" t="s" s="19">
        <v>1794</v>
      </c>
      <c r="D101" s="25">
        <v>0.149329</v>
      </c>
      <c r="E101" s="25">
        <v>0.384853</v>
      </c>
      <c r="F101" s="66">
        <v>0.16675</v>
      </c>
      <c r="G101" s="25">
        <v>0.164256</v>
      </c>
      <c r="H101" s="25">
        <v>0.390253</v>
      </c>
      <c r="I101" s="25">
        <v>0.16409</v>
      </c>
      <c r="J101" s="25">
        <v>0.165893</v>
      </c>
      <c r="K101" s="25">
        <v>0.383783</v>
      </c>
      <c r="L101" s="25">
        <v>0.165589</v>
      </c>
      <c r="M101" s="148">
        <v>0.166013</v>
      </c>
      <c r="N101" t="s" s="78">
        <v>33</v>
      </c>
      <c r="O101" t="s" s="138">
        <v>33</v>
      </c>
      <c r="P101" t="s" s="138">
        <f>IF(N101=O101,O101,"NASH_EQ_FOUND")</f>
        <v>3621</v>
      </c>
      <c r="Q101" s="25">
        <v>1800</v>
      </c>
      <c r="R101" s="153">
        <v>77</v>
      </c>
      <c r="S101" t="s" s="77">
        <v>33</v>
      </c>
      <c r="T101" t="s" s="77">
        <f>IF(Q101&gt;1799,"TIME_LIMIT",S101)</f>
        <v>63</v>
      </c>
      <c r="U101" t="s" s="78">
        <f>IF(N101=S101,"1","0")</f>
        <v>3645</v>
      </c>
    </row>
    <row r="102" ht="20.05" customHeight="1">
      <c r="A102" s="136">
        <v>101</v>
      </c>
      <c r="B102" s="65">
        <v>5</v>
      </c>
      <c r="C102" t="s" s="19">
        <v>1814</v>
      </c>
      <c r="D102" s="25">
        <v>1800.36</v>
      </c>
      <c r="E102" s="25">
        <v>1800.24</v>
      </c>
      <c r="F102" s="66">
        <v>1800.37</v>
      </c>
      <c r="G102" s="25">
        <v>1800.26</v>
      </c>
      <c r="H102" s="25">
        <v>1.82344</v>
      </c>
      <c r="I102" s="25">
        <v>1800.18</v>
      </c>
      <c r="J102" s="25">
        <v>1800.24</v>
      </c>
      <c r="K102" s="25">
        <v>1800.17</v>
      </c>
      <c r="L102" s="25">
        <v>1800.22</v>
      </c>
      <c r="M102" s="148">
        <v>1800.25</v>
      </c>
      <c r="N102" t="s" s="70">
        <v>80</v>
      </c>
      <c r="O102" t="s" s="138">
        <v>80</v>
      </c>
      <c r="P102" t="s" s="138">
        <f>IF(N102=O102,O102,"NASH_EQ_FOUND")</f>
        <v>3615</v>
      </c>
      <c r="Q102" s="25">
        <v>1800</v>
      </c>
      <c r="R102" s="153">
        <v>69</v>
      </c>
      <c r="S102" t="s" s="69">
        <v>33</v>
      </c>
      <c r="T102" t="s" s="69">
        <f>IF(Q102&gt;1799,"TIME_LIMIT",S102)</f>
        <v>63</v>
      </c>
      <c r="U102" t="s" s="70">
        <f>IF(N102=S102,"1","0")</f>
        <v>3647</v>
      </c>
    </row>
    <row r="103" ht="20.05" customHeight="1">
      <c r="A103" s="136">
        <v>102</v>
      </c>
      <c r="B103" s="65">
        <v>5</v>
      </c>
      <c r="C103" t="s" s="19">
        <v>1839</v>
      </c>
      <c r="D103" s="25">
        <v>4.45024</v>
      </c>
      <c r="E103" s="25">
        <v>2.36403</v>
      </c>
      <c r="F103" s="66">
        <v>1.13854</v>
      </c>
      <c r="G103" s="25">
        <v>1.35524</v>
      </c>
      <c r="H103" s="25">
        <v>4.71017</v>
      </c>
      <c r="I103" s="25">
        <v>2.84009</v>
      </c>
      <c r="J103" s="25">
        <v>41.9695</v>
      </c>
      <c r="K103" s="25">
        <v>51.4743</v>
      </c>
      <c r="L103" s="25">
        <v>1.34584</v>
      </c>
      <c r="M103" s="148">
        <v>3.7561</v>
      </c>
      <c r="N103" t="s" s="70">
        <v>80</v>
      </c>
      <c r="O103" t="s" s="138">
        <v>80</v>
      </c>
      <c r="P103" t="s" s="138">
        <f>IF(N103=O103,O103,"NASH_EQ_FOUND")</f>
        <v>3615</v>
      </c>
      <c r="Q103" s="25">
        <v>1800</v>
      </c>
      <c r="R103" s="153">
        <v>363</v>
      </c>
      <c r="S103" t="s" s="69">
        <v>80</v>
      </c>
      <c r="T103" t="s" s="69">
        <f>IF(Q103&gt;1799,"TIME_LIMIT",S103)</f>
        <v>63</v>
      </c>
      <c r="U103" t="s" s="70">
        <f>IF(N103=S103,"1","0")</f>
        <v>3645</v>
      </c>
    </row>
    <row r="104" ht="20.05" customHeight="1">
      <c r="A104" s="136">
        <v>103</v>
      </c>
      <c r="B104" s="65">
        <v>5</v>
      </c>
      <c r="C104" t="s" s="19">
        <v>1862</v>
      </c>
      <c r="D104" s="25">
        <v>1.28895</v>
      </c>
      <c r="E104" s="25">
        <v>0.27722</v>
      </c>
      <c r="F104" s="66">
        <v>0.277125</v>
      </c>
      <c r="G104" s="25">
        <v>0.27817</v>
      </c>
      <c r="H104" s="25">
        <v>0.278063</v>
      </c>
      <c r="I104" s="25">
        <v>0.277046</v>
      </c>
      <c r="J104" s="25">
        <v>0.277674</v>
      </c>
      <c r="K104" s="25">
        <v>0.275495</v>
      </c>
      <c r="L104" s="25">
        <v>0.27549</v>
      </c>
      <c r="M104" s="148">
        <v>0.276877</v>
      </c>
      <c r="N104" t="s" s="70">
        <v>80</v>
      </c>
      <c r="O104" t="s" s="138">
        <v>80</v>
      </c>
      <c r="P104" t="s" s="138">
        <f>IF(N104=O104,O104,"NASH_EQ_FOUND")</f>
        <v>3615</v>
      </c>
      <c r="Q104" s="25">
        <v>1800</v>
      </c>
      <c r="R104" s="153">
        <v>69</v>
      </c>
      <c r="S104" t="s" s="69">
        <v>33</v>
      </c>
      <c r="T104" t="s" s="69">
        <f>IF(Q104&gt;1799,"TIME_LIMIT",S104)</f>
        <v>63</v>
      </c>
      <c r="U104" t="s" s="70">
        <f>IF(N104=S104,"1","0")</f>
        <v>3647</v>
      </c>
    </row>
    <row r="105" ht="20.05" customHeight="1">
      <c r="A105" s="136">
        <v>104</v>
      </c>
      <c r="B105" s="65">
        <v>5</v>
      </c>
      <c r="C105" t="s" s="19">
        <v>1881</v>
      </c>
      <c r="D105" s="25">
        <v>0.368045</v>
      </c>
      <c r="E105" s="25">
        <v>0.310688</v>
      </c>
      <c r="F105" s="66">
        <v>0.330079</v>
      </c>
      <c r="G105" s="25">
        <v>0.332301</v>
      </c>
      <c r="H105" s="25">
        <v>0.417914</v>
      </c>
      <c r="I105" s="25">
        <v>0.312595</v>
      </c>
      <c r="J105" s="25">
        <v>0.313112</v>
      </c>
      <c r="K105" s="25">
        <v>0.604102</v>
      </c>
      <c r="L105" s="25">
        <v>0.312604</v>
      </c>
      <c r="M105" s="148">
        <v>0.332274</v>
      </c>
      <c r="N105" t="s" s="70">
        <v>80</v>
      </c>
      <c r="O105" t="s" s="138">
        <v>80</v>
      </c>
      <c r="P105" t="s" s="138">
        <f>IF(N105=O105,O105,"NASH_EQ_FOUND")</f>
        <v>3615</v>
      </c>
      <c r="Q105" s="25">
        <v>1800</v>
      </c>
      <c r="R105" s="153">
        <v>69</v>
      </c>
      <c r="S105" t="s" s="69">
        <v>33</v>
      </c>
      <c r="T105" t="s" s="69">
        <f>IF(Q105&gt;1799,"TIME_LIMIT",S105)</f>
        <v>63</v>
      </c>
      <c r="U105" t="s" s="70">
        <f>IF(N105=S105,"1","0")</f>
        <v>3647</v>
      </c>
    </row>
    <row r="106" ht="20.05" customHeight="1">
      <c r="A106" s="136">
        <v>105</v>
      </c>
      <c r="B106" s="65">
        <v>5</v>
      </c>
      <c r="C106" t="s" s="19">
        <v>1901</v>
      </c>
      <c r="D106" s="25">
        <v>0.324239</v>
      </c>
      <c r="E106" s="25">
        <v>1.76286</v>
      </c>
      <c r="F106" s="66">
        <v>0.774444</v>
      </c>
      <c r="G106" s="25">
        <v>0.57928</v>
      </c>
      <c r="H106" s="25">
        <v>1.77864</v>
      </c>
      <c r="I106" s="25">
        <v>0.772965</v>
      </c>
      <c r="J106" s="25">
        <v>0.579531</v>
      </c>
      <c r="K106" s="25">
        <v>1.78009</v>
      </c>
      <c r="L106" s="25">
        <v>0.773577</v>
      </c>
      <c r="M106" s="148">
        <v>0.581296</v>
      </c>
      <c r="N106" t="s" s="70">
        <v>33</v>
      </c>
      <c r="O106" t="s" s="138">
        <v>33</v>
      </c>
      <c r="P106" t="s" s="138">
        <f>IF(N106=O106,O106,"NASH_EQ_FOUND")</f>
        <v>3621</v>
      </c>
      <c r="Q106" s="25">
        <v>1800</v>
      </c>
      <c r="R106" s="153">
        <v>69</v>
      </c>
      <c r="S106" t="s" s="69">
        <v>33</v>
      </c>
      <c r="T106" t="s" s="69">
        <f>IF(Q106&gt;1799,"TIME_LIMIT",S106)</f>
        <v>63</v>
      </c>
      <c r="U106" t="s" s="70">
        <f>IF(N106=S106,"1","0")</f>
        <v>3645</v>
      </c>
    </row>
    <row r="107" ht="20.05" customHeight="1">
      <c r="A107" s="136">
        <v>106</v>
      </c>
      <c r="B107" s="65">
        <v>5</v>
      </c>
      <c r="C107" t="s" s="19">
        <v>1919</v>
      </c>
      <c r="D107" s="25">
        <v>0.185321</v>
      </c>
      <c r="E107" s="25">
        <v>0.478132</v>
      </c>
      <c r="F107" s="66">
        <v>0.206895</v>
      </c>
      <c r="G107" s="25">
        <v>0.207027</v>
      </c>
      <c r="H107" s="25">
        <v>0.481618</v>
      </c>
      <c r="I107" s="25">
        <v>0.202237</v>
      </c>
      <c r="J107" s="25">
        <v>0.201815</v>
      </c>
      <c r="K107" s="25">
        <v>0.482338</v>
      </c>
      <c r="L107" s="25">
        <v>0.202744</v>
      </c>
      <c r="M107" s="148">
        <v>0.201034</v>
      </c>
      <c r="N107" t="s" s="70">
        <v>33</v>
      </c>
      <c r="O107" t="s" s="138">
        <v>33</v>
      </c>
      <c r="P107" t="s" s="138">
        <f>IF(N107=O107,O107,"NASH_EQ_FOUND")</f>
        <v>3621</v>
      </c>
      <c r="Q107" s="25">
        <v>1800</v>
      </c>
      <c r="R107" s="153">
        <v>363</v>
      </c>
      <c r="S107" t="s" s="69">
        <v>33</v>
      </c>
      <c r="T107" t="s" s="69">
        <f>IF(Q107&gt;1799,"TIME_LIMIT",S107)</f>
        <v>63</v>
      </c>
      <c r="U107" t="s" s="70">
        <f>IF(N107=S107,"1","0")</f>
        <v>3645</v>
      </c>
    </row>
    <row r="108" ht="20.05" customHeight="1">
      <c r="A108" s="136">
        <v>107</v>
      </c>
      <c r="B108" s="65">
        <v>5</v>
      </c>
      <c r="C108" t="s" s="19">
        <v>1937</v>
      </c>
      <c r="D108" s="25">
        <v>0.206988</v>
      </c>
      <c r="E108" s="25">
        <v>0.810555</v>
      </c>
      <c r="F108" s="66">
        <v>0.379882</v>
      </c>
      <c r="G108" s="25">
        <v>0.229236</v>
      </c>
      <c r="H108" s="25">
        <v>0.833281</v>
      </c>
      <c r="I108" s="25">
        <v>0.380293</v>
      </c>
      <c r="J108" s="25">
        <v>0.225752</v>
      </c>
      <c r="K108" s="25">
        <v>0.827905</v>
      </c>
      <c r="L108" s="25">
        <v>0.383419</v>
      </c>
      <c r="M108" s="148">
        <v>0.226162</v>
      </c>
      <c r="N108" t="s" s="70">
        <v>80</v>
      </c>
      <c r="O108" t="s" s="138">
        <v>80</v>
      </c>
      <c r="P108" t="s" s="138">
        <f>IF(N108=O108,O108,"NASH_EQ_FOUND")</f>
        <v>3615</v>
      </c>
      <c r="Q108" s="25">
        <v>31.5501983165741</v>
      </c>
      <c r="R108" s="153">
        <v>161</v>
      </c>
      <c r="S108" t="s" s="69">
        <v>80</v>
      </c>
      <c r="T108" t="s" s="69">
        <f>IF(Q108&gt;1799,"TIME_LIMIT",S108)</f>
        <v>3648</v>
      </c>
      <c r="U108" t="s" s="70">
        <f>IF(N108=S108,"1","0")</f>
        <v>3645</v>
      </c>
    </row>
    <row r="109" ht="20.05" customHeight="1">
      <c r="A109" s="136">
        <v>108</v>
      </c>
      <c r="B109" s="65">
        <v>5</v>
      </c>
      <c r="C109" t="s" s="19">
        <v>1955</v>
      </c>
      <c r="D109" s="25">
        <v>0.14478</v>
      </c>
      <c r="E109" s="25">
        <v>0.350026</v>
      </c>
      <c r="F109" s="66">
        <v>0.168593</v>
      </c>
      <c r="G109" s="25">
        <v>0.161713</v>
      </c>
      <c r="H109" s="25">
        <v>0.349159</v>
      </c>
      <c r="I109" s="25">
        <v>0.167994</v>
      </c>
      <c r="J109" s="25">
        <v>0.161772</v>
      </c>
      <c r="K109" s="25">
        <v>0.356294</v>
      </c>
      <c r="L109" s="25">
        <v>0.162915</v>
      </c>
      <c r="M109" s="148">
        <v>0.165294</v>
      </c>
      <c r="N109" t="s" s="70">
        <v>33</v>
      </c>
      <c r="O109" t="s" s="138">
        <v>33</v>
      </c>
      <c r="P109" t="s" s="138">
        <f>IF(N109=O109,O109,"NASH_EQ_FOUND")</f>
        <v>3621</v>
      </c>
      <c r="Q109" s="25">
        <v>1800</v>
      </c>
      <c r="R109" s="153">
        <v>69</v>
      </c>
      <c r="S109" t="s" s="69">
        <v>33</v>
      </c>
      <c r="T109" t="s" s="69">
        <f>IF(Q109&gt;1799,"TIME_LIMIT",S109)</f>
        <v>63</v>
      </c>
      <c r="U109" t="s" s="70">
        <f>IF(N109=S109,"1","0")</f>
        <v>3645</v>
      </c>
    </row>
    <row r="110" ht="20.05" customHeight="1">
      <c r="A110" s="136">
        <v>109</v>
      </c>
      <c r="B110" s="65">
        <v>5</v>
      </c>
      <c r="C110" t="s" s="19">
        <v>1973</v>
      </c>
      <c r="D110" s="25">
        <v>582.943</v>
      </c>
      <c r="E110" s="25">
        <v>2.1234</v>
      </c>
      <c r="F110" s="66">
        <v>2.09125</v>
      </c>
      <c r="G110" s="25">
        <v>2.11476</v>
      </c>
      <c r="H110" s="25">
        <v>2.11118</v>
      </c>
      <c r="I110" s="25">
        <v>2.11996</v>
      </c>
      <c r="J110" s="25">
        <v>2.10751</v>
      </c>
      <c r="K110" s="25">
        <v>2.0984</v>
      </c>
      <c r="L110" s="25">
        <v>2.11</v>
      </c>
      <c r="M110" s="148">
        <v>2.09797</v>
      </c>
      <c r="N110" t="s" s="70">
        <v>80</v>
      </c>
      <c r="O110" t="s" s="138">
        <v>80</v>
      </c>
      <c r="P110" t="s" s="138">
        <f>IF(N110=O110,O110,"NASH_EQ_FOUND")</f>
        <v>3615</v>
      </c>
      <c r="Q110" s="25">
        <v>1800</v>
      </c>
      <c r="R110" s="153">
        <v>69</v>
      </c>
      <c r="S110" t="s" s="69">
        <v>33</v>
      </c>
      <c r="T110" t="s" s="69">
        <f>IF(Q110&gt;1799,"TIME_LIMIT",S110)</f>
        <v>63</v>
      </c>
      <c r="U110" t="s" s="70">
        <f>IF(N110=S110,"1","0")</f>
        <v>3647</v>
      </c>
    </row>
    <row r="111" ht="20.05" customHeight="1">
      <c r="A111" s="136">
        <v>110</v>
      </c>
      <c r="B111" s="65">
        <v>5</v>
      </c>
      <c r="C111" t="s" s="19">
        <v>1992</v>
      </c>
      <c r="D111" s="25">
        <v>0.292978</v>
      </c>
      <c r="E111" s="25">
        <v>0.671801</v>
      </c>
      <c r="F111" s="66">
        <v>0.331546</v>
      </c>
      <c r="G111" s="25">
        <v>0.318832</v>
      </c>
      <c r="H111" s="25">
        <v>0.690837</v>
      </c>
      <c r="I111" s="25">
        <v>0.31894</v>
      </c>
      <c r="J111" s="25">
        <v>0.320471</v>
      </c>
      <c r="K111" s="25">
        <v>0.668861</v>
      </c>
      <c r="L111" s="25">
        <v>0.319337</v>
      </c>
      <c r="M111" s="148">
        <v>0.320232</v>
      </c>
      <c r="N111" t="s" s="70">
        <v>33</v>
      </c>
      <c r="O111" t="s" s="138">
        <v>33</v>
      </c>
      <c r="P111" t="s" s="138">
        <f>IF(N111=O111,O111,"NASH_EQ_FOUND")</f>
        <v>3621</v>
      </c>
      <c r="Q111" s="25">
        <v>1800</v>
      </c>
      <c r="R111" s="153">
        <v>80</v>
      </c>
      <c r="S111" t="s" s="69">
        <v>33</v>
      </c>
      <c r="T111" t="s" s="69">
        <f>IF(Q111&gt;1799,"TIME_LIMIT",S111)</f>
        <v>63</v>
      </c>
      <c r="U111" t="s" s="70">
        <f>IF(N111=S111,"1","0")</f>
        <v>3645</v>
      </c>
    </row>
    <row r="112" ht="20.05" customHeight="1">
      <c r="A112" s="136">
        <v>111</v>
      </c>
      <c r="B112" s="65">
        <v>5</v>
      </c>
      <c r="C112" t="s" s="19">
        <v>2010</v>
      </c>
      <c r="D112" s="25">
        <v>0.212234</v>
      </c>
      <c r="E112" s="25">
        <v>0.664588</v>
      </c>
      <c r="F112" s="66">
        <v>0.406405</v>
      </c>
      <c r="G112" s="25">
        <v>0.234335</v>
      </c>
      <c r="H112" s="25">
        <v>0.657206</v>
      </c>
      <c r="I112" s="25">
        <v>0.405105</v>
      </c>
      <c r="J112" s="25">
        <v>0.229955</v>
      </c>
      <c r="K112" s="25">
        <v>0.663009</v>
      </c>
      <c r="L112" s="25">
        <v>0.406074</v>
      </c>
      <c r="M112" s="148">
        <v>0.23211</v>
      </c>
      <c r="N112" t="s" s="70">
        <v>33</v>
      </c>
      <c r="O112" t="s" s="138">
        <v>33</v>
      </c>
      <c r="P112" t="s" s="138">
        <f>IF(N112=O112,O112,"NASH_EQ_FOUND")</f>
        <v>3621</v>
      </c>
      <c r="Q112" s="25">
        <v>1800</v>
      </c>
      <c r="R112" s="153">
        <v>69</v>
      </c>
      <c r="S112" t="s" s="69">
        <v>33</v>
      </c>
      <c r="T112" t="s" s="69">
        <f>IF(Q112&gt;1799,"TIME_LIMIT",S112)</f>
        <v>63</v>
      </c>
      <c r="U112" t="s" s="70">
        <f>IF(N112=S112,"1","0")</f>
        <v>3645</v>
      </c>
    </row>
    <row r="113" ht="20.05" customHeight="1">
      <c r="A113" s="136">
        <v>112</v>
      </c>
      <c r="B113" s="65">
        <v>5</v>
      </c>
      <c r="C113" t="s" s="19">
        <v>2028</v>
      </c>
      <c r="D113" s="25">
        <v>0.494003</v>
      </c>
      <c r="E113" s="25">
        <v>0.735463</v>
      </c>
      <c r="F113" s="66">
        <v>0.460908</v>
      </c>
      <c r="G113" s="25">
        <v>0.501381</v>
      </c>
      <c r="H113" s="25">
        <v>0.315762</v>
      </c>
      <c r="I113" s="25">
        <v>0.433278</v>
      </c>
      <c r="J113" s="25">
        <v>0.505433</v>
      </c>
      <c r="K113" s="25">
        <v>0.74708</v>
      </c>
      <c r="L113" s="25">
        <v>0.434615</v>
      </c>
      <c r="M113" s="148">
        <v>0.515752</v>
      </c>
      <c r="N113" t="s" s="70">
        <v>80</v>
      </c>
      <c r="O113" t="s" s="138">
        <v>80</v>
      </c>
      <c r="P113" t="s" s="138">
        <f>IF(N113=O113,O113,"NASH_EQ_FOUND")</f>
        <v>3615</v>
      </c>
      <c r="Q113" s="25">
        <v>1800</v>
      </c>
      <c r="R113" s="153">
        <v>67</v>
      </c>
      <c r="S113" t="s" s="69">
        <v>33</v>
      </c>
      <c r="T113" t="s" s="69">
        <f>IF(Q113&gt;1799,"TIME_LIMIT",S113)</f>
        <v>63</v>
      </c>
      <c r="U113" t="s" s="70">
        <f>IF(N113=S113,"1","0")</f>
        <v>3647</v>
      </c>
    </row>
    <row r="114" ht="20.05" customHeight="1">
      <c r="A114" s="136">
        <v>113</v>
      </c>
      <c r="B114" s="65">
        <v>5</v>
      </c>
      <c r="C114" t="s" s="19">
        <v>2049</v>
      </c>
      <c r="D114" s="25">
        <v>0.344893</v>
      </c>
      <c r="E114" s="25">
        <v>0.75978</v>
      </c>
      <c r="F114" s="66">
        <v>0.381325</v>
      </c>
      <c r="G114" s="25">
        <v>0.383617</v>
      </c>
      <c r="H114" s="25">
        <v>0.246802</v>
      </c>
      <c r="I114" s="25">
        <v>0.380395</v>
      </c>
      <c r="J114" s="25">
        <v>0.381298</v>
      </c>
      <c r="K114" s="25">
        <v>0.509978</v>
      </c>
      <c r="L114" s="25">
        <v>0.380883</v>
      </c>
      <c r="M114" s="148">
        <v>0.384471</v>
      </c>
      <c r="N114" t="s" s="70">
        <v>80</v>
      </c>
      <c r="O114" t="s" s="138">
        <v>80</v>
      </c>
      <c r="P114" t="s" s="138">
        <f>IF(N114=O114,O114,"NASH_EQ_FOUND")</f>
        <v>3615</v>
      </c>
      <c r="Q114" s="25">
        <v>1800</v>
      </c>
      <c r="R114" s="153">
        <v>77</v>
      </c>
      <c r="S114" t="s" s="69">
        <v>33</v>
      </c>
      <c r="T114" t="s" s="69">
        <f>IF(Q114&gt;1799,"TIME_LIMIT",S114)</f>
        <v>63</v>
      </c>
      <c r="U114" t="s" s="70">
        <f>IF(N114=S114,"1","0")</f>
        <v>3647</v>
      </c>
    </row>
    <row r="115" ht="20.05" customHeight="1">
      <c r="A115" s="136">
        <v>114</v>
      </c>
      <c r="B115" s="65">
        <v>5</v>
      </c>
      <c r="C115" t="s" s="19">
        <v>2067</v>
      </c>
      <c r="D115" s="25">
        <v>0.210912</v>
      </c>
      <c r="E115" s="25">
        <v>0.526169</v>
      </c>
      <c r="F115" s="66">
        <v>0.232324</v>
      </c>
      <c r="G115" s="25">
        <v>0.23495</v>
      </c>
      <c r="H115" s="25">
        <v>0.534139</v>
      </c>
      <c r="I115" s="25">
        <v>0.232952</v>
      </c>
      <c r="J115" s="25">
        <v>0.231784</v>
      </c>
      <c r="K115" s="25">
        <v>0.52905</v>
      </c>
      <c r="L115" s="25">
        <v>0.232921</v>
      </c>
      <c r="M115" s="148">
        <v>0.234588</v>
      </c>
      <c r="N115" t="s" s="70">
        <v>33</v>
      </c>
      <c r="O115" t="s" s="138">
        <v>33</v>
      </c>
      <c r="P115" t="s" s="138">
        <f>IF(N115=O115,O115,"NASH_EQ_FOUND")</f>
        <v>3621</v>
      </c>
      <c r="Q115" s="25">
        <v>1800</v>
      </c>
      <c r="R115" s="153">
        <v>51</v>
      </c>
      <c r="S115" t="s" s="69">
        <v>33</v>
      </c>
      <c r="T115" t="s" s="69">
        <f>IF(Q115&gt;1799,"TIME_LIMIT",S115)</f>
        <v>63</v>
      </c>
      <c r="U115" t="s" s="70">
        <f>IF(N115=S115,"1","0")</f>
        <v>3645</v>
      </c>
    </row>
    <row r="116" ht="20.05" customHeight="1">
      <c r="A116" s="136">
        <v>115</v>
      </c>
      <c r="B116" s="65">
        <v>5</v>
      </c>
      <c r="C116" t="s" s="19">
        <v>2085</v>
      </c>
      <c r="D116" s="25">
        <v>0.238073</v>
      </c>
      <c r="E116" s="25">
        <v>0.592666</v>
      </c>
      <c r="F116" s="66">
        <v>0.257929</v>
      </c>
      <c r="G116" s="25">
        <v>0.256194</v>
      </c>
      <c r="H116" s="25">
        <v>0.585276</v>
      </c>
      <c r="I116" s="25">
        <v>0.25749</v>
      </c>
      <c r="J116" s="25">
        <v>0.25801</v>
      </c>
      <c r="K116" s="25">
        <v>0.587616</v>
      </c>
      <c r="L116" s="25">
        <v>0.256032</v>
      </c>
      <c r="M116" s="148">
        <v>0.267537</v>
      </c>
      <c r="N116" t="s" s="70">
        <v>33</v>
      </c>
      <c r="O116" t="s" s="138">
        <v>33</v>
      </c>
      <c r="P116" t="s" s="138">
        <f>IF(N116=O116,O116,"NASH_EQ_FOUND")</f>
        <v>3621</v>
      </c>
      <c r="Q116" s="25">
        <v>1800</v>
      </c>
      <c r="R116" s="153">
        <v>80</v>
      </c>
      <c r="S116" t="s" s="69">
        <v>33</v>
      </c>
      <c r="T116" t="s" s="69">
        <f>IF(Q116&gt;1799,"TIME_LIMIT",S116)</f>
        <v>63</v>
      </c>
      <c r="U116" t="s" s="70">
        <f>IF(N116=S116,"1","0")</f>
        <v>3645</v>
      </c>
    </row>
    <row r="117" ht="20.05" customHeight="1">
      <c r="A117" s="136">
        <v>116</v>
      </c>
      <c r="B117" s="65">
        <v>5</v>
      </c>
      <c r="C117" t="s" s="19">
        <v>2103</v>
      </c>
      <c r="D117" s="25">
        <v>0.16414</v>
      </c>
      <c r="E117" s="25">
        <v>0.298135</v>
      </c>
      <c r="F117" s="66">
        <v>0.182848</v>
      </c>
      <c r="G117" s="25">
        <v>0.181524</v>
      </c>
      <c r="H117" s="25">
        <v>0.298542</v>
      </c>
      <c r="I117" s="25">
        <v>0.179663</v>
      </c>
      <c r="J117" s="25">
        <v>0.17971</v>
      </c>
      <c r="K117" s="25">
        <v>0.299903</v>
      </c>
      <c r="L117" s="25">
        <v>0.182998</v>
      </c>
      <c r="M117" s="148">
        <v>0.180518</v>
      </c>
      <c r="N117" t="s" s="70">
        <v>33</v>
      </c>
      <c r="O117" t="s" s="138">
        <v>33</v>
      </c>
      <c r="P117" t="s" s="138">
        <f>IF(N117=O117,O117,"NASH_EQ_FOUND")</f>
        <v>3621</v>
      </c>
      <c r="Q117" s="25">
        <v>1800</v>
      </c>
      <c r="R117" s="153">
        <v>69</v>
      </c>
      <c r="S117" t="s" s="69">
        <v>33</v>
      </c>
      <c r="T117" t="s" s="69">
        <f>IF(Q117&gt;1799,"TIME_LIMIT",S117)</f>
        <v>63</v>
      </c>
      <c r="U117" t="s" s="70">
        <f>IF(N117=S117,"1","0")</f>
        <v>3645</v>
      </c>
    </row>
    <row r="118" ht="20.05" customHeight="1">
      <c r="A118" s="136">
        <v>117</v>
      </c>
      <c r="B118" s="65">
        <v>5</v>
      </c>
      <c r="C118" t="s" s="19">
        <v>1919</v>
      </c>
      <c r="D118" s="25">
        <v>6.065</v>
      </c>
      <c r="E118" s="25">
        <v>20.3617</v>
      </c>
      <c r="F118" s="66">
        <v>5.1846</v>
      </c>
      <c r="G118" s="25">
        <v>5.00923</v>
      </c>
      <c r="H118" s="25">
        <v>1.09067</v>
      </c>
      <c r="I118" s="25">
        <v>1.79188</v>
      </c>
      <c r="J118" s="25">
        <v>2.81147</v>
      </c>
      <c r="K118" s="25">
        <v>0.339057</v>
      </c>
      <c r="L118" s="25">
        <v>27.8084</v>
      </c>
      <c r="M118" s="148">
        <v>3.08503</v>
      </c>
      <c r="N118" t="s" s="70">
        <v>80</v>
      </c>
      <c r="O118" t="s" s="138">
        <v>80</v>
      </c>
      <c r="P118" t="s" s="138">
        <f>IF(N118=O118,O118,"NASH_EQ_FOUND")</f>
        <v>3615</v>
      </c>
      <c r="Q118" s="25">
        <v>1800</v>
      </c>
      <c r="R118" s="153">
        <v>52</v>
      </c>
      <c r="S118" t="s" s="69">
        <v>33</v>
      </c>
      <c r="T118" t="s" s="69">
        <f>IF(Q118&gt;1799,"TIME_LIMIT",S118)</f>
        <v>63</v>
      </c>
      <c r="U118" t="s" s="70">
        <f>IF(N118=S118,"1","0")</f>
        <v>3647</v>
      </c>
    </row>
    <row r="119" ht="20.05" customHeight="1">
      <c r="A119" s="136">
        <v>118</v>
      </c>
      <c r="B119" s="65">
        <v>5</v>
      </c>
      <c r="C119" t="s" s="19">
        <v>2036</v>
      </c>
      <c r="D119" s="25">
        <v>0.196826</v>
      </c>
      <c r="E119" s="25">
        <v>0.468519</v>
      </c>
      <c r="F119" s="66">
        <v>0.219038</v>
      </c>
      <c r="G119" s="25">
        <v>0.217885</v>
      </c>
      <c r="H119" s="25">
        <v>0.479866</v>
      </c>
      <c r="I119" s="25">
        <v>0.218379</v>
      </c>
      <c r="J119" s="25">
        <v>0.21768</v>
      </c>
      <c r="K119" s="25">
        <v>0.480143</v>
      </c>
      <c r="L119" s="25">
        <v>0.218806</v>
      </c>
      <c r="M119" s="148">
        <v>0.217168</v>
      </c>
      <c r="N119" t="s" s="70">
        <v>33</v>
      </c>
      <c r="O119" t="s" s="138">
        <v>33</v>
      </c>
      <c r="P119" t="s" s="138">
        <f>IF(N119=O119,O119,"NASH_EQ_FOUND")</f>
        <v>3621</v>
      </c>
      <c r="Q119" s="25">
        <v>72.5896811485291</v>
      </c>
      <c r="R119" s="153">
        <v>701</v>
      </c>
      <c r="S119" t="s" s="69">
        <v>33</v>
      </c>
      <c r="T119" t="s" s="69">
        <f>IF(Q119&gt;1799,"TIME_LIMIT",S119)</f>
        <v>3644</v>
      </c>
      <c r="U119" t="s" s="70">
        <f>IF(N119=S119,"1","0")</f>
        <v>3645</v>
      </c>
    </row>
    <row r="120" ht="20.05" customHeight="1">
      <c r="A120" s="136">
        <v>119</v>
      </c>
      <c r="B120" s="65">
        <v>5</v>
      </c>
      <c r="C120" t="s" s="19">
        <v>2157</v>
      </c>
      <c r="D120" s="25">
        <v>1.60604</v>
      </c>
      <c r="E120" s="25">
        <v>2.0321</v>
      </c>
      <c r="F120" s="66">
        <v>25.4922</v>
      </c>
      <c r="G120" s="25">
        <v>6.88207</v>
      </c>
      <c r="H120" s="25">
        <v>0.6803360000000001</v>
      </c>
      <c r="I120" s="25">
        <v>1.8586</v>
      </c>
      <c r="J120" s="25">
        <v>1.34418</v>
      </c>
      <c r="K120" s="25">
        <v>12.0019</v>
      </c>
      <c r="L120" s="25">
        <v>3.34773</v>
      </c>
      <c r="M120" s="148">
        <v>47.5293</v>
      </c>
      <c r="N120" t="s" s="70">
        <v>80</v>
      </c>
      <c r="O120" t="s" s="138">
        <v>80</v>
      </c>
      <c r="P120" t="s" s="138">
        <f>IF(N120=O120,O120,"NASH_EQ_FOUND")</f>
        <v>3615</v>
      </c>
      <c r="Q120" s="25">
        <v>1800</v>
      </c>
      <c r="R120" s="153">
        <v>69</v>
      </c>
      <c r="S120" t="s" s="69">
        <v>33</v>
      </c>
      <c r="T120" t="s" s="69">
        <f>IF(Q120&gt;1799,"TIME_LIMIT",S120)</f>
        <v>63</v>
      </c>
      <c r="U120" t="s" s="70">
        <f>IF(N120=S120,"1","0")</f>
        <v>3647</v>
      </c>
    </row>
    <row r="121" ht="20.05" customHeight="1">
      <c r="A121" s="136">
        <v>120</v>
      </c>
      <c r="B121" s="65">
        <v>5</v>
      </c>
      <c r="C121" t="s" s="19">
        <v>2179</v>
      </c>
      <c r="D121" s="25">
        <v>0.190727</v>
      </c>
      <c r="E121" s="25">
        <v>0.497678</v>
      </c>
      <c r="F121" s="66">
        <v>0.218682</v>
      </c>
      <c r="G121" s="25">
        <v>0.210417</v>
      </c>
      <c r="H121" s="25">
        <v>0.496867</v>
      </c>
      <c r="I121" s="25">
        <v>0.215634</v>
      </c>
      <c r="J121" s="25">
        <v>0.215275</v>
      </c>
      <c r="K121" s="25">
        <v>0.492323</v>
      </c>
      <c r="L121" s="25">
        <v>0.220687</v>
      </c>
      <c r="M121" s="148">
        <v>0.218953</v>
      </c>
      <c r="N121" t="s" s="70">
        <v>33</v>
      </c>
      <c r="O121" t="s" s="138">
        <v>33</v>
      </c>
      <c r="P121" t="s" s="138">
        <f>IF(N121=O121,O121,"NASH_EQ_FOUND")</f>
        <v>3621</v>
      </c>
      <c r="Q121" s="25">
        <v>1800</v>
      </c>
      <c r="R121" s="153">
        <v>53</v>
      </c>
      <c r="S121" t="s" s="69">
        <v>33</v>
      </c>
      <c r="T121" t="s" s="69">
        <f>IF(Q121&gt;1799,"TIME_LIMIT",S121)</f>
        <v>63</v>
      </c>
      <c r="U121" t="s" s="70">
        <f>IF(N121=S121,"1","0")</f>
        <v>3645</v>
      </c>
    </row>
    <row r="122" ht="20.05" customHeight="1">
      <c r="A122" s="136">
        <v>121</v>
      </c>
      <c r="B122" s="65">
        <v>5</v>
      </c>
      <c r="C122" t="s" s="19">
        <v>2197</v>
      </c>
      <c r="D122" s="25">
        <v>0.137672</v>
      </c>
      <c r="E122" s="25">
        <v>0.35203</v>
      </c>
      <c r="F122" s="66">
        <v>0.158649</v>
      </c>
      <c r="G122" s="25">
        <v>0.152486</v>
      </c>
      <c r="H122" s="25">
        <v>0.356406</v>
      </c>
      <c r="I122" s="25">
        <v>0.154267</v>
      </c>
      <c r="J122" s="25">
        <v>0.157048</v>
      </c>
      <c r="K122" s="25">
        <v>0.357133</v>
      </c>
      <c r="L122" s="25">
        <v>0.158792</v>
      </c>
      <c r="M122" s="148">
        <v>0.153362</v>
      </c>
      <c r="N122" t="s" s="70">
        <v>33</v>
      </c>
      <c r="O122" t="s" s="138">
        <v>33</v>
      </c>
      <c r="P122" t="s" s="138">
        <f>IF(N122=O122,O122,"NASH_EQ_FOUND")</f>
        <v>3621</v>
      </c>
      <c r="Q122" s="25">
        <v>1800</v>
      </c>
      <c r="R122" s="153">
        <v>51</v>
      </c>
      <c r="S122" t="s" s="69">
        <v>33</v>
      </c>
      <c r="T122" t="s" s="69">
        <f>IF(Q122&gt;1799,"TIME_LIMIT",S122)</f>
        <v>63</v>
      </c>
      <c r="U122" t="s" s="70">
        <f>IF(N122=S122,"1","0")</f>
        <v>3645</v>
      </c>
    </row>
    <row r="123" ht="20.05" customHeight="1">
      <c r="A123" s="136">
        <v>122</v>
      </c>
      <c r="B123" s="65">
        <v>5</v>
      </c>
      <c r="C123" t="s" s="19">
        <v>2215</v>
      </c>
      <c r="D123" s="25">
        <v>0.203685</v>
      </c>
      <c r="E123" s="25">
        <v>0.512399</v>
      </c>
      <c r="F123" s="66">
        <v>0.227699</v>
      </c>
      <c r="G123" s="25">
        <v>0.226118</v>
      </c>
      <c r="H123" s="25">
        <v>0.513668</v>
      </c>
      <c r="I123" s="25">
        <v>0.225368</v>
      </c>
      <c r="J123" s="25">
        <v>0.228183</v>
      </c>
      <c r="K123" s="25">
        <v>0.518132</v>
      </c>
      <c r="L123" s="25">
        <v>0.225825</v>
      </c>
      <c r="M123" s="148">
        <v>0.225974</v>
      </c>
      <c r="N123" t="s" s="70">
        <v>33</v>
      </c>
      <c r="O123" t="s" s="138">
        <v>33</v>
      </c>
      <c r="P123" t="s" s="138">
        <f>IF(N123=O123,O123,"NASH_EQ_FOUND")</f>
        <v>3621</v>
      </c>
      <c r="Q123" s="25">
        <v>1800</v>
      </c>
      <c r="R123" s="153">
        <v>69</v>
      </c>
      <c r="S123" t="s" s="69">
        <v>33</v>
      </c>
      <c r="T123" t="s" s="69">
        <f>IF(Q123&gt;1799,"TIME_LIMIT",S123)</f>
        <v>63</v>
      </c>
      <c r="U123" t="s" s="70">
        <f>IF(N123=S123,"1","0")</f>
        <v>3645</v>
      </c>
    </row>
    <row r="124" ht="20.05" customHeight="1">
      <c r="A124" s="136">
        <v>123</v>
      </c>
      <c r="B124" s="65">
        <v>5</v>
      </c>
      <c r="C124" t="s" s="19">
        <v>2233</v>
      </c>
      <c r="D124" s="25">
        <v>0.210927</v>
      </c>
      <c r="E124" s="25">
        <v>0.531906</v>
      </c>
      <c r="F124" s="66">
        <v>0.229314</v>
      </c>
      <c r="G124" s="25">
        <v>0.22963</v>
      </c>
      <c r="H124" s="25">
        <v>0.533016</v>
      </c>
      <c r="I124" s="25">
        <v>0.230907</v>
      </c>
      <c r="J124" s="25">
        <v>0.230919</v>
      </c>
      <c r="K124" s="25">
        <v>0.530923</v>
      </c>
      <c r="L124" s="25">
        <v>0.232396</v>
      </c>
      <c r="M124" s="148">
        <v>0.235968</v>
      </c>
      <c r="N124" t="s" s="70">
        <v>33</v>
      </c>
      <c r="O124" t="s" s="138">
        <v>33</v>
      </c>
      <c r="P124" t="s" s="138">
        <f>IF(N124=O124,O124,"NASH_EQ_FOUND")</f>
        <v>3621</v>
      </c>
      <c r="Q124" s="25">
        <v>1800</v>
      </c>
      <c r="R124" s="153">
        <v>69</v>
      </c>
      <c r="S124" t="s" s="69">
        <v>33</v>
      </c>
      <c r="T124" t="s" s="69">
        <f>IF(Q124&gt;1799,"TIME_LIMIT",S124)</f>
        <v>63</v>
      </c>
      <c r="U124" t="s" s="70">
        <f>IF(N124=S124,"1","0")</f>
        <v>3645</v>
      </c>
    </row>
    <row r="125" ht="20.05" customHeight="1">
      <c r="A125" s="136">
        <v>124</v>
      </c>
      <c r="B125" s="65">
        <v>5</v>
      </c>
      <c r="C125" t="s" s="19">
        <v>2250</v>
      </c>
      <c r="D125" s="25">
        <v>2.09525</v>
      </c>
      <c r="E125" s="25">
        <v>0.260727</v>
      </c>
      <c r="F125" s="66">
        <v>0.258135</v>
      </c>
      <c r="G125" s="25">
        <v>0.257018</v>
      </c>
      <c r="H125" s="25">
        <v>0.259387</v>
      </c>
      <c r="I125" s="25">
        <v>0.261167</v>
      </c>
      <c r="J125" s="25">
        <v>0.259912</v>
      </c>
      <c r="K125" s="25">
        <v>0.257569</v>
      </c>
      <c r="L125" s="25">
        <v>0.260942</v>
      </c>
      <c r="M125" s="148">
        <v>0.261083</v>
      </c>
      <c r="N125" t="s" s="70">
        <v>80</v>
      </c>
      <c r="O125" t="s" s="138">
        <v>80</v>
      </c>
      <c r="P125" t="s" s="138">
        <f>IF(N125=O125,O125,"NASH_EQ_FOUND")</f>
        <v>3615</v>
      </c>
      <c r="Q125" s="25">
        <v>1800</v>
      </c>
      <c r="R125" s="153">
        <v>52</v>
      </c>
      <c r="S125" t="s" s="69">
        <v>33</v>
      </c>
      <c r="T125" t="s" s="69">
        <f>IF(Q125&gt;1799,"TIME_LIMIT",S125)</f>
        <v>63</v>
      </c>
      <c r="U125" t="s" s="70">
        <f>IF(N125=S125,"1","0")</f>
        <v>3647</v>
      </c>
    </row>
    <row r="126" ht="20.05" customHeight="1">
      <c r="A126" s="136">
        <v>125</v>
      </c>
      <c r="B126" s="65">
        <v>5</v>
      </c>
      <c r="C126" t="s" s="19">
        <v>2269</v>
      </c>
      <c r="D126" s="25">
        <v>2.12025</v>
      </c>
      <c r="E126" s="25">
        <v>0.502097</v>
      </c>
      <c r="F126" s="66">
        <v>0.5075</v>
      </c>
      <c r="G126" s="25">
        <v>0.502289</v>
      </c>
      <c r="H126" s="25">
        <v>0.494693</v>
      </c>
      <c r="I126" s="25">
        <v>0.500169</v>
      </c>
      <c r="J126" s="25">
        <v>0.504017</v>
      </c>
      <c r="K126" s="25">
        <v>0.504726</v>
      </c>
      <c r="L126" s="25">
        <v>0.508249</v>
      </c>
      <c r="M126" s="148">
        <v>0.506095</v>
      </c>
      <c r="N126" t="s" s="70">
        <v>80</v>
      </c>
      <c r="O126" t="s" s="138">
        <v>80</v>
      </c>
      <c r="P126" t="s" s="138">
        <f>IF(N126=O126,O126,"NASH_EQ_FOUND")</f>
        <v>3615</v>
      </c>
      <c r="Q126" s="25">
        <v>1800</v>
      </c>
      <c r="R126" s="153">
        <v>51</v>
      </c>
      <c r="S126" t="s" s="69">
        <v>33</v>
      </c>
      <c r="T126" t="s" s="69">
        <f>IF(Q126&gt;1799,"TIME_LIMIT",S126)</f>
        <v>63</v>
      </c>
      <c r="U126" t="s" s="70">
        <f>IF(N126=S126,"1","0")</f>
        <v>3647</v>
      </c>
    </row>
    <row r="127" ht="20.05" customHeight="1">
      <c r="A127" s="136">
        <v>126</v>
      </c>
      <c r="B127" s="65">
        <v>5</v>
      </c>
      <c r="C127" t="s" s="19">
        <v>2036</v>
      </c>
      <c r="D127" s="25">
        <v>0.9455480000000001</v>
      </c>
      <c r="E127" s="25">
        <v>0.474462</v>
      </c>
      <c r="F127" s="66">
        <v>0.473693</v>
      </c>
      <c r="G127" s="25">
        <v>0.474022</v>
      </c>
      <c r="H127" s="25">
        <v>0.467552</v>
      </c>
      <c r="I127" s="25">
        <v>0.474121</v>
      </c>
      <c r="J127" s="25">
        <v>0.47393</v>
      </c>
      <c r="K127" s="25">
        <v>0.473627</v>
      </c>
      <c r="L127" s="25">
        <v>0.476191</v>
      </c>
      <c r="M127" s="148">
        <v>0.476439</v>
      </c>
      <c r="N127" t="s" s="70">
        <v>80</v>
      </c>
      <c r="O127" t="s" s="138">
        <v>80</v>
      </c>
      <c r="P127" t="s" s="138">
        <f>IF(N127=O127,O127,"NASH_EQ_FOUND")</f>
        <v>3615</v>
      </c>
      <c r="Q127" s="25">
        <v>1800</v>
      </c>
      <c r="R127" s="153">
        <v>80</v>
      </c>
      <c r="S127" t="s" s="69">
        <v>33</v>
      </c>
      <c r="T127" t="s" s="69">
        <f>IF(Q127&gt;1799,"TIME_LIMIT",S127)</f>
        <v>63</v>
      </c>
      <c r="U127" t="s" s="70">
        <f>IF(N127=S127,"1","0")</f>
        <v>3647</v>
      </c>
    </row>
    <row r="128" ht="20.05" customHeight="1">
      <c r="A128" s="136">
        <v>127</v>
      </c>
      <c r="B128" s="65">
        <v>5</v>
      </c>
      <c r="C128" t="s" s="19">
        <v>2306</v>
      </c>
      <c r="D128" s="25">
        <v>0.30133</v>
      </c>
      <c r="E128" s="25">
        <v>0.516087</v>
      </c>
      <c r="F128" s="66">
        <v>0.334339</v>
      </c>
      <c r="G128" s="25">
        <v>0.334648</v>
      </c>
      <c r="H128" s="25">
        <v>0.217837</v>
      </c>
      <c r="I128" s="25">
        <v>0.298292</v>
      </c>
      <c r="J128" s="25">
        <v>0.296958</v>
      </c>
      <c r="K128" s="25">
        <v>0.511398</v>
      </c>
      <c r="L128" s="25">
        <v>0.292055</v>
      </c>
      <c r="M128" s="148">
        <v>0.330652</v>
      </c>
      <c r="N128" t="s" s="70">
        <v>80</v>
      </c>
      <c r="O128" t="s" s="138">
        <v>80</v>
      </c>
      <c r="P128" t="s" s="138">
        <f>IF(N128=O128,O128,"NASH_EQ_FOUND")</f>
        <v>3615</v>
      </c>
      <c r="Q128" s="25">
        <v>45.2080936431885</v>
      </c>
      <c r="R128" s="153">
        <v>161</v>
      </c>
      <c r="S128" t="s" s="69">
        <v>80</v>
      </c>
      <c r="T128" t="s" s="69">
        <f>IF(Q128&gt;1799,"TIME_LIMIT",S128)</f>
        <v>3648</v>
      </c>
      <c r="U128" t="s" s="70">
        <f>IF(N128=S128,"1","0")</f>
        <v>3645</v>
      </c>
    </row>
    <row r="129" ht="20.05" customHeight="1">
      <c r="A129" s="136">
        <v>128</v>
      </c>
      <c r="B129" s="65">
        <v>5</v>
      </c>
      <c r="C129" t="s" s="19">
        <v>2325</v>
      </c>
      <c r="D129" s="25">
        <v>1800.24</v>
      </c>
      <c r="E129" s="25">
        <v>0.475875</v>
      </c>
      <c r="F129" s="66">
        <v>0.47537</v>
      </c>
      <c r="G129" s="25">
        <v>0.481074</v>
      </c>
      <c r="H129" s="25">
        <v>0.4817</v>
      </c>
      <c r="I129" s="25">
        <v>0.482237</v>
      </c>
      <c r="J129" s="25">
        <v>0.481517</v>
      </c>
      <c r="K129" s="25">
        <v>0.480414</v>
      </c>
      <c r="L129" s="25">
        <v>0.482585</v>
      </c>
      <c r="M129" s="148">
        <v>0.480923</v>
      </c>
      <c r="N129" t="s" s="70">
        <v>80</v>
      </c>
      <c r="O129" t="s" s="138">
        <v>80</v>
      </c>
      <c r="P129" t="s" s="138">
        <f>IF(N129=O129,O129,"NASH_EQ_FOUND")</f>
        <v>3615</v>
      </c>
      <c r="Q129" s="25">
        <v>70.9801065921783</v>
      </c>
      <c r="R129" s="153">
        <v>162</v>
      </c>
      <c r="S129" t="s" s="69">
        <v>80</v>
      </c>
      <c r="T129" t="s" s="69">
        <f>IF(Q129&gt;1799,"TIME_LIMIT",S129)</f>
        <v>3648</v>
      </c>
      <c r="U129" t="s" s="70">
        <f>IF(N129=S129,"1","0")</f>
        <v>3645</v>
      </c>
    </row>
    <row r="130" ht="20.05" customHeight="1">
      <c r="A130" s="136">
        <v>129</v>
      </c>
      <c r="B130" s="65">
        <v>5</v>
      </c>
      <c r="C130" t="s" s="19">
        <v>2343</v>
      </c>
      <c r="D130" s="25">
        <v>1800.86</v>
      </c>
      <c r="E130" s="25">
        <v>1800.46</v>
      </c>
      <c r="F130" s="66">
        <v>1800.44</v>
      </c>
      <c r="G130" s="25">
        <v>1800.49</v>
      </c>
      <c r="H130" s="25">
        <v>204.948</v>
      </c>
      <c r="I130" s="25">
        <v>1800.31</v>
      </c>
      <c r="J130" s="25">
        <v>1800.5</v>
      </c>
      <c r="K130" s="25">
        <v>1800.21</v>
      </c>
      <c r="L130" s="25">
        <v>1800.32</v>
      </c>
      <c r="M130" s="148">
        <v>83.4616</v>
      </c>
      <c r="N130" t="s" s="70">
        <v>80</v>
      </c>
      <c r="O130" t="s" s="138">
        <v>80</v>
      </c>
      <c r="P130" t="s" s="138">
        <f>IF(N130=O130,O130,"NASH_EQ_FOUND")</f>
        <v>3615</v>
      </c>
      <c r="Q130" s="25">
        <v>1800</v>
      </c>
      <c r="R130" s="153">
        <v>67</v>
      </c>
      <c r="S130" t="s" s="69">
        <v>33</v>
      </c>
      <c r="T130" t="s" s="69">
        <f>IF(Q130&gt;1799,"TIME_LIMIT",S130)</f>
        <v>63</v>
      </c>
      <c r="U130" t="s" s="70">
        <f>IF(N130=S130,"1","0")</f>
        <v>3647</v>
      </c>
    </row>
    <row r="131" ht="20.05" customHeight="1">
      <c r="A131" s="136">
        <v>130</v>
      </c>
      <c r="B131" s="65">
        <v>5</v>
      </c>
      <c r="C131" t="s" s="19">
        <v>2179</v>
      </c>
      <c r="D131" s="25">
        <v>1800.26</v>
      </c>
      <c r="E131" s="25">
        <v>1800.2</v>
      </c>
      <c r="F131" s="66">
        <v>1800.21</v>
      </c>
      <c r="G131" s="25">
        <v>1800.26</v>
      </c>
      <c r="H131" s="25">
        <v>65.0056</v>
      </c>
      <c r="I131" s="25">
        <v>1800.2</v>
      </c>
      <c r="J131" s="25">
        <v>1800.23</v>
      </c>
      <c r="K131" s="25">
        <v>74.4247</v>
      </c>
      <c r="L131" s="25">
        <v>1800.22</v>
      </c>
      <c r="M131" s="148">
        <v>1800.26</v>
      </c>
      <c r="N131" t="s" s="70">
        <v>80</v>
      </c>
      <c r="O131" t="s" s="138">
        <v>80</v>
      </c>
      <c r="P131" t="s" s="138">
        <f>IF(N131=O131,O131,"NASH_EQ_FOUND")</f>
        <v>3615</v>
      </c>
      <c r="Q131" s="25">
        <v>1800</v>
      </c>
      <c r="R131" s="153">
        <v>51</v>
      </c>
      <c r="S131" t="s" s="69">
        <v>33</v>
      </c>
      <c r="T131" t="s" s="69">
        <f>IF(Q131&gt;1799,"TIME_LIMIT",S131)</f>
        <v>63</v>
      </c>
      <c r="U131" t="s" s="70">
        <f>IF(N131=S131,"1","0")</f>
        <v>3647</v>
      </c>
    </row>
    <row r="132" ht="20.05" customHeight="1">
      <c r="A132" s="136">
        <v>131</v>
      </c>
      <c r="B132" s="65">
        <v>5</v>
      </c>
      <c r="C132" t="s" s="19">
        <v>2386</v>
      </c>
      <c r="D132" s="25">
        <v>0.205634</v>
      </c>
      <c r="E132" s="25">
        <v>0.675875</v>
      </c>
      <c r="F132" s="66">
        <v>0.400657</v>
      </c>
      <c r="G132" s="25">
        <v>0.227101</v>
      </c>
      <c r="H132" s="25">
        <v>0.676818</v>
      </c>
      <c r="I132" s="25">
        <v>0.407169</v>
      </c>
      <c r="J132" s="25">
        <v>0.229852</v>
      </c>
      <c r="K132" s="25">
        <v>0.678978</v>
      </c>
      <c r="L132" s="25">
        <v>0.40955</v>
      </c>
      <c r="M132" s="148">
        <v>0.228712</v>
      </c>
      <c r="N132" t="s" s="70">
        <v>33</v>
      </c>
      <c r="O132" t="s" s="138">
        <v>33</v>
      </c>
      <c r="P132" t="s" s="138">
        <f>IF(N132=O132,O132,"NASH_EQ_FOUND")</f>
        <v>3621</v>
      </c>
      <c r="Q132" s="25">
        <v>1800</v>
      </c>
      <c r="R132" s="153">
        <v>51</v>
      </c>
      <c r="S132" t="s" s="69">
        <v>33</v>
      </c>
      <c r="T132" t="s" s="69">
        <f>IF(Q132&gt;1799,"TIME_LIMIT",S132)</f>
        <v>63</v>
      </c>
      <c r="U132" t="s" s="70">
        <f>IF(N132=S132,"1","0")</f>
        <v>3645</v>
      </c>
    </row>
    <row r="133" ht="20.05" customHeight="1">
      <c r="A133" s="136">
        <v>132</v>
      </c>
      <c r="B133" s="65">
        <v>5</v>
      </c>
      <c r="C133" t="s" s="19">
        <v>2404</v>
      </c>
      <c r="D133" s="25">
        <v>0.189586</v>
      </c>
      <c r="E133" s="25">
        <v>0.478797</v>
      </c>
      <c r="F133" s="66">
        <v>0.212625</v>
      </c>
      <c r="G133" s="25">
        <v>0.211368</v>
      </c>
      <c r="H133" s="25">
        <v>0.48178</v>
      </c>
      <c r="I133" s="25">
        <v>0.211578</v>
      </c>
      <c r="J133" s="25">
        <v>0.211356</v>
      </c>
      <c r="K133" s="25">
        <v>0.477104</v>
      </c>
      <c r="L133" s="25">
        <v>0.211444</v>
      </c>
      <c r="M133" s="148">
        <v>0.210459</v>
      </c>
      <c r="N133" t="s" s="70">
        <v>33</v>
      </c>
      <c r="O133" t="s" s="138">
        <v>33</v>
      </c>
      <c r="P133" t="s" s="138">
        <f>IF(N133=O133,O133,"NASH_EQ_FOUND")</f>
        <v>3621</v>
      </c>
      <c r="Q133" s="25">
        <v>1800</v>
      </c>
      <c r="R133" s="153">
        <v>69</v>
      </c>
      <c r="S133" t="s" s="69">
        <v>33</v>
      </c>
      <c r="T133" t="s" s="69">
        <f>IF(Q133&gt;1799,"TIME_LIMIT",S133)</f>
        <v>63</v>
      </c>
      <c r="U133" t="s" s="70">
        <f>IF(N133=S133,"1","0")</f>
        <v>3645</v>
      </c>
    </row>
    <row r="134" ht="20.05" customHeight="1">
      <c r="A134" s="136">
        <v>133</v>
      </c>
      <c r="B134" s="65">
        <v>5</v>
      </c>
      <c r="C134" t="s" s="19">
        <v>2421</v>
      </c>
      <c r="D134" s="25">
        <v>1800.27</v>
      </c>
      <c r="E134" s="25">
        <v>0.451616</v>
      </c>
      <c r="F134" s="66">
        <v>0.454872</v>
      </c>
      <c r="G134" s="25">
        <v>0.452856</v>
      </c>
      <c r="H134" s="25">
        <v>0.454994</v>
      </c>
      <c r="I134" s="25">
        <v>0.452999</v>
      </c>
      <c r="J134" s="25">
        <v>0.453848</v>
      </c>
      <c r="K134" s="25">
        <v>0.451685</v>
      </c>
      <c r="L134" s="25">
        <v>0.449164</v>
      </c>
      <c r="M134" s="148">
        <v>0.452652</v>
      </c>
      <c r="N134" t="s" s="70">
        <v>80</v>
      </c>
      <c r="O134" t="s" s="138">
        <v>80</v>
      </c>
      <c r="P134" t="s" s="138">
        <f>IF(N134=O134,O134,"NASH_EQ_FOUND")</f>
        <v>3615</v>
      </c>
      <c r="Q134" s="25">
        <v>1800</v>
      </c>
      <c r="R134" s="153">
        <v>69</v>
      </c>
      <c r="S134" t="s" s="69">
        <v>33</v>
      </c>
      <c r="T134" t="s" s="69">
        <f>IF(Q134&gt;1799,"TIME_LIMIT",S134)</f>
        <v>63</v>
      </c>
      <c r="U134" t="s" s="70">
        <f>IF(N134=S134,"1","0")</f>
        <v>3647</v>
      </c>
    </row>
    <row r="135" ht="20.05" customHeight="1">
      <c r="A135" s="136">
        <v>134</v>
      </c>
      <c r="B135" s="65">
        <v>5</v>
      </c>
      <c r="C135" t="s" s="19">
        <v>1919</v>
      </c>
      <c r="D135" s="25">
        <v>5.15844</v>
      </c>
      <c r="E135" s="25">
        <v>1.03522</v>
      </c>
      <c r="F135" s="66">
        <v>0.748745</v>
      </c>
      <c r="G135" s="25">
        <v>1.12222</v>
      </c>
      <c r="H135" s="25">
        <v>0.724639</v>
      </c>
      <c r="I135" s="25">
        <v>170.73</v>
      </c>
      <c r="J135" s="25">
        <v>1800.16</v>
      </c>
      <c r="K135" s="25">
        <v>0.7234429999999999</v>
      </c>
      <c r="L135" s="25">
        <v>1800.15</v>
      </c>
      <c r="M135" s="148">
        <v>1800.16</v>
      </c>
      <c r="N135" t="s" s="70">
        <v>80</v>
      </c>
      <c r="O135" t="s" s="138">
        <v>33</v>
      </c>
      <c r="P135" t="s" s="138">
        <f>IF(N135=O135,O135,"NASH_EQ_FOUND")</f>
        <v>80</v>
      </c>
      <c r="Q135" s="25">
        <v>1800</v>
      </c>
      <c r="R135" s="153">
        <v>69</v>
      </c>
      <c r="S135" t="s" s="69">
        <v>33</v>
      </c>
      <c r="T135" t="s" s="69">
        <f>IF(Q135&gt;1799,"TIME_LIMIT",S135)</f>
        <v>63</v>
      </c>
      <c r="U135" t="s" s="70">
        <f>IF(N135=S135,"1","0")</f>
        <v>3647</v>
      </c>
    </row>
    <row r="136" ht="20.05" customHeight="1">
      <c r="A136" s="136">
        <v>135</v>
      </c>
      <c r="B136" s="65">
        <v>5</v>
      </c>
      <c r="C136" t="s" s="19">
        <v>2456</v>
      </c>
      <c r="D136" s="25">
        <v>0.141075</v>
      </c>
      <c r="E136" s="25">
        <v>0.360644</v>
      </c>
      <c r="F136" s="66">
        <v>0.157989</v>
      </c>
      <c r="G136" s="25">
        <v>0.158377</v>
      </c>
      <c r="H136" s="25">
        <v>0.362938</v>
      </c>
      <c r="I136" s="25">
        <v>0.157481</v>
      </c>
      <c r="J136" s="25">
        <v>0.157913</v>
      </c>
      <c r="K136" s="25">
        <v>0.363209</v>
      </c>
      <c r="L136" s="25">
        <v>0.15746</v>
      </c>
      <c r="M136" s="148">
        <v>0.158173</v>
      </c>
      <c r="N136" t="s" s="70">
        <v>33</v>
      </c>
      <c r="O136" t="s" s="138">
        <v>33</v>
      </c>
      <c r="P136" t="s" s="138">
        <f>IF(N136=O136,O136,"NASH_EQ_FOUND")</f>
        <v>3621</v>
      </c>
      <c r="Q136" s="25">
        <v>68.47954916954041</v>
      </c>
      <c r="R136" s="153">
        <v>701</v>
      </c>
      <c r="S136" t="s" s="69">
        <v>33</v>
      </c>
      <c r="T136" t="s" s="69">
        <f>IF(Q136&gt;1799,"TIME_LIMIT",S136)</f>
        <v>3644</v>
      </c>
      <c r="U136" t="s" s="70">
        <f>IF(N136=S136,"1","0")</f>
        <v>3645</v>
      </c>
    </row>
    <row r="137" ht="20.05" customHeight="1">
      <c r="A137" s="136">
        <v>136</v>
      </c>
      <c r="B137" s="65">
        <v>5</v>
      </c>
      <c r="C137" t="s" s="19">
        <v>2474</v>
      </c>
      <c r="D137" s="25">
        <v>0.236996</v>
      </c>
      <c r="E137" s="25">
        <v>0.936395</v>
      </c>
      <c r="F137" s="66">
        <v>0.447837</v>
      </c>
      <c r="G137" s="25">
        <v>0.261614</v>
      </c>
      <c r="H137" s="25">
        <v>0.939443</v>
      </c>
      <c r="I137" s="25">
        <v>0.452073</v>
      </c>
      <c r="J137" s="25">
        <v>0.263818</v>
      </c>
      <c r="K137" s="25">
        <v>0.939163</v>
      </c>
      <c r="L137" s="25">
        <v>0.451761</v>
      </c>
      <c r="M137" s="148">
        <v>0.262314</v>
      </c>
      <c r="N137" t="s" s="70">
        <v>33</v>
      </c>
      <c r="O137" t="s" s="138">
        <v>33</v>
      </c>
      <c r="P137" t="s" s="138">
        <f>IF(N137=O137,O137,"NASH_EQ_FOUND")</f>
        <v>3621</v>
      </c>
      <c r="Q137" s="25">
        <v>1800</v>
      </c>
      <c r="R137" s="153">
        <v>69</v>
      </c>
      <c r="S137" t="s" s="69">
        <v>33</v>
      </c>
      <c r="T137" t="s" s="69">
        <f>IF(Q137&gt;1799,"TIME_LIMIT",S137)</f>
        <v>63</v>
      </c>
      <c r="U137" t="s" s="70">
        <f>IF(N137=S137,"1","0")</f>
        <v>3645</v>
      </c>
    </row>
    <row r="138" ht="20.05" customHeight="1">
      <c r="A138" s="136">
        <v>137</v>
      </c>
      <c r="B138" s="65">
        <v>5</v>
      </c>
      <c r="C138" t="s" s="19">
        <v>1976</v>
      </c>
      <c r="D138" s="25">
        <v>0.401147</v>
      </c>
      <c r="E138" s="25">
        <v>0.87912</v>
      </c>
      <c r="F138" s="66">
        <v>0.611891</v>
      </c>
      <c r="G138" s="25">
        <v>0.609464</v>
      </c>
      <c r="H138" s="25">
        <v>0.349607</v>
      </c>
      <c r="I138" s="25">
        <v>0.47811</v>
      </c>
      <c r="J138" s="25">
        <v>0.472908</v>
      </c>
      <c r="K138" s="25">
        <v>0.647079</v>
      </c>
      <c r="L138" s="25">
        <v>0.449434</v>
      </c>
      <c r="M138" s="148">
        <v>0.447757</v>
      </c>
      <c r="N138" t="s" s="70">
        <v>80</v>
      </c>
      <c r="O138" t="s" s="138">
        <v>80</v>
      </c>
      <c r="P138" t="s" s="138">
        <f>IF(N138=O138,O138,"NASH_EQ_FOUND")</f>
        <v>3615</v>
      </c>
      <c r="Q138" s="25">
        <v>1800</v>
      </c>
      <c r="R138" s="153">
        <v>69</v>
      </c>
      <c r="S138" t="s" s="69">
        <v>33</v>
      </c>
      <c r="T138" t="s" s="69">
        <f>IF(Q138&gt;1799,"TIME_LIMIT",S138)</f>
        <v>63</v>
      </c>
      <c r="U138" t="s" s="70">
        <f>IF(N138=S138,"1","0")</f>
        <v>3647</v>
      </c>
    </row>
    <row r="139" ht="20.05" customHeight="1">
      <c r="A139" s="136">
        <v>138</v>
      </c>
      <c r="B139" s="65">
        <v>5</v>
      </c>
      <c r="C139" t="s" s="19">
        <v>1976</v>
      </c>
      <c r="D139" s="25">
        <v>0.259069</v>
      </c>
      <c r="E139" s="25">
        <v>1.36962</v>
      </c>
      <c r="F139" s="66">
        <v>0.690855</v>
      </c>
      <c r="G139" s="25">
        <v>0.492728</v>
      </c>
      <c r="H139" s="25">
        <v>1.37718</v>
      </c>
      <c r="I139" s="25">
        <v>0.690939</v>
      </c>
      <c r="J139" s="25">
        <v>0.49309</v>
      </c>
      <c r="K139" s="25">
        <v>1.37495</v>
      </c>
      <c r="L139" s="25">
        <v>0.694765</v>
      </c>
      <c r="M139" s="148">
        <v>0.493818</v>
      </c>
      <c r="N139" t="s" s="70">
        <v>33</v>
      </c>
      <c r="O139" t="s" s="138">
        <v>33</v>
      </c>
      <c r="P139" t="s" s="138">
        <f>IF(N139=O139,O139,"NASH_EQ_FOUND")</f>
        <v>3621</v>
      </c>
      <c r="Q139" s="25">
        <v>89.0069811344147</v>
      </c>
      <c r="R139" s="153">
        <v>701</v>
      </c>
      <c r="S139" t="s" s="69">
        <v>33</v>
      </c>
      <c r="T139" t="s" s="69">
        <f>IF(Q139&gt;1799,"TIME_LIMIT",S139)</f>
        <v>3644</v>
      </c>
      <c r="U139" t="s" s="70">
        <f>IF(N139=S139,"1","0")</f>
        <v>3645</v>
      </c>
    </row>
    <row r="140" ht="20.05" customHeight="1">
      <c r="A140" s="136">
        <v>139</v>
      </c>
      <c r="B140" s="65">
        <v>5</v>
      </c>
      <c r="C140" t="s" s="19">
        <v>2525</v>
      </c>
      <c r="D140" s="25">
        <v>1800.71</v>
      </c>
      <c r="E140" s="25">
        <v>0.578832</v>
      </c>
      <c r="F140" s="66">
        <v>0.579921</v>
      </c>
      <c r="G140" s="25">
        <v>0.578796</v>
      </c>
      <c r="H140" s="25">
        <v>0.577918</v>
      </c>
      <c r="I140" s="25">
        <v>0.579113</v>
      </c>
      <c r="J140" s="25">
        <v>0.578563</v>
      </c>
      <c r="K140" s="25">
        <v>0.579083</v>
      </c>
      <c r="L140" s="25">
        <v>0.576608</v>
      </c>
      <c r="M140" s="148">
        <v>0.577997</v>
      </c>
      <c r="N140" t="s" s="70">
        <v>80</v>
      </c>
      <c r="O140" t="s" s="138">
        <v>80</v>
      </c>
      <c r="P140" t="s" s="138">
        <f>IF(N140=O140,O140,"NASH_EQ_FOUND")</f>
        <v>3615</v>
      </c>
      <c r="Q140" s="25">
        <v>1800</v>
      </c>
      <c r="R140" s="153">
        <v>51</v>
      </c>
      <c r="S140" t="s" s="69">
        <v>33</v>
      </c>
      <c r="T140" t="s" s="69">
        <f>IF(Q140&gt;1799,"TIME_LIMIT",S140)</f>
        <v>63</v>
      </c>
      <c r="U140" t="s" s="70">
        <f>IF(N140=S140,"1","0")</f>
        <v>3647</v>
      </c>
    </row>
    <row r="141" ht="20.05" customHeight="1">
      <c r="A141" s="136">
        <v>140</v>
      </c>
      <c r="B141" s="65">
        <v>5</v>
      </c>
      <c r="C141" t="s" s="19">
        <v>2404</v>
      </c>
      <c r="D141" s="25">
        <v>0.110245</v>
      </c>
      <c r="E141" s="25">
        <v>0.213427</v>
      </c>
      <c r="F141" s="66">
        <v>0.130016</v>
      </c>
      <c r="G141" s="25">
        <v>0.129575</v>
      </c>
      <c r="H141" s="25">
        <v>0.214018</v>
      </c>
      <c r="I141" s="25">
        <v>0.129153</v>
      </c>
      <c r="J141" s="25">
        <v>0.129231</v>
      </c>
      <c r="K141" s="25">
        <v>0.215642</v>
      </c>
      <c r="L141" s="25">
        <v>0.129518</v>
      </c>
      <c r="M141" s="148">
        <v>0.129709</v>
      </c>
      <c r="N141" t="s" s="70">
        <v>33</v>
      </c>
      <c r="O141" t="s" s="138">
        <v>33</v>
      </c>
      <c r="P141" t="s" s="138">
        <f>IF(N141=O141,O141,"NASH_EQ_FOUND")</f>
        <v>3621</v>
      </c>
      <c r="Q141" s="25">
        <v>62.6213095188141</v>
      </c>
      <c r="R141" s="153">
        <v>701</v>
      </c>
      <c r="S141" t="s" s="69">
        <v>33</v>
      </c>
      <c r="T141" t="s" s="69">
        <f>IF(Q141&gt;1799,"TIME_LIMIT",S141)</f>
        <v>3644</v>
      </c>
      <c r="U141" t="s" s="70">
        <f>IF(N141=S141,"1","0")</f>
        <v>3645</v>
      </c>
    </row>
    <row r="142" ht="20.05" customHeight="1">
      <c r="A142" s="136">
        <v>141</v>
      </c>
      <c r="B142" s="65">
        <v>5</v>
      </c>
      <c r="C142" t="s" s="19">
        <v>2197</v>
      </c>
      <c r="D142" s="25">
        <v>0.6245849999999999</v>
      </c>
      <c r="E142" s="25">
        <v>0.939828</v>
      </c>
      <c r="F142" s="66">
        <v>1.13421</v>
      </c>
      <c r="G142" s="25">
        <v>0.6693210000000001</v>
      </c>
      <c r="H142" s="25">
        <v>0.325245</v>
      </c>
      <c r="I142" s="25">
        <v>0.577195</v>
      </c>
      <c r="J142" s="25">
        <v>0.7064859999999999</v>
      </c>
      <c r="K142" s="25">
        <v>0.722137</v>
      </c>
      <c r="L142" s="25">
        <v>0.952151</v>
      </c>
      <c r="M142" s="148">
        <v>0.990775</v>
      </c>
      <c r="N142" t="s" s="70">
        <v>80</v>
      </c>
      <c r="O142" t="s" s="138">
        <v>80</v>
      </c>
      <c r="P142" t="s" s="138">
        <f>IF(N142=O142,O142,"NASH_EQ_FOUND")</f>
        <v>3615</v>
      </c>
      <c r="Q142" s="25">
        <v>497.972800254822</v>
      </c>
      <c r="R142" s="153">
        <v>164</v>
      </c>
      <c r="S142" t="s" s="69">
        <v>80</v>
      </c>
      <c r="T142" t="s" s="69">
        <f>IF(Q142&gt;1799,"TIME_LIMIT",S142)</f>
        <v>3648</v>
      </c>
      <c r="U142" t="s" s="70">
        <f>IF(N142=S142,"1","0")</f>
        <v>3645</v>
      </c>
    </row>
    <row r="143" ht="20.05" customHeight="1">
      <c r="A143" s="136">
        <v>142</v>
      </c>
      <c r="B143" s="65">
        <v>5</v>
      </c>
      <c r="C143" t="s" s="19">
        <v>2386</v>
      </c>
      <c r="D143" s="25">
        <v>0.2056</v>
      </c>
      <c r="E143" s="25">
        <v>0.826345</v>
      </c>
      <c r="F143" s="66">
        <v>0.387238</v>
      </c>
      <c r="G143" s="25">
        <v>0.225329</v>
      </c>
      <c r="H143" s="25">
        <v>0.839347</v>
      </c>
      <c r="I143" s="25">
        <v>0.388955</v>
      </c>
      <c r="J143" s="25">
        <v>0.224261</v>
      </c>
      <c r="K143" s="25">
        <v>0.828063</v>
      </c>
      <c r="L143" s="25">
        <v>0.387731</v>
      </c>
      <c r="M143" s="148">
        <v>0.224806</v>
      </c>
      <c r="N143" t="s" s="70">
        <v>33</v>
      </c>
      <c r="O143" t="s" s="138">
        <v>33</v>
      </c>
      <c r="P143" t="s" s="138">
        <f>IF(N143=O143,O143,"NASH_EQ_FOUND")</f>
        <v>3621</v>
      </c>
      <c r="Q143" s="25">
        <v>1800</v>
      </c>
      <c r="R143" s="153">
        <v>52</v>
      </c>
      <c r="S143" t="s" s="69">
        <v>33</v>
      </c>
      <c r="T143" t="s" s="69">
        <f>IF(Q143&gt;1799,"TIME_LIMIT",S143)</f>
        <v>63</v>
      </c>
      <c r="U143" t="s" s="70">
        <f>IF(N143=S143,"1","0")</f>
        <v>3645</v>
      </c>
    </row>
    <row r="144" ht="20.05" customHeight="1">
      <c r="A144" s="136">
        <v>143</v>
      </c>
      <c r="B144" s="65">
        <v>5</v>
      </c>
      <c r="C144" t="s" s="19">
        <v>2596</v>
      </c>
      <c r="D144" s="25">
        <v>0.185008</v>
      </c>
      <c r="E144" s="25">
        <v>0.461476</v>
      </c>
      <c r="F144" s="66">
        <v>0.204016</v>
      </c>
      <c r="G144" s="25">
        <v>0.205075</v>
      </c>
      <c r="H144" s="25">
        <v>0.464606</v>
      </c>
      <c r="I144" s="25">
        <v>0.203325</v>
      </c>
      <c r="J144" s="25">
        <v>0.203978</v>
      </c>
      <c r="K144" s="25">
        <v>0.463311</v>
      </c>
      <c r="L144" s="25">
        <v>0.20319</v>
      </c>
      <c r="M144" s="148">
        <v>0.203214</v>
      </c>
      <c r="N144" t="s" s="70">
        <v>33</v>
      </c>
      <c r="O144" t="s" s="138">
        <v>33</v>
      </c>
      <c r="P144" t="s" s="138">
        <f>IF(N144=O144,O144,"NASH_EQ_FOUND")</f>
        <v>3621</v>
      </c>
      <c r="Q144" s="25">
        <v>1800</v>
      </c>
      <c r="R144" s="153">
        <v>69</v>
      </c>
      <c r="S144" t="s" s="69">
        <v>33</v>
      </c>
      <c r="T144" t="s" s="69">
        <f>IF(Q144&gt;1799,"TIME_LIMIT",S144)</f>
        <v>63</v>
      </c>
      <c r="U144" t="s" s="70">
        <f>IF(N144=S144,"1","0")</f>
        <v>3645</v>
      </c>
    </row>
    <row r="145" ht="20.05" customHeight="1">
      <c r="A145" s="136">
        <v>144</v>
      </c>
      <c r="B145" s="65">
        <v>5</v>
      </c>
      <c r="C145" t="s" s="19">
        <v>2614</v>
      </c>
      <c r="D145" s="25">
        <v>0.171993</v>
      </c>
      <c r="E145" s="25">
        <v>0.312112</v>
      </c>
      <c r="F145" s="66">
        <v>0.192859</v>
      </c>
      <c r="G145" s="25">
        <v>0.193784</v>
      </c>
      <c r="H145" s="25">
        <v>0.314478</v>
      </c>
      <c r="I145" s="25">
        <v>0.193452</v>
      </c>
      <c r="J145" s="25">
        <v>0.19272</v>
      </c>
      <c r="K145" s="25">
        <v>0.313896</v>
      </c>
      <c r="L145" s="25">
        <v>0.193793</v>
      </c>
      <c r="M145" s="148">
        <v>0.193772</v>
      </c>
      <c r="N145" t="s" s="70">
        <v>33</v>
      </c>
      <c r="O145" t="s" s="138">
        <v>33</v>
      </c>
      <c r="P145" t="s" s="138">
        <f>IF(N145=O145,O145,"NASH_EQ_FOUND")</f>
        <v>3621</v>
      </c>
      <c r="Q145" s="25">
        <v>1800</v>
      </c>
      <c r="R145" s="153">
        <v>69</v>
      </c>
      <c r="S145" t="s" s="69">
        <v>33</v>
      </c>
      <c r="T145" t="s" s="69">
        <f>IF(Q145&gt;1799,"TIME_LIMIT",S145)</f>
        <v>63</v>
      </c>
      <c r="U145" t="s" s="70">
        <f>IF(N145=S145,"1","0")</f>
        <v>3645</v>
      </c>
    </row>
    <row r="146" ht="20.05" customHeight="1">
      <c r="A146" s="136">
        <v>145</v>
      </c>
      <c r="B146" s="65">
        <v>5</v>
      </c>
      <c r="C146" t="s" s="19">
        <v>2632</v>
      </c>
      <c r="D146" s="25">
        <v>0.162473</v>
      </c>
      <c r="E146" s="25">
        <v>0.416943</v>
      </c>
      <c r="F146" s="66">
        <v>0.181931</v>
      </c>
      <c r="G146" s="25">
        <v>0.182238</v>
      </c>
      <c r="H146" s="25">
        <v>0.424617</v>
      </c>
      <c r="I146" s="25">
        <v>0.181292</v>
      </c>
      <c r="J146" s="25">
        <v>0.181739</v>
      </c>
      <c r="K146" s="25">
        <v>0.41935</v>
      </c>
      <c r="L146" s="25">
        <v>0.180628</v>
      </c>
      <c r="M146" s="148">
        <v>0.182513</v>
      </c>
      <c r="N146" t="s" s="70">
        <v>33</v>
      </c>
      <c r="O146" t="s" s="138">
        <v>33</v>
      </c>
      <c r="P146" t="s" s="138">
        <f>IF(N146=O146,O146,"NASH_EQ_FOUND")</f>
        <v>3621</v>
      </c>
      <c r="Q146" s="25">
        <v>72.9592306613922</v>
      </c>
      <c r="R146" s="153">
        <v>701</v>
      </c>
      <c r="S146" t="s" s="69">
        <v>33</v>
      </c>
      <c r="T146" t="s" s="69">
        <f>IF(Q146&gt;1799,"TIME_LIMIT",S146)</f>
        <v>3644</v>
      </c>
      <c r="U146" t="s" s="70">
        <f>IF(N146=S146,"1","0")</f>
        <v>3645</v>
      </c>
    </row>
    <row r="147" ht="20.05" customHeight="1">
      <c r="A147" s="136">
        <v>146</v>
      </c>
      <c r="B147" s="65">
        <v>5</v>
      </c>
      <c r="C147" t="s" s="19">
        <v>2650</v>
      </c>
      <c r="D147" s="25">
        <v>1800.41</v>
      </c>
      <c r="E147" s="25">
        <v>3.16933</v>
      </c>
      <c r="F147" s="66">
        <v>688.6660000000001</v>
      </c>
      <c r="G147" s="25">
        <v>20.5969</v>
      </c>
      <c r="H147" s="25">
        <v>203.067</v>
      </c>
      <c r="I147" s="25">
        <v>1800.22</v>
      </c>
      <c r="J147" s="25">
        <v>1800.29</v>
      </c>
      <c r="K147" s="25">
        <v>2.26781</v>
      </c>
      <c r="L147" s="25">
        <v>1800.22</v>
      </c>
      <c r="M147" s="148">
        <v>21.6605</v>
      </c>
      <c r="N147" t="s" s="70">
        <v>80</v>
      </c>
      <c r="O147" t="s" s="138">
        <v>80</v>
      </c>
      <c r="P147" t="s" s="138">
        <f>IF(N147=O147,O147,"NASH_EQ_FOUND")</f>
        <v>3615</v>
      </c>
      <c r="Q147" s="25">
        <v>1800</v>
      </c>
      <c r="R147" s="153">
        <v>53</v>
      </c>
      <c r="S147" t="s" s="69">
        <v>33</v>
      </c>
      <c r="T147" t="s" s="69">
        <f>IF(Q147&gt;1799,"TIME_LIMIT",S147)</f>
        <v>63</v>
      </c>
      <c r="U147" t="s" s="70">
        <f>IF(N147=S147,"1","0")</f>
        <v>3647</v>
      </c>
    </row>
    <row r="148" ht="20.05" customHeight="1">
      <c r="A148" s="136">
        <v>147</v>
      </c>
      <c r="B148" s="65">
        <v>5</v>
      </c>
      <c r="C148" t="s" s="19">
        <v>2673</v>
      </c>
      <c r="D148" s="25">
        <v>0.158689</v>
      </c>
      <c r="E148" s="25">
        <v>0.29303</v>
      </c>
      <c r="F148" s="66">
        <v>0.18052</v>
      </c>
      <c r="G148" s="25">
        <v>0.180481</v>
      </c>
      <c r="H148" s="25">
        <v>0.297411</v>
      </c>
      <c r="I148" s="25">
        <v>0.178738</v>
      </c>
      <c r="J148" s="25">
        <v>0.179164</v>
      </c>
      <c r="K148" s="25">
        <v>0.296892</v>
      </c>
      <c r="L148" s="25">
        <v>0.17933</v>
      </c>
      <c r="M148" s="148">
        <v>0.181288</v>
      </c>
      <c r="N148" t="s" s="70">
        <v>33</v>
      </c>
      <c r="O148" t="s" s="138">
        <v>33</v>
      </c>
      <c r="P148" t="s" s="138">
        <f>IF(N148=O148,O148,"NASH_EQ_FOUND")</f>
        <v>3621</v>
      </c>
      <c r="Q148" s="25">
        <v>1800</v>
      </c>
      <c r="R148" s="153">
        <v>77</v>
      </c>
      <c r="S148" t="s" s="69">
        <v>33</v>
      </c>
      <c r="T148" t="s" s="69">
        <f>IF(Q148&gt;1799,"TIME_LIMIT",S148)</f>
        <v>63</v>
      </c>
      <c r="U148" t="s" s="70">
        <f>IF(N148=S148,"1","0")</f>
        <v>3645</v>
      </c>
    </row>
    <row r="149" ht="20.05" customHeight="1">
      <c r="A149" s="136">
        <v>148</v>
      </c>
      <c r="B149" s="65">
        <v>5</v>
      </c>
      <c r="C149" t="s" s="19">
        <v>2421</v>
      </c>
      <c r="D149" s="25">
        <v>0.249993</v>
      </c>
      <c r="E149" s="25">
        <v>0.621224</v>
      </c>
      <c r="F149" s="66">
        <v>0.276791</v>
      </c>
      <c r="G149" s="25">
        <v>0.273536</v>
      </c>
      <c r="H149" s="25">
        <v>0.620487</v>
      </c>
      <c r="I149" s="25">
        <v>0.273672</v>
      </c>
      <c r="J149" s="25">
        <v>0.275365</v>
      </c>
      <c r="K149" s="25">
        <v>0.623647</v>
      </c>
      <c r="L149" s="25">
        <v>0.274272</v>
      </c>
      <c r="M149" s="148">
        <v>0.273796</v>
      </c>
      <c r="N149" t="s" s="70">
        <v>33</v>
      </c>
      <c r="O149" t="s" s="138">
        <v>33</v>
      </c>
      <c r="P149" t="s" s="138">
        <f>IF(N149=O149,O149,"NASH_EQ_FOUND")</f>
        <v>3621</v>
      </c>
      <c r="Q149" s="25">
        <v>1800</v>
      </c>
      <c r="R149" s="153">
        <v>80</v>
      </c>
      <c r="S149" t="s" s="69">
        <v>33</v>
      </c>
      <c r="T149" t="s" s="69">
        <f>IF(Q149&gt;1799,"TIME_LIMIT",S149)</f>
        <v>63</v>
      </c>
      <c r="U149" t="s" s="70">
        <f>IF(N149=S149,"1","0")</f>
        <v>3645</v>
      </c>
    </row>
    <row r="150" ht="20.05" customHeight="1">
      <c r="A150" s="136">
        <v>149</v>
      </c>
      <c r="B150" s="65">
        <v>5</v>
      </c>
      <c r="C150" t="s" s="19">
        <v>2707</v>
      </c>
      <c r="D150" s="25">
        <v>0.132006</v>
      </c>
      <c r="E150" s="25">
        <v>0.349769</v>
      </c>
      <c r="F150" s="66">
        <v>0.151919</v>
      </c>
      <c r="G150" s="25">
        <v>0.152309</v>
      </c>
      <c r="H150" s="25">
        <v>0.351981</v>
      </c>
      <c r="I150" s="25">
        <v>0.151435</v>
      </c>
      <c r="J150" s="25">
        <v>0.153263</v>
      </c>
      <c r="K150" s="25">
        <v>0.345959</v>
      </c>
      <c r="L150" s="25">
        <v>0.152118</v>
      </c>
      <c r="M150" s="148">
        <v>0.151733</v>
      </c>
      <c r="N150" t="s" s="70">
        <v>33</v>
      </c>
      <c r="O150" t="s" s="138">
        <v>33</v>
      </c>
      <c r="P150" t="s" s="138">
        <f>IF(N150=O150,O150,"NASH_EQ_FOUND")</f>
        <v>3621</v>
      </c>
      <c r="Q150" s="25">
        <v>1800</v>
      </c>
      <c r="R150" s="153">
        <v>69</v>
      </c>
      <c r="S150" t="s" s="69">
        <v>33</v>
      </c>
      <c r="T150" t="s" s="69">
        <f>IF(Q150&gt;1799,"TIME_LIMIT",S150)</f>
        <v>63</v>
      </c>
      <c r="U150" t="s" s="70">
        <f>IF(N150=S150,"1","0")</f>
        <v>3645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sheetViews>
  <sheetFormatPr defaultColWidth="8.83333" defaultRowHeight="15.4" customHeight="1" outlineLevelRow="0" outlineLevelCol="0"/>
  <cols>
    <col min="1" max="1" width="44.5312" style="154" customWidth="1"/>
    <col min="2" max="2" width="28.9766" style="154" customWidth="1"/>
    <col min="3" max="3" width="18.5" style="154" customWidth="1"/>
    <col min="4" max="4" width="25.5" style="154" customWidth="1"/>
    <col min="5" max="5" width="21.5391" style="154" customWidth="1"/>
    <col min="6" max="6" width="32.3516" style="154" customWidth="1"/>
    <col min="7" max="7" width="16.8516" style="154" customWidth="1"/>
    <col min="8" max="8" width="19.7656" style="154" customWidth="1"/>
    <col min="9" max="16384" width="8.85156" style="154" customWidth="1"/>
  </cols>
  <sheetData>
    <row r="1" ht="28.6" customHeight="1">
      <c r="A1" s="82"/>
      <c r="B1" t="s" s="83">
        <v>3586</v>
      </c>
      <c r="C1" t="s" s="83">
        <v>3587</v>
      </c>
      <c r="D1" t="s" s="83">
        <v>3588</v>
      </c>
      <c r="E1" t="s" s="83">
        <v>3587</v>
      </c>
      <c r="F1" t="s" s="83">
        <v>3589</v>
      </c>
      <c r="G1" t="s" s="83">
        <v>3590</v>
      </c>
      <c r="H1" t="s" s="83">
        <v>3591</v>
      </c>
    </row>
    <row r="2" ht="28.05" customHeight="1">
      <c r="A2" t="s" s="84">
        <v>3592</v>
      </c>
      <c r="B2" s="85">
        <f>_xlfn.AVERAGEIF('MNE - results-4'!E3:E151,"=NASH_EQ_FOUND",'MNE - results-4'!D3:D151)</f>
        <v>26.7766112428571</v>
      </c>
      <c r="C2" s="86">
        <f>_xlfn.COUNTIFS('MNE - results-4'!AH3:AH151,"=fullEnumeration",'MNE - results-4'!AG3:AG151,"=NASH_EQ_FOUND")</f>
        <v>11</v>
      </c>
      <c r="D2" s="87">
        <f>_xlfn.AVERAGEIF('MNE - results-4'!E3:E151,"=NO_NASH_EQ_FOUND",'MNE - results-4'!D3:D151)</f>
        <v>0.119554364935065</v>
      </c>
      <c r="E2" s="88">
        <f>_xlfn.COUNTIFS('MNE - results-4'!AH3:AH151,"=fullEnumeration",'MNE - results-4'!AG3:AG151,"=NO_NASH_EQ_FOUND")</f>
        <v>77</v>
      </c>
      <c r="F2" s="89">
        <f>AVERAGE('MNE - results-4'!D3:D151)</f>
        <v>120.211491237584</v>
      </c>
      <c r="G2" s="90">
        <f>149-H2</f>
        <v>9</v>
      </c>
      <c r="H2" s="90">
        <f>149-COUNTIF('MNE - results-4'!E3:E151,"=TIME_LIMIT")</f>
        <v>140</v>
      </c>
    </row>
    <row r="3" ht="26.55" customHeight="1">
      <c r="A3" t="s" s="91">
        <v>3567</v>
      </c>
      <c r="B3" s="92">
        <f>_xlfn.AVERAGEIF('mSGM Comparison - results-4'!S2:S150,"=NASH_EQ_FOUND",'mSGM Comparison - results-4'!Q2:Q150)</f>
        <v>308.682859548501</v>
      </c>
      <c r="C3" s="93">
        <v>0</v>
      </c>
      <c r="D3" s="94">
        <f>_xlfn.AVERAGEIF('mSGM Comparison - results-4'!T2:T150,"=NO_NASH_EQ_FOUND",'mSGM Comparison - results-4'!Q2:Q150)</f>
        <v>55.4379675643785</v>
      </c>
      <c r="E3" s="95">
        <f>_xlfn.COUNTIFS('MNE - results-4'!AH3:AH151,"=sequential1",'MNE - results-4'!AG3:AG151,"=NO_NASH_EQ_FOUND")</f>
        <v>0</v>
      </c>
      <c r="F3" s="96">
        <f>AVERAGE('mSGM Comparison - results-4'!Q2:Q150)</f>
        <v>1191.922007551130</v>
      </c>
      <c r="G3" s="97">
        <f>149-H3</f>
        <v>94</v>
      </c>
      <c r="H3" s="97">
        <f>149-COUNTIF('mSGM Comparison - results-4'!T2:T150,"=TIME_LIMIT")</f>
        <v>55</v>
      </c>
    </row>
    <row r="4" ht="25.4" customHeight="1">
      <c r="A4" s="155"/>
      <c r="B4" s="156"/>
      <c r="C4" s="157">
        <f>SUM(C2:C3)</f>
        <v>11</v>
      </c>
      <c r="D4" s="156"/>
      <c r="E4" s="157">
        <f>SUM(E2:E3)</f>
        <v>77</v>
      </c>
      <c r="F4" s="156"/>
      <c r="G4" s="156"/>
      <c r="H4" s="15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2:W2386"/>
  <sheetViews>
    <sheetView workbookViewId="0" showGridLines="0" defaultGridColor="1">
      <pane topLeftCell="A3" xSplit="0" ySplit="2" activePane="bottomLeft" state="frozen"/>
    </sheetView>
  </sheetViews>
  <sheetFormatPr defaultColWidth="8.33333" defaultRowHeight="19.9" customHeight="1" outlineLevelRow="0" outlineLevelCol="0"/>
  <cols>
    <col min="1" max="1" width="27" style="6" customWidth="1"/>
    <col min="2" max="2" width="34.5156" style="6" customWidth="1"/>
    <col min="3" max="3" width="18.9453" style="6" customWidth="1"/>
    <col min="4" max="4" width="9.17188" style="6" customWidth="1"/>
    <col min="5" max="5" width="9.85156" style="6" customWidth="1"/>
    <col min="6" max="6" width="8.85156" style="6" customWidth="1"/>
    <col min="7" max="7" width="14.6719" style="6" customWidth="1"/>
    <col min="8" max="8" width="19.1719" style="6" customWidth="1"/>
    <col min="9" max="9" width="19.6719" style="6" customWidth="1"/>
    <col min="10" max="10" width="7.5" style="6" customWidth="1"/>
    <col min="11" max="11" width="14.1719" style="6" customWidth="1"/>
    <col min="12" max="13" width="11.8516" style="6" customWidth="1"/>
    <col min="14" max="14" width="8" style="6" customWidth="1"/>
    <col min="15" max="15" width="9.5" style="6" customWidth="1"/>
    <col min="16" max="17" width="16.6719" style="6" customWidth="1"/>
    <col min="18" max="18" width="14" style="6" customWidth="1"/>
    <col min="19" max="19" width="15.3516" style="6" customWidth="1"/>
    <col min="20" max="20" width="24.6719" style="6" customWidth="1"/>
    <col min="21" max="21" width="6.5" style="6" customWidth="1"/>
    <col min="22" max="22" width="10.6719" style="6" customWidth="1"/>
    <col min="23" max="23" width="19.5" style="6" customWidth="1"/>
    <col min="24" max="16384" width="8.35156" style="6" customWidth="1"/>
  </cols>
  <sheetData>
    <row r="1" ht="27.65" customHeight="1">
      <c r="A1" t="s" s="7">
        <v>5</v>
      </c>
      <c r="B1" s="7"/>
      <c r="C1" s="7"/>
      <c r="D1" s="7"/>
      <c r="E1" s="7"/>
      <c r="F1" s="7"/>
      <c r="G1" s="7"/>
      <c r="H1" s="7"/>
      <c r="I1" s="7"/>
      <c r="J1" s="7"/>
      <c r="K1" s="7"/>
      <c r="L1" s="7"/>
      <c r="M1" s="7"/>
      <c r="N1" s="7"/>
      <c r="O1" s="7"/>
      <c r="P1" s="7"/>
      <c r="Q1" s="7"/>
      <c r="R1" s="7"/>
      <c r="S1" s="7"/>
      <c r="T1" s="7"/>
      <c r="U1" s="7"/>
      <c r="V1" s="7"/>
      <c r="W1" s="7"/>
    </row>
    <row r="2" ht="20.25" customHeight="1">
      <c r="A2" t="s" s="8">
        <v>7</v>
      </c>
      <c r="B2" t="s" s="8">
        <v>8</v>
      </c>
      <c r="C2" t="s" s="8">
        <v>9</v>
      </c>
      <c r="D2" t="s" s="8">
        <v>10</v>
      </c>
      <c r="E2" t="s" s="8">
        <v>11</v>
      </c>
      <c r="F2" t="s" s="8">
        <v>12</v>
      </c>
      <c r="G2" t="s" s="8">
        <v>13</v>
      </c>
      <c r="H2" t="s" s="8">
        <v>14</v>
      </c>
      <c r="I2" t="s" s="8">
        <v>15</v>
      </c>
      <c r="J2" t="s" s="8">
        <v>16</v>
      </c>
      <c r="K2" t="s" s="8">
        <v>17</v>
      </c>
      <c r="L2" t="s" s="8">
        <v>18</v>
      </c>
      <c r="M2" t="s" s="8">
        <v>19</v>
      </c>
      <c r="N2" t="s" s="8">
        <v>20</v>
      </c>
      <c r="O2" t="s" s="8">
        <v>21</v>
      </c>
      <c r="P2" t="s" s="8">
        <v>22</v>
      </c>
      <c r="Q2" t="s" s="8">
        <v>23</v>
      </c>
      <c r="R2" t="s" s="8">
        <v>24</v>
      </c>
      <c r="S2" t="s" s="8">
        <v>25</v>
      </c>
      <c r="T2" t="s" s="8">
        <v>26</v>
      </c>
      <c r="U2" t="s" s="8">
        <v>27</v>
      </c>
      <c r="V2" t="s" s="8">
        <v>28</v>
      </c>
      <c r="W2" t="s" s="8">
        <v>29</v>
      </c>
    </row>
    <row r="3" ht="20.25" customHeight="1">
      <c r="A3" s="9">
        <v>1</v>
      </c>
      <c r="B3" t="s" s="10">
        <f>CONCATENATE($A3,C3,G3,S3,R3)</f>
        <v>30</v>
      </c>
      <c r="C3" t="s" s="11">
        <v>31</v>
      </c>
      <c r="D3" s="12">
        <v>3</v>
      </c>
      <c r="E3" t="s" s="13">
        <v>32</v>
      </c>
      <c r="F3" s="12">
        <v>0</v>
      </c>
      <c r="G3" s="12">
        <v>0</v>
      </c>
      <c r="H3" t="s" s="13">
        <v>33</v>
      </c>
      <c r="I3" t="s" s="13">
        <v>34</v>
      </c>
      <c r="J3" s="12">
        <v>2488</v>
      </c>
      <c r="K3" s="12">
        <v>1250</v>
      </c>
      <c r="L3" s="12">
        <v>3680</v>
      </c>
      <c r="M3" s="14">
        <v>0.0357877</v>
      </c>
      <c r="N3" s="12">
        <v>8</v>
      </c>
      <c r="O3" s="12">
        <v>1</v>
      </c>
      <c r="P3" t="s" s="13">
        <v>35</v>
      </c>
      <c r="Q3" t="s" s="13">
        <v>35</v>
      </c>
      <c r="R3" t="s" s="13">
        <v>35</v>
      </c>
      <c r="S3" t="s" s="13">
        <v>35</v>
      </c>
      <c r="T3" t="s" s="13">
        <v>35</v>
      </c>
      <c r="U3" t="s" s="13">
        <v>35</v>
      </c>
      <c r="V3" t="s" s="13">
        <v>35</v>
      </c>
      <c r="W3" t="s" s="13">
        <v>35</v>
      </c>
    </row>
    <row r="4" ht="20.05" customHeight="1">
      <c r="A4" s="15">
        <v>1</v>
      </c>
      <c r="B4" t="s" s="16">
        <f>CONCATENATE($A4,C4,G4,S4,R4)</f>
        <v>36</v>
      </c>
      <c r="C4" t="s" s="17">
        <v>37</v>
      </c>
      <c r="D4" s="18">
        <v>3</v>
      </c>
      <c r="E4" t="s" s="19">
        <v>32</v>
      </c>
      <c r="F4" s="18">
        <v>0</v>
      </c>
      <c r="G4" s="18">
        <v>0</v>
      </c>
      <c r="H4" t="s" s="19">
        <v>33</v>
      </c>
      <c r="I4" t="s" s="19">
        <v>34</v>
      </c>
      <c r="J4" s="18">
        <v>2488</v>
      </c>
      <c r="K4" s="18">
        <v>1250</v>
      </c>
      <c r="L4" s="18">
        <v>3680</v>
      </c>
      <c r="M4" s="20">
        <v>0.0446713</v>
      </c>
      <c r="N4" s="18">
        <v>8</v>
      </c>
      <c r="O4" s="18">
        <v>1</v>
      </c>
      <c r="P4" s="18">
        <v>3</v>
      </c>
      <c r="Q4" s="18">
        <v>2</v>
      </c>
      <c r="R4" s="18">
        <v>1</v>
      </c>
      <c r="S4" t="s" s="19">
        <v>38</v>
      </c>
      <c r="T4" s="18">
        <v>0</v>
      </c>
      <c r="U4" s="18">
        <v>0</v>
      </c>
      <c r="V4" s="18">
        <v>100000</v>
      </c>
      <c r="W4" t="s" s="19">
        <v>39</v>
      </c>
    </row>
    <row r="5" ht="20.05" customHeight="1">
      <c r="A5" s="15">
        <v>1</v>
      </c>
      <c r="B5" t="s" s="16">
        <f>CONCATENATE($A5,C5,G5,S5,R5)</f>
        <v>40</v>
      </c>
      <c r="C5" t="s" s="17">
        <v>37</v>
      </c>
      <c r="D5" s="18">
        <v>3</v>
      </c>
      <c r="E5" t="s" s="19">
        <v>32</v>
      </c>
      <c r="F5" s="18">
        <v>0</v>
      </c>
      <c r="G5" s="18">
        <v>0</v>
      </c>
      <c r="H5" t="s" s="19">
        <v>33</v>
      </c>
      <c r="I5" t="s" s="19">
        <v>34</v>
      </c>
      <c r="J5" s="18">
        <v>2488</v>
      </c>
      <c r="K5" s="18">
        <v>1250</v>
      </c>
      <c r="L5" s="18">
        <v>3680</v>
      </c>
      <c r="M5" s="20">
        <v>0.0438708</v>
      </c>
      <c r="N5" s="18">
        <v>8</v>
      </c>
      <c r="O5" s="18">
        <v>1</v>
      </c>
      <c r="P5" s="18">
        <v>3</v>
      </c>
      <c r="Q5" s="18">
        <v>2</v>
      </c>
      <c r="R5" s="18">
        <v>3</v>
      </c>
      <c r="S5" t="s" s="19">
        <v>38</v>
      </c>
      <c r="T5" s="18">
        <v>0</v>
      </c>
      <c r="U5" s="18">
        <v>0</v>
      </c>
      <c r="V5" s="18">
        <v>100000</v>
      </c>
      <c r="W5" t="s" s="19">
        <v>39</v>
      </c>
    </row>
    <row r="6" ht="20.05" customHeight="1">
      <c r="A6" s="15">
        <v>1</v>
      </c>
      <c r="B6" t="s" s="16">
        <f>CONCATENATE($A6,C6,G6,S6,R6)</f>
        <v>41</v>
      </c>
      <c r="C6" t="s" s="17">
        <v>37</v>
      </c>
      <c r="D6" s="18">
        <v>3</v>
      </c>
      <c r="E6" t="s" s="19">
        <v>32</v>
      </c>
      <c r="F6" s="18">
        <v>0</v>
      </c>
      <c r="G6" s="18">
        <v>0</v>
      </c>
      <c r="H6" t="s" s="19">
        <v>33</v>
      </c>
      <c r="I6" t="s" s="19">
        <v>34</v>
      </c>
      <c r="J6" s="18">
        <v>2488</v>
      </c>
      <c r="K6" s="18">
        <v>1250</v>
      </c>
      <c r="L6" s="18">
        <v>3680</v>
      </c>
      <c r="M6" s="20">
        <v>0.0440401</v>
      </c>
      <c r="N6" s="18">
        <v>8</v>
      </c>
      <c r="O6" s="18">
        <v>1</v>
      </c>
      <c r="P6" s="18">
        <v>3</v>
      </c>
      <c r="Q6" s="18">
        <v>2</v>
      </c>
      <c r="R6" s="18">
        <v>5</v>
      </c>
      <c r="S6" t="s" s="19">
        <v>38</v>
      </c>
      <c r="T6" s="18">
        <v>0</v>
      </c>
      <c r="U6" s="18">
        <v>0</v>
      </c>
      <c r="V6" s="18">
        <v>100000</v>
      </c>
      <c r="W6" t="s" s="19">
        <v>39</v>
      </c>
    </row>
    <row r="7" ht="20.05" customHeight="1">
      <c r="A7" s="15">
        <v>1</v>
      </c>
      <c r="B7" t="s" s="16">
        <f>CONCATENATE($A7,C7,G7,S7,R7)</f>
        <v>42</v>
      </c>
      <c r="C7" t="s" s="17">
        <v>37</v>
      </c>
      <c r="D7" s="18">
        <v>3</v>
      </c>
      <c r="E7" t="s" s="19">
        <v>32</v>
      </c>
      <c r="F7" s="18">
        <v>0</v>
      </c>
      <c r="G7" s="18">
        <v>0</v>
      </c>
      <c r="H7" t="s" s="19">
        <v>33</v>
      </c>
      <c r="I7" t="s" s="19">
        <v>34</v>
      </c>
      <c r="J7" s="18">
        <v>2488</v>
      </c>
      <c r="K7" s="18">
        <v>1250</v>
      </c>
      <c r="L7" s="18">
        <v>3680</v>
      </c>
      <c r="M7" s="20">
        <v>0.044285</v>
      </c>
      <c r="N7" s="18">
        <v>8</v>
      </c>
      <c r="O7" s="18">
        <v>1</v>
      </c>
      <c r="P7" s="18">
        <v>3</v>
      </c>
      <c r="Q7" s="18">
        <v>2</v>
      </c>
      <c r="R7" s="18">
        <v>1</v>
      </c>
      <c r="S7" t="s" s="19">
        <v>43</v>
      </c>
      <c r="T7" s="18">
        <v>0</v>
      </c>
      <c r="U7" s="18">
        <v>0</v>
      </c>
      <c r="V7" s="18">
        <v>100000</v>
      </c>
      <c r="W7" t="s" s="19">
        <v>39</v>
      </c>
    </row>
    <row r="8" ht="20.05" customHeight="1">
      <c r="A8" s="15">
        <v>1</v>
      </c>
      <c r="B8" t="s" s="16">
        <f>CONCATENATE($A8,C8,G8,S8,R8)</f>
        <v>44</v>
      </c>
      <c r="C8" t="s" s="17">
        <v>37</v>
      </c>
      <c r="D8" s="18">
        <v>3</v>
      </c>
      <c r="E8" t="s" s="19">
        <v>32</v>
      </c>
      <c r="F8" s="18">
        <v>0</v>
      </c>
      <c r="G8" s="18">
        <v>0</v>
      </c>
      <c r="H8" t="s" s="19">
        <v>33</v>
      </c>
      <c r="I8" t="s" s="19">
        <v>34</v>
      </c>
      <c r="J8" s="18">
        <v>2488</v>
      </c>
      <c r="K8" s="18">
        <v>1250</v>
      </c>
      <c r="L8" s="18">
        <v>3680</v>
      </c>
      <c r="M8" s="20">
        <v>0.044266</v>
      </c>
      <c r="N8" s="18">
        <v>8</v>
      </c>
      <c r="O8" s="18">
        <v>1</v>
      </c>
      <c r="P8" s="18">
        <v>3</v>
      </c>
      <c r="Q8" s="18">
        <v>2</v>
      </c>
      <c r="R8" s="18">
        <v>3</v>
      </c>
      <c r="S8" t="s" s="19">
        <v>43</v>
      </c>
      <c r="T8" s="18">
        <v>0</v>
      </c>
      <c r="U8" s="18">
        <v>0</v>
      </c>
      <c r="V8" s="18">
        <v>100000</v>
      </c>
      <c r="W8" t="s" s="19">
        <v>39</v>
      </c>
    </row>
    <row r="9" ht="20.05" customHeight="1">
      <c r="A9" s="15">
        <v>1</v>
      </c>
      <c r="B9" t="s" s="16">
        <f>CONCATENATE($A9,C9,G9,S9,R9)</f>
        <v>45</v>
      </c>
      <c r="C9" t="s" s="17">
        <v>37</v>
      </c>
      <c r="D9" s="18">
        <v>3</v>
      </c>
      <c r="E9" t="s" s="19">
        <v>32</v>
      </c>
      <c r="F9" s="18">
        <v>0</v>
      </c>
      <c r="G9" s="18">
        <v>0</v>
      </c>
      <c r="H9" t="s" s="19">
        <v>33</v>
      </c>
      <c r="I9" t="s" s="19">
        <v>34</v>
      </c>
      <c r="J9" s="18">
        <v>2488</v>
      </c>
      <c r="K9" s="18">
        <v>1250</v>
      </c>
      <c r="L9" s="18">
        <v>3680</v>
      </c>
      <c r="M9" s="20">
        <v>0.0443207</v>
      </c>
      <c r="N9" s="18">
        <v>8</v>
      </c>
      <c r="O9" s="18">
        <v>1</v>
      </c>
      <c r="P9" s="18">
        <v>3</v>
      </c>
      <c r="Q9" s="18">
        <v>2</v>
      </c>
      <c r="R9" s="18">
        <v>5</v>
      </c>
      <c r="S9" t="s" s="19">
        <v>43</v>
      </c>
      <c r="T9" s="18">
        <v>0</v>
      </c>
      <c r="U9" s="18">
        <v>0</v>
      </c>
      <c r="V9" s="18">
        <v>100000</v>
      </c>
      <c r="W9" t="s" s="19">
        <v>39</v>
      </c>
    </row>
    <row r="10" ht="20.05" customHeight="1">
      <c r="A10" s="15">
        <v>1</v>
      </c>
      <c r="B10" t="s" s="16">
        <f>CONCATENATE($A10,C10,G10,S10,R10)</f>
        <v>46</v>
      </c>
      <c r="C10" t="s" s="17">
        <v>37</v>
      </c>
      <c r="D10" s="18">
        <v>3</v>
      </c>
      <c r="E10" t="s" s="19">
        <v>32</v>
      </c>
      <c r="F10" s="18">
        <v>0</v>
      </c>
      <c r="G10" s="18">
        <v>0</v>
      </c>
      <c r="H10" t="s" s="19">
        <v>33</v>
      </c>
      <c r="I10" t="s" s="19">
        <v>34</v>
      </c>
      <c r="J10" s="18">
        <v>2488</v>
      </c>
      <c r="K10" s="18">
        <v>1250</v>
      </c>
      <c r="L10" s="18">
        <v>3680</v>
      </c>
      <c r="M10" s="20">
        <v>0.0439418</v>
      </c>
      <c r="N10" s="18">
        <v>8</v>
      </c>
      <c r="O10" s="18">
        <v>1</v>
      </c>
      <c r="P10" s="18">
        <v>3</v>
      </c>
      <c r="Q10" s="18">
        <v>2</v>
      </c>
      <c r="R10" s="18">
        <v>1</v>
      </c>
      <c r="S10" t="s" s="19">
        <v>47</v>
      </c>
      <c r="T10" s="18">
        <v>0</v>
      </c>
      <c r="U10" s="18">
        <v>0</v>
      </c>
      <c r="V10" s="18">
        <v>100000</v>
      </c>
      <c r="W10" t="s" s="19">
        <v>39</v>
      </c>
    </row>
    <row r="11" ht="20.05" customHeight="1">
      <c r="A11" s="15">
        <v>1</v>
      </c>
      <c r="B11" t="s" s="16">
        <f>CONCATENATE($A11,C11,G11,S11,R11)</f>
        <v>48</v>
      </c>
      <c r="C11" t="s" s="17">
        <v>37</v>
      </c>
      <c r="D11" s="18">
        <v>3</v>
      </c>
      <c r="E11" t="s" s="19">
        <v>32</v>
      </c>
      <c r="F11" s="18">
        <v>0</v>
      </c>
      <c r="G11" s="18">
        <v>0</v>
      </c>
      <c r="H11" t="s" s="19">
        <v>33</v>
      </c>
      <c r="I11" t="s" s="19">
        <v>34</v>
      </c>
      <c r="J11" s="18">
        <v>2488</v>
      </c>
      <c r="K11" s="18">
        <v>1250</v>
      </c>
      <c r="L11" s="18">
        <v>3680</v>
      </c>
      <c r="M11" s="20">
        <v>0.0442905</v>
      </c>
      <c r="N11" s="18">
        <v>8</v>
      </c>
      <c r="O11" s="18">
        <v>1</v>
      </c>
      <c r="P11" s="18">
        <v>3</v>
      </c>
      <c r="Q11" s="18">
        <v>2</v>
      </c>
      <c r="R11" s="18">
        <v>3</v>
      </c>
      <c r="S11" t="s" s="19">
        <v>47</v>
      </c>
      <c r="T11" s="18">
        <v>0</v>
      </c>
      <c r="U11" s="18">
        <v>0</v>
      </c>
      <c r="V11" s="18">
        <v>100000</v>
      </c>
      <c r="W11" t="s" s="19">
        <v>39</v>
      </c>
    </row>
    <row r="12" ht="20.05" customHeight="1">
      <c r="A12" s="15">
        <v>1</v>
      </c>
      <c r="B12" t="s" s="16">
        <f>CONCATENATE($A12,C12,G12,S12,R12)</f>
        <v>49</v>
      </c>
      <c r="C12" t="s" s="17">
        <v>37</v>
      </c>
      <c r="D12" s="18">
        <v>3</v>
      </c>
      <c r="E12" t="s" s="19">
        <v>32</v>
      </c>
      <c r="F12" s="18">
        <v>0</v>
      </c>
      <c r="G12" s="18">
        <v>0</v>
      </c>
      <c r="H12" t="s" s="19">
        <v>33</v>
      </c>
      <c r="I12" t="s" s="19">
        <v>34</v>
      </c>
      <c r="J12" s="18">
        <v>2488</v>
      </c>
      <c r="K12" s="18">
        <v>1250</v>
      </c>
      <c r="L12" s="18">
        <v>3680</v>
      </c>
      <c r="M12" s="20">
        <v>0.0443265</v>
      </c>
      <c r="N12" s="18">
        <v>8</v>
      </c>
      <c r="O12" s="18">
        <v>1</v>
      </c>
      <c r="P12" s="18">
        <v>3</v>
      </c>
      <c r="Q12" s="18">
        <v>2</v>
      </c>
      <c r="R12" s="18">
        <v>5</v>
      </c>
      <c r="S12" t="s" s="19">
        <v>47</v>
      </c>
      <c r="T12" s="18">
        <v>0</v>
      </c>
      <c r="U12" s="18">
        <v>0</v>
      </c>
      <c r="V12" s="18">
        <v>100000</v>
      </c>
      <c r="W12" t="s" s="19">
        <v>39</v>
      </c>
    </row>
    <row r="13" ht="20.05" customHeight="1">
      <c r="A13" s="15">
        <v>1</v>
      </c>
      <c r="B13" t="s" s="16">
        <f>CONCATENATE($A13,C13,G13,S13,R13)</f>
        <v>50</v>
      </c>
      <c r="C13" t="s" s="17">
        <v>31</v>
      </c>
      <c r="D13" s="18">
        <v>3</v>
      </c>
      <c r="E13" t="s" s="19">
        <v>32</v>
      </c>
      <c r="F13" s="18">
        <v>0</v>
      </c>
      <c r="G13" s="18">
        <v>1</v>
      </c>
      <c r="H13" t="s" s="19">
        <v>33</v>
      </c>
      <c r="I13" t="s" s="19">
        <v>34</v>
      </c>
      <c r="J13" s="18">
        <v>2494</v>
      </c>
      <c r="K13" s="18">
        <v>1256</v>
      </c>
      <c r="L13" s="18">
        <v>3692</v>
      </c>
      <c r="M13" s="20">
        <v>0.0360666</v>
      </c>
      <c r="N13" s="18">
        <v>8</v>
      </c>
      <c r="O13" s="18">
        <v>1</v>
      </c>
      <c r="P13" t="s" s="19">
        <v>35</v>
      </c>
      <c r="Q13" t="s" s="19">
        <v>35</v>
      </c>
      <c r="R13" t="s" s="19">
        <v>35</v>
      </c>
      <c r="S13" t="s" s="19">
        <v>35</v>
      </c>
      <c r="T13" t="s" s="19">
        <v>35</v>
      </c>
      <c r="U13" t="s" s="19">
        <v>35</v>
      </c>
      <c r="V13" t="s" s="19">
        <v>35</v>
      </c>
      <c r="W13" t="s" s="19">
        <v>35</v>
      </c>
    </row>
    <row r="14" ht="20.05" customHeight="1">
      <c r="A14" s="15">
        <v>1</v>
      </c>
      <c r="B14" t="s" s="16">
        <f>CONCATENATE($A14,C14,G14,S14,R14)</f>
        <v>51</v>
      </c>
      <c r="C14" t="s" s="17">
        <v>52</v>
      </c>
      <c r="D14" s="18">
        <v>3</v>
      </c>
      <c r="E14" t="s" s="19">
        <v>32</v>
      </c>
      <c r="F14" s="18">
        <v>0</v>
      </c>
      <c r="G14" s="18">
        <v>1</v>
      </c>
      <c r="H14" t="s" s="19">
        <v>33</v>
      </c>
      <c r="I14" t="s" s="19">
        <v>53</v>
      </c>
      <c r="J14" s="18">
        <v>596</v>
      </c>
      <c r="K14" s="18">
        <v>304</v>
      </c>
      <c r="L14" s="18">
        <v>705</v>
      </c>
      <c r="M14" s="20">
        <v>0.0474448</v>
      </c>
      <c r="N14" s="18">
        <v>8</v>
      </c>
      <c r="O14" s="18">
        <v>1</v>
      </c>
      <c r="P14" t="s" s="19">
        <v>35</v>
      </c>
      <c r="Q14" t="s" s="19">
        <v>35</v>
      </c>
      <c r="R14" t="s" s="19">
        <v>35</v>
      </c>
      <c r="S14" t="s" s="19">
        <v>35</v>
      </c>
      <c r="T14" t="s" s="19">
        <v>35</v>
      </c>
      <c r="U14" t="s" s="19">
        <v>35</v>
      </c>
      <c r="V14" t="s" s="19">
        <v>35</v>
      </c>
      <c r="W14" t="s" s="19">
        <v>35</v>
      </c>
    </row>
    <row r="15" ht="20.05" customHeight="1">
      <c r="A15" s="15">
        <v>1</v>
      </c>
      <c r="B15" t="s" s="16">
        <f>CONCATENATE($A15,C15,G15,S15,R15)</f>
        <v>54</v>
      </c>
      <c r="C15" t="s" s="17">
        <v>37</v>
      </c>
      <c r="D15" s="18">
        <v>3</v>
      </c>
      <c r="E15" t="s" s="19">
        <v>32</v>
      </c>
      <c r="F15" s="18">
        <v>0</v>
      </c>
      <c r="G15" s="18">
        <v>1</v>
      </c>
      <c r="H15" t="s" s="19">
        <v>33</v>
      </c>
      <c r="I15" t="s" s="19">
        <v>34</v>
      </c>
      <c r="J15" s="18">
        <v>2488</v>
      </c>
      <c r="K15" s="18">
        <v>1250</v>
      </c>
      <c r="L15" s="18">
        <v>3680</v>
      </c>
      <c r="M15" s="20">
        <v>0.043752</v>
      </c>
      <c r="N15" s="18">
        <v>8</v>
      </c>
      <c r="O15" s="18">
        <v>1</v>
      </c>
      <c r="P15" s="18">
        <v>3</v>
      </c>
      <c r="Q15" s="18">
        <v>2</v>
      </c>
      <c r="R15" s="18">
        <v>3</v>
      </c>
      <c r="S15" t="s" s="19">
        <v>43</v>
      </c>
      <c r="T15" s="18">
        <v>0</v>
      </c>
      <c r="U15" s="18">
        <v>0</v>
      </c>
      <c r="V15" s="18">
        <v>100000</v>
      </c>
      <c r="W15" t="s" s="19">
        <v>55</v>
      </c>
    </row>
    <row r="16" ht="20.05" customHeight="1">
      <c r="A16" s="15">
        <v>1</v>
      </c>
      <c r="B16" t="s" s="16">
        <f>CONCATENATE($A16,C16,G16,S16,R16)</f>
        <v>56</v>
      </c>
      <c r="C16" t="s" s="17">
        <v>57</v>
      </c>
      <c r="D16" s="18">
        <v>3</v>
      </c>
      <c r="E16" t="s" s="19">
        <v>32</v>
      </c>
      <c r="F16" s="18">
        <v>0</v>
      </c>
      <c r="G16" s="18">
        <v>0</v>
      </c>
      <c r="H16" t="s" s="19">
        <v>33</v>
      </c>
      <c r="I16" t="s" s="19">
        <v>58</v>
      </c>
      <c r="J16" s="18">
        <v>3036</v>
      </c>
      <c r="K16" s="18">
        <v>1524</v>
      </c>
      <c r="L16" s="18">
        <v>4711</v>
      </c>
      <c r="M16" s="20">
        <v>1.66986</v>
      </c>
      <c r="N16" s="18">
        <v>4</v>
      </c>
      <c r="O16" s="18">
        <v>1</v>
      </c>
      <c r="P16" t="s" s="19">
        <v>35</v>
      </c>
      <c r="Q16" t="s" s="19">
        <v>35</v>
      </c>
      <c r="R16" t="s" s="19">
        <v>35</v>
      </c>
      <c r="S16" t="s" s="19">
        <v>35</v>
      </c>
      <c r="T16" t="s" s="19">
        <v>35</v>
      </c>
      <c r="U16" t="s" s="19">
        <v>35</v>
      </c>
      <c r="V16" t="s" s="19">
        <v>35</v>
      </c>
      <c r="W16" t="s" s="19">
        <v>35</v>
      </c>
    </row>
    <row r="17" ht="20.05" customHeight="1">
      <c r="A17" s="15">
        <v>1</v>
      </c>
      <c r="B17" t="s" s="16">
        <f>CONCATENATE($A17,C17,G17,S17,R17)</f>
        <v>59</v>
      </c>
      <c r="C17" t="s" s="17">
        <v>60</v>
      </c>
      <c r="D17" s="18">
        <v>3</v>
      </c>
      <c r="E17" t="s" s="19">
        <v>32</v>
      </c>
      <c r="F17" s="18">
        <v>0</v>
      </c>
      <c r="G17" s="18">
        <v>0</v>
      </c>
      <c r="H17" t="s" s="19">
        <v>33</v>
      </c>
      <c r="I17" t="s" s="19">
        <v>58</v>
      </c>
      <c r="J17" s="18">
        <v>3036</v>
      </c>
      <c r="K17" s="18">
        <v>1524</v>
      </c>
      <c r="L17" s="18">
        <v>4711</v>
      </c>
      <c r="M17" s="20">
        <v>0.94626</v>
      </c>
      <c r="N17" s="18">
        <v>4</v>
      </c>
      <c r="O17" s="18">
        <v>1</v>
      </c>
      <c r="P17" t="s" s="19">
        <v>35</v>
      </c>
      <c r="Q17" t="s" s="19">
        <v>35</v>
      </c>
      <c r="R17" t="s" s="19">
        <v>35</v>
      </c>
      <c r="S17" t="s" s="19">
        <v>35</v>
      </c>
      <c r="T17" t="s" s="19">
        <v>35</v>
      </c>
      <c r="U17" t="s" s="19">
        <v>35</v>
      </c>
      <c r="V17" t="s" s="19">
        <v>35</v>
      </c>
      <c r="W17" t="s" s="19">
        <v>35</v>
      </c>
    </row>
    <row r="18" ht="20.05" customHeight="1">
      <c r="A18" s="15">
        <v>1</v>
      </c>
      <c r="B18" t="s" s="16">
        <f>CONCATENATE($A18,C18,G18,S18,R18)</f>
        <v>61</v>
      </c>
      <c r="C18" t="s" s="17">
        <v>62</v>
      </c>
      <c r="D18" s="18">
        <v>3</v>
      </c>
      <c r="E18" t="s" s="19">
        <v>32</v>
      </c>
      <c r="F18" s="18">
        <v>0</v>
      </c>
      <c r="G18" s="18">
        <v>0</v>
      </c>
      <c r="H18" t="s" s="19">
        <v>63</v>
      </c>
      <c r="I18" t="s" s="19">
        <v>58</v>
      </c>
      <c r="J18" s="18">
        <v>3436</v>
      </c>
      <c r="K18" s="18">
        <v>1724</v>
      </c>
      <c r="L18" s="18">
        <v>5419</v>
      </c>
      <c r="M18" s="20">
        <v>1800.03</v>
      </c>
      <c r="N18" s="18">
        <v>4</v>
      </c>
      <c r="O18" s="18">
        <v>1</v>
      </c>
      <c r="P18" t="s" s="19">
        <v>35</v>
      </c>
      <c r="Q18" t="s" s="19">
        <v>35</v>
      </c>
      <c r="R18" t="s" s="19">
        <v>35</v>
      </c>
      <c r="S18" t="s" s="19">
        <v>35</v>
      </c>
      <c r="T18" t="s" s="19">
        <v>35</v>
      </c>
      <c r="U18" t="s" s="19">
        <v>35</v>
      </c>
      <c r="V18" t="s" s="19">
        <v>35</v>
      </c>
      <c r="W18" t="s" s="19">
        <v>35</v>
      </c>
    </row>
    <row r="19" ht="20.05" customHeight="1">
      <c r="A19" s="15">
        <v>2</v>
      </c>
      <c r="B19" t="s" s="16">
        <f>CONCATENATE($A19,C19,G19,S19,R19)</f>
        <v>64</v>
      </c>
      <c r="C19" t="s" s="17">
        <v>31</v>
      </c>
      <c r="D19" s="18">
        <v>3</v>
      </c>
      <c r="E19" t="s" s="19">
        <v>65</v>
      </c>
      <c r="F19" s="18">
        <v>0</v>
      </c>
      <c r="G19" s="18">
        <v>0</v>
      </c>
      <c r="H19" t="s" s="19">
        <v>33</v>
      </c>
      <c r="I19" t="s" s="19">
        <v>66</v>
      </c>
      <c r="J19" s="18">
        <v>4072</v>
      </c>
      <c r="K19" s="18">
        <v>2042</v>
      </c>
      <c r="L19" s="18">
        <v>6600</v>
      </c>
      <c r="M19" s="20">
        <v>0.06991849999999999</v>
      </c>
      <c r="N19" s="18">
        <v>8</v>
      </c>
      <c r="O19" s="18">
        <v>1</v>
      </c>
      <c r="P19" t="s" s="19">
        <v>35</v>
      </c>
      <c r="Q19" t="s" s="19">
        <v>35</v>
      </c>
      <c r="R19" t="s" s="19">
        <v>35</v>
      </c>
      <c r="S19" t="s" s="19">
        <v>35</v>
      </c>
      <c r="T19" t="s" s="19">
        <v>35</v>
      </c>
      <c r="U19" t="s" s="19">
        <v>35</v>
      </c>
      <c r="V19" t="s" s="19">
        <v>35</v>
      </c>
      <c r="W19" t="s" s="19">
        <v>35</v>
      </c>
    </row>
    <row r="20" ht="20.05" customHeight="1">
      <c r="A20" s="15">
        <v>2</v>
      </c>
      <c r="B20" t="s" s="16">
        <f>CONCATENATE($A20,C20,G20,S20,R20)</f>
        <v>67</v>
      </c>
      <c r="C20" t="s" s="17">
        <v>37</v>
      </c>
      <c r="D20" s="18">
        <v>3</v>
      </c>
      <c r="E20" t="s" s="19">
        <v>65</v>
      </c>
      <c r="F20" s="18">
        <v>0</v>
      </c>
      <c r="G20" s="18">
        <v>0</v>
      </c>
      <c r="H20" t="s" s="19">
        <v>33</v>
      </c>
      <c r="I20" t="s" s="19">
        <v>66</v>
      </c>
      <c r="J20" s="18">
        <v>4072</v>
      </c>
      <c r="K20" s="18">
        <v>2042</v>
      </c>
      <c r="L20" s="18">
        <v>6600</v>
      </c>
      <c r="M20" s="20">
        <v>0.154717</v>
      </c>
      <c r="N20" s="18">
        <v>8</v>
      </c>
      <c r="O20" s="18">
        <v>1</v>
      </c>
      <c r="P20" s="18">
        <v>5</v>
      </c>
      <c r="Q20" s="18">
        <v>4</v>
      </c>
      <c r="R20" s="18">
        <v>1</v>
      </c>
      <c r="S20" t="s" s="19">
        <v>38</v>
      </c>
      <c r="T20" s="18">
        <v>0</v>
      </c>
      <c r="U20" s="18">
        <v>0</v>
      </c>
      <c r="V20" s="18">
        <v>100000</v>
      </c>
      <c r="W20" t="s" s="19">
        <v>39</v>
      </c>
    </row>
    <row r="21" ht="20.05" customHeight="1">
      <c r="A21" s="15">
        <v>2</v>
      </c>
      <c r="B21" t="s" s="16">
        <f>CONCATENATE($A21,C21,G21,S21,R21)</f>
        <v>68</v>
      </c>
      <c r="C21" t="s" s="17">
        <v>37</v>
      </c>
      <c r="D21" s="18">
        <v>3</v>
      </c>
      <c r="E21" t="s" s="19">
        <v>65</v>
      </c>
      <c r="F21" s="18">
        <v>0</v>
      </c>
      <c r="G21" s="18">
        <v>0</v>
      </c>
      <c r="H21" t="s" s="19">
        <v>33</v>
      </c>
      <c r="I21" t="s" s="19">
        <v>66</v>
      </c>
      <c r="J21" s="18">
        <v>4072</v>
      </c>
      <c r="K21" s="18">
        <v>2042</v>
      </c>
      <c r="L21" s="18">
        <v>6600</v>
      </c>
      <c r="M21" s="20">
        <v>0.0802055</v>
      </c>
      <c r="N21" s="18">
        <v>8</v>
      </c>
      <c r="O21" s="18">
        <v>1</v>
      </c>
      <c r="P21" s="18">
        <v>3</v>
      </c>
      <c r="Q21" s="18">
        <v>2</v>
      </c>
      <c r="R21" s="18">
        <v>3</v>
      </c>
      <c r="S21" t="s" s="19">
        <v>38</v>
      </c>
      <c r="T21" s="18">
        <v>0</v>
      </c>
      <c r="U21" s="18">
        <v>0</v>
      </c>
      <c r="V21" s="18">
        <v>100000</v>
      </c>
      <c r="W21" t="s" s="19">
        <v>39</v>
      </c>
    </row>
    <row r="22" ht="20.05" customHeight="1">
      <c r="A22" s="15">
        <v>2</v>
      </c>
      <c r="B22" t="s" s="16">
        <f>CONCATENATE($A22,C22,G22,S22,R22)</f>
        <v>69</v>
      </c>
      <c r="C22" t="s" s="17">
        <v>37</v>
      </c>
      <c r="D22" s="18">
        <v>3</v>
      </c>
      <c r="E22" t="s" s="19">
        <v>65</v>
      </c>
      <c r="F22" s="18">
        <v>0</v>
      </c>
      <c r="G22" s="18">
        <v>0</v>
      </c>
      <c r="H22" t="s" s="19">
        <v>33</v>
      </c>
      <c r="I22" t="s" s="19">
        <v>66</v>
      </c>
      <c r="J22" s="18">
        <v>4072</v>
      </c>
      <c r="K22" s="18">
        <v>2042</v>
      </c>
      <c r="L22" s="18">
        <v>6600</v>
      </c>
      <c r="M22" s="20">
        <v>0.0794706</v>
      </c>
      <c r="N22" s="18">
        <v>8</v>
      </c>
      <c r="O22" s="18">
        <v>1</v>
      </c>
      <c r="P22" s="18">
        <v>3</v>
      </c>
      <c r="Q22" s="18">
        <v>2</v>
      </c>
      <c r="R22" s="18">
        <v>5</v>
      </c>
      <c r="S22" t="s" s="19">
        <v>38</v>
      </c>
      <c r="T22" s="18">
        <v>0</v>
      </c>
      <c r="U22" s="18">
        <v>0</v>
      </c>
      <c r="V22" s="18">
        <v>100000</v>
      </c>
      <c r="W22" t="s" s="19">
        <v>39</v>
      </c>
    </row>
    <row r="23" ht="20.05" customHeight="1">
      <c r="A23" s="15">
        <v>2</v>
      </c>
      <c r="B23" t="s" s="16">
        <f>CONCATENATE($A23,C23,G23,S23,R23)</f>
        <v>70</v>
      </c>
      <c r="C23" t="s" s="17">
        <v>37</v>
      </c>
      <c r="D23" s="18">
        <v>3</v>
      </c>
      <c r="E23" t="s" s="19">
        <v>65</v>
      </c>
      <c r="F23" s="18">
        <v>0</v>
      </c>
      <c r="G23" s="18">
        <v>0</v>
      </c>
      <c r="H23" t="s" s="19">
        <v>33</v>
      </c>
      <c r="I23" t="s" s="19">
        <v>66</v>
      </c>
      <c r="J23" s="18">
        <v>4072</v>
      </c>
      <c r="K23" s="18">
        <v>2042</v>
      </c>
      <c r="L23" s="18">
        <v>6600</v>
      </c>
      <c r="M23" s="20">
        <v>0.157472</v>
      </c>
      <c r="N23" s="18">
        <v>8</v>
      </c>
      <c r="O23" s="18">
        <v>1</v>
      </c>
      <c r="P23" s="18">
        <v>5</v>
      </c>
      <c r="Q23" s="18">
        <v>4</v>
      </c>
      <c r="R23" s="18">
        <v>1</v>
      </c>
      <c r="S23" t="s" s="19">
        <v>43</v>
      </c>
      <c r="T23" s="18">
        <v>0</v>
      </c>
      <c r="U23" s="18">
        <v>0</v>
      </c>
      <c r="V23" s="18">
        <v>100000</v>
      </c>
      <c r="W23" t="s" s="19">
        <v>39</v>
      </c>
    </row>
    <row r="24" ht="20.05" customHeight="1">
      <c r="A24" s="15">
        <v>2</v>
      </c>
      <c r="B24" t="s" s="16">
        <f>CONCATENATE($A24,C24,G24,S24,R24)</f>
        <v>71</v>
      </c>
      <c r="C24" t="s" s="17">
        <v>37</v>
      </c>
      <c r="D24" s="18">
        <v>3</v>
      </c>
      <c r="E24" t="s" s="19">
        <v>65</v>
      </c>
      <c r="F24" s="18">
        <v>0</v>
      </c>
      <c r="G24" s="18">
        <v>0</v>
      </c>
      <c r="H24" t="s" s="19">
        <v>33</v>
      </c>
      <c r="I24" t="s" s="19">
        <v>66</v>
      </c>
      <c r="J24" s="18">
        <v>4072</v>
      </c>
      <c r="K24" s="18">
        <v>2042</v>
      </c>
      <c r="L24" s="18">
        <v>6600</v>
      </c>
      <c r="M24" s="20">
        <v>0.0808692</v>
      </c>
      <c r="N24" s="18">
        <v>8</v>
      </c>
      <c r="O24" s="18">
        <v>1</v>
      </c>
      <c r="P24" s="18">
        <v>3</v>
      </c>
      <c r="Q24" s="18">
        <v>2</v>
      </c>
      <c r="R24" s="18">
        <v>3</v>
      </c>
      <c r="S24" t="s" s="19">
        <v>43</v>
      </c>
      <c r="T24" s="18">
        <v>0</v>
      </c>
      <c r="U24" s="18">
        <v>0</v>
      </c>
      <c r="V24" s="18">
        <v>100000</v>
      </c>
      <c r="W24" t="s" s="19">
        <v>39</v>
      </c>
    </row>
    <row r="25" ht="20.05" customHeight="1">
      <c r="A25" s="15">
        <v>2</v>
      </c>
      <c r="B25" t="s" s="16">
        <f>CONCATENATE($A25,C25,G25,S25,R25)</f>
        <v>72</v>
      </c>
      <c r="C25" t="s" s="17">
        <v>37</v>
      </c>
      <c r="D25" s="18">
        <v>3</v>
      </c>
      <c r="E25" t="s" s="19">
        <v>65</v>
      </c>
      <c r="F25" s="18">
        <v>0</v>
      </c>
      <c r="G25" s="18">
        <v>0</v>
      </c>
      <c r="H25" t="s" s="19">
        <v>33</v>
      </c>
      <c r="I25" t="s" s="19">
        <v>66</v>
      </c>
      <c r="J25" s="18">
        <v>4072</v>
      </c>
      <c r="K25" s="18">
        <v>2042</v>
      </c>
      <c r="L25" s="18">
        <v>6600</v>
      </c>
      <c r="M25" s="20">
        <v>0.07949340000000001</v>
      </c>
      <c r="N25" s="18">
        <v>8</v>
      </c>
      <c r="O25" s="18">
        <v>1</v>
      </c>
      <c r="P25" s="18">
        <v>3</v>
      </c>
      <c r="Q25" s="18">
        <v>2</v>
      </c>
      <c r="R25" s="18">
        <v>5</v>
      </c>
      <c r="S25" t="s" s="19">
        <v>43</v>
      </c>
      <c r="T25" s="18">
        <v>0</v>
      </c>
      <c r="U25" s="18">
        <v>0</v>
      </c>
      <c r="V25" s="18">
        <v>100000</v>
      </c>
      <c r="W25" t="s" s="19">
        <v>39</v>
      </c>
    </row>
    <row r="26" ht="20.05" customHeight="1">
      <c r="A26" s="15">
        <v>2</v>
      </c>
      <c r="B26" t="s" s="16">
        <f>CONCATENATE($A26,C26,G26,S26,R26)</f>
        <v>73</v>
      </c>
      <c r="C26" t="s" s="17">
        <v>37</v>
      </c>
      <c r="D26" s="18">
        <v>3</v>
      </c>
      <c r="E26" t="s" s="19">
        <v>65</v>
      </c>
      <c r="F26" s="18">
        <v>0</v>
      </c>
      <c r="G26" s="18">
        <v>0</v>
      </c>
      <c r="H26" t="s" s="19">
        <v>33</v>
      </c>
      <c r="I26" t="s" s="19">
        <v>66</v>
      </c>
      <c r="J26" s="18">
        <v>4072</v>
      </c>
      <c r="K26" s="18">
        <v>2042</v>
      </c>
      <c r="L26" s="18">
        <v>6600</v>
      </c>
      <c r="M26" s="20">
        <v>0.157968</v>
      </c>
      <c r="N26" s="18">
        <v>8</v>
      </c>
      <c r="O26" s="18">
        <v>1</v>
      </c>
      <c r="P26" s="18">
        <v>5</v>
      </c>
      <c r="Q26" s="18">
        <v>4</v>
      </c>
      <c r="R26" s="18">
        <v>1</v>
      </c>
      <c r="S26" t="s" s="19">
        <v>47</v>
      </c>
      <c r="T26" s="18">
        <v>0</v>
      </c>
      <c r="U26" s="18">
        <v>0</v>
      </c>
      <c r="V26" s="18">
        <v>100000</v>
      </c>
      <c r="W26" t="s" s="19">
        <v>39</v>
      </c>
    </row>
    <row r="27" ht="20.05" customHeight="1">
      <c r="A27" s="15">
        <v>2</v>
      </c>
      <c r="B27" t="s" s="16">
        <f>CONCATENATE($A27,C27,G27,S27,R27)</f>
        <v>74</v>
      </c>
      <c r="C27" t="s" s="17">
        <v>37</v>
      </c>
      <c r="D27" s="18">
        <v>3</v>
      </c>
      <c r="E27" t="s" s="19">
        <v>65</v>
      </c>
      <c r="F27" s="18">
        <v>0</v>
      </c>
      <c r="G27" s="18">
        <v>0</v>
      </c>
      <c r="H27" t="s" s="19">
        <v>33</v>
      </c>
      <c r="I27" t="s" s="19">
        <v>66</v>
      </c>
      <c r="J27" s="18">
        <v>4072</v>
      </c>
      <c r="K27" s="18">
        <v>2042</v>
      </c>
      <c r="L27" s="18">
        <v>6600</v>
      </c>
      <c r="M27" s="20">
        <v>0.0800655</v>
      </c>
      <c r="N27" s="18">
        <v>8</v>
      </c>
      <c r="O27" s="18">
        <v>1</v>
      </c>
      <c r="P27" s="18">
        <v>3</v>
      </c>
      <c r="Q27" s="18">
        <v>2</v>
      </c>
      <c r="R27" s="18">
        <v>3</v>
      </c>
      <c r="S27" t="s" s="19">
        <v>47</v>
      </c>
      <c r="T27" s="18">
        <v>0</v>
      </c>
      <c r="U27" s="18">
        <v>0</v>
      </c>
      <c r="V27" s="18">
        <v>100000</v>
      </c>
      <c r="W27" t="s" s="19">
        <v>39</v>
      </c>
    </row>
    <row r="28" ht="20.05" customHeight="1">
      <c r="A28" s="15">
        <v>2</v>
      </c>
      <c r="B28" t="s" s="16">
        <f>CONCATENATE($A28,C28,G28,S28,R28)</f>
        <v>75</v>
      </c>
      <c r="C28" t="s" s="17">
        <v>37</v>
      </c>
      <c r="D28" s="18">
        <v>3</v>
      </c>
      <c r="E28" t="s" s="19">
        <v>65</v>
      </c>
      <c r="F28" s="18">
        <v>0</v>
      </c>
      <c r="G28" s="18">
        <v>0</v>
      </c>
      <c r="H28" t="s" s="19">
        <v>33</v>
      </c>
      <c r="I28" t="s" s="19">
        <v>66</v>
      </c>
      <c r="J28" s="18">
        <v>4072</v>
      </c>
      <c r="K28" s="18">
        <v>2042</v>
      </c>
      <c r="L28" s="18">
        <v>6600</v>
      </c>
      <c r="M28" s="20">
        <v>0.0796921</v>
      </c>
      <c r="N28" s="18">
        <v>8</v>
      </c>
      <c r="O28" s="18">
        <v>1</v>
      </c>
      <c r="P28" s="18">
        <v>3</v>
      </c>
      <c r="Q28" s="18">
        <v>2</v>
      </c>
      <c r="R28" s="18">
        <v>5</v>
      </c>
      <c r="S28" t="s" s="19">
        <v>47</v>
      </c>
      <c r="T28" s="18">
        <v>0</v>
      </c>
      <c r="U28" s="18">
        <v>0</v>
      </c>
      <c r="V28" s="18">
        <v>100000</v>
      </c>
      <c r="W28" t="s" s="19">
        <v>39</v>
      </c>
    </row>
    <row r="29" ht="20.05" customHeight="1">
      <c r="A29" s="15">
        <v>2</v>
      </c>
      <c r="B29" t="s" s="16">
        <f>CONCATENATE($A29,C29,G29,S29,R29)</f>
        <v>76</v>
      </c>
      <c r="C29" t="s" s="17">
        <v>31</v>
      </c>
      <c r="D29" s="18">
        <v>3</v>
      </c>
      <c r="E29" t="s" s="19">
        <v>65</v>
      </c>
      <c r="F29" s="18">
        <v>0</v>
      </c>
      <c r="G29" s="18">
        <v>1</v>
      </c>
      <c r="H29" t="s" s="19">
        <v>33</v>
      </c>
      <c r="I29" t="s" s="19">
        <v>66</v>
      </c>
      <c r="J29" s="18">
        <v>4082</v>
      </c>
      <c r="K29" s="18">
        <v>2052</v>
      </c>
      <c r="L29" s="18">
        <v>6620</v>
      </c>
      <c r="M29" s="20">
        <v>0.0701031</v>
      </c>
      <c r="N29" s="18">
        <v>8</v>
      </c>
      <c r="O29" s="18">
        <v>1</v>
      </c>
      <c r="P29" t="s" s="19">
        <v>35</v>
      </c>
      <c r="Q29" t="s" s="19">
        <v>35</v>
      </c>
      <c r="R29" t="s" s="19">
        <v>35</v>
      </c>
      <c r="S29" t="s" s="19">
        <v>35</v>
      </c>
      <c r="T29" t="s" s="19">
        <v>35</v>
      </c>
      <c r="U29" t="s" s="19">
        <v>35</v>
      </c>
      <c r="V29" t="s" s="19">
        <v>35</v>
      </c>
      <c r="W29" t="s" s="19">
        <v>35</v>
      </c>
    </row>
    <row r="30" ht="20.05" customHeight="1">
      <c r="A30" s="15">
        <v>2</v>
      </c>
      <c r="B30" t="s" s="16">
        <f>CONCATENATE($A30,C30,G30,S30,R30)</f>
        <v>77</v>
      </c>
      <c r="C30" t="s" s="17">
        <v>52</v>
      </c>
      <c r="D30" s="18">
        <v>3</v>
      </c>
      <c r="E30" t="s" s="19">
        <v>65</v>
      </c>
      <c r="F30" s="18">
        <v>0</v>
      </c>
      <c r="G30" s="18">
        <v>1</v>
      </c>
      <c r="H30" t="s" s="19">
        <v>33</v>
      </c>
      <c r="I30" t="s" s="19">
        <v>53</v>
      </c>
      <c r="J30" s="18">
        <v>748</v>
      </c>
      <c r="K30" s="18">
        <v>380</v>
      </c>
      <c r="L30" s="18">
        <v>937</v>
      </c>
      <c r="M30" s="20">
        <v>0.213874</v>
      </c>
      <c r="N30" s="18">
        <v>8</v>
      </c>
      <c r="O30" s="18">
        <v>1</v>
      </c>
      <c r="P30" t="s" s="19">
        <v>35</v>
      </c>
      <c r="Q30" t="s" s="19">
        <v>35</v>
      </c>
      <c r="R30" t="s" s="19">
        <v>35</v>
      </c>
      <c r="S30" t="s" s="19">
        <v>35</v>
      </c>
      <c r="T30" t="s" s="19">
        <v>35</v>
      </c>
      <c r="U30" t="s" s="19">
        <v>35</v>
      </c>
      <c r="V30" t="s" s="19">
        <v>35</v>
      </c>
      <c r="W30" t="s" s="19">
        <v>35</v>
      </c>
    </row>
    <row r="31" ht="20.05" customHeight="1">
      <c r="A31" s="15">
        <v>2</v>
      </c>
      <c r="B31" t="s" s="16">
        <f>CONCATENATE($A31,C31,G31,S31,R31)</f>
        <v>78</v>
      </c>
      <c r="C31" t="s" s="17">
        <v>37</v>
      </c>
      <c r="D31" s="18">
        <v>3</v>
      </c>
      <c r="E31" t="s" s="19">
        <v>65</v>
      </c>
      <c r="F31" s="18">
        <v>0</v>
      </c>
      <c r="G31" s="18">
        <v>1</v>
      </c>
      <c r="H31" t="s" s="19">
        <v>33</v>
      </c>
      <c r="I31" t="s" s="19">
        <v>66</v>
      </c>
      <c r="J31" s="18">
        <v>4072</v>
      </c>
      <c r="K31" s="18">
        <v>2042</v>
      </c>
      <c r="L31" s="18">
        <v>6600</v>
      </c>
      <c r="M31" s="20">
        <v>0.08008850000000001</v>
      </c>
      <c r="N31" s="18">
        <v>8</v>
      </c>
      <c r="O31" s="18">
        <v>1</v>
      </c>
      <c r="P31" s="18">
        <v>3</v>
      </c>
      <c r="Q31" s="18">
        <v>2</v>
      </c>
      <c r="R31" s="18">
        <v>3</v>
      </c>
      <c r="S31" t="s" s="19">
        <v>43</v>
      </c>
      <c r="T31" s="18">
        <v>0</v>
      </c>
      <c r="U31" s="18">
        <v>0</v>
      </c>
      <c r="V31" s="18">
        <v>100000</v>
      </c>
      <c r="W31" t="s" s="19">
        <v>55</v>
      </c>
    </row>
    <row r="32" ht="20.05" customHeight="1">
      <c r="A32" s="15">
        <v>2</v>
      </c>
      <c r="B32" t="s" s="16">
        <f>CONCATENATE($A32,C32,G32,S32,R32)</f>
        <v>79</v>
      </c>
      <c r="C32" t="s" s="17">
        <v>57</v>
      </c>
      <c r="D32" s="18">
        <v>3</v>
      </c>
      <c r="E32" t="s" s="19">
        <v>65</v>
      </c>
      <c r="F32" s="18">
        <v>0</v>
      </c>
      <c r="G32" s="18">
        <v>0</v>
      </c>
      <c r="H32" t="s" s="19">
        <v>80</v>
      </c>
      <c r="I32" t="s" s="19">
        <v>58</v>
      </c>
      <c r="J32" s="18">
        <v>3016</v>
      </c>
      <c r="K32" s="18">
        <v>1514</v>
      </c>
      <c r="L32" s="18">
        <v>4396</v>
      </c>
      <c r="M32" s="20">
        <v>0.446309</v>
      </c>
      <c r="N32" s="18">
        <v>4</v>
      </c>
      <c r="O32" s="18">
        <v>1</v>
      </c>
      <c r="P32" t="s" s="19">
        <v>35</v>
      </c>
      <c r="Q32" t="s" s="19">
        <v>35</v>
      </c>
      <c r="R32" t="s" s="19">
        <v>35</v>
      </c>
      <c r="S32" t="s" s="19">
        <v>35</v>
      </c>
      <c r="T32" t="s" s="19">
        <v>35</v>
      </c>
      <c r="U32" t="s" s="19">
        <v>35</v>
      </c>
      <c r="V32" t="s" s="19">
        <v>35</v>
      </c>
      <c r="W32" t="s" s="19">
        <v>35</v>
      </c>
    </row>
    <row r="33" ht="20.05" customHeight="1">
      <c r="A33" s="15">
        <v>2</v>
      </c>
      <c r="B33" t="s" s="16">
        <f>CONCATENATE($A33,C33,G33,S33,R33)</f>
        <v>81</v>
      </c>
      <c r="C33" t="s" s="17">
        <v>60</v>
      </c>
      <c r="D33" s="18">
        <v>3</v>
      </c>
      <c r="E33" t="s" s="19">
        <v>65</v>
      </c>
      <c r="F33" s="18">
        <v>0</v>
      </c>
      <c r="G33" s="18">
        <v>0</v>
      </c>
      <c r="H33" t="s" s="19">
        <v>80</v>
      </c>
      <c r="I33" t="s" s="19">
        <v>58</v>
      </c>
      <c r="J33" s="18">
        <v>3016</v>
      </c>
      <c r="K33" s="18">
        <v>1514</v>
      </c>
      <c r="L33" s="18">
        <v>4396</v>
      </c>
      <c r="M33" s="20">
        <v>0.387282</v>
      </c>
      <c r="N33" s="18">
        <v>4</v>
      </c>
      <c r="O33" s="18">
        <v>1</v>
      </c>
      <c r="P33" t="s" s="19">
        <v>35</v>
      </c>
      <c r="Q33" t="s" s="19">
        <v>35</v>
      </c>
      <c r="R33" t="s" s="19">
        <v>35</v>
      </c>
      <c r="S33" t="s" s="19">
        <v>35</v>
      </c>
      <c r="T33" t="s" s="19">
        <v>35</v>
      </c>
      <c r="U33" t="s" s="19">
        <v>35</v>
      </c>
      <c r="V33" t="s" s="19">
        <v>35</v>
      </c>
      <c r="W33" t="s" s="19">
        <v>35</v>
      </c>
    </row>
    <row r="34" ht="20.05" customHeight="1">
      <c r="A34" s="15">
        <v>2</v>
      </c>
      <c r="B34" t="s" s="16">
        <f>CONCATENATE($A34,C34,G34,S34,R34)</f>
        <v>82</v>
      </c>
      <c r="C34" t="s" s="17">
        <v>62</v>
      </c>
      <c r="D34" s="18">
        <v>3</v>
      </c>
      <c r="E34" t="s" s="19">
        <v>65</v>
      </c>
      <c r="F34" s="18">
        <v>0</v>
      </c>
      <c r="G34" s="18">
        <v>0</v>
      </c>
      <c r="H34" t="s" s="19">
        <v>80</v>
      </c>
      <c r="I34" t="s" s="19">
        <v>58</v>
      </c>
      <c r="J34" s="18">
        <v>3016</v>
      </c>
      <c r="K34" s="18">
        <v>1514</v>
      </c>
      <c r="L34" s="18">
        <v>4396</v>
      </c>
      <c r="M34" s="20">
        <v>0.425632</v>
      </c>
      <c r="N34" s="18">
        <v>4</v>
      </c>
      <c r="O34" s="18">
        <v>1</v>
      </c>
      <c r="P34" t="s" s="19">
        <v>35</v>
      </c>
      <c r="Q34" t="s" s="19">
        <v>35</v>
      </c>
      <c r="R34" t="s" s="19">
        <v>35</v>
      </c>
      <c r="S34" t="s" s="19">
        <v>35</v>
      </c>
      <c r="T34" t="s" s="19">
        <v>35</v>
      </c>
      <c r="U34" t="s" s="19">
        <v>35</v>
      </c>
      <c r="V34" t="s" s="19">
        <v>35</v>
      </c>
      <c r="W34" t="s" s="19">
        <v>35</v>
      </c>
    </row>
    <row r="35" ht="20.05" customHeight="1">
      <c r="A35" s="15">
        <v>3</v>
      </c>
      <c r="B35" t="s" s="16">
        <f>CONCATENATE($A35,C35,G35,S35,R35)</f>
        <v>83</v>
      </c>
      <c r="C35" t="s" s="17">
        <v>31</v>
      </c>
      <c r="D35" s="18">
        <v>3</v>
      </c>
      <c r="E35" t="s" s="19">
        <v>34</v>
      </c>
      <c r="F35" s="18">
        <v>0</v>
      </c>
      <c r="G35" s="18">
        <v>0</v>
      </c>
      <c r="H35" t="s" s="19">
        <v>33</v>
      </c>
      <c r="I35" t="s" s="19">
        <v>84</v>
      </c>
      <c r="J35" s="18">
        <v>3372</v>
      </c>
      <c r="K35" s="18">
        <v>1692</v>
      </c>
      <c r="L35" s="18">
        <v>5315</v>
      </c>
      <c r="M35" s="20">
        <v>0.052159</v>
      </c>
      <c r="N35" s="18">
        <v>8</v>
      </c>
      <c r="O35" s="18">
        <v>1</v>
      </c>
      <c r="P35" t="s" s="19">
        <v>35</v>
      </c>
      <c r="Q35" t="s" s="19">
        <v>35</v>
      </c>
      <c r="R35" t="s" s="19">
        <v>35</v>
      </c>
      <c r="S35" t="s" s="19">
        <v>35</v>
      </c>
      <c r="T35" t="s" s="19">
        <v>35</v>
      </c>
      <c r="U35" t="s" s="19">
        <v>35</v>
      </c>
      <c r="V35" t="s" s="19">
        <v>35</v>
      </c>
      <c r="W35" t="s" s="19">
        <v>35</v>
      </c>
    </row>
    <row r="36" ht="20.05" customHeight="1">
      <c r="A36" s="15">
        <v>3</v>
      </c>
      <c r="B36" t="s" s="16">
        <f>CONCATENATE($A36,C36,G36,S36,R36)</f>
        <v>85</v>
      </c>
      <c r="C36" t="s" s="17">
        <v>37</v>
      </c>
      <c r="D36" s="18">
        <v>3</v>
      </c>
      <c r="E36" t="s" s="19">
        <v>34</v>
      </c>
      <c r="F36" s="18">
        <v>0</v>
      </c>
      <c r="G36" s="18">
        <v>0</v>
      </c>
      <c r="H36" t="s" s="19">
        <v>33</v>
      </c>
      <c r="I36" t="s" s="19">
        <v>84</v>
      </c>
      <c r="J36" s="18">
        <v>3372</v>
      </c>
      <c r="K36" s="18">
        <v>1692</v>
      </c>
      <c r="L36" s="18">
        <v>5315</v>
      </c>
      <c r="M36" s="20">
        <v>0.125963</v>
      </c>
      <c r="N36" s="18">
        <v>8</v>
      </c>
      <c r="O36" s="18">
        <v>1</v>
      </c>
      <c r="P36" s="18">
        <v>5</v>
      </c>
      <c r="Q36" s="18">
        <v>4</v>
      </c>
      <c r="R36" s="18">
        <v>1</v>
      </c>
      <c r="S36" t="s" s="19">
        <v>38</v>
      </c>
      <c r="T36" s="18">
        <v>0</v>
      </c>
      <c r="U36" s="18">
        <v>0</v>
      </c>
      <c r="V36" s="18">
        <v>100000</v>
      </c>
      <c r="W36" t="s" s="19">
        <v>39</v>
      </c>
    </row>
    <row r="37" ht="20.05" customHeight="1">
      <c r="A37" s="15">
        <v>3</v>
      </c>
      <c r="B37" t="s" s="16">
        <f>CONCATENATE($A37,C37,G37,S37,R37)</f>
        <v>86</v>
      </c>
      <c r="C37" t="s" s="17">
        <v>37</v>
      </c>
      <c r="D37" s="18">
        <v>3</v>
      </c>
      <c r="E37" t="s" s="19">
        <v>34</v>
      </c>
      <c r="F37" s="18">
        <v>0</v>
      </c>
      <c r="G37" s="18">
        <v>0</v>
      </c>
      <c r="H37" t="s" s="19">
        <v>33</v>
      </c>
      <c r="I37" t="s" s="19">
        <v>84</v>
      </c>
      <c r="J37" s="18">
        <v>3372</v>
      </c>
      <c r="K37" s="18">
        <v>1692</v>
      </c>
      <c r="L37" s="18">
        <v>5315</v>
      </c>
      <c r="M37" s="20">
        <v>0.0628812</v>
      </c>
      <c r="N37" s="18">
        <v>8</v>
      </c>
      <c r="O37" s="18">
        <v>1</v>
      </c>
      <c r="P37" s="18">
        <v>3</v>
      </c>
      <c r="Q37" s="18">
        <v>2</v>
      </c>
      <c r="R37" s="18">
        <v>3</v>
      </c>
      <c r="S37" t="s" s="19">
        <v>38</v>
      </c>
      <c r="T37" s="18">
        <v>0</v>
      </c>
      <c r="U37" s="18">
        <v>0</v>
      </c>
      <c r="V37" s="18">
        <v>100000</v>
      </c>
      <c r="W37" t="s" s="19">
        <v>39</v>
      </c>
    </row>
    <row r="38" ht="20.05" customHeight="1">
      <c r="A38" s="15">
        <v>3</v>
      </c>
      <c r="B38" t="s" s="16">
        <f>CONCATENATE($A38,C38,G38,S38,R38)</f>
        <v>87</v>
      </c>
      <c r="C38" t="s" s="17">
        <v>37</v>
      </c>
      <c r="D38" s="18">
        <v>3</v>
      </c>
      <c r="E38" t="s" s="19">
        <v>34</v>
      </c>
      <c r="F38" s="18">
        <v>0</v>
      </c>
      <c r="G38" s="18">
        <v>0</v>
      </c>
      <c r="H38" t="s" s="19">
        <v>33</v>
      </c>
      <c r="I38" t="s" s="19">
        <v>84</v>
      </c>
      <c r="J38" s="18">
        <v>3372</v>
      </c>
      <c r="K38" s="18">
        <v>1692</v>
      </c>
      <c r="L38" s="18">
        <v>5315</v>
      </c>
      <c r="M38" s="20">
        <v>0.06284090000000001</v>
      </c>
      <c r="N38" s="18">
        <v>8</v>
      </c>
      <c r="O38" s="18">
        <v>1</v>
      </c>
      <c r="P38" s="18">
        <v>3</v>
      </c>
      <c r="Q38" s="18">
        <v>2</v>
      </c>
      <c r="R38" s="18">
        <v>5</v>
      </c>
      <c r="S38" t="s" s="19">
        <v>38</v>
      </c>
      <c r="T38" s="18">
        <v>0</v>
      </c>
      <c r="U38" s="18">
        <v>0</v>
      </c>
      <c r="V38" s="18">
        <v>100000</v>
      </c>
      <c r="W38" t="s" s="19">
        <v>39</v>
      </c>
    </row>
    <row r="39" ht="20.05" customHeight="1">
      <c r="A39" s="15">
        <v>3</v>
      </c>
      <c r="B39" t="s" s="16">
        <f>CONCATENATE($A39,C39,G39,S39,R39)</f>
        <v>88</v>
      </c>
      <c r="C39" t="s" s="17">
        <v>37</v>
      </c>
      <c r="D39" s="18">
        <v>3</v>
      </c>
      <c r="E39" t="s" s="19">
        <v>34</v>
      </c>
      <c r="F39" s="18">
        <v>0</v>
      </c>
      <c r="G39" s="18">
        <v>0</v>
      </c>
      <c r="H39" t="s" s="19">
        <v>33</v>
      </c>
      <c r="I39" t="s" s="19">
        <v>84</v>
      </c>
      <c r="J39" s="18">
        <v>3372</v>
      </c>
      <c r="K39" s="18">
        <v>1692</v>
      </c>
      <c r="L39" s="18">
        <v>5315</v>
      </c>
      <c r="M39" s="20">
        <v>0.12707</v>
      </c>
      <c r="N39" s="18">
        <v>8</v>
      </c>
      <c r="O39" s="18">
        <v>1</v>
      </c>
      <c r="P39" s="18">
        <v>5</v>
      </c>
      <c r="Q39" s="18">
        <v>4</v>
      </c>
      <c r="R39" s="18">
        <v>1</v>
      </c>
      <c r="S39" t="s" s="19">
        <v>43</v>
      </c>
      <c r="T39" s="18">
        <v>0</v>
      </c>
      <c r="U39" s="18">
        <v>0</v>
      </c>
      <c r="V39" s="18">
        <v>100000</v>
      </c>
      <c r="W39" t="s" s="19">
        <v>39</v>
      </c>
    </row>
    <row r="40" ht="20.05" customHeight="1">
      <c r="A40" s="15">
        <v>3</v>
      </c>
      <c r="B40" t="s" s="16">
        <f>CONCATENATE($A40,C40,G40,S40,R40)</f>
        <v>89</v>
      </c>
      <c r="C40" t="s" s="17">
        <v>37</v>
      </c>
      <c r="D40" s="18">
        <v>3</v>
      </c>
      <c r="E40" t="s" s="19">
        <v>34</v>
      </c>
      <c r="F40" s="18">
        <v>0</v>
      </c>
      <c r="G40" s="18">
        <v>0</v>
      </c>
      <c r="H40" t="s" s="19">
        <v>33</v>
      </c>
      <c r="I40" t="s" s="19">
        <v>84</v>
      </c>
      <c r="J40" s="18">
        <v>3372</v>
      </c>
      <c r="K40" s="18">
        <v>1692</v>
      </c>
      <c r="L40" s="18">
        <v>5315</v>
      </c>
      <c r="M40" s="20">
        <v>0.0630435</v>
      </c>
      <c r="N40" s="18">
        <v>8</v>
      </c>
      <c r="O40" s="18">
        <v>1</v>
      </c>
      <c r="P40" s="18">
        <v>3</v>
      </c>
      <c r="Q40" s="18">
        <v>2</v>
      </c>
      <c r="R40" s="18">
        <v>3</v>
      </c>
      <c r="S40" t="s" s="19">
        <v>43</v>
      </c>
      <c r="T40" s="18">
        <v>0</v>
      </c>
      <c r="U40" s="18">
        <v>0</v>
      </c>
      <c r="V40" s="18">
        <v>100000</v>
      </c>
      <c r="W40" t="s" s="19">
        <v>39</v>
      </c>
    </row>
    <row r="41" ht="20.05" customHeight="1">
      <c r="A41" s="15">
        <v>3</v>
      </c>
      <c r="B41" t="s" s="16">
        <f>CONCATENATE($A41,C41,G41,S41,R41)</f>
        <v>90</v>
      </c>
      <c r="C41" t="s" s="17">
        <v>37</v>
      </c>
      <c r="D41" s="18">
        <v>3</v>
      </c>
      <c r="E41" t="s" s="19">
        <v>34</v>
      </c>
      <c r="F41" s="18">
        <v>0</v>
      </c>
      <c r="G41" s="18">
        <v>0</v>
      </c>
      <c r="H41" t="s" s="19">
        <v>33</v>
      </c>
      <c r="I41" t="s" s="19">
        <v>84</v>
      </c>
      <c r="J41" s="18">
        <v>3372</v>
      </c>
      <c r="K41" s="18">
        <v>1692</v>
      </c>
      <c r="L41" s="18">
        <v>5315</v>
      </c>
      <c r="M41" s="20">
        <v>0.0629176</v>
      </c>
      <c r="N41" s="18">
        <v>8</v>
      </c>
      <c r="O41" s="18">
        <v>1</v>
      </c>
      <c r="P41" s="18">
        <v>3</v>
      </c>
      <c r="Q41" s="18">
        <v>2</v>
      </c>
      <c r="R41" s="18">
        <v>5</v>
      </c>
      <c r="S41" t="s" s="19">
        <v>43</v>
      </c>
      <c r="T41" s="18">
        <v>0</v>
      </c>
      <c r="U41" s="18">
        <v>0</v>
      </c>
      <c r="V41" s="18">
        <v>100000</v>
      </c>
      <c r="W41" t="s" s="19">
        <v>39</v>
      </c>
    </row>
    <row r="42" ht="20.05" customHeight="1">
      <c r="A42" s="15">
        <v>3</v>
      </c>
      <c r="B42" t="s" s="16">
        <f>CONCATENATE($A42,C42,G42,S42,R42)</f>
        <v>91</v>
      </c>
      <c r="C42" t="s" s="17">
        <v>37</v>
      </c>
      <c r="D42" s="18">
        <v>3</v>
      </c>
      <c r="E42" t="s" s="19">
        <v>34</v>
      </c>
      <c r="F42" s="18">
        <v>0</v>
      </c>
      <c r="G42" s="18">
        <v>0</v>
      </c>
      <c r="H42" t="s" s="19">
        <v>33</v>
      </c>
      <c r="I42" t="s" s="19">
        <v>84</v>
      </c>
      <c r="J42" s="18">
        <v>3372</v>
      </c>
      <c r="K42" s="18">
        <v>1692</v>
      </c>
      <c r="L42" s="18">
        <v>5315</v>
      </c>
      <c r="M42" s="20">
        <v>0.126327</v>
      </c>
      <c r="N42" s="18">
        <v>8</v>
      </c>
      <c r="O42" s="18">
        <v>1</v>
      </c>
      <c r="P42" s="18">
        <v>5</v>
      </c>
      <c r="Q42" s="18">
        <v>4</v>
      </c>
      <c r="R42" s="18">
        <v>1</v>
      </c>
      <c r="S42" t="s" s="19">
        <v>47</v>
      </c>
      <c r="T42" s="18">
        <v>0</v>
      </c>
      <c r="U42" s="18">
        <v>0</v>
      </c>
      <c r="V42" s="18">
        <v>100000</v>
      </c>
      <c r="W42" t="s" s="19">
        <v>39</v>
      </c>
    </row>
    <row r="43" ht="20.05" customHeight="1">
      <c r="A43" s="15">
        <v>3</v>
      </c>
      <c r="B43" t="s" s="16">
        <f>CONCATENATE($A43,C43,G43,S43,R43)</f>
        <v>92</v>
      </c>
      <c r="C43" t="s" s="17">
        <v>37</v>
      </c>
      <c r="D43" s="18">
        <v>3</v>
      </c>
      <c r="E43" t="s" s="19">
        <v>34</v>
      </c>
      <c r="F43" s="18">
        <v>0</v>
      </c>
      <c r="G43" s="18">
        <v>0</v>
      </c>
      <c r="H43" t="s" s="19">
        <v>33</v>
      </c>
      <c r="I43" t="s" s="19">
        <v>84</v>
      </c>
      <c r="J43" s="18">
        <v>3372</v>
      </c>
      <c r="K43" s="18">
        <v>1692</v>
      </c>
      <c r="L43" s="18">
        <v>5315</v>
      </c>
      <c r="M43" s="20">
        <v>0.0630767</v>
      </c>
      <c r="N43" s="18">
        <v>8</v>
      </c>
      <c r="O43" s="18">
        <v>1</v>
      </c>
      <c r="P43" s="18">
        <v>3</v>
      </c>
      <c r="Q43" s="18">
        <v>2</v>
      </c>
      <c r="R43" s="18">
        <v>3</v>
      </c>
      <c r="S43" t="s" s="19">
        <v>47</v>
      </c>
      <c r="T43" s="18">
        <v>0</v>
      </c>
      <c r="U43" s="18">
        <v>0</v>
      </c>
      <c r="V43" s="18">
        <v>100000</v>
      </c>
      <c r="W43" t="s" s="19">
        <v>39</v>
      </c>
    </row>
    <row r="44" ht="20.05" customHeight="1">
      <c r="A44" s="15">
        <v>3</v>
      </c>
      <c r="B44" t="s" s="16">
        <f>CONCATENATE($A44,C44,G44,S44,R44)</f>
        <v>93</v>
      </c>
      <c r="C44" t="s" s="17">
        <v>37</v>
      </c>
      <c r="D44" s="18">
        <v>3</v>
      </c>
      <c r="E44" t="s" s="19">
        <v>34</v>
      </c>
      <c r="F44" s="18">
        <v>0</v>
      </c>
      <c r="G44" s="18">
        <v>0</v>
      </c>
      <c r="H44" t="s" s="19">
        <v>33</v>
      </c>
      <c r="I44" t="s" s="19">
        <v>84</v>
      </c>
      <c r="J44" s="18">
        <v>3372</v>
      </c>
      <c r="K44" s="18">
        <v>1692</v>
      </c>
      <c r="L44" s="18">
        <v>5315</v>
      </c>
      <c r="M44" s="20">
        <v>0.0631451</v>
      </c>
      <c r="N44" s="18">
        <v>8</v>
      </c>
      <c r="O44" s="18">
        <v>1</v>
      </c>
      <c r="P44" s="18">
        <v>3</v>
      </c>
      <c r="Q44" s="18">
        <v>2</v>
      </c>
      <c r="R44" s="18">
        <v>5</v>
      </c>
      <c r="S44" t="s" s="19">
        <v>47</v>
      </c>
      <c r="T44" s="18">
        <v>0</v>
      </c>
      <c r="U44" s="18">
        <v>0</v>
      </c>
      <c r="V44" s="18">
        <v>100000</v>
      </c>
      <c r="W44" t="s" s="19">
        <v>39</v>
      </c>
    </row>
    <row r="45" ht="20.05" customHeight="1">
      <c r="A45" s="15">
        <v>3</v>
      </c>
      <c r="B45" t="s" s="16">
        <f>CONCATENATE($A45,C45,G45,S45,R45)</f>
        <v>94</v>
      </c>
      <c r="C45" t="s" s="17">
        <v>31</v>
      </c>
      <c r="D45" s="18">
        <v>3</v>
      </c>
      <c r="E45" t="s" s="19">
        <v>34</v>
      </c>
      <c r="F45" s="18">
        <v>0</v>
      </c>
      <c r="G45" s="18">
        <v>1</v>
      </c>
      <c r="H45" t="s" s="19">
        <v>33</v>
      </c>
      <c r="I45" t="s" s="19">
        <v>84</v>
      </c>
      <c r="J45" s="18">
        <v>3381</v>
      </c>
      <c r="K45" s="18">
        <v>1701</v>
      </c>
      <c r="L45" s="18">
        <v>5333</v>
      </c>
      <c r="M45" s="20">
        <v>0.0519096</v>
      </c>
      <c r="N45" s="18">
        <v>8</v>
      </c>
      <c r="O45" s="18">
        <v>1</v>
      </c>
      <c r="P45" t="s" s="19">
        <v>35</v>
      </c>
      <c r="Q45" t="s" s="19">
        <v>35</v>
      </c>
      <c r="R45" t="s" s="19">
        <v>35</v>
      </c>
      <c r="S45" t="s" s="19">
        <v>35</v>
      </c>
      <c r="T45" t="s" s="19">
        <v>35</v>
      </c>
      <c r="U45" t="s" s="19">
        <v>35</v>
      </c>
      <c r="V45" t="s" s="19">
        <v>35</v>
      </c>
      <c r="W45" t="s" s="19">
        <v>35</v>
      </c>
    </row>
    <row r="46" ht="20.05" customHeight="1">
      <c r="A46" s="15">
        <v>3</v>
      </c>
      <c r="B46" t="s" s="16">
        <f>CONCATENATE($A46,C46,G46,S46,R46)</f>
        <v>95</v>
      </c>
      <c r="C46" t="s" s="17">
        <v>52</v>
      </c>
      <c r="D46" s="18">
        <v>3</v>
      </c>
      <c r="E46" t="s" s="19">
        <v>34</v>
      </c>
      <c r="F46" s="18">
        <v>0</v>
      </c>
      <c r="G46" s="18">
        <v>1</v>
      </c>
      <c r="H46" t="s" s="19">
        <v>33</v>
      </c>
      <c r="I46" t="s" s="19">
        <v>53</v>
      </c>
      <c r="J46" s="18">
        <v>648</v>
      </c>
      <c r="K46" s="18">
        <v>330</v>
      </c>
      <c r="L46" s="18">
        <v>786</v>
      </c>
      <c r="M46" s="20">
        <v>0.134798</v>
      </c>
      <c r="N46" s="18">
        <v>8</v>
      </c>
      <c r="O46" s="18">
        <v>1</v>
      </c>
      <c r="P46" t="s" s="19">
        <v>35</v>
      </c>
      <c r="Q46" t="s" s="19">
        <v>35</v>
      </c>
      <c r="R46" t="s" s="19">
        <v>35</v>
      </c>
      <c r="S46" t="s" s="19">
        <v>35</v>
      </c>
      <c r="T46" t="s" s="19">
        <v>35</v>
      </c>
      <c r="U46" t="s" s="19">
        <v>35</v>
      </c>
      <c r="V46" t="s" s="19">
        <v>35</v>
      </c>
      <c r="W46" t="s" s="19">
        <v>35</v>
      </c>
    </row>
    <row r="47" ht="20.05" customHeight="1">
      <c r="A47" s="15">
        <v>3</v>
      </c>
      <c r="B47" t="s" s="16">
        <f>CONCATENATE($A47,C47,G47,S47,R47)</f>
        <v>96</v>
      </c>
      <c r="C47" t="s" s="17">
        <v>37</v>
      </c>
      <c r="D47" s="18">
        <v>3</v>
      </c>
      <c r="E47" t="s" s="19">
        <v>34</v>
      </c>
      <c r="F47" s="18">
        <v>0</v>
      </c>
      <c r="G47" s="18">
        <v>1</v>
      </c>
      <c r="H47" t="s" s="19">
        <v>33</v>
      </c>
      <c r="I47" t="s" s="19">
        <v>84</v>
      </c>
      <c r="J47" s="18">
        <v>3372</v>
      </c>
      <c r="K47" s="18">
        <v>1692</v>
      </c>
      <c r="L47" s="18">
        <v>5315</v>
      </c>
      <c r="M47" s="20">
        <v>0.0631882</v>
      </c>
      <c r="N47" s="18">
        <v>8</v>
      </c>
      <c r="O47" s="18">
        <v>1</v>
      </c>
      <c r="P47" s="18">
        <v>3</v>
      </c>
      <c r="Q47" s="18">
        <v>2</v>
      </c>
      <c r="R47" s="18">
        <v>3</v>
      </c>
      <c r="S47" t="s" s="19">
        <v>43</v>
      </c>
      <c r="T47" s="18">
        <v>0</v>
      </c>
      <c r="U47" s="18">
        <v>0</v>
      </c>
      <c r="V47" s="18">
        <v>100000</v>
      </c>
      <c r="W47" t="s" s="19">
        <v>55</v>
      </c>
    </row>
    <row r="48" ht="20.05" customHeight="1">
      <c r="A48" s="15">
        <v>3</v>
      </c>
      <c r="B48" t="s" s="16">
        <f>CONCATENATE($A48,C48,G48,S48,R48)</f>
        <v>97</v>
      </c>
      <c r="C48" t="s" s="17">
        <v>57</v>
      </c>
      <c r="D48" s="18">
        <v>3</v>
      </c>
      <c r="E48" t="s" s="19">
        <v>34</v>
      </c>
      <c r="F48" s="18">
        <v>0</v>
      </c>
      <c r="G48" s="18">
        <v>0</v>
      </c>
      <c r="H48" t="s" s="19">
        <v>80</v>
      </c>
      <c r="I48" t="s" s="19">
        <v>58</v>
      </c>
      <c r="J48" s="18">
        <v>3816</v>
      </c>
      <c r="K48" s="18">
        <v>1914</v>
      </c>
      <c r="L48" s="18">
        <v>6054</v>
      </c>
      <c r="M48" s="20">
        <v>2.0326</v>
      </c>
      <c r="N48" s="18">
        <v>4</v>
      </c>
      <c r="O48" s="18">
        <v>1</v>
      </c>
      <c r="P48" t="s" s="19">
        <v>35</v>
      </c>
      <c r="Q48" t="s" s="19">
        <v>35</v>
      </c>
      <c r="R48" t="s" s="19">
        <v>35</v>
      </c>
      <c r="S48" t="s" s="19">
        <v>35</v>
      </c>
      <c r="T48" t="s" s="19">
        <v>35</v>
      </c>
      <c r="U48" t="s" s="19">
        <v>35</v>
      </c>
      <c r="V48" t="s" s="19">
        <v>35</v>
      </c>
      <c r="W48" t="s" s="19">
        <v>35</v>
      </c>
    </row>
    <row r="49" ht="20.05" customHeight="1">
      <c r="A49" s="15">
        <v>3</v>
      </c>
      <c r="B49" t="s" s="16">
        <f>CONCATENATE($A49,C49,G49,S49,R49)</f>
        <v>98</v>
      </c>
      <c r="C49" t="s" s="17">
        <v>60</v>
      </c>
      <c r="D49" s="18">
        <v>3</v>
      </c>
      <c r="E49" t="s" s="19">
        <v>34</v>
      </c>
      <c r="F49" s="18">
        <v>0</v>
      </c>
      <c r="G49" s="18">
        <v>0</v>
      </c>
      <c r="H49" t="s" s="19">
        <v>33</v>
      </c>
      <c r="I49" t="s" s="19">
        <v>58</v>
      </c>
      <c r="J49" s="18">
        <v>5112</v>
      </c>
      <c r="K49" s="18">
        <v>2562</v>
      </c>
      <c r="L49" s="18">
        <v>8600</v>
      </c>
      <c r="M49" s="20">
        <v>1.92402</v>
      </c>
      <c r="N49" s="18">
        <v>4</v>
      </c>
      <c r="O49" s="18">
        <v>1</v>
      </c>
      <c r="P49" t="s" s="19">
        <v>35</v>
      </c>
      <c r="Q49" t="s" s="19">
        <v>35</v>
      </c>
      <c r="R49" t="s" s="19">
        <v>35</v>
      </c>
      <c r="S49" t="s" s="19">
        <v>35</v>
      </c>
      <c r="T49" t="s" s="19">
        <v>35</v>
      </c>
      <c r="U49" t="s" s="19">
        <v>35</v>
      </c>
      <c r="V49" t="s" s="19">
        <v>35</v>
      </c>
      <c r="W49" t="s" s="19">
        <v>35</v>
      </c>
    </row>
    <row r="50" ht="20.05" customHeight="1">
      <c r="A50" s="15">
        <v>3</v>
      </c>
      <c r="B50" t="s" s="16">
        <f>CONCATENATE($A50,C50,G50,S50,R50)</f>
        <v>99</v>
      </c>
      <c r="C50" t="s" s="17">
        <v>62</v>
      </c>
      <c r="D50" s="18">
        <v>3</v>
      </c>
      <c r="E50" t="s" s="19">
        <v>34</v>
      </c>
      <c r="F50" s="18">
        <v>0</v>
      </c>
      <c r="G50" s="18">
        <v>0</v>
      </c>
      <c r="H50" t="s" s="19">
        <v>80</v>
      </c>
      <c r="I50" t="s" s="19">
        <v>58</v>
      </c>
      <c r="J50" s="18">
        <v>4248</v>
      </c>
      <c r="K50" s="18">
        <v>2130</v>
      </c>
      <c r="L50" s="18">
        <v>6876</v>
      </c>
      <c r="M50" s="20">
        <v>3.7298</v>
      </c>
      <c r="N50" s="18">
        <v>4</v>
      </c>
      <c r="O50" s="18">
        <v>1</v>
      </c>
      <c r="P50" t="s" s="19">
        <v>35</v>
      </c>
      <c r="Q50" t="s" s="19">
        <v>35</v>
      </c>
      <c r="R50" t="s" s="19">
        <v>35</v>
      </c>
      <c r="S50" t="s" s="19">
        <v>35</v>
      </c>
      <c r="T50" t="s" s="19">
        <v>35</v>
      </c>
      <c r="U50" t="s" s="19">
        <v>35</v>
      </c>
      <c r="V50" t="s" s="19">
        <v>35</v>
      </c>
      <c r="W50" t="s" s="19">
        <v>35</v>
      </c>
    </row>
    <row r="51" ht="20.05" customHeight="1">
      <c r="A51" s="15">
        <v>4</v>
      </c>
      <c r="B51" t="s" s="16">
        <f>CONCATENATE($A51,C51,G51,S51,R51)</f>
        <v>100</v>
      </c>
      <c r="C51" t="s" s="17">
        <v>31</v>
      </c>
      <c r="D51" s="18">
        <v>3</v>
      </c>
      <c r="E51" t="s" s="19">
        <v>101</v>
      </c>
      <c r="F51" s="18">
        <v>0</v>
      </c>
      <c r="G51" s="18">
        <v>0</v>
      </c>
      <c r="H51" t="s" s="19">
        <v>33</v>
      </c>
      <c r="I51" t="s" s="19">
        <v>102</v>
      </c>
      <c r="J51" s="18">
        <v>2692</v>
      </c>
      <c r="K51" s="18">
        <v>1352</v>
      </c>
      <c r="L51" s="18">
        <v>4187</v>
      </c>
      <c r="M51" s="20">
        <v>0.0403628</v>
      </c>
      <c r="N51" s="18">
        <v>8</v>
      </c>
      <c r="O51" s="18">
        <v>1</v>
      </c>
      <c r="P51" t="s" s="19">
        <v>35</v>
      </c>
      <c r="Q51" t="s" s="19">
        <v>35</v>
      </c>
      <c r="R51" t="s" s="19">
        <v>35</v>
      </c>
      <c r="S51" t="s" s="19">
        <v>35</v>
      </c>
      <c r="T51" t="s" s="19">
        <v>35</v>
      </c>
      <c r="U51" t="s" s="19">
        <v>35</v>
      </c>
      <c r="V51" t="s" s="19">
        <v>35</v>
      </c>
      <c r="W51" t="s" s="19">
        <v>35</v>
      </c>
    </row>
    <row r="52" ht="20.05" customHeight="1">
      <c r="A52" s="15">
        <v>4</v>
      </c>
      <c r="B52" t="s" s="16">
        <f>CONCATENATE($A52,C52,G52,S52,R52)</f>
        <v>103</v>
      </c>
      <c r="C52" t="s" s="17">
        <v>37</v>
      </c>
      <c r="D52" s="18">
        <v>3</v>
      </c>
      <c r="E52" t="s" s="19">
        <v>101</v>
      </c>
      <c r="F52" s="18">
        <v>0</v>
      </c>
      <c r="G52" s="18">
        <v>0</v>
      </c>
      <c r="H52" t="s" s="19">
        <v>33</v>
      </c>
      <c r="I52" t="s" s="19">
        <v>102</v>
      </c>
      <c r="J52" s="18">
        <v>2692</v>
      </c>
      <c r="K52" s="18">
        <v>1352</v>
      </c>
      <c r="L52" s="18">
        <v>4187</v>
      </c>
      <c r="M52" s="20">
        <v>0.0981358</v>
      </c>
      <c r="N52" s="18">
        <v>8</v>
      </c>
      <c r="O52" s="18">
        <v>1</v>
      </c>
      <c r="P52" s="18">
        <v>5</v>
      </c>
      <c r="Q52" s="18">
        <v>4</v>
      </c>
      <c r="R52" s="18">
        <v>1</v>
      </c>
      <c r="S52" t="s" s="19">
        <v>38</v>
      </c>
      <c r="T52" s="18">
        <v>0</v>
      </c>
      <c r="U52" s="18">
        <v>0</v>
      </c>
      <c r="V52" s="18">
        <v>100000</v>
      </c>
      <c r="W52" t="s" s="19">
        <v>39</v>
      </c>
    </row>
    <row r="53" ht="20.05" customHeight="1">
      <c r="A53" s="15">
        <v>4</v>
      </c>
      <c r="B53" t="s" s="16">
        <f>CONCATENATE($A53,C53,G53,S53,R53)</f>
        <v>104</v>
      </c>
      <c r="C53" t="s" s="17">
        <v>37</v>
      </c>
      <c r="D53" s="18">
        <v>3</v>
      </c>
      <c r="E53" t="s" s="19">
        <v>101</v>
      </c>
      <c r="F53" s="18">
        <v>0</v>
      </c>
      <c r="G53" s="18">
        <v>0</v>
      </c>
      <c r="H53" t="s" s="19">
        <v>33</v>
      </c>
      <c r="I53" t="s" s="19">
        <v>102</v>
      </c>
      <c r="J53" s="18">
        <v>2692</v>
      </c>
      <c r="K53" s="18">
        <v>1352</v>
      </c>
      <c r="L53" s="18">
        <v>4187</v>
      </c>
      <c r="M53" s="20">
        <v>0.0506745</v>
      </c>
      <c r="N53" s="18">
        <v>8</v>
      </c>
      <c r="O53" s="18">
        <v>1</v>
      </c>
      <c r="P53" s="18">
        <v>3</v>
      </c>
      <c r="Q53" s="18">
        <v>2</v>
      </c>
      <c r="R53" s="18">
        <v>3</v>
      </c>
      <c r="S53" t="s" s="19">
        <v>38</v>
      </c>
      <c r="T53" s="18">
        <v>0</v>
      </c>
      <c r="U53" s="18">
        <v>0</v>
      </c>
      <c r="V53" s="18">
        <v>100000</v>
      </c>
      <c r="W53" t="s" s="19">
        <v>39</v>
      </c>
    </row>
    <row r="54" ht="20.05" customHeight="1">
      <c r="A54" s="15">
        <v>4</v>
      </c>
      <c r="B54" t="s" s="16">
        <f>CONCATENATE($A54,C54,G54,S54,R54)</f>
        <v>105</v>
      </c>
      <c r="C54" t="s" s="17">
        <v>37</v>
      </c>
      <c r="D54" s="18">
        <v>3</v>
      </c>
      <c r="E54" t="s" s="19">
        <v>101</v>
      </c>
      <c r="F54" s="18">
        <v>0</v>
      </c>
      <c r="G54" s="18">
        <v>0</v>
      </c>
      <c r="H54" t="s" s="19">
        <v>33</v>
      </c>
      <c r="I54" t="s" s="19">
        <v>102</v>
      </c>
      <c r="J54" s="18">
        <v>2692</v>
      </c>
      <c r="K54" s="18">
        <v>1352</v>
      </c>
      <c r="L54" s="18">
        <v>4187</v>
      </c>
      <c r="M54" s="20">
        <v>0.0504886</v>
      </c>
      <c r="N54" s="18">
        <v>8</v>
      </c>
      <c r="O54" s="18">
        <v>1</v>
      </c>
      <c r="P54" s="18">
        <v>3</v>
      </c>
      <c r="Q54" s="18">
        <v>2</v>
      </c>
      <c r="R54" s="18">
        <v>5</v>
      </c>
      <c r="S54" t="s" s="19">
        <v>38</v>
      </c>
      <c r="T54" s="18">
        <v>0</v>
      </c>
      <c r="U54" s="18">
        <v>0</v>
      </c>
      <c r="V54" s="18">
        <v>100000</v>
      </c>
      <c r="W54" t="s" s="19">
        <v>39</v>
      </c>
    </row>
    <row r="55" ht="20.05" customHeight="1">
      <c r="A55" s="15">
        <v>4</v>
      </c>
      <c r="B55" t="s" s="16">
        <f>CONCATENATE($A55,C55,G55,S55,R55)</f>
        <v>106</v>
      </c>
      <c r="C55" t="s" s="17">
        <v>37</v>
      </c>
      <c r="D55" s="18">
        <v>3</v>
      </c>
      <c r="E55" t="s" s="19">
        <v>101</v>
      </c>
      <c r="F55" s="18">
        <v>0</v>
      </c>
      <c r="G55" s="18">
        <v>0</v>
      </c>
      <c r="H55" t="s" s="19">
        <v>33</v>
      </c>
      <c r="I55" t="s" s="19">
        <v>102</v>
      </c>
      <c r="J55" s="18">
        <v>2692</v>
      </c>
      <c r="K55" s="18">
        <v>1352</v>
      </c>
      <c r="L55" s="18">
        <v>4187</v>
      </c>
      <c r="M55" s="20">
        <v>0.10059</v>
      </c>
      <c r="N55" s="18">
        <v>8</v>
      </c>
      <c r="O55" s="18">
        <v>1</v>
      </c>
      <c r="P55" s="18">
        <v>5</v>
      </c>
      <c r="Q55" s="18">
        <v>4</v>
      </c>
      <c r="R55" s="18">
        <v>1</v>
      </c>
      <c r="S55" t="s" s="19">
        <v>43</v>
      </c>
      <c r="T55" s="18">
        <v>0</v>
      </c>
      <c r="U55" s="18">
        <v>0</v>
      </c>
      <c r="V55" s="18">
        <v>100000</v>
      </c>
      <c r="W55" t="s" s="19">
        <v>39</v>
      </c>
    </row>
    <row r="56" ht="20.05" customHeight="1">
      <c r="A56" s="15">
        <v>4</v>
      </c>
      <c r="B56" t="s" s="16">
        <f>CONCATENATE($A56,C56,G56,S56,R56)</f>
        <v>107</v>
      </c>
      <c r="C56" t="s" s="17">
        <v>37</v>
      </c>
      <c r="D56" s="18">
        <v>3</v>
      </c>
      <c r="E56" t="s" s="19">
        <v>101</v>
      </c>
      <c r="F56" s="18">
        <v>0</v>
      </c>
      <c r="G56" s="18">
        <v>0</v>
      </c>
      <c r="H56" t="s" s="19">
        <v>33</v>
      </c>
      <c r="I56" t="s" s="19">
        <v>102</v>
      </c>
      <c r="J56" s="18">
        <v>2692</v>
      </c>
      <c r="K56" s="18">
        <v>1352</v>
      </c>
      <c r="L56" s="18">
        <v>4187</v>
      </c>
      <c r="M56" s="20">
        <v>0.0497555</v>
      </c>
      <c r="N56" s="18">
        <v>8</v>
      </c>
      <c r="O56" s="18">
        <v>1</v>
      </c>
      <c r="P56" s="18">
        <v>3</v>
      </c>
      <c r="Q56" s="18">
        <v>2</v>
      </c>
      <c r="R56" s="18">
        <v>3</v>
      </c>
      <c r="S56" t="s" s="19">
        <v>43</v>
      </c>
      <c r="T56" s="18">
        <v>0</v>
      </c>
      <c r="U56" s="18">
        <v>0</v>
      </c>
      <c r="V56" s="18">
        <v>100000</v>
      </c>
      <c r="W56" t="s" s="19">
        <v>39</v>
      </c>
    </row>
    <row r="57" ht="20.05" customHeight="1">
      <c r="A57" s="15">
        <v>4</v>
      </c>
      <c r="B57" t="s" s="16">
        <f>CONCATENATE($A57,C57,G57,S57,R57)</f>
        <v>108</v>
      </c>
      <c r="C57" t="s" s="17">
        <v>37</v>
      </c>
      <c r="D57" s="18">
        <v>3</v>
      </c>
      <c r="E57" t="s" s="19">
        <v>101</v>
      </c>
      <c r="F57" s="18">
        <v>0</v>
      </c>
      <c r="G57" s="18">
        <v>0</v>
      </c>
      <c r="H57" t="s" s="19">
        <v>33</v>
      </c>
      <c r="I57" t="s" s="19">
        <v>102</v>
      </c>
      <c r="J57" s="18">
        <v>2692</v>
      </c>
      <c r="K57" s="18">
        <v>1352</v>
      </c>
      <c r="L57" s="18">
        <v>4187</v>
      </c>
      <c r="M57" s="20">
        <v>0.0501925</v>
      </c>
      <c r="N57" s="18">
        <v>8</v>
      </c>
      <c r="O57" s="18">
        <v>1</v>
      </c>
      <c r="P57" s="18">
        <v>3</v>
      </c>
      <c r="Q57" s="18">
        <v>2</v>
      </c>
      <c r="R57" s="18">
        <v>5</v>
      </c>
      <c r="S57" t="s" s="19">
        <v>43</v>
      </c>
      <c r="T57" s="18">
        <v>0</v>
      </c>
      <c r="U57" s="18">
        <v>0</v>
      </c>
      <c r="V57" s="18">
        <v>100000</v>
      </c>
      <c r="W57" t="s" s="19">
        <v>39</v>
      </c>
    </row>
    <row r="58" ht="20.05" customHeight="1">
      <c r="A58" s="15">
        <v>4</v>
      </c>
      <c r="B58" t="s" s="16">
        <f>CONCATENATE($A58,C58,G58,S58,R58)</f>
        <v>109</v>
      </c>
      <c r="C58" t="s" s="17">
        <v>37</v>
      </c>
      <c r="D58" s="18">
        <v>3</v>
      </c>
      <c r="E58" t="s" s="19">
        <v>101</v>
      </c>
      <c r="F58" s="18">
        <v>0</v>
      </c>
      <c r="G58" s="18">
        <v>0</v>
      </c>
      <c r="H58" t="s" s="19">
        <v>33</v>
      </c>
      <c r="I58" t="s" s="19">
        <v>102</v>
      </c>
      <c r="J58" s="18">
        <v>2692</v>
      </c>
      <c r="K58" s="18">
        <v>1352</v>
      </c>
      <c r="L58" s="18">
        <v>4187</v>
      </c>
      <c r="M58" s="20">
        <v>0.09938520000000001</v>
      </c>
      <c r="N58" s="18">
        <v>8</v>
      </c>
      <c r="O58" s="18">
        <v>1</v>
      </c>
      <c r="P58" s="18">
        <v>5</v>
      </c>
      <c r="Q58" s="18">
        <v>4</v>
      </c>
      <c r="R58" s="18">
        <v>1</v>
      </c>
      <c r="S58" t="s" s="19">
        <v>47</v>
      </c>
      <c r="T58" s="18">
        <v>0</v>
      </c>
      <c r="U58" s="18">
        <v>0</v>
      </c>
      <c r="V58" s="18">
        <v>100000</v>
      </c>
      <c r="W58" t="s" s="19">
        <v>39</v>
      </c>
    </row>
    <row r="59" ht="20.05" customHeight="1">
      <c r="A59" s="15">
        <v>4</v>
      </c>
      <c r="B59" t="s" s="16">
        <f>CONCATENATE($A59,C59,G59,S59,R59)</f>
        <v>110</v>
      </c>
      <c r="C59" t="s" s="17">
        <v>37</v>
      </c>
      <c r="D59" s="18">
        <v>3</v>
      </c>
      <c r="E59" t="s" s="19">
        <v>101</v>
      </c>
      <c r="F59" s="18">
        <v>0</v>
      </c>
      <c r="G59" s="18">
        <v>0</v>
      </c>
      <c r="H59" t="s" s="19">
        <v>33</v>
      </c>
      <c r="I59" t="s" s="19">
        <v>102</v>
      </c>
      <c r="J59" s="18">
        <v>2692</v>
      </c>
      <c r="K59" s="18">
        <v>1352</v>
      </c>
      <c r="L59" s="18">
        <v>4187</v>
      </c>
      <c r="M59" s="20">
        <v>0.0507058</v>
      </c>
      <c r="N59" s="18">
        <v>8</v>
      </c>
      <c r="O59" s="18">
        <v>1</v>
      </c>
      <c r="P59" s="18">
        <v>3</v>
      </c>
      <c r="Q59" s="18">
        <v>2</v>
      </c>
      <c r="R59" s="18">
        <v>3</v>
      </c>
      <c r="S59" t="s" s="19">
        <v>47</v>
      </c>
      <c r="T59" s="18">
        <v>0</v>
      </c>
      <c r="U59" s="18">
        <v>0</v>
      </c>
      <c r="V59" s="18">
        <v>100000</v>
      </c>
      <c r="W59" t="s" s="19">
        <v>39</v>
      </c>
    </row>
    <row r="60" ht="20.05" customHeight="1">
      <c r="A60" s="15">
        <v>4</v>
      </c>
      <c r="B60" t="s" s="16">
        <f>CONCATENATE($A60,C60,G60,S60,R60)</f>
        <v>111</v>
      </c>
      <c r="C60" t="s" s="17">
        <v>37</v>
      </c>
      <c r="D60" s="18">
        <v>3</v>
      </c>
      <c r="E60" t="s" s="19">
        <v>101</v>
      </c>
      <c r="F60" s="18">
        <v>0</v>
      </c>
      <c r="G60" s="18">
        <v>0</v>
      </c>
      <c r="H60" t="s" s="19">
        <v>33</v>
      </c>
      <c r="I60" t="s" s="19">
        <v>102</v>
      </c>
      <c r="J60" s="18">
        <v>2692</v>
      </c>
      <c r="K60" s="18">
        <v>1352</v>
      </c>
      <c r="L60" s="18">
        <v>4187</v>
      </c>
      <c r="M60" s="20">
        <v>0.0507177</v>
      </c>
      <c r="N60" s="18">
        <v>8</v>
      </c>
      <c r="O60" s="18">
        <v>1</v>
      </c>
      <c r="P60" s="18">
        <v>3</v>
      </c>
      <c r="Q60" s="18">
        <v>2</v>
      </c>
      <c r="R60" s="18">
        <v>5</v>
      </c>
      <c r="S60" t="s" s="19">
        <v>47</v>
      </c>
      <c r="T60" s="18">
        <v>0</v>
      </c>
      <c r="U60" s="18">
        <v>0</v>
      </c>
      <c r="V60" s="18">
        <v>100000</v>
      </c>
      <c r="W60" t="s" s="19">
        <v>39</v>
      </c>
    </row>
    <row r="61" ht="20.05" customHeight="1">
      <c r="A61" s="15">
        <v>4</v>
      </c>
      <c r="B61" t="s" s="16">
        <f>CONCATENATE($A61,C61,G61,S61,R61)</f>
        <v>112</v>
      </c>
      <c r="C61" t="s" s="17">
        <v>31</v>
      </c>
      <c r="D61" s="18">
        <v>3</v>
      </c>
      <c r="E61" t="s" s="19">
        <v>101</v>
      </c>
      <c r="F61" s="18">
        <v>0</v>
      </c>
      <c r="G61" s="18">
        <v>1</v>
      </c>
      <c r="H61" t="s" s="19">
        <v>33</v>
      </c>
      <c r="I61" t="s" s="19">
        <v>102</v>
      </c>
      <c r="J61" s="18">
        <v>2700</v>
      </c>
      <c r="K61" s="18">
        <v>1360</v>
      </c>
      <c r="L61" s="18">
        <v>4203</v>
      </c>
      <c r="M61" s="20">
        <v>0.0401864</v>
      </c>
      <c r="N61" s="18">
        <v>8</v>
      </c>
      <c r="O61" s="18">
        <v>1</v>
      </c>
      <c r="P61" t="s" s="19">
        <v>35</v>
      </c>
      <c r="Q61" t="s" s="19">
        <v>35</v>
      </c>
      <c r="R61" t="s" s="19">
        <v>35</v>
      </c>
      <c r="S61" t="s" s="19">
        <v>35</v>
      </c>
      <c r="T61" t="s" s="19">
        <v>35</v>
      </c>
      <c r="U61" t="s" s="19">
        <v>35</v>
      </c>
      <c r="V61" t="s" s="19">
        <v>35</v>
      </c>
      <c r="W61" t="s" s="19">
        <v>35</v>
      </c>
    </row>
    <row r="62" ht="20.05" customHeight="1">
      <c r="A62" s="15">
        <v>4</v>
      </c>
      <c r="B62" t="s" s="16">
        <f>CONCATENATE($A62,C62,G62,S62,R62)</f>
        <v>113</v>
      </c>
      <c r="C62" t="s" s="17">
        <v>52</v>
      </c>
      <c r="D62" s="18">
        <v>3</v>
      </c>
      <c r="E62" t="s" s="19">
        <v>101</v>
      </c>
      <c r="F62" s="18">
        <v>0</v>
      </c>
      <c r="G62" s="18">
        <v>1</v>
      </c>
      <c r="H62" t="s" s="19">
        <v>33</v>
      </c>
      <c r="I62" t="s" s="19">
        <v>53</v>
      </c>
      <c r="J62" s="18">
        <v>544</v>
      </c>
      <c r="K62" s="18">
        <v>278</v>
      </c>
      <c r="L62" s="18">
        <v>654</v>
      </c>
      <c r="M62" s="20">
        <v>0.0823545</v>
      </c>
      <c r="N62" s="18">
        <v>8</v>
      </c>
      <c r="O62" s="18">
        <v>1</v>
      </c>
      <c r="P62" t="s" s="19">
        <v>35</v>
      </c>
      <c r="Q62" t="s" s="19">
        <v>35</v>
      </c>
      <c r="R62" t="s" s="19">
        <v>35</v>
      </c>
      <c r="S62" t="s" s="19">
        <v>35</v>
      </c>
      <c r="T62" t="s" s="19">
        <v>35</v>
      </c>
      <c r="U62" t="s" s="19">
        <v>35</v>
      </c>
      <c r="V62" t="s" s="19">
        <v>35</v>
      </c>
      <c r="W62" t="s" s="19">
        <v>35</v>
      </c>
    </row>
    <row r="63" ht="20.05" customHeight="1">
      <c r="A63" s="15">
        <v>4</v>
      </c>
      <c r="B63" t="s" s="16">
        <f>CONCATENATE($A63,C63,G63,S63,R63)</f>
        <v>114</v>
      </c>
      <c r="C63" t="s" s="17">
        <v>37</v>
      </c>
      <c r="D63" s="18">
        <v>3</v>
      </c>
      <c r="E63" t="s" s="19">
        <v>101</v>
      </c>
      <c r="F63" s="18">
        <v>0</v>
      </c>
      <c r="G63" s="18">
        <v>1</v>
      </c>
      <c r="H63" t="s" s="19">
        <v>33</v>
      </c>
      <c r="I63" t="s" s="19">
        <v>102</v>
      </c>
      <c r="J63" s="18">
        <v>2692</v>
      </c>
      <c r="K63" s="18">
        <v>1352</v>
      </c>
      <c r="L63" s="18">
        <v>4187</v>
      </c>
      <c r="M63" s="20">
        <v>0.0502371</v>
      </c>
      <c r="N63" s="18">
        <v>8</v>
      </c>
      <c r="O63" s="18">
        <v>1</v>
      </c>
      <c r="P63" s="18">
        <v>3</v>
      </c>
      <c r="Q63" s="18">
        <v>2</v>
      </c>
      <c r="R63" s="18">
        <v>3</v>
      </c>
      <c r="S63" t="s" s="19">
        <v>43</v>
      </c>
      <c r="T63" s="18">
        <v>0</v>
      </c>
      <c r="U63" s="18">
        <v>0</v>
      </c>
      <c r="V63" s="18">
        <v>100000</v>
      </c>
      <c r="W63" t="s" s="19">
        <v>55</v>
      </c>
    </row>
    <row r="64" ht="20.05" customHeight="1">
      <c r="A64" s="15">
        <v>4</v>
      </c>
      <c r="B64" t="s" s="16">
        <f>CONCATENATE($A64,C64,G64,S64,R64)</f>
        <v>115</v>
      </c>
      <c r="C64" t="s" s="17">
        <v>57</v>
      </c>
      <c r="D64" s="18">
        <v>3</v>
      </c>
      <c r="E64" t="s" s="19">
        <v>101</v>
      </c>
      <c r="F64" s="18">
        <v>0</v>
      </c>
      <c r="G64" s="18">
        <v>0</v>
      </c>
      <c r="H64" t="s" s="19">
        <v>80</v>
      </c>
      <c r="I64" t="s" s="19">
        <v>58</v>
      </c>
      <c r="J64" s="18">
        <v>2708</v>
      </c>
      <c r="K64" s="18">
        <v>1360</v>
      </c>
      <c r="L64" s="18">
        <v>4203</v>
      </c>
      <c r="M64" s="20">
        <v>5.38268</v>
      </c>
      <c r="N64" s="18">
        <v>4</v>
      </c>
      <c r="O64" s="18">
        <v>1</v>
      </c>
      <c r="P64" t="s" s="19">
        <v>35</v>
      </c>
      <c r="Q64" t="s" s="19">
        <v>35</v>
      </c>
      <c r="R64" t="s" s="19">
        <v>35</v>
      </c>
      <c r="S64" t="s" s="19">
        <v>35</v>
      </c>
      <c r="T64" t="s" s="19">
        <v>35</v>
      </c>
      <c r="U64" t="s" s="19">
        <v>35</v>
      </c>
      <c r="V64" t="s" s="19">
        <v>35</v>
      </c>
      <c r="W64" t="s" s="19">
        <v>35</v>
      </c>
    </row>
    <row r="65" ht="20.05" customHeight="1">
      <c r="A65" s="15">
        <v>4</v>
      </c>
      <c r="B65" t="s" s="16">
        <f>CONCATENATE($A65,C65,G65,S65,R65)</f>
        <v>116</v>
      </c>
      <c r="C65" t="s" s="17">
        <v>60</v>
      </c>
      <c r="D65" s="18">
        <v>3</v>
      </c>
      <c r="E65" t="s" s="19">
        <v>101</v>
      </c>
      <c r="F65" s="18">
        <v>0</v>
      </c>
      <c r="G65" s="18">
        <v>0</v>
      </c>
      <c r="H65" t="s" s="19">
        <v>80</v>
      </c>
      <c r="I65" t="s" s="19">
        <v>58</v>
      </c>
      <c r="J65" s="18">
        <v>2708</v>
      </c>
      <c r="K65" s="18">
        <v>1360</v>
      </c>
      <c r="L65" s="18">
        <v>4203</v>
      </c>
      <c r="M65" s="20">
        <v>5.11186</v>
      </c>
      <c r="N65" s="18">
        <v>4</v>
      </c>
      <c r="O65" s="18">
        <v>1</v>
      </c>
      <c r="P65" t="s" s="19">
        <v>35</v>
      </c>
      <c r="Q65" t="s" s="19">
        <v>35</v>
      </c>
      <c r="R65" t="s" s="19">
        <v>35</v>
      </c>
      <c r="S65" t="s" s="19">
        <v>35</v>
      </c>
      <c r="T65" t="s" s="19">
        <v>35</v>
      </c>
      <c r="U65" t="s" s="19">
        <v>35</v>
      </c>
      <c r="V65" t="s" s="19">
        <v>35</v>
      </c>
      <c r="W65" t="s" s="19">
        <v>35</v>
      </c>
    </row>
    <row r="66" ht="20.05" customHeight="1">
      <c r="A66" s="15">
        <v>4</v>
      </c>
      <c r="B66" t="s" s="16">
        <f>CONCATENATE($A66,C66,G66,S66,R66)</f>
        <v>117</v>
      </c>
      <c r="C66" t="s" s="17">
        <v>62</v>
      </c>
      <c r="D66" s="18">
        <v>3</v>
      </c>
      <c r="E66" t="s" s="19">
        <v>101</v>
      </c>
      <c r="F66" s="18">
        <v>0</v>
      </c>
      <c r="G66" s="18">
        <v>0</v>
      </c>
      <c r="H66" t="s" s="19">
        <v>80</v>
      </c>
      <c r="I66" t="s" s="19">
        <v>58</v>
      </c>
      <c r="J66" s="18">
        <v>2708</v>
      </c>
      <c r="K66" s="18">
        <v>1360</v>
      </c>
      <c r="L66" s="18">
        <v>4203</v>
      </c>
      <c r="M66" s="20">
        <v>5.2461</v>
      </c>
      <c r="N66" s="18">
        <v>4</v>
      </c>
      <c r="O66" s="18">
        <v>1</v>
      </c>
      <c r="P66" t="s" s="19">
        <v>35</v>
      </c>
      <c r="Q66" t="s" s="19">
        <v>35</v>
      </c>
      <c r="R66" t="s" s="19">
        <v>35</v>
      </c>
      <c r="S66" t="s" s="19">
        <v>35</v>
      </c>
      <c r="T66" t="s" s="19">
        <v>35</v>
      </c>
      <c r="U66" t="s" s="19">
        <v>35</v>
      </c>
      <c r="V66" t="s" s="19">
        <v>35</v>
      </c>
      <c r="W66" t="s" s="19">
        <v>35</v>
      </c>
    </row>
    <row r="67" ht="20.05" customHeight="1">
      <c r="A67" s="15">
        <v>5</v>
      </c>
      <c r="B67" t="s" s="16">
        <f>CONCATENATE($A67,C67,G67,S67,R67)</f>
        <v>118</v>
      </c>
      <c r="C67" t="s" s="17">
        <v>31</v>
      </c>
      <c r="D67" s="18">
        <v>3</v>
      </c>
      <c r="E67" t="s" s="19">
        <v>119</v>
      </c>
      <c r="F67" s="18">
        <v>1</v>
      </c>
      <c r="G67" s="18">
        <v>0</v>
      </c>
      <c r="H67" t="s" s="19">
        <v>80</v>
      </c>
      <c r="I67" t="s" s="19">
        <v>65</v>
      </c>
      <c r="J67" s="18">
        <v>2900</v>
      </c>
      <c r="K67" s="18">
        <v>1456</v>
      </c>
      <c r="L67" s="18">
        <v>4425</v>
      </c>
      <c r="M67" s="20">
        <v>0.332734</v>
      </c>
      <c r="N67" s="18">
        <v>8</v>
      </c>
      <c r="O67" s="18">
        <v>1</v>
      </c>
      <c r="P67" t="s" s="19">
        <v>35</v>
      </c>
      <c r="Q67" t="s" s="19">
        <v>35</v>
      </c>
      <c r="R67" t="s" s="19">
        <v>35</v>
      </c>
      <c r="S67" t="s" s="19">
        <v>35</v>
      </c>
      <c r="T67" t="s" s="19">
        <v>35</v>
      </c>
      <c r="U67" t="s" s="19">
        <v>35</v>
      </c>
      <c r="V67" t="s" s="19">
        <v>35</v>
      </c>
      <c r="W67" t="s" s="19">
        <v>35</v>
      </c>
    </row>
    <row r="68" ht="20.05" customHeight="1">
      <c r="A68" s="15">
        <v>5</v>
      </c>
      <c r="B68" t="s" s="16">
        <f>CONCATENATE($A68,C68,G68,S68,R68)</f>
        <v>120</v>
      </c>
      <c r="C68" t="s" s="17">
        <v>37</v>
      </c>
      <c r="D68" s="18">
        <v>3</v>
      </c>
      <c r="E68" t="s" s="19">
        <v>119</v>
      </c>
      <c r="F68" s="18">
        <v>1</v>
      </c>
      <c r="G68" s="18">
        <v>0</v>
      </c>
      <c r="H68" t="s" s="19">
        <v>80</v>
      </c>
      <c r="I68" t="s" s="19">
        <v>53</v>
      </c>
      <c r="J68" s="18">
        <v>632</v>
      </c>
      <c r="K68" s="18">
        <v>322</v>
      </c>
      <c r="L68" s="18">
        <v>742</v>
      </c>
      <c r="M68" s="20">
        <v>0.0375659</v>
      </c>
      <c r="N68" s="18">
        <v>8</v>
      </c>
      <c r="O68" s="18">
        <v>1</v>
      </c>
      <c r="P68" s="18">
        <v>2</v>
      </c>
      <c r="Q68" s="18">
        <v>0</v>
      </c>
      <c r="R68" s="18">
        <v>1</v>
      </c>
      <c r="S68" t="s" s="19">
        <v>38</v>
      </c>
      <c r="T68" s="18">
        <v>0</v>
      </c>
      <c r="U68" s="18">
        <v>0</v>
      </c>
      <c r="V68" s="18">
        <v>100000</v>
      </c>
      <c r="W68" t="s" s="19">
        <v>39</v>
      </c>
    </row>
    <row r="69" ht="20.05" customHeight="1">
      <c r="A69" s="15">
        <v>5</v>
      </c>
      <c r="B69" t="s" s="16">
        <f>CONCATENATE($A69,C69,G69,S69,R69)</f>
        <v>121</v>
      </c>
      <c r="C69" t="s" s="17">
        <v>37</v>
      </c>
      <c r="D69" s="18">
        <v>3</v>
      </c>
      <c r="E69" t="s" s="19">
        <v>119</v>
      </c>
      <c r="F69" s="18">
        <v>1</v>
      </c>
      <c r="G69" s="18">
        <v>0</v>
      </c>
      <c r="H69" t="s" s="19">
        <v>80</v>
      </c>
      <c r="I69" t="s" s="19">
        <v>53</v>
      </c>
      <c r="J69" s="18">
        <v>632</v>
      </c>
      <c r="K69" s="18">
        <v>322</v>
      </c>
      <c r="L69" s="18">
        <v>742</v>
      </c>
      <c r="M69" s="20">
        <v>0.0379969</v>
      </c>
      <c r="N69" s="18">
        <v>8</v>
      </c>
      <c r="O69" s="18">
        <v>1</v>
      </c>
      <c r="P69" s="18">
        <v>2</v>
      </c>
      <c r="Q69" s="18">
        <v>0</v>
      </c>
      <c r="R69" s="18">
        <v>3</v>
      </c>
      <c r="S69" t="s" s="19">
        <v>38</v>
      </c>
      <c r="T69" s="18">
        <v>0</v>
      </c>
      <c r="U69" s="18">
        <v>0</v>
      </c>
      <c r="V69" s="18">
        <v>100000</v>
      </c>
      <c r="W69" t="s" s="19">
        <v>39</v>
      </c>
    </row>
    <row r="70" ht="20.05" customHeight="1">
      <c r="A70" s="15">
        <v>5</v>
      </c>
      <c r="B70" t="s" s="16">
        <f>CONCATENATE($A70,C70,G70,S70,R70)</f>
        <v>122</v>
      </c>
      <c r="C70" t="s" s="17">
        <v>37</v>
      </c>
      <c r="D70" s="18">
        <v>3</v>
      </c>
      <c r="E70" t="s" s="19">
        <v>119</v>
      </c>
      <c r="F70" s="18">
        <v>1</v>
      </c>
      <c r="G70" s="18">
        <v>0</v>
      </c>
      <c r="H70" t="s" s="19">
        <v>80</v>
      </c>
      <c r="I70" t="s" s="19">
        <v>53</v>
      </c>
      <c r="J70" s="18">
        <v>632</v>
      </c>
      <c r="K70" s="18">
        <v>322</v>
      </c>
      <c r="L70" s="18">
        <v>742</v>
      </c>
      <c r="M70" s="20">
        <v>0.0388529</v>
      </c>
      <c r="N70" s="18">
        <v>8</v>
      </c>
      <c r="O70" s="18">
        <v>1</v>
      </c>
      <c r="P70" s="18">
        <v>2</v>
      </c>
      <c r="Q70" s="18">
        <v>0</v>
      </c>
      <c r="R70" s="18">
        <v>5</v>
      </c>
      <c r="S70" t="s" s="19">
        <v>38</v>
      </c>
      <c r="T70" s="18">
        <v>0</v>
      </c>
      <c r="U70" s="18">
        <v>0</v>
      </c>
      <c r="V70" s="18">
        <v>100000</v>
      </c>
      <c r="W70" t="s" s="19">
        <v>39</v>
      </c>
    </row>
    <row r="71" ht="20.05" customHeight="1">
      <c r="A71" s="15">
        <v>5</v>
      </c>
      <c r="B71" t="s" s="16">
        <f>CONCATENATE($A71,C71,G71,S71,R71)</f>
        <v>123</v>
      </c>
      <c r="C71" t="s" s="17">
        <v>37</v>
      </c>
      <c r="D71" s="18">
        <v>3</v>
      </c>
      <c r="E71" t="s" s="19">
        <v>119</v>
      </c>
      <c r="F71" s="18">
        <v>1</v>
      </c>
      <c r="G71" s="18">
        <v>0</v>
      </c>
      <c r="H71" t="s" s="19">
        <v>80</v>
      </c>
      <c r="I71" t="s" s="19">
        <v>53</v>
      </c>
      <c r="J71" s="18">
        <v>632</v>
      </c>
      <c r="K71" s="18">
        <v>322</v>
      </c>
      <c r="L71" s="18">
        <v>742</v>
      </c>
      <c r="M71" s="20">
        <v>0.038089</v>
      </c>
      <c r="N71" s="18">
        <v>8</v>
      </c>
      <c r="O71" s="18">
        <v>1</v>
      </c>
      <c r="P71" s="18">
        <v>2</v>
      </c>
      <c r="Q71" s="18">
        <v>0</v>
      </c>
      <c r="R71" s="18">
        <v>1</v>
      </c>
      <c r="S71" t="s" s="19">
        <v>43</v>
      </c>
      <c r="T71" s="18">
        <v>0</v>
      </c>
      <c r="U71" s="18">
        <v>0</v>
      </c>
      <c r="V71" s="18">
        <v>100000</v>
      </c>
      <c r="W71" t="s" s="19">
        <v>39</v>
      </c>
    </row>
    <row r="72" ht="20.05" customHeight="1">
      <c r="A72" s="15">
        <v>5</v>
      </c>
      <c r="B72" t="s" s="16">
        <f>CONCATENATE($A72,C72,G72,S72,R72)</f>
        <v>124</v>
      </c>
      <c r="C72" t="s" s="17">
        <v>37</v>
      </c>
      <c r="D72" s="18">
        <v>3</v>
      </c>
      <c r="E72" t="s" s="19">
        <v>119</v>
      </c>
      <c r="F72" s="18">
        <v>1</v>
      </c>
      <c r="G72" s="18">
        <v>0</v>
      </c>
      <c r="H72" t="s" s="19">
        <v>80</v>
      </c>
      <c r="I72" t="s" s="19">
        <v>53</v>
      </c>
      <c r="J72" s="18">
        <v>632</v>
      </c>
      <c r="K72" s="18">
        <v>322</v>
      </c>
      <c r="L72" s="18">
        <v>742</v>
      </c>
      <c r="M72" s="20">
        <v>0.0386584</v>
      </c>
      <c r="N72" s="18">
        <v>8</v>
      </c>
      <c r="O72" s="18">
        <v>1</v>
      </c>
      <c r="P72" s="18">
        <v>2</v>
      </c>
      <c r="Q72" s="18">
        <v>0</v>
      </c>
      <c r="R72" s="18">
        <v>3</v>
      </c>
      <c r="S72" t="s" s="19">
        <v>43</v>
      </c>
      <c r="T72" s="18">
        <v>0</v>
      </c>
      <c r="U72" s="18">
        <v>0</v>
      </c>
      <c r="V72" s="18">
        <v>100000</v>
      </c>
      <c r="W72" t="s" s="19">
        <v>39</v>
      </c>
    </row>
    <row r="73" ht="20.05" customHeight="1">
      <c r="A73" s="15">
        <v>5</v>
      </c>
      <c r="B73" t="s" s="16">
        <f>CONCATENATE($A73,C73,G73,S73,R73)</f>
        <v>125</v>
      </c>
      <c r="C73" t="s" s="17">
        <v>37</v>
      </c>
      <c r="D73" s="18">
        <v>3</v>
      </c>
      <c r="E73" t="s" s="19">
        <v>119</v>
      </c>
      <c r="F73" s="18">
        <v>1</v>
      </c>
      <c r="G73" s="18">
        <v>0</v>
      </c>
      <c r="H73" t="s" s="19">
        <v>80</v>
      </c>
      <c r="I73" t="s" s="19">
        <v>53</v>
      </c>
      <c r="J73" s="18">
        <v>632</v>
      </c>
      <c r="K73" s="18">
        <v>322</v>
      </c>
      <c r="L73" s="18">
        <v>742</v>
      </c>
      <c r="M73" s="20">
        <v>0.0383304</v>
      </c>
      <c r="N73" s="18">
        <v>8</v>
      </c>
      <c r="O73" s="18">
        <v>1</v>
      </c>
      <c r="P73" s="18">
        <v>2</v>
      </c>
      <c r="Q73" s="18">
        <v>0</v>
      </c>
      <c r="R73" s="18">
        <v>5</v>
      </c>
      <c r="S73" t="s" s="19">
        <v>43</v>
      </c>
      <c r="T73" s="18">
        <v>0</v>
      </c>
      <c r="U73" s="18">
        <v>0</v>
      </c>
      <c r="V73" s="18">
        <v>100000</v>
      </c>
      <c r="W73" t="s" s="19">
        <v>39</v>
      </c>
    </row>
    <row r="74" ht="20.05" customHeight="1">
      <c r="A74" s="15">
        <v>5</v>
      </c>
      <c r="B74" t="s" s="16">
        <f>CONCATENATE($A74,C74,G74,S74,R74)</f>
        <v>126</v>
      </c>
      <c r="C74" t="s" s="17">
        <v>37</v>
      </c>
      <c r="D74" s="18">
        <v>3</v>
      </c>
      <c r="E74" t="s" s="19">
        <v>119</v>
      </c>
      <c r="F74" s="18">
        <v>1</v>
      </c>
      <c r="G74" s="18">
        <v>0</v>
      </c>
      <c r="H74" t="s" s="19">
        <v>80</v>
      </c>
      <c r="I74" t="s" s="19">
        <v>53</v>
      </c>
      <c r="J74" s="18">
        <v>632</v>
      </c>
      <c r="K74" s="18">
        <v>322</v>
      </c>
      <c r="L74" s="18">
        <v>742</v>
      </c>
      <c r="M74" s="20">
        <v>0.0384752</v>
      </c>
      <c r="N74" s="18">
        <v>8</v>
      </c>
      <c r="O74" s="18">
        <v>1</v>
      </c>
      <c r="P74" s="18">
        <v>2</v>
      </c>
      <c r="Q74" s="18">
        <v>0</v>
      </c>
      <c r="R74" s="18">
        <v>1</v>
      </c>
      <c r="S74" t="s" s="19">
        <v>47</v>
      </c>
      <c r="T74" s="18">
        <v>0</v>
      </c>
      <c r="U74" s="18">
        <v>0</v>
      </c>
      <c r="V74" s="18">
        <v>100000</v>
      </c>
      <c r="W74" t="s" s="19">
        <v>39</v>
      </c>
    </row>
    <row r="75" ht="20.05" customHeight="1">
      <c r="A75" s="15">
        <v>5</v>
      </c>
      <c r="B75" t="s" s="16">
        <f>CONCATENATE($A75,C75,G75,S75,R75)</f>
        <v>127</v>
      </c>
      <c r="C75" t="s" s="17">
        <v>37</v>
      </c>
      <c r="D75" s="18">
        <v>3</v>
      </c>
      <c r="E75" t="s" s="19">
        <v>119</v>
      </c>
      <c r="F75" s="18">
        <v>1</v>
      </c>
      <c r="G75" s="18">
        <v>0</v>
      </c>
      <c r="H75" t="s" s="19">
        <v>80</v>
      </c>
      <c r="I75" t="s" s="19">
        <v>53</v>
      </c>
      <c r="J75" s="18">
        <v>632</v>
      </c>
      <c r="K75" s="18">
        <v>322</v>
      </c>
      <c r="L75" s="18">
        <v>742</v>
      </c>
      <c r="M75" s="20">
        <v>0.0389718</v>
      </c>
      <c r="N75" s="18">
        <v>8</v>
      </c>
      <c r="O75" s="18">
        <v>1</v>
      </c>
      <c r="P75" s="18">
        <v>2</v>
      </c>
      <c r="Q75" s="18">
        <v>0</v>
      </c>
      <c r="R75" s="18">
        <v>3</v>
      </c>
      <c r="S75" t="s" s="19">
        <v>47</v>
      </c>
      <c r="T75" s="18">
        <v>0</v>
      </c>
      <c r="U75" s="18">
        <v>0</v>
      </c>
      <c r="V75" s="18">
        <v>100000</v>
      </c>
      <c r="W75" t="s" s="19">
        <v>39</v>
      </c>
    </row>
    <row r="76" ht="20.05" customHeight="1">
      <c r="A76" s="15">
        <v>5</v>
      </c>
      <c r="B76" t="s" s="16">
        <f>CONCATENATE($A76,C76,G76,S76,R76)</f>
        <v>128</v>
      </c>
      <c r="C76" t="s" s="17">
        <v>37</v>
      </c>
      <c r="D76" s="18">
        <v>3</v>
      </c>
      <c r="E76" t="s" s="19">
        <v>119</v>
      </c>
      <c r="F76" s="18">
        <v>1</v>
      </c>
      <c r="G76" s="18">
        <v>0</v>
      </c>
      <c r="H76" t="s" s="19">
        <v>80</v>
      </c>
      <c r="I76" t="s" s="19">
        <v>53</v>
      </c>
      <c r="J76" s="18">
        <v>632</v>
      </c>
      <c r="K76" s="18">
        <v>322</v>
      </c>
      <c r="L76" s="18">
        <v>742</v>
      </c>
      <c r="M76" s="20">
        <v>0.0382662</v>
      </c>
      <c r="N76" s="18">
        <v>8</v>
      </c>
      <c r="O76" s="18">
        <v>1</v>
      </c>
      <c r="P76" s="18">
        <v>2</v>
      </c>
      <c r="Q76" s="18">
        <v>0</v>
      </c>
      <c r="R76" s="18">
        <v>5</v>
      </c>
      <c r="S76" t="s" s="19">
        <v>47</v>
      </c>
      <c r="T76" s="18">
        <v>0</v>
      </c>
      <c r="U76" s="18">
        <v>0</v>
      </c>
      <c r="V76" s="18">
        <v>100000</v>
      </c>
      <c r="W76" t="s" s="19">
        <v>39</v>
      </c>
    </row>
    <row r="77" ht="20.05" customHeight="1">
      <c r="A77" s="15">
        <v>5</v>
      </c>
      <c r="B77" t="s" s="16">
        <f>CONCATENATE($A77,C77,G77,S77,R77)</f>
        <v>129</v>
      </c>
      <c r="C77" t="s" s="17">
        <v>31</v>
      </c>
      <c r="D77" s="18">
        <v>3</v>
      </c>
      <c r="E77" t="s" s="19">
        <v>119</v>
      </c>
      <c r="F77" s="18">
        <v>1</v>
      </c>
      <c r="G77" s="18">
        <v>1</v>
      </c>
      <c r="H77" t="s" s="19">
        <v>80</v>
      </c>
      <c r="I77" t="s" s="19">
        <v>65</v>
      </c>
      <c r="J77" s="18">
        <v>2907</v>
      </c>
      <c r="K77" s="18">
        <v>1463</v>
      </c>
      <c r="L77" s="18">
        <v>4439</v>
      </c>
      <c r="M77" s="20">
        <v>0.0906961</v>
      </c>
      <c r="N77" s="18">
        <v>8</v>
      </c>
      <c r="O77" s="18">
        <v>1</v>
      </c>
      <c r="P77" t="s" s="19">
        <v>35</v>
      </c>
      <c r="Q77" t="s" s="19">
        <v>35</v>
      </c>
      <c r="R77" t="s" s="19">
        <v>35</v>
      </c>
      <c r="S77" t="s" s="19">
        <v>35</v>
      </c>
      <c r="T77" t="s" s="19">
        <v>35</v>
      </c>
      <c r="U77" t="s" s="19">
        <v>35</v>
      </c>
      <c r="V77" t="s" s="19">
        <v>35</v>
      </c>
      <c r="W77" t="s" s="19">
        <v>35</v>
      </c>
    </row>
    <row r="78" ht="20.05" customHeight="1">
      <c r="A78" s="15">
        <v>5</v>
      </c>
      <c r="B78" t="s" s="16">
        <f>CONCATENATE($A78,C78,G78,S78,R78)</f>
        <v>130</v>
      </c>
      <c r="C78" t="s" s="17">
        <v>52</v>
      </c>
      <c r="D78" s="18">
        <v>3</v>
      </c>
      <c r="E78" t="s" s="19">
        <v>119</v>
      </c>
      <c r="F78" s="18">
        <v>1</v>
      </c>
      <c r="G78" s="18">
        <v>1</v>
      </c>
      <c r="H78" t="s" s="19">
        <v>80</v>
      </c>
      <c r="I78" t="s" s="19">
        <v>53</v>
      </c>
      <c r="J78" s="18">
        <v>632</v>
      </c>
      <c r="K78" s="18">
        <v>322</v>
      </c>
      <c r="L78" s="18">
        <v>742</v>
      </c>
      <c r="M78" s="20">
        <v>0.0829189</v>
      </c>
      <c r="N78" s="18">
        <v>8</v>
      </c>
      <c r="O78" s="18">
        <v>1</v>
      </c>
      <c r="P78" t="s" s="19">
        <v>35</v>
      </c>
      <c r="Q78" t="s" s="19">
        <v>35</v>
      </c>
      <c r="R78" t="s" s="19">
        <v>35</v>
      </c>
      <c r="S78" t="s" s="19">
        <v>35</v>
      </c>
      <c r="T78" t="s" s="19">
        <v>35</v>
      </c>
      <c r="U78" t="s" s="19">
        <v>35</v>
      </c>
      <c r="V78" t="s" s="19">
        <v>35</v>
      </c>
      <c r="W78" t="s" s="19">
        <v>35</v>
      </c>
    </row>
    <row r="79" ht="20.05" customHeight="1">
      <c r="A79" s="15">
        <v>5</v>
      </c>
      <c r="B79" t="s" s="16">
        <f>CONCATENATE($A79,C79,G79,S79,R79)</f>
        <v>131</v>
      </c>
      <c r="C79" t="s" s="17">
        <v>37</v>
      </c>
      <c r="D79" s="18">
        <v>3</v>
      </c>
      <c r="E79" t="s" s="19">
        <v>119</v>
      </c>
      <c r="F79" s="18">
        <v>1</v>
      </c>
      <c r="G79" s="18">
        <v>1</v>
      </c>
      <c r="H79" t="s" s="19">
        <v>80</v>
      </c>
      <c r="I79" t="s" s="19">
        <v>53</v>
      </c>
      <c r="J79" s="18">
        <v>632</v>
      </c>
      <c r="K79" s="18">
        <v>322</v>
      </c>
      <c r="L79" s="18">
        <v>742</v>
      </c>
      <c r="M79" s="20">
        <v>0.0385884</v>
      </c>
      <c r="N79" s="18">
        <v>8</v>
      </c>
      <c r="O79" s="18">
        <v>1</v>
      </c>
      <c r="P79" s="18">
        <v>2</v>
      </c>
      <c r="Q79" s="18">
        <v>0</v>
      </c>
      <c r="R79" s="18">
        <v>3</v>
      </c>
      <c r="S79" t="s" s="19">
        <v>43</v>
      </c>
      <c r="T79" s="18">
        <v>0</v>
      </c>
      <c r="U79" s="18">
        <v>0</v>
      </c>
      <c r="V79" s="18">
        <v>100000</v>
      </c>
      <c r="W79" t="s" s="19">
        <v>55</v>
      </c>
    </row>
    <row r="80" ht="20.05" customHeight="1">
      <c r="A80" s="15">
        <v>5</v>
      </c>
      <c r="B80" t="s" s="16">
        <f>CONCATENATE($A80,C80,G80,S80,R80)</f>
        <v>132</v>
      </c>
      <c r="C80" t="s" s="17">
        <v>57</v>
      </c>
      <c r="D80" s="18">
        <v>3</v>
      </c>
      <c r="E80" t="s" s="19">
        <v>119</v>
      </c>
      <c r="F80" s="18">
        <v>0</v>
      </c>
      <c r="G80" s="18">
        <v>0</v>
      </c>
      <c r="H80" t="s" s="19">
        <v>63</v>
      </c>
      <c r="I80" t="s" s="19">
        <v>58</v>
      </c>
      <c r="J80" s="18">
        <v>4996</v>
      </c>
      <c r="K80" s="18">
        <v>2504</v>
      </c>
      <c r="L80" s="18">
        <v>8371</v>
      </c>
      <c r="M80" s="20">
        <v>1800.36</v>
      </c>
      <c r="N80" s="18">
        <v>4</v>
      </c>
      <c r="O80" s="18">
        <v>1</v>
      </c>
      <c r="P80" t="s" s="19">
        <v>35</v>
      </c>
      <c r="Q80" t="s" s="19">
        <v>35</v>
      </c>
      <c r="R80" t="s" s="19">
        <v>35</v>
      </c>
      <c r="S80" t="s" s="19">
        <v>35</v>
      </c>
      <c r="T80" t="s" s="19">
        <v>35</v>
      </c>
      <c r="U80" t="s" s="19">
        <v>35</v>
      </c>
      <c r="V80" t="s" s="19">
        <v>35</v>
      </c>
      <c r="W80" t="s" s="19">
        <v>35</v>
      </c>
    </row>
    <row r="81" ht="20.05" customHeight="1">
      <c r="A81" s="15">
        <v>5</v>
      </c>
      <c r="B81" t="s" s="16">
        <f>CONCATENATE($A81,C81,G81,S81,R81)</f>
        <v>133</v>
      </c>
      <c r="C81" t="s" s="17">
        <v>60</v>
      </c>
      <c r="D81" s="18">
        <v>3</v>
      </c>
      <c r="E81" t="s" s="19">
        <v>119</v>
      </c>
      <c r="F81" s="18">
        <v>0</v>
      </c>
      <c r="G81" s="18">
        <v>0</v>
      </c>
      <c r="H81" t="s" s="19">
        <v>80</v>
      </c>
      <c r="I81" t="s" s="19">
        <v>58</v>
      </c>
      <c r="J81" s="18">
        <v>5212</v>
      </c>
      <c r="K81" s="18">
        <v>2612</v>
      </c>
      <c r="L81" s="18">
        <v>8793</v>
      </c>
      <c r="M81" s="20">
        <v>1.6072</v>
      </c>
      <c r="N81" s="18">
        <v>4</v>
      </c>
      <c r="O81" s="18">
        <v>1</v>
      </c>
      <c r="P81" t="s" s="19">
        <v>35</v>
      </c>
      <c r="Q81" t="s" s="19">
        <v>35</v>
      </c>
      <c r="R81" t="s" s="19">
        <v>35</v>
      </c>
      <c r="S81" t="s" s="19">
        <v>35</v>
      </c>
      <c r="T81" t="s" s="19">
        <v>35</v>
      </c>
      <c r="U81" t="s" s="19">
        <v>35</v>
      </c>
      <c r="V81" t="s" s="19">
        <v>35</v>
      </c>
      <c r="W81" t="s" s="19">
        <v>35</v>
      </c>
    </row>
    <row r="82" ht="20.05" customHeight="1">
      <c r="A82" s="15">
        <v>5</v>
      </c>
      <c r="B82" t="s" s="16">
        <f>CONCATENATE($A82,C82,G82,S82,R82)</f>
        <v>134</v>
      </c>
      <c r="C82" t="s" s="17">
        <v>62</v>
      </c>
      <c r="D82" s="18">
        <v>3</v>
      </c>
      <c r="E82" t="s" s="19">
        <v>119</v>
      </c>
      <c r="F82" s="18">
        <v>0</v>
      </c>
      <c r="G82" s="18">
        <v>0</v>
      </c>
      <c r="H82" t="s" s="19">
        <v>63</v>
      </c>
      <c r="I82" t="s" s="19">
        <v>58</v>
      </c>
      <c r="J82" s="18">
        <v>4996</v>
      </c>
      <c r="K82" s="18">
        <v>2504</v>
      </c>
      <c r="L82" s="18">
        <v>8371</v>
      </c>
      <c r="M82" s="20">
        <v>1801.05</v>
      </c>
      <c r="N82" s="18">
        <v>4</v>
      </c>
      <c r="O82" s="18">
        <v>1</v>
      </c>
      <c r="P82" t="s" s="19">
        <v>35</v>
      </c>
      <c r="Q82" t="s" s="19">
        <v>35</v>
      </c>
      <c r="R82" t="s" s="19">
        <v>35</v>
      </c>
      <c r="S82" t="s" s="19">
        <v>35</v>
      </c>
      <c r="T82" t="s" s="19">
        <v>35</v>
      </c>
      <c r="U82" t="s" s="19">
        <v>35</v>
      </c>
      <c r="V82" t="s" s="19">
        <v>35</v>
      </c>
      <c r="W82" t="s" s="19">
        <v>35</v>
      </c>
    </row>
    <row r="83" ht="20.05" customHeight="1">
      <c r="A83" s="15">
        <v>6</v>
      </c>
      <c r="B83" t="s" s="16">
        <f>CONCATENATE($A83,C83,G83,S83,R83)</f>
        <v>135</v>
      </c>
      <c r="C83" t="s" s="17">
        <v>31</v>
      </c>
      <c r="D83" s="18">
        <v>3</v>
      </c>
      <c r="E83" t="s" s="19">
        <v>136</v>
      </c>
      <c r="F83" s="18">
        <v>0</v>
      </c>
      <c r="G83" s="18">
        <v>0</v>
      </c>
      <c r="H83" t="s" s="19">
        <v>33</v>
      </c>
      <c r="I83" t="s" s="19">
        <v>137</v>
      </c>
      <c r="J83" s="18">
        <v>3668</v>
      </c>
      <c r="K83" s="18">
        <v>1840</v>
      </c>
      <c r="L83" s="18">
        <v>5903</v>
      </c>
      <c r="M83" s="20">
        <v>0.0594333</v>
      </c>
      <c r="N83" s="18">
        <v>8</v>
      </c>
      <c r="O83" s="18">
        <v>1</v>
      </c>
      <c r="P83" t="s" s="19">
        <v>35</v>
      </c>
      <c r="Q83" t="s" s="19">
        <v>35</v>
      </c>
      <c r="R83" t="s" s="19">
        <v>35</v>
      </c>
      <c r="S83" t="s" s="19">
        <v>35</v>
      </c>
      <c r="T83" t="s" s="19">
        <v>35</v>
      </c>
      <c r="U83" t="s" s="19">
        <v>35</v>
      </c>
      <c r="V83" t="s" s="19">
        <v>35</v>
      </c>
      <c r="W83" t="s" s="19">
        <v>35</v>
      </c>
    </row>
    <row r="84" ht="20.05" customHeight="1">
      <c r="A84" s="15">
        <v>6</v>
      </c>
      <c r="B84" t="s" s="16">
        <f>CONCATENATE($A84,C84,G84,S84,R84)</f>
        <v>138</v>
      </c>
      <c r="C84" t="s" s="17">
        <v>37</v>
      </c>
      <c r="D84" s="18">
        <v>3</v>
      </c>
      <c r="E84" t="s" s="19">
        <v>136</v>
      </c>
      <c r="F84" s="18">
        <v>0</v>
      </c>
      <c r="G84" s="18">
        <v>0</v>
      </c>
      <c r="H84" t="s" s="19">
        <v>33</v>
      </c>
      <c r="I84" t="s" s="19">
        <v>137</v>
      </c>
      <c r="J84" s="18">
        <v>3668</v>
      </c>
      <c r="K84" s="18">
        <v>1840</v>
      </c>
      <c r="L84" s="18">
        <v>5903</v>
      </c>
      <c r="M84" s="20">
        <v>0.17674</v>
      </c>
      <c r="N84" s="18">
        <v>8</v>
      </c>
      <c r="O84" s="18">
        <v>1</v>
      </c>
      <c r="P84" s="18">
        <v>6</v>
      </c>
      <c r="Q84" s="18">
        <v>5</v>
      </c>
      <c r="R84" s="18">
        <v>1</v>
      </c>
      <c r="S84" t="s" s="19">
        <v>38</v>
      </c>
      <c r="T84" s="18">
        <v>0</v>
      </c>
      <c r="U84" s="18">
        <v>0</v>
      </c>
      <c r="V84" s="18">
        <v>100000</v>
      </c>
      <c r="W84" t="s" s="19">
        <v>39</v>
      </c>
    </row>
    <row r="85" ht="20.05" customHeight="1">
      <c r="A85" s="15">
        <v>6</v>
      </c>
      <c r="B85" t="s" s="16">
        <f>CONCATENATE($A85,C85,G85,S85,R85)</f>
        <v>139</v>
      </c>
      <c r="C85" t="s" s="17">
        <v>37</v>
      </c>
      <c r="D85" s="18">
        <v>3</v>
      </c>
      <c r="E85" t="s" s="19">
        <v>136</v>
      </c>
      <c r="F85" s="18">
        <v>0</v>
      </c>
      <c r="G85" s="18">
        <v>0</v>
      </c>
      <c r="H85" t="s" s="19">
        <v>33</v>
      </c>
      <c r="I85" t="s" s="19">
        <v>137</v>
      </c>
      <c r="J85" s="18">
        <v>3668</v>
      </c>
      <c r="K85" s="18">
        <v>1840</v>
      </c>
      <c r="L85" s="18">
        <v>5903</v>
      </c>
      <c r="M85" s="20">
        <v>0.11175</v>
      </c>
      <c r="N85" s="18">
        <v>8</v>
      </c>
      <c r="O85" s="18">
        <v>1</v>
      </c>
      <c r="P85" s="18">
        <v>4</v>
      </c>
      <c r="Q85" s="18">
        <v>3</v>
      </c>
      <c r="R85" s="18">
        <v>3</v>
      </c>
      <c r="S85" t="s" s="19">
        <v>38</v>
      </c>
      <c r="T85" s="18">
        <v>0</v>
      </c>
      <c r="U85" s="18">
        <v>0</v>
      </c>
      <c r="V85" s="18">
        <v>100000</v>
      </c>
      <c r="W85" t="s" s="19">
        <v>39</v>
      </c>
    </row>
    <row r="86" ht="20.05" customHeight="1">
      <c r="A86" s="15">
        <v>6</v>
      </c>
      <c r="B86" t="s" s="16">
        <f>CONCATENATE($A86,C86,G86,S86,R86)</f>
        <v>140</v>
      </c>
      <c r="C86" t="s" s="17">
        <v>37</v>
      </c>
      <c r="D86" s="18">
        <v>3</v>
      </c>
      <c r="E86" t="s" s="19">
        <v>136</v>
      </c>
      <c r="F86" s="18">
        <v>0</v>
      </c>
      <c r="G86" s="18">
        <v>0</v>
      </c>
      <c r="H86" t="s" s="19">
        <v>33</v>
      </c>
      <c r="I86" t="s" s="19">
        <v>137</v>
      </c>
      <c r="J86" s="18">
        <v>3668</v>
      </c>
      <c r="K86" s="18">
        <v>1840</v>
      </c>
      <c r="L86" s="18">
        <v>5903</v>
      </c>
      <c r="M86" s="20">
        <v>0.0694279</v>
      </c>
      <c r="N86" s="18">
        <v>8</v>
      </c>
      <c r="O86" s="18">
        <v>1</v>
      </c>
      <c r="P86" s="18">
        <v>3</v>
      </c>
      <c r="Q86" s="18">
        <v>2</v>
      </c>
      <c r="R86" s="18">
        <v>5</v>
      </c>
      <c r="S86" t="s" s="19">
        <v>38</v>
      </c>
      <c r="T86" s="18">
        <v>0</v>
      </c>
      <c r="U86" s="18">
        <v>0</v>
      </c>
      <c r="V86" s="18">
        <v>100000</v>
      </c>
      <c r="W86" t="s" s="19">
        <v>39</v>
      </c>
    </row>
    <row r="87" ht="20.05" customHeight="1">
      <c r="A87" s="15">
        <v>6</v>
      </c>
      <c r="B87" t="s" s="16">
        <f>CONCATENATE($A87,C87,G87,S87,R87)</f>
        <v>141</v>
      </c>
      <c r="C87" t="s" s="17">
        <v>37</v>
      </c>
      <c r="D87" s="18">
        <v>3</v>
      </c>
      <c r="E87" t="s" s="19">
        <v>136</v>
      </c>
      <c r="F87" s="18">
        <v>0</v>
      </c>
      <c r="G87" s="18">
        <v>0</v>
      </c>
      <c r="H87" t="s" s="19">
        <v>33</v>
      </c>
      <c r="I87" t="s" s="19">
        <v>137</v>
      </c>
      <c r="J87" s="18">
        <v>3668</v>
      </c>
      <c r="K87" s="18">
        <v>1840</v>
      </c>
      <c r="L87" s="18">
        <v>5903</v>
      </c>
      <c r="M87" s="20">
        <v>0.178484</v>
      </c>
      <c r="N87" s="18">
        <v>8</v>
      </c>
      <c r="O87" s="18">
        <v>1</v>
      </c>
      <c r="P87" s="18">
        <v>6</v>
      </c>
      <c r="Q87" s="18">
        <v>5</v>
      </c>
      <c r="R87" s="18">
        <v>1</v>
      </c>
      <c r="S87" t="s" s="19">
        <v>43</v>
      </c>
      <c r="T87" s="18">
        <v>0</v>
      </c>
      <c r="U87" s="18">
        <v>0</v>
      </c>
      <c r="V87" s="18">
        <v>100000</v>
      </c>
      <c r="W87" t="s" s="19">
        <v>39</v>
      </c>
    </row>
    <row r="88" ht="20.05" customHeight="1">
      <c r="A88" s="15">
        <v>6</v>
      </c>
      <c r="B88" t="s" s="16">
        <f>CONCATENATE($A88,C88,G88,S88,R88)</f>
        <v>142</v>
      </c>
      <c r="C88" t="s" s="17">
        <v>37</v>
      </c>
      <c r="D88" s="18">
        <v>3</v>
      </c>
      <c r="E88" t="s" s="19">
        <v>136</v>
      </c>
      <c r="F88" s="18">
        <v>0</v>
      </c>
      <c r="G88" s="18">
        <v>0</v>
      </c>
      <c r="H88" t="s" s="19">
        <v>33</v>
      </c>
      <c r="I88" t="s" s="19">
        <v>137</v>
      </c>
      <c r="J88" s="18">
        <v>3668</v>
      </c>
      <c r="K88" s="18">
        <v>1840</v>
      </c>
      <c r="L88" s="18">
        <v>5903</v>
      </c>
      <c r="M88" s="20">
        <v>0.112016</v>
      </c>
      <c r="N88" s="18">
        <v>8</v>
      </c>
      <c r="O88" s="18">
        <v>1</v>
      </c>
      <c r="P88" s="18">
        <v>4</v>
      </c>
      <c r="Q88" s="18">
        <v>3</v>
      </c>
      <c r="R88" s="18">
        <v>3</v>
      </c>
      <c r="S88" t="s" s="19">
        <v>43</v>
      </c>
      <c r="T88" s="18">
        <v>0</v>
      </c>
      <c r="U88" s="18">
        <v>0</v>
      </c>
      <c r="V88" s="18">
        <v>100000</v>
      </c>
      <c r="W88" t="s" s="19">
        <v>39</v>
      </c>
    </row>
    <row r="89" ht="20.05" customHeight="1">
      <c r="A89" s="15">
        <v>6</v>
      </c>
      <c r="B89" t="s" s="16">
        <f>CONCATENATE($A89,C89,G89,S89,R89)</f>
        <v>143</v>
      </c>
      <c r="C89" t="s" s="17">
        <v>37</v>
      </c>
      <c r="D89" s="18">
        <v>3</v>
      </c>
      <c r="E89" t="s" s="19">
        <v>136</v>
      </c>
      <c r="F89" s="18">
        <v>0</v>
      </c>
      <c r="G89" s="18">
        <v>0</v>
      </c>
      <c r="H89" t="s" s="19">
        <v>33</v>
      </c>
      <c r="I89" t="s" s="19">
        <v>137</v>
      </c>
      <c r="J89" s="18">
        <v>3668</v>
      </c>
      <c r="K89" s="18">
        <v>1840</v>
      </c>
      <c r="L89" s="18">
        <v>5903</v>
      </c>
      <c r="M89" s="20">
        <v>0.0698358</v>
      </c>
      <c r="N89" s="18">
        <v>8</v>
      </c>
      <c r="O89" s="18">
        <v>1</v>
      </c>
      <c r="P89" s="18">
        <v>3</v>
      </c>
      <c r="Q89" s="18">
        <v>2</v>
      </c>
      <c r="R89" s="18">
        <v>5</v>
      </c>
      <c r="S89" t="s" s="19">
        <v>43</v>
      </c>
      <c r="T89" s="18">
        <v>0</v>
      </c>
      <c r="U89" s="18">
        <v>0</v>
      </c>
      <c r="V89" s="18">
        <v>100000</v>
      </c>
      <c r="W89" t="s" s="19">
        <v>39</v>
      </c>
    </row>
    <row r="90" ht="20.05" customHeight="1">
      <c r="A90" s="15">
        <v>6</v>
      </c>
      <c r="B90" t="s" s="16">
        <f>CONCATENATE($A90,C90,G90,S90,R90)</f>
        <v>144</v>
      </c>
      <c r="C90" t="s" s="17">
        <v>37</v>
      </c>
      <c r="D90" s="18">
        <v>3</v>
      </c>
      <c r="E90" t="s" s="19">
        <v>136</v>
      </c>
      <c r="F90" s="18">
        <v>0</v>
      </c>
      <c r="G90" s="18">
        <v>0</v>
      </c>
      <c r="H90" t="s" s="19">
        <v>33</v>
      </c>
      <c r="I90" t="s" s="19">
        <v>137</v>
      </c>
      <c r="J90" s="18">
        <v>3668</v>
      </c>
      <c r="K90" s="18">
        <v>1840</v>
      </c>
      <c r="L90" s="18">
        <v>5903</v>
      </c>
      <c r="M90" s="20">
        <v>0.178502</v>
      </c>
      <c r="N90" s="18">
        <v>8</v>
      </c>
      <c r="O90" s="18">
        <v>1</v>
      </c>
      <c r="P90" s="18">
        <v>6</v>
      </c>
      <c r="Q90" s="18">
        <v>5</v>
      </c>
      <c r="R90" s="18">
        <v>1</v>
      </c>
      <c r="S90" t="s" s="19">
        <v>47</v>
      </c>
      <c r="T90" s="18">
        <v>0</v>
      </c>
      <c r="U90" s="18">
        <v>0</v>
      </c>
      <c r="V90" s="18">
        <v>100000</v>
      </c>
      <c r="W90" t="s" s="19">
        <v>39</v>
      </c>
    </row>
    <row r="91" ht="20.05" customHeight="1">
      <c r="A91" s="15">
        <v>6</v>
      </c>
      <c r="B91" t="s" s="16">
        <f>CONCATENATE($A91,C91,G91,S91,R91)</f>
        <v>145</v>
      </c>
      <c r="C91" t="s" s="17">
        <v>37</v>
      </c>
      <c r="D91" s="18">
        <v>3</v>
      </c>
      <c r="E91" t="s" s="19">
        <v>136</v>
      </c>
      <c r="F91" s="18">
        <v>0</v>
      </c>
      <c r="G91" s="18">
        <v>0</v>
      </c>
      <c r="H91" t="s" s="19">
        <v>33</v>
      </c>
      <c r="I91" t="s" s="19">
        <v>137</v>
      </c>
      <c r="J91" s="18">
        <v>3668</v>
      </c>
      <c r="K91" s="18">
        <v>1840</v>
      </c>
      <c r="L91" s="18">
        <v>5903</v>
      </c>
      <c r="M91" s="20">
        <v>0.111094</v>
      </c>
      <c r="N91" s="18">
        <v>8</v>
      </c>
      <c r="O91" s="18">
        <v>1</v>
      </c>
      <c r="P91" s="18">
        <v>4</v>
      </c>
      <c r="Q91" s="18">
        <v>3</v>
      </c>
      <c r="R91" s="18">
        <v>3</v>
      </c>
      <c r="S91" t="s" s="19">
        <v>47</v>
      </c>
      <c r="T91" s="18">
        <v>0</v>
      </c>
      <c r="U91" s="18">
        <v>0</v>
      </c>
      <c r="V91" s="18">
        <v>100000</v>
      </c>
      <c r="W91" t="s" s="19">
        <v>39</v>
      </c>
    </row>
    <row r="92" ht="20.05" customHeight="1">
      <c r="A92" s="15">
        <v>6</v>
      </c>
      <c r="B92" t="s" s="16">
        <f>CONCATENATE($A92,C92,G92,S92,R92)</f>
        <v>146</v>
      </c>
      <c r="C92" t="s" s="17">
        <v>37</v>
      </c>
      <c r="D92" s="18">
        <v>3</v>
      </c>
      <c r="E92" t="s" s="19">
        <v>136</v>
      </c>
      <c r="F92" s="18">
        <v>0</v>
      </c>
      <c r="G92" s="18">
        <v>0</v>
      </c>
      <c r="H92" t="s" s="19">
        <v>33</v>
      </c>
      <c r="I92" t="s" s="19">
        <v>137</v>
      </c>
      <c r="J92" s="18">
        <v>3668</v>
      </c>
      <c r="K92" s="18">
        <v>1840</v>
      </c>
      <c r="L92" s="18">
        <v>5903</v>
      </c>
      <c r="M92" s="20">
        <v>0.0690128</v>
      </c>
      <c r="N92" s="18">
        <v>8</v>
      </c>
      <c r="O92" s="18">
        <v>1</v>
      </c>
      <c r="P92" s="18">
        <v>3</v>
      </c>
      <c r="Q92" s="18">
        <v>2</v>
      </c>
      <c r="R92" s="18">
        <v>5</v>
      </c>
      <c r="S92" t="s" s="19">
        <v>47</v>
      </c>
      <c r="T92" s="18">
        <v>0</v>
      </c>
      <c r="U92" s="18">
        <v>0</v>
      </c>
      <c r="V92" s="18">
        <v>100000</v>
      </c>
      <c r="W92" t="s" s="19">
        <v>39</v>
      </c>
    </row>
    <row r="93" ht="20.05" customHeight="1">
      <c r="A93" s="15">
        <v>6</v>
      </c>
      <c r="B93" t="s" s="16">
        <f>CONCATENATE($A93,C93,G93,S93,R93)</f>
        <v>147</v>
      </c>
      <c r="C93" t="s" s="17">
        <v>31</v>
      </c>
      <c r="D93" s="18">
        <v>3</v>
      </c>
      <c r="E93" t="s" s="19">
        <v>136</v>
      </c>
      <c r="F93" s="18">
        <v>0</v>
      </c>
      <c r="G93" s="18">
        <v>1</v>
      </c>
      <c r="H93" t="s" s="19">
        <v>33</v>
      </c>
      <c r="I93" t="s" s="19">
        <v>137</v>
      </c>
      <c r="J93" s="18">
        <v>3678</v>
      </c>
      <c r="K93" s="18">
        <v>1850</v>
      </c>
      <c r="L93" s="18">
        <v>5923</v>
      </c>
      <c r="M93" s="20">
        <v>0.0597834</v>
      </c>
      <c r="N93" s="18">
        <v>8</v>
      </c>
      <c r="O93" s="18">
        <v>1</v>
      </c>
      <c r="P93" t="s" s="19">
        <v>35</v>
      </c>
      <c r="Q93" t="s" s="19">
        <v>35</v>
      </c>
      <c r="R93" t="s" s="19">
        <v>35</v>
      </c>
      <c r="S93" t="s" s="19">
        <v>35</v>
      </c>
      <c r="T93" t="s" s="19">
        <v>35</v>
      </c>
      <c r="U93" t="s" s="19">
        <v>35</v>
      </c>
      <c r="V93" t="s" s="19">
        <v>35</v>
      </c>
      <c r="W93" t="s" s="19">
        <v>35</v>
      </c>
    </row>
    <row r="94" ht="20.05" customHeight="1">
      <c r="A94" s="15">
        <v>6</v>
      </c>
      <c r="B94" t="s" s="16">
        <f>CONCATENATE($A94,C94,G94,S94,R94)</f>
        <v>148</v>
      </c>
      <c r="C94" t="s" s="17">
        <v>52</v>
      </c>
      <c r="D94" s="18">
        <v>3</v>
      </c>
      <c r="E94" t="s" s="19">
        <v>136</v>
      </c>
      <c r="F94" s="18">
        <v>0</v>
      </c>
      <c r="G94" s="18">
        <v>1</v>
      </c>
      <c r="H94" t="s" s="19">
        <v>33</v>
      </c>
      <c r="I94" t="s" s="19">
        <v>53</v>
      </c>
      <c r="J94" s="18">
        <v>668</v>
      </c>
      <c r="K94" s="18">
        <v>340</v>
      </c>
      <c r="L94" s="18">
        <v>821</v>
      </c>
      <c r="M94" s="20">
        <v>0.178948</v>
      </c>
      <c r="N94" s="18">
        <v>8</v>
      </c>
      <c r="O94" s="18">
        <v>1</v>
      </c>
      <c r="P94" t="s" s="19">
        <v>35</v>
      </c>
      <c r="Q94" t="s" s="19">
        <v>35</v>
      </c>
      <c r="R94" t="s" s="19">
        <v>35</v>
      </c>
      <c r="S94" t="s" s="19">
        <v>35</v>
      </c>
      <c r="T94" t="s" s="19">
        <v>35</v>
      </c>
      <c r="U94" t="s" s="19">
        <v>35</v>
      </c>
      <c r="V94" t="s" s="19">
        <v>35</v>
      </c>
      <c r="W94" t="s" s="19">
        <v>35</v>
      </c>
    </row>
    <row r="95" ht="20.05" customHeight="1">
      <c r="A95" s="15">
        <v>6</v>
      </c>
      <c r="B95" t="s" s="16">
        <f>CONCATENATE($A95,C95,G95,S95,R95)</f>
        <v>149</v>
      </c>
      <c r="C95" t="s" s="17">
        <v>37</v>
      </c>
      <c r="D95" s="18">
        <v>3</v>
      </c>
      <c r="E95" t="s" s="19">
        <v>136</v>
      </c>
      <c r="F95" s="18">
        <v>0</v>
      </c>
      <c r="G95" s="18">
        <v>1</v>
      </c>
      <c r="H95" t="s" s="19">
        <v>33</v>
      </c>
      <c r="I95" t="s" s="19">
        <v>137</v>
      </c>
      <c r="J95" s="18">
        <v>3668</v>
      </c>
      <c r="K95" s="18">
        <v>1840</v>
      </c>
      <c r="L95" s="18">
        <v>5903</v>
      </c>
      <c r="M95" s="20">
        <v>0.112923</v>
      </c>
      <c r="N95" s="18">
        <v>8</v>
      </c>
      <c r="O95" s="18">
        <v>1</v>
      </c>
      <c r="P95" s="18">
        <v>4</v>
      </c>
      <c r="Q95" s="18">
        <v>3</v>
      </c>
      <c r="R95" s="18">
        <v>3</v>
      </c>
      <c r="S95" t="s" s="19">
        <v>43</v>
      </c>
      <c r="T95" s="18">
        <v>0</v>
      </c>
      <c r="U95" s="18">
        <v>0</v>
      </c>
      <c r="V95" s="18">
        <v>100000</v>
      </c>
      <c r="W95" t="s" s="19">
        <v>55</v>
      </c>
    </row>
    <row r="96" ht="20.05" customHeight="1">
      <c r="A96" s="15">
        <v>6</v>
      </c>
      <c r="B96" t="s" s="16">
        <f>CONCATENATE($A96,C96,G96,S96,R96)</f>
        <v>150</v>
      </c>
      <c r="C96" t="s" s="17">
        <v>57</v>
      </c>
      <c r="D96" s="18">
        <v>3</v>
      </c>
      <c r="E96" t="s" s="19">
        <v>136</v>
      </c>
      <c r="F96" s="18">
        <v>0</v>
      </c>
      <c r="G96" s="18">
        <v>0</v>
      </c>
      <c r="H96" t="s" s="19">
        <v>33</v>
      </c>
      <c r="I96" t="s" s="19">
        <v>58</v>
      </c>
      <c r="J96" s="18">
        <v>4236</v>
      </c>
      <c r="K96" s="18">
        <v>2124</v>
      </c>
      <c r="L96" s="18">
        <v>7091</v>
      </c>
      <c r="M96" s="20">
        <v>1.69527</v>
      </c>
      <c r="N96" s="18">
        <v>4</v>
      </c>
      <c r="O96" s="18">
        <v>1</v>
      </c>
      <c r="P96" t="s" s="19">
        <v>35</v>
      </c>
      <c r="Q96" t="s" s="19">
        <v>35</v>
      </c>
      <c r="R96" t="s" s="19">
        <v>35</v>
      </c>
      <c r="S96" t="s" s="19">
        <v>35</v>
      </c>
      <c r="T96" t="s" s="19">
        <v>35</v>
      </c>
      <c r="U96" t="s" s="19">
        <v>35</v>
      </c>
      <c r="V96" t="s" s="19">
        <v>35</v>
      </c>
      <c r="W96" t="s" s="19">
        <v>35</v>
      </c>
    </row>
    <row r="97" ht="20.05" customHeight="1">
      <c r="A97" s="15">
        <v>6</v>
      </c>
      <c r="B97" t="s" s="16">
        <f>CONCATENATE($A97,C97,G97,S97,R97)</f>
        <v>151</v>
      </c>
      <c r="C97" t="s" s="17">
        <v>60</v>
      </c>
      <c r="D97" s="18">
        <v>3</v>
      </c>
      <c r="E97" t="s" s="19">
        <v>136</v>
      </c>
      <c r="F97" s="18">
        <v>0</v>
      </c>
      <c r="G97" s="18">
        <v>0</v>
      </c>
      <c r="H97" t="s" s="19">
        <v>33</v>
      </c>
      <c r="I97" t="s" s="19">
        <v>58</v>
      </c>
      <c r="J97" s="18">
        <v>4236</v>
      </c>
      <c r="K97" s="18">
        <v>2124</v>
      </c>
      <c r="L97" s="18">
        <v>7091</v>
      </c>
      <c r="M97" s="20">
        <v>0.74027</v>
      </c>
      <c r="N97" s="18">
        <v>4</v>
      </c>
      <c r="O97" s="18">
        <v>1</v>
      </c>
      <c r="P97" t="s" s="19">
        <v>35</v>
      </c>
      <c r="Q97" t="s" s="19">
        <v>35</v>
      </c>
      <c r="R97" t="s" s="19">
        <v>35</v>
      </c>
      <c r="S97" t="s" s="19">
        <v>35</v>
      </c>
      <c r="T97" t="s" s="19">
        <v>35</v>
      </c>
      <c r="U97" t="s" s="19">
        <v>35</v>
      </c>
      <c r="V97" t="s" s="19">
        <v>35</v>
      </c>
      <c r="W97" t="s" s="19">
        <v>35</v>
      </c>
    </row>
    <row r="98" ht="20.05" customHeight="1">
      <c r="A98" s="15">
        <v>6</v>
      </c>
      <c r="B98" t="s" s="16">
        <f>CONCATENATE($A98,C98,G98,S98,R98)</f>
        <v>152</v>
      </c>
      <c r="C98" t="s" s="17">
        <v>62</v>
      </c>
      <c r="D98" s="18">
        <v>3</v>
      </c>
      <c r="E98" t="s" s="19">
        <v>136</v>
      </c>
      <c r="F98" s="18">
        <v>0</v>
      </c>
      <c r="G98" s="18">
        <v>0</v>
      </c>
      <c r="H98" t="s" s="19">
        <v>33</v>
      </c>
      <c r="I98" t="s" s="19">
        <v>58</v>
      </c>
      <c r="J98" s="18">
        <v>4236</v>
      </c>
      <c r="K98" s="18">
        <v>2124</v>
      </c>
      <c r="L98" s="18">
        <v>7091</v>
      </c>
      <c r="M98" s="20">
        <v>0.670999</v>
      </c>
      <c r="N98" s="18">
        <v>4</v>
      </c>
      <c r="O98" s="18">
        <v>1</v>
      </c>
      <c r="P98" t="s" s="19">
        <v>35</v>
      </c>
      <c r="Q98" t="s" s="19">
        <v>35</v>
      </c>
      <c r="R98" t="s" s="19">
        <v>35</v>
      </c>
      <c r="S98" t="s" s="19">
        <v>35</v>
      </c>
      <c r="T98" t="s" s="19">
        <v>35</v>
      </c>
      <c r="U98" t="s" s="19">
        <v>35</v>
      </c>
      <c r="V98" t="s" s="19">
        <v>35</v>
      </c>
      <c r="W98" t="s" s="19">
        <v>35</v>
      </c>
    </row>
    <row r="99" ht="20.05" customHeight="1">
      <c r="A99" s="15">
        <v>7</v>
      </c>
      <c r="B99" t="s" s="16">
        <f>CONCATENATE($A99,C99,G99,S99,R99)</f>
        <v>153</v>
      </c>
      <c r="C99" t="s" s="17">
        <v>31</v>
      </c>
      <c r="D99" s="18">
        <v>3</v>
      </c>
      <c r="E99" t="s" s="19">
        <v>34</v>
      </c>
      <c r="F99" s="18">
        <v>0</v>
      </c>
      <c r="G99" s="18">
        <v>0</v>
      </c>
      <c r="H99" t="s" s="19">
        <v>33</v>
      </c>
      <c r="I99" t="s" s="19">
        <v>154</v>
      </c>
      <c r="J99" s="18">
        <v>3788</v>
      </c>
      <c r="K99" s="18">
        <v>1900</v>
      </c>
      <c r="L99" s="18">
        <v>6123</v>
      </c>
      <c r="M99" s="20">
        <v>0.0621072</v>
      </c>
      <c r="N99" s="18">
        <v>8</v>
      </c>
      <c r="O99" s="18">
        <v>1</v>
      </c>
      <c r="P99" t="s" s="19">
        <v>35</v>
      </c>
      <c r="Q99" t="s" s="19">
        <v>35</v>
      </c>
      <c r="R99" t="s" s="19">
        <v>35</v>
      </c>
      <c r="S99" t="s" s="19">
        <v>35</v>
      </c>
      <c r="T99" t="s" s="19">
        <v>35</v>
      </c>
      <c r="U99" t="s" s="19">
        <v>35</v>
      </c>
      <c r="V99" t="s" s="19">
        <v>35</v>
      </c>
      <c r="W99" t="s" s="19">
        <v>35</v>
      </c>
    </row>
    <row r="100" ht="20.05" customHeight="1">
      <c r="A100" s="15">
        <v>7</v>
      </c>
      <c r="B100" t="s" s="16">
        <f>CONCATENATE($A100,C100,G100,S100,R100)</f>
        <v>155</v>
      </c>
      <c r="C100" t="s" s="17">
        <v>37</v>
      </c>
      <c r="D100" s="18">
        <v>3</v>
      </c>
      <c r="E100" t="s" s="19">
        <v>34</v>
      </c>
      <c r="F100" s="18">
        <v>0</v>
      </c>
      <c r="G100" s="18">
        <v>0</v>
      </c>
      <c r="H100" t="s" s="19">
        <v>33</v>
      </c>
      <c r="I100" t="s" s="19">
        <v>154</v>
      </c>
      <c r="J100" s="18">
        <v>3788</v>
      </c>
      <c r="K100" s="18">
        <v>1900</v>
      </c>
      <c r="L100" s="18">
        <v>6123</v>
      </c>
      <c r="M100" s="20">
        <v>0.1407</v>
      </c>
      <c r="N100" s="18">
        <v>8</v>
      </c>
      <c r="O100" s="18">
        <v>1</v>
      </c>
      <c r="P100" s="18">
        <v>5</v>
      </c>
      <c r="Q100" s="18">
        <v>4</v>
      </c>
      <c r="R100" s="18">
        <v>1</v>
      </c>
      <c r="S100" t="s" s="19">
        <v>38</v>
      </c>
      <c r="T100" s="18">
        <v>0</v>
      </c>
      <c r="U100" s="18">
        <v>0</v>
      </c>
      <c r="V100" s="18">
        <v>100000</v>
      </c>
      <c r="W100" t="s" s="19">
        <v>39</v>
      </c>
    </row>
    <row r="101" ht="20.05" customHeight="1">
      <c r="A101" s="15">
        <v>7</v>
      </c>
      <c r="B101" t="s" s="16">
        <f>CONCATENATE($A101,C101,G101,S101,R101)</f>
        <v>156</v>
      </c>
      <c r="C101" t="s" s="17">
        <v>37</v>
      </c>
      <c r="D101" s="18">
        <v>3</v>
      </c>
      <c r="E101" t="s" s="19">
        <v>34</v>
      </c>
      <c r="F101" s="18">
        <v>0</v>
      </c>
      <c r="G101" s="18">
        <v>0</v>
      </c>
      <c r="H101" t="s" s="19">
        <v>33</v>
      </c>
      <c r="I101" t="s" s="19">
        <v>154</v>
      </c>
      <c r="J101" s="18">
        <v>3788</v>
      </c>
      <c r="K101" s="18">
        <v>1900</v>
      </c>
      <c r="L101" s="18">
        <v>6123</v>
      </c>
      <c r="M101" s="20">
        <v>0.0741835</v>
      </c>
      <c r="N101" s="18">
        <v>8</v>
      </c>
      <c r="O101" s="18">
        <v>1</v>
      </c>
      <c r="P101" s="18">
        <v>3</v>
      </c>
      <c r="Q101" s="18">
        <v>2</v>
      </c>
      <c r="R101" s="18">
        <v>3</v>
      </c>
      <c r="S101" t="s" s="19">
        <v>38</v>
      </c>
      <c r="T101" s="18">
        <v>0</v>
      </c>
      <c r="U101" s="18">
        <v>0</v>
      </c>
      <c r="V101" s="18">
        <v>100000</v>
      </c>
      <c r="W101" t="s" s="19">
        <v>39</v>
      </c>
    </row>
    <row r="102" ht="20.05" customHeight="1">
      <c r="A102" s="15">
        <v>7</v>
      </c>
      <c r="B102" t="s" s="16">
        <f>CONCATENATE($A102,C102,G102,S102,R102)</f>
        <v>157</v>
      </c>
      <c r="C102" t="s" s="17">
        <v>37</v>
      </c>
      <c r="D102" s="18">
        <v>3</v>
      </c>
      <c r="E102" t="s" s="19">
        <v>34</v>
      </c>
      <c r="F102" s="18">
        <v>0</v>
      </c>
      <c r="G102" s="18">
        <v>0</v>
      </c>
      <c r="H102" t="s" s="19">
        <v>33</v>
      </c>
      <c r="I102" t="s" s="19">
        <v>154</v>
      </c>
      <c r="J102" s="18">
        <v>3788</v>
      </c>
      <c r="K102" s="18">
        <v>1900</v>
      </c>
      <c r="L102" s="18">
        <v>6123</v>
      </c>
      <c r="M102" s="20">
        <v>0.072837</v>
      </c>
      <c r="N102" s="18">
        <v>8</v>
      </c>
      <c r="O102" s="18">
        <v>1</v>
      </c>
      <c r="P102" s="18">
        <v>3</v>
      </c>
      <c r="Q102" s="18">
        <v>2</v>
      </c>
      <c r="R102" s="18">
        <v>5</v>
      </c>
      <c r="S102" t="s" s="19">
        <v>38</v>
      </c>
      <c r="T102" s="18">
        <v>0</v>
      </c>
      <c r="U102" s="18">
        <v>0</v>
      </c>
      <c r="V102" s="18">
        <v>100000</v>
      </c>
      <c r="W102" t="s" s="19">
        <v>39</v>
      </c>
    </row>
    <row r="103" ht="20.05" customHeight="1">
      <c r="A103" s="15">
        <v>7</v>
      </c>
      <c r="B103" t="s" s="16">
        <f>CONCATENATE($A103,C103,G103,S103,R103)</f>
        <v>158</v>
      </c>
      <c r="C103" t="s" s="17">
        <v>37</v>
      </c>
      <c r="D103" s="18">
        <v>3</v>
      </c>
      <c r="E103" t="s" s="19">
        <v>34</v>
      </c>
      <c r="F103" s="18">
        <v>0</v>
      </c>
      <c r="G103" s="18">
        <v>0</v>
      </c>
      <c r="H103" t="s" s="19">
        <v>33</v>
      </c>
      <c r="I103" t="s" s="19">
        <v>154</v>
      </c>
      <c r="J103" s="18">
        <v>3788</v>
      </c>
      <c r="K103" s="18">
        <v>1900</v>
      </c>
      <c r="L103" s="18">
        <v>6123</v>
      </c>
      <c r="M103" s="20">
        <v>0.141766</v>
      </c>
      <c r="N103" s="18">
        <v>8</v>
      </c>
      <c r="O103" s="18">
        <v>1</v>
      </c>
      <c r="P103" s="18">
        <v>5</v>
      </c>
      <c r="Q103" s="18">
        <v>4</v>
      </c>
      <c r="R103" s="18">
        <v>1</v>
      </c>
      <c r="S103" t="s" s="19">
        <v>43</v>
      </c>
      <c r="T103" s="18">
        <v>0</v>
      </c>
      <c r="U103" s="18">
        <v>0</v>
      </c>
      <c r="V103" s="18">
        <v>100000</v>
      </c>
      <c r="W103" t="s" s="19">
        <v>39</v>
      </c>
    </row>
    <row r="104" ht="20.05" customHeight="1">
      <c r="A104" s="15">
        <v>7</v>
      </c>
      <c r="B104" t="s" s="16">
        <f>CONCATENATE($A104,C104,G104,S104,R104)</f>
        <v>159</v>
      </c>
      <c r="C104" t="s" s="17">
        <v>37</v>
      </c>
      <c r="D104" s="18">
        <v>3</v>
      </c>
      <c r="E104" t="s" s="19">
        <v>34</v>
      </c>
      <c r="F104" s="18">
        <v>0</v>
      </c>
      <c r="G104" s="18">
        <v>0</v>
      </c>
      <c r="H104" t="s" s="19">
        <v>33</v>
      </c>
      <c r="I104" t="s" s="19">
        <v>154</v>
      </c>
      <c r="J104" s="18">
        <v>3788</v>
      </c>
      <c r="K104" s="18">
        <v>1900</v>
      </c>
      <c r="L104" s="18">
        <v>6123</v>
      </c>
      <c r="M104" s="20">
        <v>0.07282859999999999</v>
      </c>
      <c r="N104" s="18">
        <v>8</v>
      </c>
      <c r="O104" s="18">
        <v>1</v>
      </c>
      <c r="P104" s="18">
        <v>3</v>
      </c>
      <c r="Q104" s="18">
        <v>2</v>
      </c>
      <c r="R104" s="18">
        <v>3</v>
      </c>
      <c r="S104" t="s" s="19">
        <v>43</v>
      </c>
      <c r="T104" s="18">
        <v>0</v>
      </c>
      <c r="U104" s="18">
        <v>0</v>
      </c>
      <c r="V104" s="18">
        <v>100000</v>
      </c>
      <c r="W104" t="s" s="19">
        <v>39</v>
      </c>
    </row>
    <row r="105" ht="20.05" customHeight="1">
      <c r="A105" s="15">
        <v>7</v>
      </c>
      <c r="B105" t="s" s="16">
        <f>CONCATENATE($A105,C105,G105,S105,R105)</f>
        <v>160</v>
      </c>
      <c r="C105" t="s" s="17">
        <v>37</v>
      </c>
      <c r="D105" s="18">
        <v>3</v>
      </c>
      <c r="E105" t="s" s="19">
        <v>34</v>
      </c>
      <c r="F105" s="18">
        <v>0</v>
      </c>
      <c r="G105" s="18">
        <v>0</v>
      </c>
      <c r="H105" t="s" s="19">
        <v>33</v>
      </c>
      <c r="I105" t="s" s="19">
        <v>154</v>
      </c>
      <c r="J105" s="18">
        <v>3788</v>
      </c>
      <c r="K105" s="18">
        <v>1900</v>
      </c>
      <c r="L105" s="18">
        <v>6123</v>
      </c>
      <c r="M105" s="20">
        <v>0.072687</v>
      </c>
      <c r="N105" s="18">
        <v>8</v>
      </c>
      <c r="O105" s="18">
        <v>1</v>
      </c>
      <c r="P105" s="18">
        <v>3</v>
      </c>
      <c r="Q105" s="18">
        <v>2</v>
      </c>
      <c r="R105" s="18">
        <v>5</v>
      </c>
      <c r="S105" t="s" s="19">
        <v>43</v>
      </c>
      <c r="T105" s="18">
        <v>0</v>
      </c>
      <c r="U105" s="18">
        <v>0</v>
      </c>
      <c r="V105" s="18">
        <v>100000</v>
      </c>
      <c r="W105" t="s" s="19">
        <v>39</v>
      </c>
    </row>
    <row r="106" ht="20.05" customHeight="1">
      <c r="A106" s="15">
        <v>7</v>
      </c>
      <c r="B106" t="s" s="16">
        <f>CONCATENATE($A106,C106,G106,S106,R106)</f>
        <v>161</v>
      </c>
      <c r="C106" t="s" s="17">
        <v>37</v>
      </c>
      <c r="D106" s="18">
        <v>3</v>
      </c>
      <c r="E106" t="s" s="19">
        <v>34</v>
      </c>
      <c r="F106" s="18">
        <v>0</v>
      </c>
      <c r="G106" s="18">
        <v>0</v>
      </c>
      <c r="H106" t="s" s="19">
        <v>33</v>
      </c>
      <c r="I106" t="s" s="19">
        <v>154</v>
      </c>
      <c r="J106" s="18">
        <v>3788</v>
      </c>
      <c r="K106" s="18">
        <v>1900</v>
      </c>
      <c r="L106" s="18">
        <v>6123</v>
      </c>
      <c r="M106" s="20">
        <v>0.142092</v>
      </c>
      <c r="N106" s="18">
        <v>8</v>
      </c>
      <c r="O106" s="18">
        <v>1</v>
      </c>
      <c r="P106" s="18">
        <v>5</v>
      </c>
      <c r="Q106" s="18">
        <v>4</v>
      </c>
      <c r="R106" s="18">
        <v>1</v>
      </c>
      <c r="S106" t="s" s="19">
        <v>47</v>
      </c>
      <c r="T106" s="18">
        <v>0</v>
      </c>
      <c r="U106" s="18">
        <v>0</v>
      </c>
      <c r="V106" s="18">
        <v>100000</v>
      </c>
      <c r="W106" t="s" s="19">
        <v>39</v>
      </c>
    </row>
    <row r="107" ht="20.05" customHeight="1">
      <c r="A107" s="15">
        <v>7</v>
      </c>
      <c r="B107" t="s" s="16">
        <f>CONCATENATE($A107,C107,G107,S107,R107)</f>
        <v>162</v>
      </c>
      <c r="C107" t="s" s="17">
        <v>37</v>
      </c>
      <c r="D107" s="18">
        <v>3</v>
      </c>
      <c r="E107" t="s" s="19">
        <v>34</v>
      </c>
      <c r="F107" s="18">
        <v>0</v>
      </c>
      <c r="G107" s="18">
        <v>0</v>
      </c>
      <c r="H107" t="s" s="19">
        <v>33</v>
      </c>
      <c r="I107" t="s" s="19">
        <v>154</v>
      </c>
      <c r="J107" s="18">
        <v>3788</v>
      </c>
      <c r="K107" s="18">
        <v>1900</v>
      </c>
      <c r="L107" s="18">
        <v>6123</v>
      </c>
      <c r="M107" s="20">
        <v>0.0736656</v>
      </c>
      <c r="N107" s="18">
        <v>8</v>
      </c>
      <c r="O107" s="18">
        <v>1</v>
      </c>
      <c r="P107" s="18">
        <v>3</v>
      </c>
      <c r="Q107" s="18">
        <v>2</v>
      </c>
      <c r="R107" s="18">
        <v>3</v>
      </c>
      <c r="S107" t="s" s="19">
        <v>47</v>
      </c>
      <c r="T107" s="18">
        <v>0</v>
      </c>
      <c r="U107" s="18">
        <v>0</v>
      </c>
      <c r="V107" s="18">
        <v>100000</v>
      </c>
      <c r="W107" t="s" s="19">
        <v>39</v>
      </c>
    </row>
    <row r="108" ht="20.05" customHeight="1">
      <c r="A108" s="15">
        <v>7</v>
      </c>
      <c r="B108" t="s" s="16">
        <f>CONCATENATE($A108,C108,G108,S108,R108)</f>
        <v>163</v>
      </c>
      <c r="C108" t="s" s="17">
        <v>37</v>
      </c>
      <c r="D108" s="18">
        <v>3</v>
      </c>
      <c r="E108" t="s" s="19">
        <v>34</v>
      </c>
      <c r="F108" s="18">
        <v>0</v>
      </c>
      <c r="G108" s="18">
        <v>0</v>
      </c>
      <c r="H108" t="s" s="19">
        <v>33</v>
      </c>
      <c r="I108" t="s" s="19">
        <v>154</v>
      </c>
      <c r="J108" s="18">
        <v>3788</v>
      </c>
      <c r="K108" s="18">
        <v>1900</v>
      </c>
      <c r="L108" s="18">
        <v>6123</v>
      </c>
      <c r="M108" s="20">
        <v>0.0723608</v>
      </c>
      <c r="N108" s="18">
        <v>8</v>
      </c>
      <c r="O108" s="18">
        <v>1</v>
      </c>
      <c r="P108" s="18">
        <v>3</v>
      </c>
      <c r="Q108" s="18">
        <v>2</v>
      </c>
      <c r="R108" s="18">
        <v>5</v>
      </c>
      <c r="S108" t="s" s="19">
        <v>47</v>
      </c>
      <c r="T108" s="18">
        <v>0</v>
      </c>
      <c r="U108" s="18">
        <v>0</v>
      </c>
      <c r="V108" s="18">
        <v>100000</v>
      </c>
      <c r="W108" t="s" s="19">
        <v>39</v>
      </c>
    </row>
    <row r="109" ht="20.05" customHeight="1">
      <c r="A109" s="15">
        <v>7</v>
      </c>
      <c r="B109" t="s" s="16">
        <f>CONCATENATE($A109,C109,G109,S109,R109)</f>
        <v>164</v>
      </c>
      <c r="C109" t="s" s="17">
        <v>31</v>
      </c>
      <c r="D109" s="18">
        <v>3</v>
      </c>
      <c r="E109" t="s" s="19">
        <v>34</v>
      </c>
      <c r="F109" s="18">
        <v>0</v>
      </c>
      <c r="G109" s="18">
        <v>1</v>
      </c>
      <c r="H109" t="s" s="19">
        <v>33</v>
      </c>
      <c r="I109" t="s" s="19">
        <v>154</v>
      </c>
      <c r="J109" s="18">
        <v>3799</v>
      </c>
      <c r="K109" s="18">
        <v>1911</v>
      </c>
      <c r="L109" s="18">
        <v>6145</v>
      </c>
      <c r="M109" s="20">
        <v>0.060672</v>
      </c>
      <c r="N109" s="18">
        <v>8</v>
      </c>
      <c r="O109" s="18">
        <v>1</v>
      </c>
      <c r="P109" t="s" s="19">
        <v>35</v>
      </c>
      <c r="Q109" t="s" s="19">
        <v>35</v>
      </c>
      <c r="R109" t="s" s="19">
        <v>35</v>
      </c>
      <c r="S109" t="s" s="19">
        <v>35</v>
      </c>
      <c r="T109" t="s" s="19">
        <v>35</v>
      </c>
      <c r="U109" t="s" s="19">
        <v>35</v>
      </c>
      <c r="V109" t="s" s="19">
        <v>35</v>
      </c>
      <c r="W109" t="s" s="19">
        <v>35</v>
      </c>
    </row>
    <row r="110" ht="20.05" customHeight="1">
      <c r="A110" s="15">
        <v>7</v>
      </c>
      <c r="B110" t="s" s="16">
        <f>CONCATENATE($A110,C110,G110,S110,R110)</f>
        <v>165</v>
      </c>
      <c r="C110" t="s" s="17">
        <v>52</v>
      </c>
      <c r="D110" s="18">
        <v>3</v>
      </c>
      <c r="E110" t="s" s="19">
        <v>34</v>
      </c>
      <c r="F110" s="18">
        <v>0</v>
      </c>
      <c r="G110" s="18">
        <v>1</v>
      </c>
      <c r="H110" t="s" s="19">
        <v>33</v>
      </c>
      <c r="I110" t="s" s="19">
        <v>53</v>
      </c>
      <c r="J110" s="18">
        <v>648</v>
      </c>
      <c r="K110" s="18">
        <v>330</v>
      </c>
      <c r="L110" s="18">
        <v>796</v>
      </c>
      <c r="M110" s="20">
        <v>0.26849</v>
      </c>
      <c r="N110" s="18">
        <v>8</v>
      </c>
      <c r="O110" s="18">
        <v>1</v>
      </c>
      <c r="P110" t="s" s="19">
        <v>35</v>
      </c>
      <c r="Q110" t="s" s="19">
        <v>35</v>
      </c>
      <c r="R110" t="s" s="19">
        <v>35</v>
      </c>
      <c r="S110" t="s" s="19">
        <v>35</v>
      </c>
      <c r="T110" t="s" s="19">
        <v>35</v>
      </c>
      <c r="U110" t="s" s="19">
        <v>35</v>
      </c>
      <c r="V110" t="s" s="19">
        <v>35</v>
      </c>
      <c r="W110" t="s" s="19">
        <v>35</v>
      </c>
    </row>
    <row r="111" ht="20.05" customHeight="1">
      <c r="A111" s="15">
        <v>7</v>
      </c>
      <c r="B111" t="s" s="16">
        <f>CONCATENATE($A111,C111,G111,S111,R111)</f>
        <v>166</v>
      </c>
      <c r="C111" t="s" s="17">
        <v>37</v>
      </c>
      <c r="D111" s="18">
        <v>3</v>
      </c>
      <c r="E111" t="s" s="19">
        <v>34</v>
      </c>
      <c r="F111" s="18">
        <v>0</v>
      </c>
      <c r="G111" s="18">
        <v>1</v>
      </c>
      <c r="H111" t="s" s="19">
        <v>33</v>
      </c>
      <c r="I111" t="s" s="19">
        <v>154</v>
      </c>
      <c r="J111" s="18">
        <v>3788</v>
      </c>
      <c r="K111" s="18">
        <v>1900</v>
      </c>
      <c r="L111" s="18">
        <v>6123</v>
      </c>
      <c r="M111" s="20">
        <v>0.07348</v>
      </c>
      <c r="N111" s="18">
        <v>8</v>
      </c>
      <c r="O111" s="18">
        <v>1</v>
      </c>
      <c r="P111" s="18">
        <v>3</v>
      </c>
      <c r="Q111" s="18">
        <v>2</v>
      </c>
      <c r="R111" s="18">
        <v>3</v>
      </c>
      <c r="S111" t="s" s="19">
        <v>43</v>
      </c>
      <c r="T111" s="18">
        <v>0</v>
      </c>
      <c r="U111" s="18">
        <v>0</v>
      </c>
      <c r="V111" s="18">
        <v>100000</v>
      </c>
      <c r="W111" t="s" s="19">
        <v>55</v>
      </c>
    </row>
    <row r="112" ht="20.05" customHeight="1">
      <c r="A112" s="15">
        <v>7</v>
      </c>
      <c r="B112" t="s" s="16">
        <f>CONCATENATE($A112,C112,G112,S112,R112)</f>
        <v>167</v>
      </c>
      <c r="C112" t="s" s="17">
        <v>57</v>
      </c>
      <c r="D112" s="18">
        <v>3</v>
      </c>
      <c r="E112" t="s" s="19">
        <v>34</v>
      </c>
      <c r="F112" s="18">
        <v>0</v>
      </c>
      <c r="G112" s="18">
        <v>0</v>
      </c>
      <c r="H112" t="s" s="19">
        <v>80</v>
      </c>
      <c r="I112" t="s" s="19">
        <v>58</v>
      </c>
      <c r="J112" s="18">
        <v>5760</v>
      </c>
      <c r="K112" s="18">
        <v>2886</v>
      </c>
      <c r="L112" s="18">
        <v>9860</v>
      </c>
      <c r="M112" s="20">
        <v>278.315</v>
      </c>
      <c r="N112" s="18">
        <v>4</v>
      </c>
      <c r="O112" s="18">
        <v>1</v>
      </c>
      <c r="P112" t="s" s="19">
        <v>35</v>
      </c>
      <c r="Q112" t="s" s="19">
        <v>35</v>
      </c>
      <c r="R112" t="s" s="19">
        <v>35</v>
      </c>
      <c r="S112" t="s" s="19">
        <v>35</v>
      </c>
      <c r="T112" t="s" s="19">
        <v>35</v>
      </c>
      <c r="U112" t="s" s="19">
        <v>35</v>
      </c>
      <c r="V112" t="s" s="19">
        <v>35</v>
      </c>
      <c r="W112" t="s" s="19">
        <v>35</v>
      </c>
    </row>
    <row r="113" ht="20.05" customHeight="1">
      <c r="A113" s="15">
        <v>7</v>
      </c>
      <c r="B113" t="s" s="16">
        <f>CONCATENATE($A113,C113,G113,S113,R113)</f>
        <v>168</v>
      </c>
      <c r="C113" t="s" s="17">
        <v>60</v>
      </c>
      <c r="D113" s="18">
        <v>3</v>
      </c>
      <c r="E113" t="s" s="19">
        <v>34</v>
      </c>
      <c r="F113" s="18">
        <v>0</v>
      </c>
      <c r="G113" s="18">
        <v>0</v>
      </c>
      <c r="H113" t="s" s="19">
        <v>63</v>
      </c>
      <c r="I113" t="s" s="19">
        <v>58</v>
      </c>
      <c r="J113" s="18">
        <v>4680</v>
      </c>
      <c r="K113" s="18">
        <v>2346</v>
      </c>
      <c r="L113" s="18">
        <v>7706</v>
      </c>
      <c r="M113" s="20">
        <v>1800.15</v>
      </c>
      <c r="N113" s="18">
        <v>4</v>
      </c>
      <c r="O113" s="18">
        <v>1</v>
      </c>
      <c r="P113" t="s" s="19">
        <v>35</v>
      </c>
      <c r="Q113" t="s" s="19">
        <v>35</v>
      </c>
      <c r="R113" t="s" s="19">
        <v>35</v>
      </c>
      <c r="S113" t="s" s="19">
        <v>35</v>
      </c>
      <c r="T113" t="s" s="19">
        <v>35</v>
      </c>
      <c r="U113" t="s" s="19">
        <v>35</v>
      </c>
      <c r="V113" t="s" s="19">
        <v>35</v>
      </c>
      <c r="W113" t="s" s="19">
        <v>35</v>
      </c>
    </row>
    <row r="114" ht="20.05" customHeight="1">
      <c r="A114" s="15">
        <v>7</v>
      </c>
      <c r="B114" t="s" s="16">
        <f>CONCATENATE($A114,C114,G114,S114,R114)</f>
        <v>169</v>
      </c>
      <c r="C114" t="s" s="17">
        <v>62</v>
      </c>
      <c r="D114" s="18">
        <v>3</v>
      </c>
      <c r="E114" t="s" s="19">
        <v>34</v>
      </c>
      <c r="F114" s="18">
        <v>0</v>
      </c>
      <c r="G114" s="18">
        <v>0</v>
      </c>
      <c r="H114" t="s" s="19">
        <v>80</v>
      </c>
      <c r="I114" t="s" s="19">
        <v>58</v>
      </c>
      <c r="J114" s="18">
        <v>4896</v>
      </c>
      <c r="K114" s="18">
        <v>2454</v>
      </c>
      <c r="L114" s="18">
        <v>8150</v>
      </c>
      <c r="M114" s="20">
        <v>6.99379</v>
      </c>
      <c r="N114" s="18">
        <v>4</v>
      </c>
      <c r="O114" s="18">
        <v>1</v>
      </c>
      <c r="P114" t="s" s="19">
        <v>35</v>
      </c>
      <c r="Q114" t="s" s="19">
        <v>35</v>
      </c>
      <c r="R114" t="s" s="19">
        <v>35</v>
      </c>
      <c r="S114" t="s" s="19">
        <v>35</v>
      </c>
      <c r="T114" t="s" s="19">
        <v>35</v>
      </c>
      <c r="U114" t="s" s="19">
        <v>35</v>
      </c>
      <c r="V114" t="s" s="19">
        <v>35</v>
      </c>
      <c r="W114" t="s" s="19">
        <v>35</v>
      </c>
    </row>
    <row r="115" ht="20.05" customHeight="1">
      <c r="A115" s="15">
        <v>8</v>
      </c>
      <c r="B115" t="s" s="16">
        <f>CONCATENATE($A115,C115,G115,S115,R115)</f>
        <v>170</v>
      </c>
      <c r="C115" t="s" s="17">
        <v>31</v>
      </c>
      <c r="D115" s="18">
        <v>3</v>
      </c>
      <c r="E115" t="s" s="19">
        <v>101</v>
      </c>
      <c r="F115" s="18">
        <v>1</v>
      </c>
      <c r="G115" s="18">
        <v>0</v>
      </c>
      <c r="H115" t="s" s="19">
        <v>80</v>
      </c>
      <c r="I115" t="s" s="19">
        <v>171</v>
      </c>
      <c r="J115" s="18">
        <v>2372</v>
      </c>
      <c r="K115" s="18">
        <v>1192</v>
      </c>
      <c r="L115" s="18">
        <v>3593</v>
      </c>
      <c r="M115" s="20">
        <v>0.103594</v>
      </c>
      <c r="N115" s="18">
        <v>8</v>
      </c>
      <c r="O115" s="18">
        <v>1</v>
      </c>
      <c r="P115" t="s" s="19">
        <v>35</v>
      </c>
      <c r="Q115" t="s" s="19">
        <v>35</v>
      </c>
      <c r="R115" t="s" s="19">
        <v>35</v>
      </c>
      <c r="S115" t="s" s="19">
        <v>35</v>
      </c>
      <c r="T115" t="s" s="19">
        <v>35</v>
      </c>
      <c r="U115" t="s" s="19">
        <v>35</v>
      </c>
      <c r="V115" t="s" s="19">
        <v>35</v>
      </c>
      <c r="W115" t="s" s="19">
        <v>35</v>
      </c>
    </row>
    <row r="116" ht="20.05" customHeight="1">
      <c r="A116" s="15">
        <v>8</v>
      </c>
      <c r="B116" t="s" s="16">
        <f>CONCATENATE($A116,C116,G116,S116,R116)</f>
        <v>172</v>
      </c>
      <c r="C116" t="s" s="17">
        <v>37</v>
      </c>
      <c r="D116" s="18">
        <v>3</v>
      </c>
      <c r="E116" t="s" s="19">
        <v>101</v>
      </c>
      <c r="F116" s="18">
        <v>1</v>
      </c>
      <c r="G116" s="18">
        <v>0</v>
      </c>
      <c r="H116" t="s" s="19">
        <v>80</v>
      </c>
      <c r="I116" t="s" s="19">
        <v>101</v>
      </c>
      <c r="J116" s="18">
        <v>1084</v>
      </c>
      <c r="K116" s="18">
        <v>548</v>
      </c>
      <c r="L116" s="18">
        <v>1527</v>
      </c>
      <c r="M116" s="20">
        <v>0.07793650000000001</v>
      </c>
      <c r="N116" s="18">
        <v>8</v>
      </c>
      <c r="O116" s="18">
        <v>1</v>
      </c>
      <c r="P116" s="18">
        <v>3</v>
      </c>
      <c r="Q116" s="18">
        <v>0</v>
      </c>
      <c r="R116" s="18">
        <v>1</v>
      </c>
      <c r="S116" t="s" s="19">
        <v>38</v>
      </c>
      <c r="T116" s="18">
        <v>0</v>
      </c>
      <c r="U116" s="18">
        <v>0</v>
      </c>
      <c r="V116" s="18">
        <v>100000</v>
      </c>
      <c r="W116" t="s" s="19">
        <v>39</v>
      </c>
    </row>
    <row r="117" ht="20.05" customHeight="1">
      <c r="A117" s="15">
        <v>8</v>
      </c>
      <c r="B117" t="s" s="16">
        <f>CONCATENATE($A117,C117,G117,S117,R117)</f>
        <v>173</v>
      </c>
      <c r="C117" t="s" s="17">
        <v>37</v>
      </c>
      <c r="D117" s="18">
        <v>3</v>
      </c>
      <c r="E117" t="s" s="19">
        <v>101</v>
      </c>
      <c r="F117" s="18">
        <v>1</v>
      </c>
      <c r="G117" s="18">
        <v>0</v>
      </c>
      <c r="H117" t="s" s="19">
        <v>80</v>
      </c>
      <c r="I117" t="s" s="19">
        <v>101</v>
      </c>
      <c r="J117" s="18">
        <v>1084</v>
      </c>
      <c r="K117" s="18">
        <v>548</v>
      </c>
      <c r="L117" s="18">
        <v>1527</v>
      </c>
      <c r="M117" s="20">
        <v>0.0781353</v>
      </c>
      <c r="N117" s="18">
        <v>8</v>
      </c>
      <c r="O117" s="18">
        <v>1</v>
      </c>
      <c r="P117" s="18">
        <v>3</v>
      </c>
      <c r="Q117" s="18">
        <v>0</v>
      </c>
      <c r="R117" s="18">
        <v>3</v>
      </c>
      <c r="S117" t="s" s="19">
        <v>38</v>
      </c>
      <c r="T117" s="18">
        <v>0</v>
      </c>
      <c r="U117" s="18">
        <v>0</v>
      </c>
      <c r="V117" s="18">
        <v>100000</v>
      </c>
      <c r="W117" t="s" s="19">
        <v>39</v>
      </c>
    </row>
    <row r="118" ht="20.05" customHeight="1">
      <c r="A118" s="15">
        <v>8</v>
      </c>
      <c r="B118" t="s" s="16">
        <f>CONCATENATE($A118,C118,G118,S118,R118)</f>
        <v>174</v>
      </c>
      <c r="C118" t="s" s="17">
        <v>37</v>
      </c>
      <c r="D118" s="18">
        <v>3</v>
      </c>
      <c r="E118" t="s" s="19">
        <v>101</v>
      </c>
      <c r="F118" s="18">
        <v>1</v>
      </c>
      <c r="G118" s="18">
        <v>0</v>
      </c>
      <c r="H118" t="s" s="19">
        <v>80</v>
      </c>
      <c r="I118" t="s" s="19">
        <v>101</v>
      </c>
      <c r="J118" s="18">
        <v>1084</v>
      </c>
      <c r="K118" s="18">
        <v>548</v>
      </c>
      <c r="L118" s="18">
        <v>1527</v>
      </c>
      <c r="M118" s="20">
        <v>0.07810549999999999</v>
      </c>
      <c r="N118" s="18">
        <v>8</v>
      </c>
      <c r="O118" s="18">
        <v>1</v>
      </c>
      <c r="P118" s="18">
        <v>3</v>
      </c>
      <c r="Q118" s="18">
        <v>0</v>
      </c>
      <c r="R118" s="18">
        <v>5</v>
      </c>
      <c r="S118" t="s" s="19">
        <v>38</v>
      </c>
      <c r="T118" s="18">
        <v>0</v>
      </c>
      <c r="U118" s="18">
        <v>0</v>
      </c>
      <c r="V118" s="18">
        <v>100000</v>
      </c>
      <c r="W118" t="s" s="19">
        <v>39</v>
      </c>
    </row>
    <row r="119" ht="20.05" customHeight="1">
      <c r="A119" s="15">
        <v>8</v>
      </c>
      <c r="B119" t="s" s="16">
        <f>CONCATENATE($A119,C119,G119,S119,R119)</f>
        <v>175</v>
      </c>
      <c r="C119" t="s" s="17">
        <v>37</v>
      </c>
      <c r="D119" s="18">
        <v>3</v>
      </c>
      <c r="E119" t="s" s="19">
        <v>101</v>
      </c>
      <c r="F119" s="18">
        <v>1</v>
      </c>
      <c r="G119" s="18">
        <v>0</v>
      </c>
      <c r="H119" t="s" s="19">
        <v>80</v>
      </c>
      <c r="I119" t="s" s="19">
        <v>101</v>
      </c>
      <c r="J119" s="18">
        <v>1084</v>
      </c>
      <c r="K119" s="18">
        <v>548</v>
      </c>
      <c r="L119" s="18">
        <v>1527</v>
      </c>
      <c r="M119" s="20">
        <v>0.0781739</v>
      </c>
      <c r="N119" s="18">
        <v>8</v>
      </c>
      <c r="O119" s="18">
        <v>1</v>
      </c>
      <c r="P119" s="18">
        <v>3</v>
      </c>
      <c r="Q119" s="18">
        <v>0</v>
      </c>
      <c r="R119" s="18">
        <v>1</v>
      </c>
      <c r="S119" t="s" s="19">
        <v>43</v>
      </c>
      <c r="T119" s="18">
        <v>0</v>
      </c>
      <c r="U119" s="18">
        <v>0</v>
      </c>
      <c r="V119" s="18">
        <v>100000</v>
      </c>
      <c r="W119" t="s" s="19">
        <v>39</v>
      </c>
    </row>
    <row r="120" ht="20.05" customHeight="1">
      <c r="A120" s="15">
        <v>8</v>
      </c>
      <c r="B120" t="s" s="16">
        <f>CONCATENATE($A120,C120,G120,S120,R120)</f>
        <v>176</v>
      </c>
      <c r="C120" t="s" s="17">
        <v>37</v>
      </c>
      <c r="D120" s="18">
        <v>3</v>
      </c>
      <c r="E120" t="s" s="19">
        <v>101</v>
      </c>
      <c r="F120" s="18">
        <v>1</v>
      </c>
      <c r="G120" s="18">
        <v>0</v>
      </c>
      <c r="H120" t="s" s="19">
        <v>80</v>
      </c>
      <c r="I120" t="s" s="19">
        <v>101</v>
      </c>
      <c r="J120" s="18">
        <v>1084</v>
      </c>
      <c r="K120" s="18">
        <v>548</v>
      </c>
      <c r="L120" s="18">
        <v>1527</v>
      </c>
      <c r="M120" s="20">
        <v>0.0780395</v>
      </c>
      <c r="N120" s="18">
        <v>8</v>
      </c>
      <c r="O120" s="18">
        <v>1</v>
      </c>
      <c r="P120" s="18">
        <v>3</v>
      </c>
      <c r="Q120" s="18">
        <v>0</v>
      </c>
      <c r="R120" s="18">
        <v>3</v>
      </c>
      <c r="S120" t="s" s="19">
        <v>43</v>
      </c>
      <c r="T120" s="18">
        <v>0</v>
      </c>
      <c r="U120" s="18">
        <v>0</v>
      </c>
      <c r="V120" s="18">
        <v>100000</v>
      </c>
      <c r="W120" t="s" s="19">
        <v>39</v>
      </c>
    </row>
    <row r="121" ht="20.05" customHeight="1">
      <c r="A121" s="15">
        <v>8</v>
      </c>
      <c r="B121" t="s" s="16">
        <f>CONCATENATE($A121,C121,G121,S121,R121)</f>
        <v>177</v>
      </c>
      <c r="C121" t="s" s="17">
        <v>37</v>
      </c>
      <c r="D121" s="18">
        <v>3</v>
      </c>
      <c r="E121" t="s" s="19">
        <v>101</v>
      </c>
      <c r="F121" s="18">
        <v>1</v>
      </c>
      <c r="G121" s="18">
        <v>0</v>
      </c>
      <c r="H121" t="s" s="19">
        <v>80</v>
      </c>
      <c r="I121" t="s" s="19">
        <v>101</v>
      </c>
      <c r="J121" s="18">
        <v>1084</v>
      </c>
      <c r="K121" s="18">
        <v>548</v>
      </c>
      <c r="L121" s="18">
        <v>1527</v>
      </c>
      <c r="M121" s="20">
        <v>0.0781572</v>
      </c>
      <c r="N121" s="18">
        <v>8</v>
      </c>
      <c r="O121" s="18">
        <v>1</v>
      </c>
      <c r="P121" s="18">
        <v>3</v>
      </c>
      <c r="Q121" s="18">
        <v>0</v>
      </c>
      <c r="R121" s="18">
        <v>5</v>
      </c>
      <c r="S121" t="s" s="19">
        <v>43</v>
      </c>
      <c r="T121" s="18">
        <v>0</v>
      </c>
      <c r="U121" s="18">
        <v>0</v>
      </c>
      <c r="V121" s="18">
        <v>100000</v>
      </c>
      <c r="W121" t="s" s="19">
        <v>39</v>
      </c>
    </row>
    <row r="122" ht="20.05" customHeight="1">
      <c r="A122" s="15">
        <v>8</v>
      </c>
      <c r="B122" t="s" s="16">
        <f>CONCATENATE($A122,C122,G122,S122,R122)</f>
        <v>178</v>
      </c>
      <c r="C122" t="s" s="17">
        <v>37</v>
      </c>
      <c r="D122" s="18">
        <v>3</v>
      </c>
      <c r="E122" t="s" s="19">
        <v>101</v>
      </c>
      <c r="F122" s="18">
        <v>1</v>
      </c>
      <c r="G122" s="18">
        <v>0</v>
      </c>
      <c r="H122" t="s" s="19">
        <v>80</v>
      </c>
      <c r="I122" t="s" s="19">
        <v>101</v>
      </c>
      <c r="J122" s="18">
        <v>1084</v>
      </c>
      <c r="K122" s="18">
        <v>548</v>
      </c>
      <c r="L122" s="18">
        <v>1527</v>
      </c>
      <c r="M122" s="20">
        <v>0.0776664</v>
      </c>
      <c r="N122" s="18">
        <v>8</v>
      </c>
      <c r="O122" s="18">
        <v>1</v>
      </c>
      <c r="P122" s="18">
        <v>3</v>
      </c>
      <c r="Q122" s="18">
        <v>0</v>
      </c>
      <c r="R122" s="18">
        <v>1</v>
      </c>
      <c r="S122" t="s" s="19">
        <v>47</v>
      </c>
      <c r="T122" s="18">
        <v>0</v>
      </c>
      <c r="U122" s="18">
        <v>0</v>
      </c>
      <c r="V122" s="18">
        <v>100000</v>
      </c>
      <c r="W122" t="s" s="19">
        <v>39</v>
      </c>
    </row>
    <row r="123" ht="20.05" customHeight="1">
      <c r="A123" s="15">
        <v>8</v>
      </c>
      <c r="B123" t="s" s="16">
        <f>CONCATENATE($A123,C123,G123,S123,R123)</f>
        <v>179</v>
      </c>
      <c r="C123" t="s" s="17">
        <v>37</v>
      </c>
      <c r="D123" s="18">
        <v>3</v>
      </c>
      <c r="E123" t="s" s="19">
        <v>101</v>
      </c>
      <c r="F123" s="18">
        <v>1</v>
      </c>
      <c r="G123" s="18">
        <v>0</v>
      </c>
      <c r="H123" t="s" s="19">
        <v>80</v>
      </c>
      <c r="I123" t="s" s="19">
        <v>101</v>
      </c>
      <c r="J123" s="18">
        <v>1084</v>
      </c>
      <c r="K123" s="18">
        <v>548</v>
      </c>
      <c r="L123" s="18">
        <v>1527</v>
      </c>
      <c r="M123" s="20">
        <v>0.08300730000000001</v>
      </c>
      <c r="N123" s="18">
        <v>8</v>
      </c>
      <c r="O123" s="18">
        <v>1</v>
      </c>
      <c r="P123" s="18">
        <v>3</v>
      </c>
      <c r="Q123" s="18">
        <v>0</v>
      </c>
      <c r="R123" s="18">
        <v>3</v>
      </c>
      <c r="S123" t="s" s="19">
        <v>47</v>
      </c>
      <c r="T123" s="18">
        <v>0</v>
      </c>
      <c r="U123" s="18">
        <v>0</v>
      </c>
      <c r="V123" s="18">
        <v>100000</v>
      </c>
      <c r="W123" t="s" s="19">
        <v>39</v>
      </c>
    </row>
    <row r="124" ht="20.05" customHeight="1">
      <c r="A124" s="15">
        <v>8</v>
      </c>
      <c r="B124" t="s" s="16">
        <f>CONCATENATE($A124,C124,G124,S124,R124)</f>
        <v>180</v>
      </c>
      <c r="C124" t="s" s="17">
        <v>37</v>
      </c>
      <c r="D124" s="18">
        <v>3</v>
      </c>
      <c r="E124" t="s" s="19">
        <v>101</v>
      </c>
      <c r="F124" s="18">
        <v>1</v>
      </c>
      <c r="G124" s="18">
        <v>0</v>
      </c>
      <c r="H124" t="s" s="19">
        <v>80</v>
      </c>
      <c r="I124" t="s" s="19">
        <v>101</v>
      </c>
      <c r="J124" s="18">
        <v>1084</v>
      </c>
      <c r="K124" s="18">
        <v>548</v>
      </c>
      <c r="L124" s="18">
        <v>1527</v>
      </c>
      <c r="M124" s="20">
        <v>0.0781234</v>
      </c>
      <c r="N124" s="18">
        <v>8</v>
      </c>
      <c r="O124" s="18">
        <v>1</v>
      </c>
      <c r="P124" s="18">
        <v>3</v>
      </c>
      <c r="Q124" s="18">
        <v>0</v>
      </c>
      <c r="R124" s="18">
        <v>5</v>
      </c>
      <c r="S124" t="s" s="19">
        <v>47</v>
      </c>
      <c r="T124" s="18">
        <v>0</v>
      </c>
      <c r="U124" s="18">
        <v>0</v>
      </c>
      <c r="V124" s="18">
        <v>100000</v>
      </c>
      <c r="W124" t="s" s="19">
        <v>39</v>
      </c>
    </row>
    <row r="125" ht="20.05" customHeight="1">
      <c r="A125" s="15">
        <v>8</v>
      </c>
      <c r="B125" t="s" s="16">
        <f>CONCATENATE($A125,C125,G125,S125,R125)</f>
        <v>181</v>
      </c>
      <c r="C125" t="s" s="17">
        <v>31</v>
      </c>
      <c r="D125" s="18">
        <v>3</v>
      </c>
      <c r="E125" t="s" s="19">
        <v>101</v>
      </c>
      <c r="F125" s="18">
        <v>1</v>
      </c>
      <c r="G125" s="18">
        <v>1</v>
      </c>
      <c r="H125" t="s" s="19">
        <v>80</v>
      </c>
      <c r="I125" t="s" s="19">
        <v>171</v>
      </c>
      <c r="J125" s="18">
        <v>2379</v>
      </c>
      <c r="K125" s="18">
        <v>1199</v>
      </c>
      <c r="L125" s="18">
        <v>3607</v>
      </c>
      <c r="M125" s="20">
        <v>0.08460230000000001</v>
      </c>
      <c r="N125" s="18">
        <v>8</v>
      </c>
      <c r="O125" s="18">
        <v>1</v>
      </c>
      <c r="P125" t="s" s="19">
        <v>35</v>
      </c>
      <c r="Q125" t="s" s="19">
        <v>35</v>
      </c>
      <c r="R125" t="s" s="19">
        <v>35</v>
      </c>
      <c r="S125" t="s" s="19">
        <v>35</v>
      </c>
      <c r="T125" t="s" s="19">
        <v>35</v>
      </c>
      <c r="U125" t="s" s="19">
        <v>35</v>
      </c>
      <c r="V125" t="s" s="19">
        <v>35</v>
      </c>
      <c r="W125" t="s" s="19">
        <v>35</v>
      </c>
    </row>
    <row r="126" ht="20.05" customHeight="1">
      <c r="A126" s="15">
        <v>8</v>
      </c>
      <c r="B126" t="s" s="16">
        <f>CONCATENATE($A126,C126,G126,S126,R126)</f>
        <v>182</v>
      </c>
      <c r="C126" t="s" s="17">
        <v>52</v>
      </c>
      <c r="D126" s="18">
        <v>3</v>
      </c>
      <c r="E126" t="s" s="19">
        <v>101</v>
      </c>
      <c r="F126" s="18">
        <v>1</v>
      </c>
      <c r="G126" s="18">
        <v>1</v>
      </c>
      <c r="H126" t="s" s="19">
        <v>80</v>
      </c>
      <c r="I126" t="s" s="19">
        <v>53</v>
      </c>
      <c r="J126" s="18">
        <v>520</v>
      </c>
      <c r="K126" s="18">
        <v>266</v>
      </c>
      <c r="L126" s="18">
        <v>612</v>
      </c>
      <c r="M126" s="20">
        <v>0.0705972</v>
      </c>
      <c r="N126" s="18">
        <v>8</v>
      </c>
      <c r="O126" s="18">
        <v>1</v>
      </c>
      <c r="P126" t="s" s="19">
        <v>35</v>
      </c>
      <c r="Q126" t="s" s="19">
        <v>35</v>
      </c>
      <c r="R126" t="s" s="19">
        <v>35</v>
      </c>
      <c r="S126" t="s" s="19">
        <v>35</v>
      </c>
      <c r="T126" t="s" s="19">
        <v>35</v>
      </c>
      <c r="U126" t="s" s="19">
        <v>35</v>
      </c>
      <c r="V126" t="s" s="19">
        <v>35</v>
      </c>
      <c r="W126" t="s" s="19">
        <v>35</v>
      </c>
    </row>
    <row r="127" ht="20.05" customHeight="1">
      <c r="A127" s="15">
        <v>8</v>
      </c>
      <c r="B127" t="s" s="16">
        <f>CONCATENATE($A127,C127,G127,S127,R127)</f>
        <v>183</v>
      </c>
      <c r="C127" t="s" s="17">
        <v>37</v>
      </c>
      <c r="D127" s="18">
        <v>3</v>
      </c>
      <c r="E127" t="s" s="19">
        <v>101</v>
      </c>
      <c r="F127" s="18">
        <v>1</v>
      </c>
      <c r="G127" s="18">
        <v>1</v>
      </c>
      <c r="H127" t="s" s="19">
        <v>80</v>
      </c>
      <c r="I127" t="s" s="19">
        <v>101</v>
      </c>
      <c r="J127" s="18">
        <v>1084</v>
      </c>
      <c r="K127" s="18">
        <v>548</v>
      </c>
      <c r="L127" s="18">
        <v>1527</v>
      </c>
      <c r="M127" s="20">
        <v>0.0781994</v>
      </c>
      <c r="N127" s="18">
        <v>8</v>
      </c>
      <c r="O127" s="18">
        <v>1</v>
      </c>
      <c r="P127" s="18">
        <v>3</v>
      </c>
      <c r="Q127" s="18">
        <v>0</v>
      </c>
      <c r="R127" s="18">
        <v>3</v>
      </c>
      <c r="S127" t="s" s="19">
        <v>43</v>
      </c>
      <c r="T127" s="18">
        <v>0</v>
      </c>
      <c r="U127" s="18">
        <v>0</v>
      </c>
      <c r="V127" s="18">
        <v>100000</v>
      </c>
      <c r="W127" t="s" s="19">
        <v>55</v>
      </c>
    </row>
    <row r="128" ht="20.05" customHeight="1">
      <c r="A128" s="15">
        <v>8</v>
      </c>
      <c r="B128" t="s" s="16">
        <f>CONCATENATE($A128,C128,G128,S128,R128)</f>
        <v>184</v>
      </c>
      <c r="C128" t="s" s="17">
        <v>57</v>
      </c>
      <c r="D128" s="18">
        <v>3</v>
      </c>
      <c r="E128" t="s" s="19">
        <v>101</v>
      </c>
      <c r="F128" s="18">
        <v>0</v>
      </c>
      <c r="G128" s="18">
        <v>0</v>
      </c>
      <c r="H128" t="s" s="19">
        <v>80</v>
      </c>
      <c r="I128" t="s" s="19">
        <v>58</v>
      </c>
      <c r="J128" s="18">
        <v>3424</v>
      </c>
      <c r="K128" s="18">
        <v>1718</v>
      </c>
      <c r="L128" s="18">
        <v>5604</v>
      </c>
      <c r="M128" s="20">
        <v>3.70626</v>
      </c>
      <c r="N128" s="18">
        <v>4</v>
      </c>
      <c r="O128" s="18">
        <v>1</v>
      </c>
      <c r="P128" t="s" s="19">
        <v>35</v>
      </c>
      <c r="Q128" t="s" s="19">
        <v>35</v>
      </c>
      <c r="R128" t="s" s="19">
        <v>35</v>
      </c>
      <c r="S128" t="s" s="19">
        <v>35</v>
      </c>
      <c r="T128" t="s" s="19">
        <v>35</v>
      </c>
      <c r="U128" t="s" s="19">
        <v>35</v>
      </c>
      <c r="V128" t="s" s="19">
        <v>35</v>
      </c>
      <c r="W128" t="s" s="19">
        <v>35</v>
      </c>
    </row>
    <row r="129" ht="20.05" customHeight="1">
      <c r="A129" s="15">
        <v>8</v>
      </c>
      <c r="B129" t="s" s="16">
        <f>CONCATENATE($A129,C129,G129,S129,R129)</f>
        <v>185</v>
      </c>
      <c r="C129" t="s" s="17">
        <v>60</v>
      </c>
      <c r="D129" s="18">
        <v>3</v>
      </c>
      <c r="E129" t="s" s="19">
        <v>101</v>
      </c>
      <c r="F129" s="18">
        <v>0</v>
      </c>
      <c r="G129" s="18">
        <v>0</v>
      </c>
      <c r="H129" t="s" s="19">
        <v>80</v>
      </c>
      <c r="I129" t="s" s="19">
        <v>58</v>
      </c>
      <c r="J129" s="18">
        <v>3424</v>
      </c>
      <c r="K129" s="18">
        <v>1718</v>
      </c>
      <c r="L129" s="18">
        <v>5604</v>
      </c>
      <c r="M129" s="20">
        <v>3.45455</v>
      </c>
      <c r="N129" s="18">
        <v>4</v>
      </c>
      <c r="O129" s="18">
        <v>1</v>
      </c>
      <c r="P129" t="s" s="19">
        <v>35</v>
      </c>
      <c r="Q129" t="s" s="19">
        <v>35</v>
      </c>
      <c r="R129" t="s" s="19">
        <v>35</v>
      </c>
      <c r="S129" t="s" s="19">
        <v>35</v>
      </c>
      <c r="T129" t="s" s="19">
        <v>35</v>
      </c>
      <c r="U129" t="s" s="19">
        <v>35</v>
      </c>
      <c r="V129" t="s" s="19">
        <v>35</v>
      </c>
      <c r="W129" t="s" s="19">
        <v>35</v>
      </c>
    </row>
    <row r="130" ht="20.05" customHeight="1">
      <c r="A130" s="15">
        <v>8</v>
      </c>
      <c r="B130" t="s" s="16">
        <f>CONCATENATE($A130,C130,G130,S130,R130)</f>
        <v>186</v>
      </c>
      <c r="C130" t="s" s="17">
        <v>62</v>
      </c>
      <c r="D130" s="18">
        <v>3</v>
      </c>
      <c r="E130" t="s" s="19">
        <v>101</v>
      </c>
      <c r="F130" s="18">
        <v>0</v>
      </c>
      <c r="G130" s="18">
        <v>0</v>
      </c>
      <c r="H130" t="s" s="19">
        <v>80</v>
      </c>
      <c r="I130" t="s" s="19">
        <v>58</v>
      </c>
      <c r="J130" s="18">
        <v>3056</v>
      </c>
      <c r="K130" s="18">
        <v>1534</v>
      </c>
      <c r="L130" s="18">
        <v>4882</v>
      </c>
      <c r="M130" s="20">
        <v>2.8226</v>
      </c>
      <c r="N130" s="18">
        <v>4</v>
      </c>
      <c r="O130" s="18">
        <v>1</v>
      </c>
      <c r="P130" t="s" s="19">
        <v>35</v>
      </c>
      <c r="Q130" t="s" s="19">
        <v>35</v>
      </c>
      <c r="R130" t="s" s="19">
        <v>35</v>
      </c>
      <c r="S130" t="s" s="19">
        <v>35</v>
      </c>
      <c r="T130" t="s" s="19">
        <v>35</v>
      </c>
      <c r="U130" t="s" s="19">
        <v>35</v>
      </c>
      <c r="V130" t="s" s="19">
        <v>35</v>
      </c>
      <c r="W130" t="s" s="19">
        <v>35</v>
      </c>
    </row>
    <row r="131" ht="20.05" customHeight="1">
      <c r="A131" s="15">
        <v>9</v>
      </c>
      <c r="B131" t="s" s="16">
        <f>CONCATENATE($A131,C131,G131,S131,R131)</f>
        <v>187</v>
      </c>
      <c r="C131" t="s" s="17">
        <v>31</v>
      </c>
      <c r="D131" s="18">
        <v>3</v>
      </c>
      <c r="E131" t="s" s="19">
        <v>32</v>
      </c>
      <c r="F131" s="18">
        <v>0</v>
      </c>
      <c r="G131" s="18">
        <v>0</v>
      </c>
      <c r="H131" t="s" s="19">
        <v>33</v>
      </c>
      <c r="I131" t="s" s="19">
        <v>188</v>
      </c>
      <c r="J131" s="18">
        <v>2856</v>
      </c>
      <c r="K131" s="18">
        <v>1434</v>
      </c>
      <c r="L131" s="18">
        <v>4594</v>
      </c>
      <c r="M131" s="20">
        <v>0.0450203</v>
      </c>
      <c r="N131" s="18">
        <v>8</v>
      </c>
      <c r="O131" s="18">
        <v>1</v>
      </c>
      <c r="P131" t="s" s="19">
        <v>35</v>
      </c>
      <c r="Q131" t="s" s="19">
        <v>35</v>
      </c>
      <c r="R131" t="s" s="19">
        <v>35</v>
      </c>
      <c r="S131" t="s" s="19">
        <v>35</v>
      </c>
      <c r="T131" t="s" s="19">
        <v>35</v>
      </c>
      <c r="U131" t="s" s="19">
        <v>35</v>
      </c>
      <c r="V131" t="s" s="19">
        <v>35</v>
      </c>
      <c r="W131" t="s" s="19">
        <v>35</v>
      </c>
    </row>
    <row r="132" ht="20.05" customHeight="1">
      <c r="A132" s="15">
        <v>9</v>
      </c>
      <c r="B132" t="s" s="16">
        <f>CONCATENATE($A132,C132,G132,S132,R132)</f>
        <v>189</v>
      </c>
      <c r="C132" t="s" s="17">
        <v>37</v>
      </c>
      <c r="D132" s="18">
        <v>3</v>
      </c>
      <c r="E132" t="s" s="19">
        <v>32</v>
      </c>
      <c r="F132" s="18">
        <v>0</v>
      </c>
      <c r="G132" s="18">
        <v>0</v>
      </c>
      <c r="H132" t="s" s="19">
        <v>33</v>
      </c>
      <c r="I132" t="s" s="19">
        <v>188</v>
      </c>
      <c r="J132" s="18">
        <v>2856</v>
      </c>
      <c r="K132" s="18">
        <v>1434</v>
      </c>
      <c r="L132" s="18">
        <v>4594</v>
      </c>
      <c r="M132" s="20">
        <v>0.0984211</v>
      </c>
      <c r="N132" s="18">
        <v>8</v>
      </c>
      <c r="O132" s="18">
        <v>1</v>
      </c>
      <c r="P132" s="18">
        <v>5</v>
      </c>
      <c r="Q132" s="18">
        <v>4</v>
      </c>
      <c r="R132" s="18">
        <v>1</v>
      </c>
      <c r="S132" t="s" s="19">
        <v>38</v>
      </c>
      <c r="T132" s="18">
        <v>0</v>
      </c>
      <c r="U132" s="18">
        <v>0</v>
      </c>
      <c r="V132" s="18">
        <v>100000</v>
      </c>
      <c r="W132" t="s" s="19">
        <v>39</v>
      </c>
    </row>
    <row r="133" ht="20.05" customHeight="1">
      <c r="A133" s="15">
        <v>9</v>
      </c>
      <c r="B133" t="s" s="16">
        <f>CONCATENATE($A133,C133,G133,S133,R133)</f>
        <v>190</v>
      </c>
      <c r="C133" t="s" s="17">
        <v>37</v>
      </c>
      <c r="D133" s="18">
        <v>3</v>
      </c>
      <c r="E133" t="s" s="19">
        <v>32</v>
      </c>
      <c r="F133" s="18">
        <v>0</v>
      </c>
      <c r="G133" s="18">
        <v>0</v>
      </c>
      <c r="H133" t="s" s="19">
        <v>33</v>
      </c>
      <c r="I133" t="s" s="19">
        <v>188</v>
      </c>
      <c r="J133" s="18">
        <v>2856</v>
      </c>
      <c r="K133" s="18">
        <v>1434</v>
      </c>
      <c r="L133" s="18">
        <v>4594</v>
      </c>
      <c r="M133" s="20">
        <v>0.0559746</v>
      </c>
      <c r="N133" s="18">
        <v>8</v>
      </c>
      <c r="O133" s="18">
        <v>1</v>
      </c>
      <c r="P133" s="18">
        <v>3</v>
      </c>
      <c r="Q133" s="18">
        <v>2</v>
      </c>
      <c r="R133" s="18">
        <v>3</v>
      </c>
      <c r="S133" t="s" s="19">
        <v>38</v>
      </c>
      <c r="T133" s="18">
        <v>0</v>
      </c>
      <c r="U133" s="18">
        <v>0</v>
      </c>
      <c r="V133" s="18">
        <v>100000</v>
      </c>
      <c r="W133" t="s" s="19">
        <v>39</v>
      </c>
    </row>
    <row r="134" ht="20.05" customHeight="1">
      <c r="A134" s="15">
        <v>9</v>
      </c>
      <c r="B134" t="s" s="16">
        <f>CONCATENATE($A134,C134,G134,S134,R134)</f>
        <v>191</v>
      </c>
      <c r="C134" t="s" s="17">
        <v>37</v>
      </c>
      <c r="D134" s="18">
        <v>3</v>
      </c>
      <c r="E134" t="s" s="19">
        <v>32</v>
      </c>
      <c r="F134" s="18">
        <v>0</v>
      </c>
      <c r="G134" s="18">
        <v>0</v>
      </c>
      <c r="H134" t="s" s="19">
        <v>33</v>
      </c>
      <c r="I134" t="s" s="19">
        <v>188</v>
      </c>
      <c r="J134" s="18">
        <v>2856</v>
      </c>
      <c r="K134" s="18">
        <v>1434</v>
      </c>
      <c r="L134" s="18">
        <v>4594</v>
      </c>
      <c r="M134" s="20">
        <v>0.0560518</v>
      </c>
      <c r="N134" s="18">
        <v>8</v>
      </c>
      <c r="O134" s="18">
        <v>1</v>
      </c>
      <c r="P134" s="18">
        <v>3</v>
      </c>
      <c r="Q134" s="18">
        <v>2</v>
      </c>
      <c r="R134" s="18">
        <v>5</v>
      </c>
      <c r="S134" t="s" s="19">
        <v>38</v>
      </c>
      <c r="T134" s="18">
        <v>0</v>
      </c>
      <c r="U134" s="18">
        <v>0</v>
      </c>
      <c r="V134" s="18">
        <v>100000</v>
      </c>
      <c r="W134" t="s" s="19">
        <v>39</v>
      </c>
    </row>
    <row r="135" ht="20.05" customHeight="1">
      <c r="A135" s="15">
        <v>9</v>
      </c>
      <c r="B135" t="s" s="16">
        <f>CONCATENATE($A135,C135,G135,S135,R135)</f>
        <v>192</v>
      </c>
      <c r="C135" t="s" s="17">
        <v>37</v>
      </c>
      <c r="D135" s="18">
        <v>3</v>
      </c>
      <c r="E135" t="s" s="19">
        <v>32</v>
      </c>
      <c r="F135" s="18">
        <v>0</v>
      </c>
      <c r="G135" s="18">
        <v>0</v>
      </c>
      <c r="H135" t="s" s="19">
        <v>33</v>
      </c>
      <c r="I135" t="s" s="19">
        <v>188</v>
      </c>
      <c r="J135" s="18">
        <v>2856</v>
      </c>
      <c r="K135" s="18">
        <v>1434</v>
      </c>
      <c r="L135" s="18">
        <v>4594</v>
      </c>
      <c r="M135" s="20">
        <v>0.104381</v>
      </c>
      <c r="N135" s="18">
        <v>8</v>
      </c>
      <c r="O135" s="18">
        <v>1</v>
      </c>
      <c r="P135" s="18">
        <v>5</v>
      </c>
      <c r="Q135" s="18">
        <v>4</v>
      </c>
      <c r="R135" s="18">
        <v>1</v>
      </c>
      <c r="S135" t="s" s="19">
        <v>43</v>
      </c>
      <c r="T135" s="18">
        <v>0</v>
      </c>
      <c r="U135" s="18">
        <v>0</v>
      </c>
      <c r="V135" s="18">
        <v>100000</v>
      </c>
      <c r="W135" t="s" s="19">
        <v>39</v>
      </c>
    </row>
    <row r="136" ht="20.05" customHeight="1">
      <c r="A136" s="15">
        <v>9</v>
      </c>
      <c r="B136" t="s" s="16">
        <f>CONCATENATE($A136,C136,G136,S136,R136)</f>
        <v>193</v>
      </c>
      <c r="C136" t="s" s="17">
        <v>37</v>
      </c>
      <c r="D136" s="18">
        <v>3</v>
      </c>
      <c r="E136" t="s" s="19">
        <v>32</v>
      </c>
      <c r="F136" s="18">
        <v>0</v>
      </c>
      <c r="G136" s="18">
        <v>0</v>
      </c>
      <c r="H136" t="s" s="19">
        <v>33</v>
      </c>
      <c r="I136" t="s" s="19">
        <v>188</v>
      </c>
      <c r="J136" s="18">
        <v>2856</v>
      </c>
      <c r="K136" s="18">
        <v>1434</v>
      </c>
      <c r="L136" s="18">
        <v>4594</v>
      </c>
      <c r="M136" s="20">
        <v>0.0558564</v>
      </c>
      <c r="N136" s="18">
        <v>8</v>
      </c>
      <c r="O136" s="18">
        <v>1</v>
      </c>
      <c r="P136" s="18">
        <v>3</v>
      </c>
      <c r="Q136" s="18">
        <v>2</v>
      </c>
      <c r="R136" s="18">
        <v>3</v>
      </c>
      <c r="S136" t="s" s="19">
        <v>43</v>
      </c>
      <c r="T136" s="18">
        <v>0</v>
      </c>
      <c r="U136" s="18">
        <v>0</v>
      </c>
      <c r="V136" s="18">
        <v>100000</v>
      </c>
      <c r="W136" t="s" s="19">
        <v>39</v>
      </c>
    </row>
    <row r="137" ht="20.05" customHeight="1">
      <c r="A137" s="15">
        <v>9</v>
      </c>
      <c r="B137" t="s" s="16">
        <f>CONCATENATE($A137,C137,G137,S137,R137)</f>
        <v>194</v>
      </c>
      <c r="C137" t="s" s="17">
        <v>37</v>
      </c>
      <c r="D137" s="18">
        <v>3</v>
      </c>
      <c r="E137" t="s" s="19">
        <v>32</v>
      </c>
      <c r="F137" s="18">
        <v>0</v>
      </c>
      <c r="G137" s="18">
        <v>0</v>
      </c>
      <c r="H137" t="s" s="19">
        <v>33</v>
      </c>
      <c r="I137" t="s" s="19">
        <v>188</v>
      </c>
      <c r="J137" s="18">
        <v>2856</v>
      </c>
      <c r="K137" s="18">
        <v>1434</v>
      </c>
      <c r="L137" s="18">
        <v>4594</v>
      </c>
      <c r="M137" s="20">
        <v>0.0558148</v>
      </c>
      <c r="N137" s="18">
        <v>8</v>
      </c>
      <c r="O137" s="18">
        <v>1</v>
      </c>
      <c r="P137" s="18">
        <v>3</v>
      </c>
      <c r="Q137" s="18">
        <v>2</v>
      </c>
      <c r="R137" s="18">
        <v>5</v>
      </c>
      <c r="S137" t="s" s="19">
        <v>43</v>
      </c>
      <c r="T137" s="18">
        <v>0</v>
      </c>
      <c r="U137" s="18">
        <v>0</v>
      </c>
      <c r="V137" s="18">
        <v>100000</v>
      </c>
      <c r="W137" t="s" s="19">
        <v>39</v>
      </c>
    </row>
    <row r="138" ht="20.05" customHeight="1">
      <c r="A138" s="15">
        <v>9</v>
      </c>
      <c r="B138" t="s" s="16">
        <f>CONCATENATE($A138,C138,G138,S138,R138)</f>
        <v>195</v>
      </c>
      <c r="C138" t="s" s="17">
        <v>37</v>
      </c>
      <c r="D138" s="18">
        <v>3</v>
      </c>
      <c r="E138" t="s" s="19">
        <v>32</v>
      </c>
      <c r="F138" s="18">
        <v>0</v>
      </c>
      <c r="G138" s="18">
        <v>0</v>
      </c>
      <c r="H138" t="s" s="19">
        <v>33</v>
      </c>
      <c r="I138" t="s" s="19">
        <v>188</v>
      </c>
      <c r="J138" s="18">
        <v>2856</v>
      </c>
      <c r="K138" s="18">
        <v>1434</v>
      </c>
      <c r="L138" s="18">
        <v>4594</v>
      </c>
      <c r="M138" s="20">
        <v>0.101985</v>
      </c>
      <c r="N138" s="18">
        <v>8</v>
      </c>
      <c r="O138" s="18">
        <v>1</v>
      </c>
      <c r="P138" s="18">
        <v>5</v>
      </c>
      <c r="Q138" s="18">
        <v>4</v>
      </c>
      <c r="R138" s="18">
        <v>1</v>
      </c>
      <c r="S138" t="s" s="19">
        <v>47</v>
      </c>
      <c r="T138" s="18">
        <v>0</v>
      </c>
      <c r="U138" s="18">
        <v>0</v>
      </c>
      <c r="V138" s="18">
        <v>100000</v>
      </c>
      <c r="W138" t="s" s="19">
        <v>39</v>
      </c>
    </row>
    <row r="139" ht="20.05" customHeight="1">
      <c r="A139" s="15">
        <v>9</v>
      </c>
      <c r="B139" t="s" s="16">
        <f>CONCATENATE($A139,C139,G139,S139,R139)</f>
        <v>196</v>
      </c>
      <c r="C139" t="s" s="17">
        <v>37</v>
      </c>
      <c r="D139" s="18">
        <v>3</v>
      </c>
      <c r="E139" t="s" s="19">
        <v>32</v>
      </c>
      <c r="F139" s="18">
        <v>0</v>
      </c>
      <c r="G139" s="18">
        <v>0</v>
      </c>
      <c r="H139" t="s" s="19">
        <v>33</v>
      </c>
      <c r="I139" t="s" s="19">
        <v>188</v>
      </c>
      <c r="J139" s="18">
        <v>2856</v>
      </c>
      <c r="K139" s="18">
        <v>1434</v>
      </c>
      <c r="L139" s="18">
        <v>4594</v>
      </c>
      <c r="M139" s="20">
        <v>0.0562631</v>
      </c>
      <c r="N139" s="18">
        <v>8</v>
      </c>
      <c r="O139" s="18">
        <v>1</v>
      </c>
      <c r="P139" s="18">
        <v>3</v>
      </c>
      <c r="Q139" s="18">
        <v>2</v>
      </c>
      <c r="R139" s="18">
        <v>3</v>
      </c>
      <c r="S139" t="s" s="19">
        <v>47</v>
      </c>
      <c r="T139" s="18">
        <v>0</v>
      </c>
      <c r="U139" s="18">
        <v>0</v>
      </c>
      <c r="V139" s="18">
        <v>100000</v>
      </c>
      <c r="W139" t="s" s="19">
        <v>39</v>
      </c>
    </row>
    <row r="140" ht="20.05" customHeight="1">
      <c r="A140" s="15">
        <v>9</v>
      </c>
      <c r="B140" t="s" s="16">
        <f>CONCATENATE($A140,C140,G140,S140,R140)</f>
        <v>197</v>
      </c>
      <c r="C140" t="s" s="17">
        <v>37</v>
      </c>
      <c r="D140" s="18">
        <v>3</v>
      </c>
      <c r="E140" t="s" s="19">
        <v>32</v>
      </c>
      <c r="F140" s="18">
        <v>0</v>
      </c>
      <c r="G140" s="18">
        <v>0</v>
      </c>
      <c r="H140" t="s" s="19">
        <v>33</v>
      </c>
      <c r="I140" t="s" s="19">
        <v>188</v>
      </c>
      <c r="J140" s="18">
        <v>2856</v>
      </c>
      <c r="K140" s="18">
        <v>1434</v>
      </c>
      <c r="L140" s="18">
        <v>4594</v>
      </c>
      <c r="M140" s="20">
        <v>0.0561549</v>
      </c>
      <c r="N140" s="18">
        <v>8</v>
      </c>
      <c r="O140" s="18">
        <v>1</v>
      </c>
      <c r="P140" s="18">
        <v>3</v>
      </c>
      <c r="Q140" s="18">
        <v>2</v>
      </c>
      <c r="R140" s="18">
        <v>5</v>
      </c>
      <c r="S140" t="s" s="19">
        <v>47</v>
      </c>
      <c r="T140" s="18">
        <v>0</v>
      </c>
      <c r="U140" s="18">
        <v>0</v>
      </c>
      <c r="V140" s="18">
        <v>100000</v>
      </c>
      <c r="W140" t="s" s="19">
        <v>39</v>
      </c>
    </row>
    <row r="141" ht="20.05" customHeight="1">
      <c r="A141" s="15">
        <v>9</v>
      </c>
      <c r="B141" t="s" s="16">
        <f>CONCATENATE($A141,C141,G141,S141,R141)</f>
        <v>198</v>
      </c>
      <c r="C141" t="s" s="17">
        <v>31</v>
      </c>
      <c r="D141" s="18">
        <v>3</v>
      </c>
      <c r="E141" t="s" s="19">
        <v>32</v>
      </c>
      <c r="F141" s="18">
        <v>0</v>
      </c>
      <c r="G141" s="18">
        <v>1</v>
      </c>
      <c r="H141" t="s" s="19">
        <v>33</v>
      </c>
      <c r="I141" t="s" s="19">
        <v>188</v>
      </c>
      <c r="J141" s="18">
        <v>2865</v>
      </c>
      <c r="K141" s="18">
        <v>1443</v>
      </c>
      <c r="L141" s="18">
        <v>4612</v>
      </c>
      <c r="M141" s="20">
        <v>0.0448409</v>
      </c>
      <c r="N141" s="18">
        <v>8</v>
      </c>
      <c r="O141" s="18">
        <v>1</v>
      </c>
      <c r="P141" t="s" s="19">
        <v>35</v>
      </c>
      <c r="Q141" t="s" s="19">
        <v>35</v>
      </c>
      <c r="R141" t="s" s="19">
        <v>35</v>
      </c>
      <c r="S141" t="s" s="19">
        <v>35</v>
      </c>
      <c r="T141" t="s" s="19">
        <v>35</v>
      </c>
      <c r="U141" t="s" s="19">
        <v>35</v>
      </c>
      <c r="V141" t="s" s="19">
        <v>35</v>
      </c>
      <c r="W141" t="s" s="19">
        <v>35</v>
      </c>
    </row>
    <row r="142" ht="20.05" customHeight="1">
      <c r="A142" s="15">
        <v>9</v>
      </c>
      <c r="B142" t="s" s="16">
        <f>CONCATENATE($A142,C142,G142,S142,R142)</f>
        <v>199</v>
      </c>
      <c r="C142" t="s" s="17">
        <v>52</v>
      </c>
      <c r="D142" s="18">
        <v>3</v>
      </c>
      <c r="E142" t="s" s="19">
        <v>32</v>
      </c>
      <c r="F142" s="18">
        <v>0</v>
      </c>
      <c r="G142" s="18">
        <v>1</v>
      </c>
      <c r="H142" t="s" s="19">
        <v>33</v>
      </c>
      <c r="I142" t="s" s="19">
        <v>53</v>
      </c>
      <c r="J142" s="18">
        <v>636</v>
      </c>
      <c r="K142" s="18">
        <v>324</v>
      </c>
      <c r="L142" s="18">
        <v>767</v>
      </c>
      <c r="M142" s="20">
        <v>0.0928711</v>
      </c>
      <c r="N142" s="18">
        <v>8</v>
      </c>
      <c r="O142" s="18">
        <v>1</v>
      </c>
      <c r="P142" t="s" s="19">
        <v>35</v>
      </c>
      <c r="Q142" t="s" s="19">
        <v>35</v>
      </c>
      <c r="R142" t="s" s="19">
        <v>35</v>
      </c>
      <c r="S142" t="s" s="19">
        <v>35</v>
      </c>
      <c r="T142" t="s" s="19">
        <v>35</v>
      </c>
      <c r="U142" t="s" s="19">
        <v>35</v>
      </c>
      <c r="V142" t="s" s="19">
        <v>35</v>
      </c>
      <c r="W142" t="s" s="19">
        <v>35</v>
      </c>
    </row>
    <row r="143" ht="20.05" customHeight="1">
      <c r="A143" s="15">
        <v>9</v>
      </c>
      <c r="B143" t="s" s="16">
        <f>CONCATENATE($A143,C143,G143,S143,R143)</f>
        <v>200</v>
      </c>
      <c r="C143" t="s" s="17">
        <v>37</v>
      </c>
      <c r="D143" s="18">
        <v>3</v>
      </c>
      <c r="E143" t="s" s="19">
        <v>32</v>
      </c>
      <c r="F143" s="18">
        <v>0</v>
      </c>
      <c r="G143" s="18">
        <v>1</v>
      </c>
      <c r="H143" t="s" s="19">
        <v>33</v>
      </c>
      <c r="I143" t="s" s="19">
        <v>188</v>
      </c>
      <c r="J143" s="18">
        <v>2856</v>
      </c>
      <c r="K143" s="18">
        <v>1434</v>
      </c>
      <c r="L143" s="18">
        <v>4594</v>
      </c>
      <c r="M143" s="20">
        <v>0.0559411</v>
      </c>
      <c r="N143" s="18">
        <v>8</v>
      </c>
      <c r="O143" s="18">
        <v>1</v>
      </c>
      <c r="P143" s="18">
        <v>3</v>
      </c>
      <c r="Q143" s="18">
        <v>2</v>
      </c>
      <c r="R143" s="18">
        <v>3</v>
      </c>
      <c r="S143" t="s" s="19">
        <v>43</v>
      </c>
      <c r="T143" s="18">
        <v>0</v>
      </c>
      <c r="U143" s="18">
        <v>0</v>
      </c>
      <c r="V143" s="18">
        <v>100000</v>
      </c>
      <c r="W143" t="s" s="19">
        <v>55</v>
      </c>
    </row>
    <row r="144" ht="20.05" customHeight="1">
      <c r="A144" s="15">
        <v>9</v>
      </c>
      <c r="B144" t="s" s="16">
        <f>CONCATENATE($A144,C144,G144,S144,R144)</f>
        <v>201</v>
      </c>
      <c r="C144" t="s" s="17">
        <v>57</v>
      </c>
      <c r="D144" s="18">
        <v>3</v>
      </c>
      <c r="E144" t="s" s="19">
        <v>32</v>
      </c>
      <c r="F144" s="18">
        <v>0</v>
      </c>
      <c r="G144" s="18">
        <v>0</v>
      </c>
      <c r="H144" t="s" s="19">
        <v>80</v>
      </c>
      <c r="I144" t="s" s="19">
        <v>58</v>
      </c>
      <c r="J144" s="18">
        <v>4056</v>
      </c>
      <c r="K144" s="18">
        <v>2034</v>
      </c>
      <c r="L144" s="18">
        <v>6644</v>
      </c>
      <c r="M144" s="20">
        <v>1.99986</v>
      </c>
      <c r="N144" s="18">
        <v>4</v>
      </c>
      <c r="O144" s="18">
        <v>1</v>
      </c>
      <c r="P144" t="s" s="19">
        <v>35</v>
      </c>
      <c r="Q144" t="s" s="19">
        <v>35</v>
      </c>
      <c r="R144" t="s" s="19">
        <v>35</v>
      </c>
      <c r="S144" t="s" s="19">
        <v>35</v>
      </c>
      <c r="T144" t="s" s="19">
        <v>35</v>
      </c>
      <c r="U144" t="s" s="19">
        <v>35</v>
      </c>
      <c r="V144" t="s" s="19">
        <v>35</v>
      </c>
      <c r="W144" t="s" s="19">
        <v>35</v>
      </c>
    </row>
    <row r="145" ht="20.05" customHeight="1">
      <c r="A145" s="15">
        <v>9</v>
      </c>
      <c r="B145" t="s" s="16">
        <f>CONCATENATE($A145,C145,G145,S145,R145)</f>
        <v>202</v>
      </c>
      <c r="C145" t="s" s="17">
        <v>60</v>
      </c>
      <c r="D145" s="18">
        <v>3</v>
      </c>
      <c r="E145" t="s" s="19">
        <v>32</v>
      </c>
      <c r="F145" s="18">
        <v>0</v>
      </c>
      <c r="G145" s="18">
        <v>0</v>
      </c>
      <c r="H145" t="s" s="19">
        <v>80</v>
      </c>
      <c r="I145" t="s" s="19">
        <v>58</v>
      </c>
      <c r="J145" s="18">
        <v>4056</v>
      </c>
      <c r="K145" s="18">
        <v>2034</v>
      </c>
      <c r="L145" s="18">
        <v>6644</v>
      </c>
      <c r="M145" s="20">
        <v>1.52176</v>
      </c>
      <c r="N145" s="18">
        <v>4</v>
      </c>
      <c r="O145" s="18">
        <v>1</v>
      </c>
      <c r="P145" t="s" s="19">
        <v>35</v>
      </c>
      <c r="Q145" t="s" s="19">
        <v>35</v>
      </c>
      <c r="R145" t="s" s="19">
        <v>35</v>
      </c>
      <c r="S145" t="s" s="19">
        <v>35</v>
      </c>
      <c r="T145" t="s" s="19">
        <v>35</v>
      </c>
      <c r="U145" t="s" s="19">
        <v>35</v>
      </c>
      <c r="V145" t="s" s="19">
        <v>35</v>
      </c>
      <c r="W145" t="s" s="19">
        <v>35</v>
      </c>
    </row>
    <row r="146" ht="20.05" customHeight="1">
      <c r="A146" s="15">
        <v>9</v>
      </c>
      <c r="B146" t="s" s="16">
        <f>CONCATENATE($A146,C146,G146,S146,R146)</f>
        <v>203</v>
      </c>
      <c r="C146" t="s" s="17">
        <v>62</v>
      </c>
      <c r="D146" s="18">
        <v>3</v>
      </c>
      <c r="E146" t="s" s="19">
        <v>32</v>
      </c>
      <c r="F146" s="18">
        <v>0</v>
      </c>
      <c r="G146" s="18">
        <v>0</v>
      </c>
      <c r="H146" t="s" s="19">
        <v>33</v>
      </c>
      <c r="I146" t="s" s="19">
        <v>58</v>
      </c>
      <c r="J146" s="18">
        <v>4856</v>
      </c>
      <c r="K146" s="18">
        <v>2434</v>
      </c>
      <c r="L146" s="18">
        <v>8244</v>
      </c>
      <c r="M146" s="20">
        <v>2.97592</v>
      </c>
      <c r="N146" s="18">
        <v>4</v>
      </c>
      <c r="O146" s="18">
        <v>1</v>
      </c>
      <c r="P146" t="s" s="19">
        <v>35</v>
      </c>
      <c r="Q146" t="s" s="19">
        <v>35</v>
      </c>
      <c r="R146" t="s" s="19">
        <v>35</v>
      </c>
      <c r="S146" t="s" s="19">
        <v>35</v>
      </c>
      <c r="T146" t="s" s="19">
        <v>35</v>
      </c>
      <c r="U146" t="s" s="19">
        <v>35</v>
      </c>
      <c r="V146" t="s" s="19">
        <v>35</v>
      </c>
      <c r="W146" t="s" s="19">
        <v>35</v>
      </c>
    </row>
    <row r="147" ht="20.05" customHeight="1">
      <c r="A147" s="15">
        <v>10</v>
      </c>
      <c r="B147" t="s" s="16">
        <f>CONCATENATE($A147,C147,G147,S147,R147)</f>
        <v>204</v>
      </c>
      <c r="C147" t="s" s="17">
        <v>31</v>
      </c>
      <c r="D147" s="18">
        <v>3</v>
      </c>
      <c r="E147" t="s" s="19">
        <v>136</v>
      </c>
      <c r="F147" s="18">
        <v>1</v>
      </c>
      <c r="G147" s="18">
        <v>0</v>
      </c>
      <c r="H147" t="s" s="19">
        <v>80</v>
      </c>
      <c r="I147" t="s" s="19">
        <v>205</v>
      </c>
      <c r="J147" s="18">
        <v>3760</v>
      </c>
      <c r="K147" s="18">
        <v>1886</v>
      </c>
      <c r="L147" s="18">
        <v>6042</v>
      </c>
      <c r="M147" s="20">
        <v>0.159927</v>
      </c>
      <c r="N147" s="18">
        <v>8</v>
      </c>
      <c r="O147" s="18">
        <v>1</v>
      </c>
      <c r="P147" t="s" s="19">
        <v>35</v>
      </c>
      <c r="Q147" t="s" s="19">
        <v>35</v>
      </c>
      <c r="R147" t="s" s="19">
        <v>35</v>
      </c>
      <c r="S147" t="s" s="19">
        <v>35</v>
      </c>
      <c r="T147" t="s" s="19">
        <v>35</v>
      </c>
      <c r="U147" t="s" s="19">
        <v>35</v>
      </c>
      <c r="V147" t="s" s="19">
        <v>35</v>
      </c>
      <c r="W147" t="s" s="19">
        <v>35</v>
      </c>
    </row>
    <row r="148" ht="20.05" customHeight="1">
      <c r="A148" s="15">
        <v>10</v>
      </c>
      <c r="B148" t="s" s="16">
        <f>CONCATENATE($A148,C148,G148,S148,R148)</f>
        <v>206</v>
      </c>
      <c r="C148" t="s" s="17">
        <v>37</v>
      </c>
      <c r="D148" s="18">
        <v>3</v>
      </c>
      <c r="E148" t="s" s="19">
        <v>136</v>
      </c>
      <c r="F148" s="18">
        <v>1</v>
      </c>
      <c r="G148" s="18">
        <v>0</v>
      </c>
      <c r="H148" t="s" s="19">
        <v>80</v>
      </c>
      <c r="I148" t="s" s="19">
        <v>205</v>
      </c>
      <c r="J148" s="18">
        <v>3760</v>
      </c>
      <c r="K148" s="18">
        <v>1886</v>
      </c>
      <c r="L148" s="18">
        <v>6042</v>
      </c>
      <c r="M148" s="20">
        <v>0.235981</v>
      </c>
      <c r="N148" s="18">
        <v>8</v>
      </c>
      <c r="O148" s="18">
        <v>1</v>
      </c>
      <c r="P148" s="18">
        <v>5</v>
      </c>
      <c r="Q148" s="18">
        <v>3</v>
      </c>
      <c r="R148" s="18">
        <v>1</v>
      </c>
      <c r="S148" t="s" s="19">
        <v>38</v>
      </c>
      <c r="T148" s="18">
        <v>0</v>
      </c>
      <c r="U148" s="18">
        <v>0</v>
      </c>
      <c r="V148" s="18">
        <v>100000</v>
      </c>
      <c r="W148" t="s" s="19">
        <v>39</v>
      </c>
    </row>
    <row r="149" ht="20.05" customHeight="1">
      <c r="A149" s="15">
        <v>10</v>
      </c>
      <c r="B149" t="s" s="16">
        <f>CONCATENATE($A149,C149,G149,S149,R149)</f>
        <v>207</v>
      </c>
      <c r="C149" t="s" s="17">
        <v>37</v>
      </c>
      <c r="D149" s="18">
        <v>3</v>
      </c>
      <c r="E149" t="s" s="19">
        <v>136</v>
      </c>
      <c r="F149" s="18">
        <v>1</v>
      </c>
      <c r="G149" s="18">
        <v>0</v>
      </c>
      <c r="H149" t="s" s="19">
        <v>80</v>
      </c>
      <c r="I149" t="s" s="19">
        <v>205</v>
      </c>
      <c r="J149" s="18">
        <v>3760</v>
      </c>
      <c r="K149" s="18">
        <v>1886</v>
      </c>
      <c r="L149" s="18">
        <v>6042</v>
      </c>
      <c r="M149" s="20">
        <v>0.174162</v>
      </c>
      <c r="N149" s="18">
        <v>8</v>
      </c>
      <c r="O149" s="18">
        <v>1</v>
      </c>
      <c r="P149" s="18">
        <v>3</v>
      </c>
      <c r="Q149" s="18">
        <v>1</v>
      </c>
      <c r="R149" s="18">
        <v>3</v>
      </c>
      <c r="S149" t="s" s="19">
        <v>38</v>
      </c>
      <c r="T149" s="18">
        <v>0</v>
      </c>
      <c r="U149" s="18">
        <v>0</v>
      </c>
      <c r="V149" s="18">
        <v>100000</v>
      </c>
      <c r="W149" t="s" s="19">
        <v>39</v>
      </c>
    </row>
    <row r="150" ht="20.05" customHeight="1">
      <c r="A150" s="15">
        <v>10</v>
      </c>
      <c r="B150" t="s" s="16">
        <f>CONCATENATE($A150,C150,G150,S150,R150)</f>
        <v>208</v>
      </c>
      <c r="C150" t="s" s="17">
        <v>37</v>
      </c>
      <c r="D150" s="18">
        <v>3</v>
      </c>
      <c r="E150" t="s" s="19">
        <v>136</v>
      </c>
      <c r="F150" s="18">
        <v>1</v>
      </c>
      <c r="G150" s="18">
        <v>0</v>
      </c>
      <c r="H150" t="s" s="19">
        <v>80</v>
      </c>
      <c r="I150" t="s" s="19">
        <v>205</v>
      </c>
      <c r="J150" s="18">
        <v>3760</v>
      </c>
      <c r="K150" s="18">
        <v>1886</v>
      </c>
      <c r="L150" s="18">
        <v>6042</v>
      </c>
      <c r="M150" s="20">
        <v>0.173648</v>
      </c>
      <c r="N150" s="18">
        <v>8</v>
      </c>
      <c r="O150" s="18">
        <v>1</v>
      </c>
      <c r="P150" s="18">
        <v>3</v>
      </c>
      <c r="Q150" s="18">
        <v>1</v>
      </c>
      <c r="R150" s="18">
        <v>5</v>
      </c>
      <c r="S150" t="s" s="19">
        <v>38</v>
      </c>
      <c r="T150" s="18">
        <v>0</v>
      </c>
      <c r="U150" s="18">
        <v>0</v>
      </c>
      <c r="V150" s="18">
        <v>100000</v>
      </c>
      <c r="W150" t="s" s="19">
        <v>39</v>
      </c>
    </row>
    <row r="151" ht="20.05" customHeight="1">
      <c r="A151" s="15">
        <v>10</v>
      </c>
      <c r="B151" t="s" s="16">
        <f>CONCATENATE($A151,C151,G151,S151,R151)</f>
        <v>209</v>
      </c>
      <c r="C151" t="s" s="17">
        <v>37</v>
      </c>
      <c r="D151" s="18">
        <v>3</v>
      </c>
      <c r="E151" t="s" s="19">
        <v>136</v>
      </c>
      <c r="F151" s="18">
        <v>1</v>
      </c>
      <c r="G151" s="18">
        <v>0</v>
      </c>
      <c r="H151" t="s" s="19">
        <v>80</v>
      </c>
      <c r="I151" t="s" s="19">
        <v>34</v>
      </c>
      <c r="J151" s="18">
        <v>2808</v>
      </c>
      <c r="K151" s="18">
        <v>1410</v>
      </c>
      <c r="L151" s="18">
        <v>4224</v>
      </c>
      <c r="M151" s="20">
        <v>0.133489</v>
      </c>
      <c r="N151" s="18">
        <v>8</v>
      </c>
      <c r="O151" s="18">
        <v>1</v>
      </c>
      <c r="P151" s="18">
        <v>3</v>
      </c>
      <c r="Q151" s="18">
        <v>1</v>
      </c>
      <c r="R151" s="18">
        <v>1</v>
      </c>
      <c r="S151" t="s" s="19">
        <v>43</v>
      </c>
      <c r="T151" s="18">
        <v>0</v>
      </c>
      <c r="U151" s="18">
        <v>0</v>
      </c>
      <c r="V151" s="18">
        <v>100000</v>
      </c>
      <c r="W151" t="s" s="19">
        <v>39</v>
      </c>
    </row>
    <row r="152" ht="20.05" customHeight="1">
      <c r="A152" s="15">
        <v>10</v>
      </c>
      <c r="B152" t="s" s="16">
        <f>CONCATENATE($A152,C152,G152,S152,R152)</f>
        <v>210</v>
      </c>
      <c r="C152" t="s" s="17">
        <v>37</v>
      </c>
      <c r="D152" s="18">
        <v>3</v>
      </c>
      <c r="E152" t="s" s="19">
        <v>136</v>
      </c>
      <c r="F152" s="18">
        <v>1</v>
      </c>
      <c r="G152" s="18">
        <v>0</v>
      </c>
      <c r="H152" t="s" s="19">
        <v>80</v>
      </c>
      <c r="I152" t="s" s="19">
        <v>205</v>
      </c>
      <c r="J152" s="18">
        <v>3760</v>
      </c>
      <c r="K152" s="18">
        <v>1886</v>
      </c>
      <c r="L152" s="18">
        <v>6042</v>
      </c>
      <c r="M152" s="20">
        <v>0.1942</v>
      </c>
      <c r="N152" s="18">
        <v>8</v>
      </c>
      <c r="O152" s="18">
        <v>1</v>
      </c>
      <c r="P152" s="18">
        <v>3</v>
      </c>
      <c r="Q152" s="18">
        <v>1</v>
      </c>
      <c r="R152" s="18">
        <v>3</v>
      </c>
      <c r="S152" t="s" s="19">
        <v>43</v>
      </c>
      <c r="T152" s="18">
        <v>0</v>
      </c>
      <c r="U152" s="18">
        <v>0</v>
      </c>
      <c r="V152" s="18">
        <v>100000</v>
      </c>
      <c r="W152" t="s" s="19">
        <v>39</v>
      </c>
    </row>
    <row r="153" ht="20.05" customHeight="1">
      <c r="A153" s="15">
        <v>10</v>
      </c>
      <c r="B153" t="s" s="16">
        <f>CONCATENATE($A153,C153,G153,S153,R153)</f>
        <v>211</v>
      </c>
      <c r="C153" t="s" s="17">
        <v>37</v>
      </c>
      <c r="D153" s="18">
        <v>3</v>
      </c>
      <c r="E153" t="s" s="19">
        <v>136</v>
      </c>
      <c r="F153" s="18">
        <v>1</v>
      </c>
      <c r="G153" s="18">
        <v>0</v>
      </c>
      <c r="H153" t="s" s="19">
        <v>80</v>
      </c>
      <c r="I153" t="s" s="19">
        <v>205</v>
      </c>
      <c r="J153" s="18">
        <v>3760</v>
      </c>
      <c r="K153" s="18">
        <v>1886</v>
      </c>
      <c r="L153" s="18">
        <v>6042</v>
      </c>
      <c r="M153" s="20">
        <v>0.195451</v>
      </c>
      <c r="N153" s="18">
        <v>8</v>
      </c>
      <c r="O153" s="18">
        <v>1</v>
      </c>
      <c r="P153" s="18">
        <v>3</v>
      </c>
      <c r="Q153" s="18">
        <v>1</v>
      </c>
      <c r="R153" s="18">
        <v>5</v>
      </c>
      <c r="S153" t="s" s="19">
        <v>43</v>
      </c>
      <c r="T153" s="18">
        <v>0</v>
      </c>
      <c r="U153" s="18">
        <v>0</v>
      </c>
      <c r="V153" s="18">
        <v>100000</v>
      </c>
      <c r="W153" t="s" s="19">
        <v>39</v>
      </c>
    </row>
    <row r="154" ht="20.05" customHeight="1">
      <c r="A154" s="15">
        <v>10</v>
      </c>
      <c r="B154" t="s" s="16">
        <f>CONCATENATE($A154,C154,G154,S154,R154)</f>
        <v>212</v>
      </c>
      <c r="C154" t="s" s="17">
        <v>37</v>
      </c>
      <c r="D154" s="18">
        <v>3</v>
      </c>
      <c r="E154" t="s" s="19">
        <v>136</v>
      </c>
      <c r="F154" s="18">
        <v>1</v>
      </c>
      <c r="G154" s="18">
        <v>0</v>
      </c>
      <c r="H154" t="s" s="19">
        <v>80</v>
      </c>
      <c r="I154" t="s" s="19">
        <v>205</v>
      </c>
      <c r="J154" s="18">
        <v>3760</v>
      </c>
      <c r="K154" s="18">
        <v>1886</v>
      </c>
      <c r="L154" s="18">
        <v>6042</v>
      </c>
      <c r="M154" s="20">
        <v>0.244897</v>
      </c>
      <c r="N154" s="18">
        <v>8</v>
      </c>
      <c r="O154" s="18">
        <v>1</v>
      </c>
      <c r="P154" s="18">
        <v>5</v>
      </c>
      <c r="Q154" s="18">
        <v>3</v>
      </c>
      <c r="R154" s="18">
        <v>1</v>
      </c>
      <c r="S154" t="s" s="19">
        <v>47</v>
      </c>
      <c r="T154" s="18">
        <v>0</v>
      </c>
      <c r="U154" s="18">
        <v>0</v>
      </c>
      <c r="V154" s="18">
        <v>100000</v>
      </c>
      <c r="W154" t="s" s="19">
        <v>39</v>
      </c>
    </row>
    <row r="155" ht="20.05" customHeight="1">
      <c r="A155" s="15">
        <v>10</v>
      </c>
      <c r="B155" t="s" s="16">
        <f>CONCATENATE($A155,C155,G155,S155,R155)</f>
        <v>213</v>
      </c>
      <c r="C155" t="s" s="17">
        <v>37</v>
      </c>
      <c r="D155" s="18">
        <v>3</v>
      </c>
      <c r="E155" t="s" s="19">
        <v>136</v>
      </c>
      <c r="F155" s="18">
        <v>1</v>
      </c>
      <c r="G155" s="18">
        <v>0</v>
      </c>
      <c r="H155" t="s" s="19">
        <v>80</v>
      </c>
      <c r="I155" t="s" s="19">
        <v>205</v>
      </c>
      <c r="J155" s="18">
        <v>3760</v>
      </c>
      <c r="K155" s="18">
        <v>1886</v>
      </c>
      <c r="L155" s="18">
        <v>6042</v>
      </c>
      <c r="M155" s="20">
        <v>0.19557</v>
      </c>
      <c r="N155" s="18">
        <v>8</v>
      </c>
      <c r="O155" s="18">
        <v>1</v>
      </c>
      <c r="P155" s="18">
        <v>3</v>
      </c>
      <c r="Q155" s="18">
        <v>1</v>
      </c>
      <c r="R155" s="18">
        <v>3</v>
      </c>
      <c r="S155" t="s" s="19">
        <v>47</v>
      </c>
      <c r="T155" s="18">
        <v>0</v>
      </c>
      <c r="U155" s="18">
        <v>0</v>
      </c>
      <c r="V155" s="18">
        <v>100000</v>
      </c>
      <c r="W155" t="s" s="19">
        <v>39</v>
      </c>
    </row>
    <row r="156" ht="20.05" customHeight="1">
      <c r="A156" s="15">
        <v>10</v>
      </c>
      <c r="B156" t="s" s="16">
        <f>CONCATENATE($A156,C156,G156,S156,R156)</f>
        <v>214</v>
      </c>
      <c r="C156" t="s" s="17">
        <v>37</v>
      </c>
      <c r="D156" s="18">
        <v>3</v>
      </c>
      <c r="E156" t="s" s="19">
        <v>136</v>
      </c>
      <c r="F156" s="18">
        <v>1</v>
      </c>
      <c r="G156" s="18">
        <v>0</v>
      </c>
      <c r="H156" t="s" s="19">
        <v>80</v>
      </c>
      <c r="I156" t="s" s="19">
        <v>205</v>
      </c>
      <c r="J156" s="18">
        <v>3760</v>
      </c>
      <c r="K156" s="18">
        <v>1886</v>
      </c>
      <c r="L156" s="18">
        <v>6042</v>
      </c>
      <c r="M156" s="20">
        <v>0.20355</v>
      </c>
      <c r="N156" s="18">
        <v>8</v>
      </c>
      <c r="O156" s="18">
        <v>1</v>
      </c>
      <c r="P156" s="18">
        <v>3</v>
      </c>
      <c r="Q156" s="18">
        <v>1</v>
      </c>
      <c r="R156" s="18">
        <v>5</v>
      </c>
      <c r="S156" t="s" s="19">
        <v>47</v>
      </c>
      <c r="T156" s="18">
        <v>0</v>
      </c>
      <c r="U156" s="18">
        <v>0</v>
      </c>
      <c r="V156" s="18">
        <v>100000</v>
      </c>
      <c r="W156" t="s" s="19">
        <v>39</v>
      </c>
    </row>
    <row r="157" ht="20.05" customHeight="1">
      <c r="A157" s="15">
        <v>10</v>
      </c>
      <c r="B157" t="s" s="16">
        <f>CONCATENATE($A157,C157,G157,S157,R157)</f>
        <v>215</v>
      </c>
      <c r="C157" t="s" s="17">
        <v>31</v>
      </c>
      <c r="D157" s="18">
        <v>3</v>
      </c>
      <c r="E157" t="s" s="19">
        <v>136</v>
      </c>
      <c r="F157" s="18">
        <v>1</v>
      </c>
      <c r="G157" s="18">
        <v>1</v>
      </c>
      <c r="H157" t="s" s="19">
        <v>80</v>
      </c>
      <c r="I157" t="s" s="19">
        <v>205</v>
      </c>
      <c r="J157" s="18">
        <v>3770</v>
      </c>
      <c r="K157" s="18">
        <v>1896</v>
      </c>
      <c r="L157" s="18">
        <v>6062</v>
      </c>
      <c r="M157" s="20">
        <v>0.15888</v>
      </c>
      <c r="N157" s="18">
        <v>8</v>
      </c>
      <c r="O157" s="18">
        <v>1</v>
      </c>
      <c r="P157" t="s" s="19">
        <v>35</v>
      </c>
      <c r="Q157" t="s" s="19">
        <v>35</v>
      </c>
      <c r="R157" t="s" s="19">
        <v>35</v>
      </c>
      <c r="S157" t="s" s="19">
        <v>35</v>
      </c>
      <c r="T157" t="s" s="19">
        <v>35</v>
      </c>
      <c r="U157" t="s" s="19">
        <v>35</v>
      </c>
      <c r="V157" t="s" s="19">
        <v>35</v>
      </c>
      <c r="W157" t="s" s="19">
        <v>35</v>
      </c>
    </row>
    <row r="158" ht="20.05" customHeight="1">
      <c r="A158" s="15">
        <v>10</v>
      </c>
      <c r="B158" t="s" s="16">
        <f>CONCATENATE($A158,C158,G158,S158,R158)</f>
        <v>216</v>
      </c>
      <c r="C158" t="s" s="17">
        <v>52</v>
      </c>
      <c r="D158" s="18">
        <v>3</v>
      </c>
      <c r="E158" t="s" s="19">
        <v>136</v>
      </c>
      <c r="F158" s="18">
        <v>1</v>
      </c>
      <c r="G158" s="18">
        <v>1</v>
      </c>
      <c r="H158" t="s" s="19">
        <v>80</v>
      </c>
      <c r="I158" t="s" s="19">
        <v>53</v>
      </c>
      <c r="J158" s="18">
        <v>684</v>
      </c>
      <c r="K158" s="18">
        <v>348</v>
      </c>
      <c r="L158" s="18">
        <v>829</v>
      </c>
      <c r="M158" s="20">
        <v>0.18947</v>
      </c>
      <c r="N158" s="18">
        <v>8</v>
      </c>
      <c r="O158" s="18">
        <v>1</v>
      </c>
      <c r="P158" t="s" s="19">
        <v>35</v>
      </c>
      <c r="Q158" t="s" s="19">
        <v>35</v>
      </c>
      <c r="R158" t="s" s="19">
        <v>35</v>
      </c>
      <c r="S158" t="s" s="19">
        <v>35</v>
      </c>
      <c r="T158" t="s" s="19">
        <v>35</v>
      </c>
      <c r="U158" t="s" s="19">
        <v>35</v>
      </c>
      <c r="V158" t="s" s="19">
        <v>35</v>
      </c>
      <c r="W158" t="s" s="19">
        <v>35</v>
      </c>
    </row>
    <row r="159" ht="20.05" customHeight="1">
      <c r="A159" s="15">
        <v>10</v>
      </c>
      <c r="B159" t="s" s="16">
        <f>CONCATENATE($A159,C159,G159,S159,R159)</f>
        <v>217</v>
      </c>
      <c r="C159" t="s" s="17">
        <v>37</v>
      </c>
      <c r="D159" s="18">
        <v>3</v>
      </c>
      <c r="E159" t="s" s="19">
        <v>136</v>
      </c>
      <c r="F159" s="18">
        <v>1</v>
      </c>
      <c r="G159" s="18">
        <v>1</v>
      </c>
      <c r="H159" t="s" s="19">
        <v>80</v>
      </c>
      <c r="I159" t="s" s="19">
        <v>205</v>
      </c>
      <c r="J159" s="18">
        <v>3760</v>
      </c>
      <c r="K159" s="18">
        <v>1886</v>
      </c>
      <c r="L159" s="18">
        <v>6042</v>
      </c>
      <c r="M159" s="20">
        <v>0.1977</v>
      </c>
      <c r="N159" s="18">
        <v>8</v>
      </c>
      <c r="O159" s="18">
        <v>1</v>
      </c>
      <c r="P159" s="18">
        <v>3</v>
      </c>
      <c r="Q159" s="18">
        <v>1</v>
      </c>
      <c r="R159" s="18">
        <v>3</v>
      </c>
      <c r="S159" t="s" s="19">
        <v>43</v>
      </c>
      <c r="T159" s="18">
        <v>0</v>
      </c>
      <c r="U159" s="18">
        <v>0</v>
      </c>
      <c r="V159" s="18">
        <v>100000</v>
      </c>
      <c r="W159" t="s" s="19">
        <v>55</v>
      </c>
    </row>
    <row r="160" ht="20.05" customHeight="1">
      <c r="A160" s="15">
        <v>10</v>
      </c>
      <c r="B160" t="s" s="16">
        <f>CONCATENATE($A160,C160,G160,S160,R160)</f>
        <v>218</v>
      </c>
      <c r="C160" t="s" s="17">
        <v>57</v>
      </c>
      <c r="D160" s="18">
        <v>3</v>
      </c>
      <c r="E160" t="s" s="19">
        <v>136</v>
      </c>
      <c r="F160" s="18">
        <v>0</v>
      </c>
      <c r="G160" s="18">
        <v>0</v>
      </c>
      <c r="H160" t="s" s="19">
        <v>80</v>
      </c>
      <c r="I160" t="s" s="19">
        <v>58</v>
      </c>
      <c r="J160" s="18">
        <v>3636</v>
      </c>
      <c r="K160" s="18">
        <v>1824</v>
      </c>
      <c r="L160" s="18">
        <v>5843</v>
      </c>
      <c r="M160" s="20">
        <v>17.0821</v>
      </c>
      <c r="N160" s="18">
        <v>4</v>
      </c>
      <c r="O160" s="18">
        <v>1</v>
      </c>
      <c r="P160" t="s" s="19">
        <v>35</v>
      </c>
      <c r="Q160" t="s" s="19">
        <v>35</v>
      </c>
      <c r="R160" t="s" s="19">
        <v>35</v>
      </c>
      <c r="S160" t="s" s="19">
        <v>35</v>
      </c>
      <c r="T160" t="s" s="19">
        <v>35</v>
      </c>
      <c r="U160" t="s" s="19">
        <v>35</v>
      </c>
      <c r="V160" t="s" s="19">
        <v>35</v>
      </c>
      <c r="W160" t="s" s="19">
        <v>35</v>
      </c>
    </row>
    <row r="161" ht="20.05" customHeight="1">
      <c r="A161" s="15">
        <v>10</v>
      </c>
      <c r="B161" t="s" s="16">
        <f>CONCATENATE($A161,C161,G161,S161,R161)</f>
        <v>219</v>
      </c>
      <c r="C161" t="s" s="17">
        <v>60</v>
      </c>
      <c r="D161" s="18">
        <v>3</v>
      </c>
      <c r="E161" t="s" s="19">
        <v>136</v>
      </c>
      <c r="F161" s="18">
        <v>0</v>
      </c>
      <c r="G161" s="18">
        <v>0</v>
      </c>
      <c r="H161" t="s" s="19">
        <v>80</v>
      </c>
      <c r="I161" t="s" s="19">
        <v>58</v>
      </c>
      <c r="J161" s="18">
        <v>3436</v>
      </c>
      <c r="K161" s="18">
        <v>1724</v>
      </c>
      <c r="L161" s="18">
        <v>5439</v>
      </c>
      <c r="M161" s="20">
        <v>107.643</v>
      </c>
      <c r="N161" s="18">
        <v>4</v>
      </c>
      <c r="O161" s="18">
        <v>1</v>
      </c>
      <c r="P161" t="s" s="19">
        <v>35</v>
      </c>
      <c r="Q161" t="s" s="19">
        <v>35</v>
      </c>
      <c r="R161" t="s" s="19">
        <v>35</v>
      </c>
      <c r="S161" t="s" s="19">
        <v>35</v>
      </c>
      <c r="T161" t="s" s="19">
        <v>35</v>
      </c>
      <c r="U161" t="s" s="19">
        <v>35</v>
      </c>
      <c r="V161" t="s" s="19">
        <v>35</v>
      </c>
      <c r="W161" t="s" s="19">
        <v>35</v>
      </c>
    </row>
    <row r="162" ht="20.05" customHeight="1">
      <c r="A162" s="15">
        <v>10</v>
      </c>
      <c r="B162" t="s" s="16">
        <f>CONCATENATE($A162,C162,G162,S162,R162)</f>
        <v>220</v>
      </c>
      <c r="C162" t="s" s="17">
        <v>62</v>
      </c>
      <c r="D162" s="18">
        <v>3</v>
      </c>
      <c r="E162" t="s" s="19">
        <v>136</v>
      </c>
      <c r="F162" s="18">
        <v>0</v>
      </c>
      <c r="G162" s="18">
        <v>0</v>
      </c>
      <c r="H162" t="s" s="19">
        <v>80</v>
      </c>
      <c r="I162" t="s" s="19">
        <v>58</v>
      </c>
      <c r="J162" s="18">
        <v>3236</v>
      </c>
      <c r="K162" s="18">
        <v>1624</v>
      </c>
      <c r="L162" s="18">
        <v>5073</v>
      </c>
      <c r="M162" s="20">
        <v>3.24506</v>
      </c>
      <c r="N162" s="18">
        <v>4</v>
      </c>
      <c r="O162" s="18">
        <v>1</v>
      </c>
      <c r="P162" t="s" s="19">
        <v>35</v>
      </c>
      <c r="Q162" t="s" s="19">
        <v>35</v>
      </c>
      <c r="R162" t="s" s="19">
        <v>35</v>
      </c>
      <c r="S162" t="s" s="19">
        <v>35</v>
      </c>
      <c r="T162" t="s" s="19">
        <v>35</v>
      </c>
      <c r="U162" t="s" s="19">
        <v>35</v>
      </c>
      <c r="V162" t="s" s="19">
        <v>35</v>
      </c>
      <c r="W162" t="s" s="19">
        <v>35</v>
      </c>
    </row>
    <row r="163" ht="20.05" customHeight="1">
      <c r="A163" s="15">
        <v>11</v>
      </c>
      <c r="B163" t="s" s="16">
        <f>CONCATENATE($A163,C163,G163,S163,R163)</f>
        <v>221</v>
      </c>
      <c r="C163" t="s" s="17">
        <v>31</v>
      </c>
      <c r="D163" s="18">
        <v>3</v>
      </c>
      <c r="E163" t="s" s="19">
        <v>222</v>
      </c>
      <c r="F163" s="18">
        <v>0</v>
      </c>
      <c r="G163" s="18">
        <v>0</v>
      </c>
      <c r="H163" t="s" s="19">
        <v>33</v>
      </c>
      <c r="I163" t="s" s="19">
        <v>223</v>
      </c>
      <c r="J163" s="18">
        <v>4412</v>
      </c>
      <c r="K163" s="18">
        <v>2212</v>
      </c>
      <c r="L163" s="18">
        <v>7217</v>
      </c>
      <c r="M163" s="20">
        <v>0.0805676</v>
      </c>
      <c r="N163" s="18">
        <v>8</v>
      </c>
      <c r="O163" s="18">
        <v>1</v>
      </c>
      <c r="P163" t="s" s="19">
        <v>35</v>
      </c>
      <c r="Q163" t="s" s="19">
        <v>35</v>
      </c>
      <c r="R163" t="s" s="19">
        <v>35</v>
      </c>
      <c r="S163" t="s" s="19">
        <v>35</v>
      </c>
      <c r="T163" t="s" s="19">
        <v>35</v>
      </c>
      <c r="U163" t="s" s="19">
        <v>35</v>
      </c>
      <c r="V163" t="s" s="19">
        <v>35</v>
      </c>
      <c r="W163" t="s" s="19">
        <v>35</v>
      </c>
    </row>
    <row r="164" ht="20.05" customHeight="1">
      <c r="A164" s="15">
        <v>11</v>
      </c>
      <c r="B164" t="s" s="16">
        <f>CONCATENATE($A164,C164,G164,S164,R164)</f>
        <v>224</v>
      </c>
      <c r="C164" t="s" s="17">
        <v>37</v>
      </c>
      <c r="D164" s="18">
        <v>3</v>
      </c>
      <c r="E164" t="s" s="19">
        <v>222</v>
      </c>
      <c r="F164" s="18">
        <v>0</v>
      </c>
      <c r="G164" s="18">
        <v>0</v>
      </c>
      <c r="H164" t="s" s="19">
        <v>33</v>
      </c>
      <c r="I164" t="s" s="19">
        <v>223</v>
      </c>
      <c r="J164" s="18">
        <v>4412</v>
      </c>
      <c r="K164" s="18">
        <v>2212</v>
      </c>
      <c r="L164" s="18">
        <v>7217</v>
      </c>
      <c r="M164" s="20">
        <v>0.221337</v>
      </c>
      <c r="N164" s="18">
        <v>8</v>
      </c>
      <c r="O164" s="18">
        <v>1</v>
      </c>
      <c r="P164" s="18">
        <v>6</v>
      </c>
      <c r="Q164" s="18">
        <v>5</v>
      </c>
      <c r="R164" s="18">
        <v>1</v>
      </c>
      <c r="S164" t="s" s="19">
        <v>38</v>
      </c>
      <c r="T164" s="18">
        <v>0</v>
      </c>
      <c r="U164" s="18">
        <v>0</v>
      </c>
      <c r="V164" s="18">
        <v>100000</v>
      </c>
      <c r="W164" t="s" s="19">
        <v>39</v>
      </c>
    </row>
    <row r="165" ht="20.05" customHeight="1">
      <c r="A165" s="15">
        <v>11</v>
      </c>
      <c r="B165" t="s" s="16">
        <f>CONCATENATE($A165,C165,G165,S165,R165)</f>
        <v>225</v>
      </c>
      <c r="C165" t="s" s="17">
        <v>37</v>
      </c>
      <c r="D165" s="18">
        <v>3</v>
      </c>
      <c r="E165" t="s" s="19">
        <v>222</v>
      </c>
      <c r="F165" s="18">
        <v>0</v>
      </c>
      <c r="G165" s="18">
        <v>0</v>
      </c>
      <c r="H165" t="s" s="19">
        <v>33</v>
      </c>
      <c r="I165" t="s" s="19">
        <v>223</v>
      </c>
      <c r="J165" s="18">
        <v>4412</v>
      </c>
      <c r="K165" s="18">
        <v>2212</v>
      </c>
      <c r="L165" s="18">
        <v>7217</v>
      </c>
      <c r="M165" s="20">
        <v>0.1471</v>
      </c>
      <c r="N165" s="18">
        <v>8</v>
      </c>
      <c r="O165" s="18">
        <v>1</v>
      </c>
      <c r="P165" s="18">
        <v>4</v>
      </c>
      <c r="Q165" s="18">
        <v>3</v>
      </c>
      <c r="R165" s="18">
        <v>3</v>
      </c>
      <c r="S165" t="s" s="19">
        <v>38</v>
      </c>
      <c r="T165" s="18">
        <v>0</v>
      </c>
      <c r="U165" s="18">
        <v>0</v>
      </c>
      <c r="V165" s="18">
        <v>100000</v>
      </c>
      <c r="W165" t="s" s="19">
        <v>39</v>
      </c>
    </row>
    <row r="166" ht="20.05" customHeight="1">
      <c r="A166" s="15">
        <v>11</v>
      </c>
      <c r="B166" t="s" s="16">
        <f>CONCATENATE($A166,C166,G166,S166,R166)</f>
        <v>226</v>
      </c>
      <c r="C166" t="s" s="17">
        <v>37</v>
      </c>
      <c r="D166" s="18">
        <v>3</v>
      </c>
      <c r="E166" t="s" s="19">
        <v>222</v>
      </c>
      <c r="F166" s="18">
        <v>0</v>
      </c>
      <c r="G166" s="18">
        <v>0</v>
      </c>
      <c r="H166" t="s" s="19">
        <v>33</v>
      </c>
      <c r="I166" t="s" s="19">
        <v>223</v>
      </c>
      <c r="J166" s="18">
        <v>4412</v>
      </c>
      <c r="K166" s="18">
        <v>2212</v>
      </c>
      <c r="L166" s="18">
        <v>7217</v>
      </c>
      <c r="M166" s="20">
        <v>0.0914444</v>
      </c>
      <c r="N166" s="18">
        <v>8</v>
      </c>
      <c r="O166" s="18">
        <v>1</v>
      </c>
      <c r="P166" s="18">
        <v>3</v>
      </c>
      <c r="Q166" s="18">
        <v>2</v>
      </c>
      <c r="R166" s="18">
        <v>5</v>
      </c>
      <c r="S166" t="s" s="19">
        <v>38</v>
      </c>
      <c r="T166" s="18">
        <v>0</v>
      </c>
      <c r="U166" s="18">
        <v>0</v>
      </c>
      <c r="V166" s="18">
        <v>100000</v>
      </c>
      <c r="W166" t="s" s="19">
        <v>39</v>
      </c>
    </row>
    <row r="167" ht="20.05" customHeight="1">
      <c r="A167" s="15">
        <v>11</v>
      </c>
      <c r="B167" t="s" s="16">
        <f>CONCATENATE($A167,C167,G167,S167,R167)</f>
        <v>227</v>
      </c>
      <c r="C167" t="s" s="17">
        <v>37</v>
      </c>
      <c r="D167" s="18">
        <v>3</v>
      </c>
      <c r="E167" t="s" s="19">
        <v>222</v>
      </c>
      <c r="F167" s="18">
        <v>0</v>
      </c>
      <c r="G167" s="18">
        <v>0</v>
      </c>
      <c r="H167" t="s" s="19">
        <v>33</v>
      </c>
      <c r="I167" t="s" s="19">
        <v>223</v>
      </c>
      <c r="J167" s="18">
        <v>4412</v>
      </c>
      <c r="K167" s="18">
        <v>2212</v>
      </c>
      <c r="L167" s="18">
        <v>7217</v>
      </c>
      <c r="M167" s="20">
        <v>0.225912</v>
      </c>
      <c r="N167" s="18">
        <v>8</v>
      </c>
      <c r="O167" s="18">
        <v>1</v>
      </c>
      <c r="P167" s="18">
        <v>6</v>
      </c>
      <c r="Q167" s="18">
        <v>5</v>
      </c>
      <c r="R167" s="18">
        <v>1</v>
      </c>
      <c r="S167" t="s" s="19">
        <v>43</v>
      </c>
      <c r="T167" s="18">
        <v>0</v>
      </c>
      <c r="U167" s="18">
        <v>0</v>
      </c>
      <c r="V167" s="18">
        <v>100000</v>
      </c>
      <c r="W167" t="s" s="19">
        <v>39</v>
      </c>
    </row>
    <row r="168" ht="20.05" customHeight="1">
      <c r="A168" s="15">
        <v>11</v>
      </c>
      <c r="B168" t="s" s="16">
        <f>CONCATENATE($A168,C168,G168,S168,R168)</f>
        <v>228</v>
      </c>
      <c r="C168" t="s" s="17">
        <v>37</v>
      </c>
      <c r="D168" s="18">
        <v>3</v>
      </c>
      <c r="E168" t="s" s="19">
        <v>222</v>
      </c>
      <c r="F168" s="18">
        <v>0</v>
      </c>
      <c r="G168" s="18">
        <v>0</v>
      </c>
      <c r="H168" t="s" s="19">
        <v>33</v>
      </c>
      <c r="I168" t="s" s="19">
        <v>223</v>
      </c>
      <c r="J168" s="18">
        <v>4412</v>
      </c>
      <c r="K168" s="18">
        <v>2212</v>
      </c>
      <c r="L168" s="18">
        <v>7217</v>
      </c>
      <c r="M168" s="20">
        <v>0.143061</v>
      </c>
      <c r="N168" s="18">
        <v>8</v>
      </c>
      <c r="O168" s="18">
        <v>1</v>
      </c>
      <c r="P168" s="18">
        <v>4</v>
      </c>
      <c r="Q168" s="18">
        <v>3</v>
      </c>
      <c r="R168" s="18">
        <v>3</v>
      </c>
      <c r="S168" t="s" s="19">
        <v>43</v>
      </c>
      <c r="T168" s="18">
        <v>0</v>
      </c>
      <c r="U168" s="18">
        <v>0</v>
      </c>
      <c r="V168" s="18">
        <v>100000</v>
      </c>
      <c r="W168" t="s" s="19">
        <v>39</v>
      </c>
    </row>
    <row r="169" ht="20.05" customHeight="1">
      <c r="A169" s="15">
        <v>11</v>
      </c>
      <c r="B169" t="s" s="16">
        <f>CONCATENATE($A169,C169,G169,S169,R169)</f>
        <v>229</v>
      </c>
      <c r="C169" t="s" s="17">
        <v>37</v>
      </c>
      <c r="D169" s="18">
        <v>3</v>
      </c>
      <c r="E169" t="s" s="19">
        <v>222</v>
      </c>
      <c r="F169" s="18">
        <v>0</v>
      </c>
      <c r="G169" s="18">
        <v>0</v>
      </c>
      <c r="H169" t="s" s="19">
        <v>33</v>
      </c>
      <c r="I169" t="s" s="19">
        <v>223</v>
      </c>
      <c r="J169" s="18">
        <v>4412</v>
      </c>
      <c r="K169" s="18">
        <v>2212</v>
      </c>
      <c r="L169" s="18">
        <v>7217</v>
      </c>
      <c r="M169" s="20">
        <v>0.0893185</v>
      </c>
      <c r="N169" s="18">
        <v>8</v>
      </c>
      <c r="O169" s="18">
        <v>1</v>
      </c>
      <c r="P169" s="18">
        <v>3</v>
      </c>
      <c r="Q169" s="18">
        <v>2</v>
      </c>
      <c r="R169" s="18">
        <v>5</v>
      </c>
      <c r="S169" t="s" s="19">
        <v>43</v>
      </c>
      <c r="T169" s="18">
        <v>0</v>
      </c>
      <c r="U169" s="18">
        <v>0</v>
      </c>
      <c r="V169" s="18">
        <v>100000</v>
      </c>
      <c r="W169" t="s" s="19">
        <v>39</v>
      </c>
    </row>
    <row r="170" ht="20.05" customHeight="1">
      <c r="A170" s="15">
        <v>11</v>
      </c>
      <c r="B170" t="s" s="16">
        <f>CONCATENATE($A170,C170,G170,S170,R170)</f>
        <v>230</v>
      </c>
      <c r="C170" t="s" s="17">
        <v>37</v>
      </c>
      <c r="D170" s="18">
        <v>3</v>
      </c>
      <c r="E170" t="s" s="19">
        <v>222</v>
      </c>
      <c r="F170" s="18">
        <v>0</v>
      </c>
      <c r="G170" s="18">
        <v>0</v>
      </c>
      <c r="H170" t="s" s="19">
        <v>33</v>
      </c>
      <c r="I170" t="s" s="19">
        <v>223</v>
      </c>
      <c r="J170" s="18">
        <v>4412</v>
      </c>
      <c r="K170" s="18">
        <v>2212</v>
      </c>
      <c r="L170" s="18">
        <v>7217</v>
      </c>
      <c r="M170" s="20">
        <v>0.219703</v>
      </c>
      <c r="N170" s="18">
        <v>8</v>
      </c>
      <c r="O170" s="18">
        <v>1</v>
      </c>
      <c r="P170" s="18">
        <v>6</v>
      </c>
      <c r="Q170" s="18">
        <v>5</v>
      </c>
      <c r="R170" s="18">
        <v>1</v>
      </c>
      <c r="S170" t="s" s="19">
        <v>47</v>
      </c>
      <c r="T170" s="18">
        <v>0</v>
      </c>
      <c r="U170" s="18">
        <v>0</v>
      </c>
      <c r="V170" s="18">
        <v>100000</v>
      </c>
      <c r="W170" t="s" s="19">
        <v>39</v>
      </c>
    </row>
    <row r="171" ht="20.05" customHeight="1">
      <c r="A171" s="15">
        <v>11</v>
      </c>
      <c r="B171" t="s" s="16">
        <f>CONCATENATE($A171,C171,G171,S171,R171)</f>
        <v>231</v>
      </c>
      <c r="C171" t="s" s="17">
        <v>37</v>
      </c>
      <c r="D171" s="18">
        <v>3</v>
      </c>
      <c r="E171" t="s" s="19">
        <v>222</v>
      </c>
      <c r="F171" s="18">
        <v>0</v>
      </c>
      <c r="G171" s="18">
        <v>0</v>
      </c>
      <c r="H171" t="s" s="19">
        <v>33</v>
      </c>
      <c r="I171" t="s" s="19">
        <v>223</v>
      </c>
      <c r="J171" s="18">
        <v>4412</v>
      </c>
      <c r="K171" s="18">
        <v>2212</v>
      </c>
      <c r="L171" s="18">
        <v>7217</v>
      </c>
      <c r="M171" s="20">
        <v>0.139867</v>
      </c>
      <c r="N171" s="18">
        <v>8</v>
      </c>
      <c r="O171" s="18">
        <v>1</v>
      </c>
      <c r="P171" s="18">
        <v>4</v>
      </c>
      <c r="Q171" s="18">
        <v>3</v>
      </c>
      <c r="R171" s="18">
        <v>3</v>
      </c>
      <c r="S171" t="s" s="19">
        <v>47</v>
      </c>
      <c r="T171" s="18">
        <v>0</v>
      </c>
      <c r="U171" s="18">
        <v>0</v>
      </c>
      <c r="V171" s="18">
        <v>100000</v>
      </c>
      <c r="W171" t="s" s="19">
        <v>39</v>
      </c>
    </row>
    <row r="172" ht="20.05" customHeight="1">
      <c r="A172" s="15">
        <v>11</v>
      </c>
      <c r="B172" t="s" s="16">
        <f>CONCATENATE($A172,C172,G172,S172,R172)</f>
        <v>232</v>
      </c>
      <c r="C172" t="s" s="17">
        <v>37</v>
      </c>
      <c r="D172" s="18">
        <v>3</v>
      </c>
      <c r="E172" t="s" s="19">
        <v>222</v>
      </c>
      <c r="F172" s="18">
        <v>0</v>
      </c>
      <c r="G172" s="18">
        <v>0</v>
      </c>
      <c r="H172" t="s" s="19">
        <v>33</v>
      </c>
      <c r="I172" t="s" s="19">
        <v>223</v>
      </c>
      <c r="J172" s="18">
        <v>4412</v>
      </c>
      <c r="K172" s="18">
        <v>2212</v>
      </c>
      <c r="L172" s="18">
        <v>7217</v>
      </c>
      <c r="M172" s="20">
        <v>0.0881681</v>
      </c>
      <c r="N172" s="18">
        <v>8</v>
      </c>
      <c r="O172" s="18">
        <v>1</v>
      </c>
      <c r="P172" s="18">
        <v>3</v>
      </c>
      <c r="Q172" s="18">
        <v>2</v>
      </c>
      <c r="R172" s="18">
        <v>5</v>
      </c>
      <c r="S172" t="s" s="19">
        <v>47</v>
      </c>
      <c r="T172" s="18">
        <v>0</v>
      </c>
      <c r="U172" s="18">
        <v>0</v>
      </c>
      <c r="V172" s="18">
        <v>100000</v>
      </c>
      <c r="W172" t="s" s="19">
        <v>39</v>
      </c>
    </row>
    <row r="173" ht="20.05" customHeight="1">
      <c r="A173" s="15">
        <v>11</v>
      </c>
      <c r="B173" t="s" s="16">
        <f>CONCATENATE($A173,C173,G173,S173,R173)</f>
        <v>233</v>
      </c>
      <c r="C173" t="s" s="17">
        <v>31</v>
      </c>
      <c r="D173" s="18">
        <v>3</v>
      </c>
      <c r="E173" t="s" s="19">
        <v>222</v>
      </c>
      <c r="F173" s="18">
        <v>0</v>
      </c>
      <c r="G173" s="18">
        <v>1</v>
      </c>
      <c r="H173" t="s" s="19">
        <v>33</v>
      </c>
      <c r="I173" t="s" s="19">
        <v>223</v>
      </c>
      <c r="J173" s="18">
        <v>4423</v>
      </c>
      <c r="K173" s="18">
        <v>2223</v>
      </c>
      <c r="L173" s="18">
        <v>7239</v>
      </c>
      <c r="M173" s="20">
        <v>0.07830529999999999</v>
      </c>
      <c r="N173" s="18">
        <v>8</v>
      </c>
      <c r="O173" s="18">
        <v>1</v>
      </c>
      <c r="P173" t="s" s="19">
        <v>35</v>
      </c>
      <c r="Q173" t="s" s="19">
        <v>35</v>
      </c>
      <c r="R173" t="s" s="19">
        <v>35</v>
      </c>
      <c r="S173" t="s" s="19">
        <v>35</v>
      </c>
      <c r="T173" t="s" s="19">
        <v>35</v>
      </c>
      <c r="U173" t="s" s="19">
        <v>35</v>
      </c>
      <c r="V173" t="s" s="19">
        <v>35</v>
      </c>
      <c r="W173" t="s" s="19">
        <v>35</v>
      </c>
    </row>
    <row r="174" ht="20.05" customHeight="1">
      <c r="A174" s="15">
        <v>11</v>
      </c>
      <c r="B174" t="s" s="16">
        <f>CONCATENATE($A174,C174,G174,S174,R174)</f>
        <v>234</v>
      </c>
      <c r="C174" t="s" s="17">
        <v>52</v>
      </c>
      <c r="D174" s="18">
        <v>3</v>
      </c>
      <c r="E174" t="s" s="19">
        <v>222</v>
      </c>
      <c r="F174" s="18">
        <v>0</v>
      </c>
      <c r="G174" s="18">
        <v>1</v>
      </c>
      <c r="H174" t="s" s="19">
        <v>33</v>
      </c>
      <c r="I174" t="s" s="19">
        <v>53</v>
      </c>
      <c r="J174" s="18">
        <v>764</v>
      </c>
      <c r="K174" s="18">
        <v>388</v>
      </c>
      <c r="L174" s="18">
        <v>943</v>
      </c>
      <c r="M174" s="20">
        <v>0.262479</v>
      </c>
      <c r="N174" s="18">
        <v>8</v>
      </c>
      <c r="O174" s="18">
        <v>1</v>
      </c>
      <c r="P174" t="s" s="19">
        <v>35</v>
      </c>
      <c r="Q174" t="s" s="19">
        <v>35</v>
      </c>
      <c r="R174" t="s" s="19">
        <v>35</v>
      </c>
      <c r="S174" t="s" s="19">
        <v>35</v>
      </c>
      <c r="T174" t="s" s="19">
        <v>35</v>
      </c>
      <c r="U174" t="s" s="19">
        <v>35</v>
      </c>
      <c r="V174" t="s" s="19">
        <v>35</v>
      </c>
      <c r="W174" t="s" s="19">
        <v>35</v>
      </c>
    </row>
    <row r="175" ht="20.05" customHeight="1">
      <c r="A175" s="15">
        <v>11</v>
      </c>
      <c r="B175" t="s" s="16">
        <f>CONCATENATE($A175,C175,G175,S175,R175)</f>
        <v>235</v>
      </c>
      <c r="C175" t="s" s="17">
        <v>37</v>
      </c>
      <c r="D175" s="18">
        <v>3</v>
      </c>
      <c r="E175" t="s" s="19">
        <v>222</v>
      </c>
      <c r="F175" s="18">
        <v>0</v>
      </c>
      <c r="G175" s="18">
        <v>1</v>
      </c>
      <c r="H175" t="s" s="19">
        <v>33</v>
      </c>
      <c r="I175" t="s" s="19">
        <v>223</v>
      </c>
      <c r="J175" s="18">
        <v>4412</v>
      </c>
      <c r="K175" s="18">
        <v>2212</v>
      </c>
      <c r="L175" s="18">
        <v>7217</v>
      </c>
      <c r="M175" s="20">
        <v>0.141122</v>
      </c>
      <c r="N175" s="18">
        <v>8</v>
      </c>
      <c r="O175" s="18">
        <v>1</v>
      </c>
      <c r="P175" s="18">
        <v>4</v>
      </c>
      <c r="Q175" s="18">
        <v>3</v>
      </c>
      <c r="R175" s="18">
        <v>3</v>
      </c>
      <c r="S175" t="s" s="19">
        <v>43</v>
      </c>
      <c r="T175" s="18">
        <v>0</v>
      </c>
      <c r="U175" s="18">
        <v>0</v>
      </c>
      <c r="V175" s="18">
        <v>100000</v>
      </c>
      <c r="W175" t="s" s="19">
        <v>55</v>
      </c>
    </row>
    <row r="176" ht="20.05" customHeight="1">
      <c r="A176" s="15">
        <v>11</v>
      </c>
      <c r="B176" t="s" s="16">
        <f>CONCATENATE($A176,C176,G176,S176,R176)</f>
        <v>236</v>
      </c>
      <c r="C176" t="s" s="17">
        <v>57</v>
      </c>
      <c r="D176" s="18">
        <v>3</v>
      </c>
      <c r="E176" t="s" s="19">
        <v>222</v>
      </c>
      <c r="F176" s="18">
        <v>0</v>
      </c>
      <c r="G176" s="18">
        <v>0</v>
      </c>
      <c r="H176" t="s" s="19">
        <v>33</v>
      </c>
      <c r="I176" t="s" s="19">
        <v>58</v>
      </c>
      <c r="J176" s="18">
        <v>6848</v>
      </c>
      <c r="K176" s="18">
        <v>3430</v>
      </c>
      <c r="L176" s="18">
        <v>11862</v>
      </c>
      <c r="M176" s="20">
        <v>5.15036</v>
      </c>
      <c r="N176" s="18">
        <v>4</v>
      </c>
      <c r="O176" s="18">
        <v>1</v>
      </c>
      <c r="P176" t="s" s="19">
        <v>35</v>
      </c>
      <c r="Q176" t="s" s="19">
        <v>35</v>
      </c>
      <c r="R176" t="s" s="19">
        <v>35</v>
      </c>
      <c r="S176" t="s" s="19">
        <v>35</v>
      </c>
      <c r="T176" t="s" s="19">
        <v>35</v>
      </c>
      <c r="U176" t="s" s="19">
        <v>35</v>
      </c>
      <c r="V176" t="s" s="19">
        <v>35</v>
      </c>
      <c r="W176" t="s" s="19">
        <v>35</v>
      </c>
    </row>
    <row r="177" ht="20.05" customHeight="1">
      <c r="A177" s="15">
        <v>11</v>
      </c>
      <c r="B177" t="s" s="16">
        <f>CONCATENATE($A177,C177,G177,S177,R177)</f>
        <v>237</v>
      </c>
      <c r="C177" t="s" s="17">
        <v>60</v>
      </c>
      <c r="D177" s="18">
        <v>3</v>
      </c>
      <c r="E177" t="s" s="19">
        <v>222</v>
      </c>
      <c r="F177" s="18">
        <v>0</v>
      </c>
      <c r="G177" s="18">
        <v>0</v>
      </c>
      <c r="H177" t="s" s="19">
        <v>33</v>
      </c>
      <c r="I177" t="s" s="19">
        <v>58</v>
      </c>
      <c r="J177" s="18">
        <v>6848</v>
      </c>
      <c r="K177" s="18">
        <v>3430</v>
      </c>
      <c r="L177" s="18">
        <v>11862</v>
      </c>
      <c r="M177" s="20">
        <v>2.62168</v>
      </c>
      <c r="N177" s="18">
        <v>4</v>
      </c>
      <c r="O177" s="18">
        <v>1</v>
      </c>
      <c r="P177" t="s" s="19">
        <v>35</v>
      </c>
      <c r="Q177" t="s" s="19">
        <v>35</v>
      </c>
      <c r="R177" t="s" s="19">
        <v>35</v>
      </c>
      <c r="S177" t="s" s="19">
        <v>35</v>
      </c>
      <c r="T177" t="s" s="19">
        <v>35</v>
      </c>
      <c r="U177" t="s" s="19">
        <v>35</v>
      </c>
      <c r="V177" t="s" s="19">
        <v>35</v>
      </c>
      <c r="W177" t="s" s="19">
        <v>35</v>
      </c>
    </row>
    <row r="178" ht="20.05" customHeight="1">
      <c r="A178" s="15">
        <v>11</v>
      </c>
      <c r="B178" t="s" s="16">
        <f>CONCATENATE($A178,C178,G178,S178,R178)</f>
        <v>238</v>
      </c>
      <c r="C178" t="s" s="17">
        <v>62</v>
      </c>
      <c r="D178" s="18">
        <v>3</v>
      </c>
      <c r="E178" t="s" s="19">
        <v>222</v>
      </c>
      <c r="F178" s="18">
        <v>0</v>
      </c>
      <c r="G178" s="18">
        <v>0</v>
      </c>
      <c r="H178" t="s" s="19">
        <v>80</v>
      </c>
      <c r="I178" t="s" s="19">
        <v>58</v>
      </c>
      <c r="J178" s="18">
        <v>6384</v>
      </c>
      <c r="K178" s="18">
        <v>3198</v>
      </c>
      <c r="L178" s="18">
        <v>10856</v>
      </c>
      <c r="M178" s="20">
        <v>3.51771</v>
      </c>
      <c r="N178" s="18">
        <v>4</v>
      </c>
      <c r="O178" s="18">
        <v>1</v>
      </c>
      <c r="P178" t="s" s="19">
        <v>35</v>
      </c>
      <c r="Q178" t="s" s="19">
        <v>35</v>
      </c>
      <c r="R178" t="s" s="19">
        <v>35</v>
      </c>
      <c r="S178" t="s" s="19">
        <v>35</v>
      </c>
      <c r="T178" t="s" s="19">
        <v>35</v>
      </c>
      <c r="U178" t="s" s="19">
        <v>35</v>
      </c>
      <c r="V178" t="s" s="19">
        <v>35</v>
      </c>
      <c r="W178" t="s" s="19">
        <v>35</v>
      </c>
    </row>
    <row r="179" ht="20.05" customHeight="1">
      <c r="A179" s="15">
        <v>12</v>
      </c>
      <c r="B179" t="s" s="16">
        <f>CONCATENATE($A179,C179,G179,S179,R179)</f>
        <v>239</v>
      </c>
      <c r="C179" t="s" s="17">
        <v>31</v>
      </c>
      <c r="D179" s="18">
        <v>3</v>
      </c>
      <c r="E179" t="s" s="19">
        <v>34</v>
      </c>
      <c r="F179" s="18">
        <v>1</v>
      </c>
      <c r="G179" s="18">
        <v>0</v>
      </c>
      <c r="H179" t="s" s="19">
        <v>80</v>
      </c>
      <c r="I179" t="s" s="19">
        <v>240</v>
      </c>
      <c r="J179" s="18">
        <v>4988</v>
      </c>
      <c r="K179" s="18">
        <v>2500</v>
      </c>
      <c r="L179" s="18">
        <v>8275</v>
      </c>
      <c r="M179" s="20">
        <v>0.759817</v>
      </c>
      <c r="N179" s="18">
        <v>8</v>
      </c>
      <c r="O179" s="18">
        <v>1</v>
      </c>
      <c r="P179" t="s" s="19">
        <v>35</v>
      </c>
      <c r="Q179" t="s" s="19">
        <v>35</v>
      </c>
      <c r="R179" t="s" s="19">
        <v>35</v>
      </c>
      <c r="S179" t="s" s="19">
        <v>35</v>
      </c>
      <c r="T179" t="s" s="19">
        <v>35</v>
      </c>
      <c r="U179" t="s" s="19">
        <v>35</v>
      </c>
      <c r="V179" t="s" s="19">
        <v>35</v>
      </c>
      <c r="W179" t="s" s="19">
        <v>35</v>
      </c>
    </row>
    <row r="180" ht="20.05" customHeight="1">
      <c r="A180" s="15">
        <v>12</v>
      </c>
      <c r="B180" t="s" s="16">
        <f>CONCATENATE($A180,C180,G180,S180,R180)</f>
        <v>241</v>
      </c>
      <c r="C180" t="s" s="17">
        <v>37</v>
      </c>
      <c r="D180" s="18">
        <v>3</v>
      </c>
      <c r="E180" t="s" s="19">
        <v>34</v>
      </c>
      <c r="F180" s="18">
        <v>1</v>
      </c>
      <c r="G180" s="18">
        <v>0</v>
      </c>
      <c r="H180" t="s" s="19">
        <v>80</v>
      </c>
      <c r="I180" t="s" s="19">
        <v>240</v>
      </c>
      <c r="J180" s="18">
        <v>4988</v>
      </c>
      <c r="K180" s="18">
        <v>2500</v>
      </c>
      <c r="L180" s="18">
        <v>8275</v>
      </c>
      <c r="M180" s="20">
        <v>1.50008</v>
      </c>
      <c r="N180" s="18">
        <v>8</v>
      </c>
      <c r="O180" s="18">
        <v>1</v>
      </c>
      <c r="P180" s="18">
        <v>7</v>
      </c>
      <c r="Q180" s="18">
        <v>3</v>
      </c>
      <c r="R180" s="18">
        <v>1</v>
      </c>
      <c r="S180" t="s" s="19">
        <v>38</v>
      </c>
      <c r="T180" s="18">
        <v>0</v>
      </c>
      <c r="U180" s="18">
        <v>0</v>
      </c>
      <c r="V180" s="18">
        <v>100000</v>
      </c>
      <c r="W180" t="s" s="19">
        <v>39</v>
      </c>
    </row>
    <row r="181" ht="20.05" customHeight="1">
      <c r="A181" s="15">
        <v>12</v>
      </c>
      <c r="B181" t="s" s="16">
        <f>CONCATENATE($A181,C181,G181,S181,R181)</f>
        <v>242</v>
      </c>
      <c r="C181" t="s" s="17">
        <v>37</v>
      </c>
      <c r="D181" s="18">
        <v>3</v>
      </c>
      <c r="E181" t="s" s="19">
        <v>34</v>
      </c>
      <c r="F181" s="18">
        <v>1</v>
      </c>
      <c r="G181" s="18">
        <v>0</v>
      </c>
      <c r="H181" t="s" s="19">
        <v>80</v>
      </c>
      <c r="I181" t="s" s="19">
        <v>240</v>
      </c>
      <c r="J181" s="18">
        <v>4988</v>
      </c>
      <c r="K181" s="18">
        <v>2500</v>
      </c>
      <c r="L181" s="18">
        <v>8275</v>
      </c>
      <c r="M181" s="20">
        <v>1.40997</v>
      </c>
      <c r="N181" s="18">
        <v>8</v>
      </c>
      <c r="O181" s="18">
        <v>1</v>
      </c>
      <c r="P181" s="18">
        <v>5</v>
      </c>
      <c r="Q181" s="18">
        <v>1</v>
      </c>
      <c r="R181" s="18">
        <v>3</v>
      </c>
      <c r="S181" t="s" s="19">
        <v>38</v>
      </c>
      <c r="T181" s="18">
        <v>0</v>
      </c>
      <c r="U181" s="18">
        <v>0</v>
      </c>
      <c r="V181" s="18">
        <v>100000</v>
      </c>
      <c r="W181" t="s" s="19">
        <v>39</v>
      </c>
    </row>
    <row r="182" ht="20.05" customHeight="1">
      <c r="A182" s="15">
        <v>12</v>
      </c>
      <c r="B182" t="s" s="16">
        <f>CONCATENATE($A182,C182,G182,S182,R182)</f>
        <v>243</v>
      </c>
      <c r="C182" t="s" s="17">
        <v>37</v>
      </c>
      <c r="D182" s="18">
        <v>3</v>
      </c>
      <c r="E182" t="s" s="19">
        <v>34</v>
      </c>
      <c r="F182" s="18">
        <v>1</v>
      </c>
      <c r="G182" s="18">
        <v>0</v>
      </c>
      <c r="H182" t="s" s="19">
        <v>80</v>
      </c>
      <c r="I182" t="s" s="19">
        <v>240</v>
      </c>
      <c r="J182" s="18">
        <v>4988</v>
      </c>
      <c r="K182" s="18">
        <v>2500</v>
      </c>
      <c r="L182" s="18">
        <v>8275</v>
      </c>
      <c r="M182" s="20">
        <v>1.07109</v>
      </c>
      <c r="N182" s="18">
        <v>8</v>
      </c>
      <c r="O182" s="18">
        <v>1</v>
      </c>
      <c r="P182" s="18">
        <v>3</v>
      </c>
      <c r="Q182" s="18">
        <v>1</v>
      </c>
      <c r="R182" s="18">
        <v>5</v>
      </c>
      <c r="S182" t="s" s="19">
        <v>38</v>
      </c>
      <c r="T182" s="18">
        <v>0</v>
      </c>
      <c r="U182" s="18">
        <v>0</v>
      </c>
      <c r="V182" s="18">
        <v>100000</v>
      </c>
      <c r="W182" t="s" s="19">
        <v>39</v>
      </c>
    </row>
    <row r="183" ht="20.05" customHeight="1">
      <c r="A183" s="15">
        <v>12</v>
      </c>
      <c r="B183" t="s" s="16">
        <f>CONCATENATE($A183,C183,G183,S183,R183)</f>
        <v>244</v>
      </c>
      <c r="C183" t="s" s="17">
        <v>37</v>
      </c>
      <c r="D183" s="18">
        <v>3</v>
      </c>
      <c r="E183" t="s" s="19">
        <v>34</v>
      </c>
      <c r="F183" s="18">
        <v>1</v>
      </c>
      <c r="G183" s="18">
        <v>0</v>
      </c>
      <c r="H183" t="s" s="19">
        <v>80</v>
      </c>
      <c r="I183" t="s" s="19">
        <v>222</v>
      </c>
      <c r="J183" s="18">
        <v>3432</v>
      </c>
      <c r="K183" s="18">
        <v>1722</v>
      </c>
      <c r="L183" s="18">
        <v>5314</v>
      </c>
      <c r="M183" s="20">
        <v>0.382679</v>
      </c>
      <c r="N183" s="18">
        <v>8</v>
      </c>
      <c r="O183" s="18">
        <v>1</v>
      </c>
      <c r="P183" s="18">
        <v>4</v>
      </c>
      <c r="Q183" s="18">
        <v>1</v>
      </c>
      <c r="R183" s="18">
        <v>1</v>
      </c>
      <c r="S183" t="s" s="19">
        <v>43</v>
      </c>
      <c r="T183" s="18">
        <v>0</v>
      </c>
      <c r="U183" s="18">
        <v>0</v>
      </c>
      <c r="V183" s="18">
        <v>100000</v>
      </c>
      <c r="W183" t="s" s="19">
        <v>39</v>
      </c>
    </row>
    <row r="184" ht="20.05" customHeight="1">
      <c r="A184" s="15">
        <v>12</v>
      </c>
      <c r="B184" t="s" s="16">
        <f>CONCATENATE($A184,C184,G184,S184,R184)</f>
        <v>245</v>
      </c>
      <c r="C184" t="s" s="17">
        <v>37</v>
      </c>
      <c r="D184" s="18">
        <v>3</v>
      </c>
      <c r="E184" t="s" s="19">
        <v>34</v>
      </c>
      <c r="F184" s="18">
        <v>1</v>
      </c>
      <c r="G184" s="18">
        <v>0</v>
      </c>
      <c r="H184" t="s" s="19">
        <v>80</v>
      </c>
      <c r="I184" t="s" s="19">
        <v>154</v>
      </c>
      <c r="J184" s="18">
        <v>4468</v>
      </c>
      <c r="K184" s="18">
        <v>2240</v>
      </c>
      <c r="L184" s="18">
        <v>7285</v>
      </c>
      <c r="M184" s="20">
        <v>0.284257</v>
      </c>
      <c r="N184" s="18">
        <v>8</v>
      </c>
      <c r="O184" s="18">
        <v>1</v>
      </c>
      <c r="P184" s="18">
        <v>3</v>
      </c>
      <c r="Q184" s="18">
        <v>1</v>
      </c>
      <c r="R184" s="18">
        <v>3</v>
      </c>
      <c r="S184" t="s" s="19">
        <v>43</v>
      </c>
      <c r="T184" s="18">
        <v>0</v>
      </c>
      <c r="U184" s="18">
        <v>0</v>
      </c>
      <c r="V184" s="18">
        <v>100000</v>
      </c>
      <c r="W184" t="s" s="19">
        <v>39</v>
      </c>
    </row>
    <row r="185" ht="20.05" customHeight="1">
      <c r="A185" s="15">
        <v>12</v>
      </c>
      <c r="B185" t="s" s="16">
        <f>CONCATENATE($A185,C185,G185,S185,R185)</f>
        <v>246</v>
      </c>
      <c r="C185" t="s" s="17">
        <v>37</v>
      </c>
      <c r="D185" s="18">
        <v>3</v>
      </c>
      <c r="E185" t="s" s="19">
        <v>34</v>
      </c>
      <c r="F185" s="18">
        <v>1</v>
      </c>
      <c r="G185" s="18">
        <v>0</v>
      </c>
      <c r="H185" t="s" s="19">
        <v>80</v>
      </c>
      <c r="I185" t="s" s="19">
        <v>240</v>
      </c>
      <c r="J185" s="18">
        <v>4988</v>
      </c>
      <c r="K185" s="18">
        <v>2500</v>
      </c>
      <c r="L185" s="18">
        <v>8275</v>
      </c>
      <c r="M185" s="20">
        <v>0.787783</v>
      </c>
      <c r="N185" s="18">
        <v>8</v>
      </c>
      <c r="O185" s="18">
        <v>1</v>
      </c>
      <c r="P185" s="18">
        <v>3</v>
      </c>
      <c r="Q185" s="18">
        <v>1</v>
      </c>
      <c r="R185" s="18">
        <v>5</v>
      </c>
      <c r="S185" t="s" s="19">
        <v>43</v>
      </c>
      <c r="T185" s="18">
        <v>0</v>
      </c>
      <c r="U185" s="18">
        <v>0</v>
      </c>
      <c r="V185" s="18">
        <v>100000</v>
      </c>
      <c r="W185" t="s" s="19">
        <v>39</v>
      </c>
    </row>
    <row r="186" ht="20.05" customHeight="1">
      <c r="A186" s="15">
        <v>12</v>
      </c>
      <c r="B186" t="s" s="16">
        <f>CONCATENATE($A186,C186,G186,S186,R186)</f>
        <v>247</v>
      </c>
      <c r="C186" t="s" s="17">
        <v>37</v>
      </c>
      <c r="D186" s="18">
        <v>3</v>
      </c>
      <c r="E186" t="s" s="19">
        <v>34</v>
      </c>
      <c r="F186" s="18">
        <v>1</v>
      </c>
      <c r="G186" s="18">
        <v>0</v>
      </c>
      <c r="H186" t="s" s="19">
        <v>80</v>
      </c>
      <c r="I186" t="s" s="19">
        <v>240</v>
      </c>
      <c r="J186" s="18">
        <v>4988</v>
      </c>
      <c r="K186" s="18">
        <v>2500</v>
      </c>
      <c r="L186" s="18">
        <v>8275</v>
      </c>
      <c r="M186" s="20">
        <v>1.72055</v>
      </c>
      <c r="N186" s="18">
        <v>8</v>
      </c>
      <c r="O186" s="18">
        <v>1</v>
      </c>
      <c r="P186" s="18">
        <v>7</v>
      </c>
      <c r="Q186" s="18">
        <v>3</v>
      </c>
      <c r="R186" s="18">
        <v>1</v>
      </c>
      <c r="S186" t="s" s="19">
        <v>47</v>
      </c>
      <c r="T186" s="18">
        <v>0</v>
      </c>
      <c r="U186" s="18">
        <v>0</v>
      </c>
      <c r="V186" s="18">
        <v>100000</v>
      </c>
      <c r="W186" t="s" s="19">
        <v>39</v>
      </c>
    </row>
    <row r="187" ht="20.05" customHeight="1">
      <c r="A187" s="15">
        <v>12</v>
      </c>
      <c r="B187" t="s" s="16">
        <f>CONCATENATE($A187,C187,G187,S187,R187)</f>
        <v>248</v>
      </c>
      <c r="C187" t="s" s="17">
        <v>37</v>
      </c>
      <c r="D187" s="18">
        <v>3</v>
      </c>
      <c r="E187" t="s" s="19">
        <v>34</v>
      </c>
      <c r="F187" s="18">
        <v>1</v>
      </c>
      <c r="G187" s="18">
        <v>0</v>
      </c>
      <c r="H187" t="s" s="19">
        <v>80</v>
      </c>
      <c r="I187" t="s" s="19">
        <v>249</v>
      </c>
      <c r="J187" s="18">
        <v>4728</v>
      </c>
      <c r="K187" s="18">
        <v>2370</v>
      </c>
      <c r="L187" s="18">
        <v>7786</v>
      </c>
      <c r="M187" s="20">
        <v>1.76937</v>
      </c>
      <c r="N187" s="18">
        <v>8</v>
      </c>
      <c r="O187" s="18">
        <v>1</v>
      </c>
      <c r="P187" s="18">
        <v>4</v>
      </c>
      <c r="Q187" s="18">
        <v>1</v>
      </c>
      <c r="R187" s="18">
        <v>3</v>
      </c>
      <c r="S187" t="s" s="19">
        <v>47</v>
      </c>
      <c r="T187" s="18">
        <v>0</v>
      </c>
      <c r="U187" s="18">
        <v>0</v>
      </c>
      <c r="V187" s="18">
        <v>100000</v>
      </c>
      <c r="W187" t="s" s="19">
        <v>39</v>
      </c>
    </row>
    <row r="188" ht="20.05" customHeight="1">
      <c r="A188" s="15">
        <v>12</v>
      </c>
      <c r="B188" t="s" s="16">
        <f>CONCATENATE($A188,C188,G188,S188,R188)</f>
        <v>250</v>
      </c>
      <c r="C188" t="s" s="17">
        <v>37</v>
      </c>
      <c r="D188" s="18">
        <v>3</v>
      </c>
      <c r="E188" t="s" s="19">
        <v>34</v>
      </c>
      <c r="F188" s="18">
        <v>1</v>
      </c>
      <c r="G188" s="18">
        <v>0</v>
      </c>
      <c r="H188" t="s" s="19">
        <v>80</v>
      </c>
      <c r="I188" t="s" s="19">
        <v>240</v>
      </c>
      <c r="J188" s="18">
        <v>4988</v>
      </c>
      <c r="K188" s="18">
        <v>2500</v>
      </c>
      <c r="L188" s="18">
        <v>8275</v>
      </c>
      <c r="M188" s="20">
        <v>0.551606</v>
      </c>
      <c r="N188" s="18">
        <v>8</v>
      </c>
      <c r="O188" s="18">
        <v>1</v>
      </c>
      <c r="P188" s="18">
        <v>3</v>
      </c>
      <c r="Q188" s="18">
        <v>1</v>
      </c>
      <c r="R188" s="18">
        <v>5</v>
      </c>
      <c r="S188" t="s" s="19">
        <v>47</v>
      </c>
      <c r="T188" s="18">
        <v>0</v>
      </c>
      <c r="U188" s="18">
        <v>0</v>
      </c>
      <c r="V188" s="18">
        <v>100000</v>
      </c>
      <c r="W188" t="s" s="19">
        <v>39</v>
      </c>
    </row>
    <row r="189" ht="20.05" customHeight="1">
      <c r="A189" s="15">
        <v>12</v>
      </c>
      <c r="B189" t="s" s="16">
        <f>CONCATENATE($A189,C189,G189,S189,R189)</f>
        <v>251</v>
      </c>
      <c r="C189" t="s" s="17">
        <v>31</v>
      </c>
      <c r="D189" s="18">
        <v>3</v>
      </c>
      <c r="E189" t="s" s="19">
        <v>34</v>
      </c>
      <c r="F189" s="18">
        <v>1</v>
      </c>
      <c r="G189" s="18">
        <v>1</v>
      </c>
      <c r="H189" t="s" s="19">
        <v>80</v>
      </c>
      <c r="I189" t="s" s="19">
        <v>240</v>
      </c>
      <c r="J189" s="18">
        <v>5001</v>
      </c>
      <c r="K189" s="18">
        <v>2513</v>
      </c>
      <c r="L189" s="18">
        <v>8301</v>
      </c>
      <c r="M189" s="20">
        <v>2.06953</v>
      </c>
      <c r="N189" s="18">
        <v>8</v>
      </c>
      <c r="O189" s="18">
        <v>1</v>
      </c>
      <c r="P189" t="s" s="19">
        <v>35</v>
      </c>
      <c r="Q189" t="s" s="19">
        <v>35</v>
      </c>
      <c r="R189" t="s" s="19">
        <v>35</v>
      </c>
      <c r="S189" t="s" s="19">
        <v>35</v>
      </c>
      <c r="T189" t="s" s="19">
        <v>35</v>
      </c>
      <c r="U189" t="s" s="19">
        <v>35</v>
      </c>
      <c r="V189" t="s" s="19">
        <v>35</v>
      </c>
      <c r="W189" t="s" s="19">
        <v>35</v>
      </c>
    </row>
    <row r="190" ht="20.05" customHeight="1">
      <c r="A190" s="15">
        <v>12</v>
      </c>
      <c r="B190" t="s" s="16">
        <f>CONCATENATE($A190,C190,G190,S190,R190)</f>
        <v>252</v>
      </c>
      <c r="C190" t="s" s="17">
        <v>52</v>
      </c>
      <c r="D190" s="18">
        <v>3</v>
      </c>
      <c r="E190" t="s" s="19">
        <v>34</v>
      </c>
      <c r="F190" s="18">
        <v>1</v>
      </c>
      <c r="G190" s="18">
        <v>1</v>
      </c>
      <c r="H190" t="s" s="19">
        <v>80</v>
      </c>
      <c r="I190" t="s" s="19">
        <v>53</v>
      </c>
      <c r="J190" s="18">
        <v>776</v>
      </c>
      <c r="K190" s="18">
        <v>394</v>
      </c>
      <c r="L190" s="18">
        <v>940</v>
      </c>
      <c r="M190" s="20">
        <v>0.111232</v>
      </c>
      <c r="N190" s="18">
        <v>8</v>
      </c>
      <c r="O190" s="18">
        <v>1</v>
      </c>
      <c r="P190" t="s" s="19">
        <v>35</v>
      </c>
      <c r="Q190" t="s" s="19">
        <v>35</v>
      </c>
      <c r="R190" t="s" s="19">
        <v>35</v>
      </c>
      <c r="S190" t="s" s="19">
        <v>35</v>
      </c>
      <c r="T190" t="s" s="19">
        <v>35</v>
      </c>
      <c r="U190" t="s" s="19">
        <v>35</v>
      </c>
      <c r="V190" t="s" s="19">
        <v>35</v>
      </c>
      <c r="W190" t="s" s="19">
        <v>35</v>
      </c>
    </row>
    <row r="191" ht="20.05" customHeight="1">
      <c r="A191" s="15">
        <v>12</v>
      </c>
      <c r="B191" t="s" s="16">
        <f>CONCATENATE($A191,C191,G191,S191,R191)</f>
        <v>253</v>
      </c>
      <c r="C191" t="s" s="17">
        <v>37</v>
      </c>
      <c r="D191" s="18">
        <v>3</v>
      </c>
      <c r="E191" t="s" s="19">
        <v>34</v>
      </c>
      <c r="F191" s="18">
        <v>1</v>
      </c>
      <c r="G191" s="18">
        <v>1</v>
      </c>
      <c r="H191" t="s" s="19">
        <v>80</v>
      </c>
      <c r="I191" t="s" s="19">
        <v>154</v>
      </c>
      <c r="J191" s="18">
        <v>4468</v>
      </c>
      <c r="K191" s="18">
        <v>2240</v>
      </c>
      <c r="L191" s="18">
        <v>7285</v>
      </c>
      <c r="M191" s="20">
        <v>0.286817</v>
      </c>
      <c r="N191" s="18">
        <v>8</v>
      </c>
      <c r="O191" s="18">
        <v>1</v>
      </c>
      <c r="P191" s="18">
        <v>3</v>
      </c>
      <c r="Q191" s="18">
        <v>1</v>
      </c>
      <c r="R191" s="18">
        <v>3</v>
      </c>
      <c r="S191" t="s" s="19">
        <v>43</v>
      </c>
      <c r="T191" s="18">
        <v>0</v>
      </c>
      <c r="U191" s="18">
        <v>0</v>
      </c>
      <c r="V191" s="18">
        <v>100000</v>
      </c>
      <c r="W191" t="s" s="19">
        <v>55</v>
      </c>
    </row>
    <row r="192" ht="20.05" customHeight="1">
      <c r="A192" s="15">
        <v>12</v>
      </c>
      <c r="B192" t="s" s="16">
        <f>CONCATENATE($A192,C192,G192,S192,R192)</f>
        <v>254</v>
      </c>
      <c r="C192" t="s" s="17">
        <v>57</v>
      </c>
      <c r="D192" s="18">
        <v>3</v>
      </c>
      <c r="E192" t="s" s="19">
        <v>34</v>
      </c>
      <c r="F192" s="18">
        <v>0</v>
      </c>
      <c r="G192" s="18">
        <v>0</v>
      </c>
      <c r="H192" t="s" s="19">
        <v>80</v>
      </c>
      <c r="I192" t="s" s="19">
        <v>58</v>
      </c>
      <c r="J192" s="18">
        <v>4032</v>
      </c>
      <c r="K192" s="18">
        <v>2022</v>
      </c>
      <c r="L192" s="18">
        <v>6466</v>
      </c>
      <c r="M192" s="20">
        <v>473.536</v>
      </c>
      <c r="N192" s="18">
        <v>4</v>
      </c>
      <c r="O192" s="18">
        <v>1</v>
      </c>
      <c r="P192" t="s" s="19">
        <v>35</v>
      </c>
      <c r="Q192" t="s" s="19">
        <v>35</v>
      </c>
      <c r="R192" t="s" s="19">
        <v>35</v>
      </c>
      <c r="S192" t="s" s="19">
        <v>35</v>
      </c>
      <c r="T192" t="s" s="19">
        <v>35</v>
      </c>
      <c r="U192" t="s" s="19">
        <v>35</v>
      </c>
      <c r="V192" t="s" s="19">
        <v>35</v>
      </c>
      <c r="W192" t="s" s="19">
        <v>35</v>
      </c>
    </row>
    <row r="193" ht="20.05" customHeight="1">
      <c r="A193" s="15">
        <v>12</v>
      </c>
      <c r="B193" t="s" s="16">
        <f>CONCATENATE($A193,C193,G193,S193,R193)</f>
        <v>255</v>
      </c>
      <c r="C193" t="s" s="17">
        <v>60</v>
      </c>
      <c r="D193" s="18">
        <v>3</v>
      </c>
      <c r="E193" t="s" s="19">
        <v>34</v>
      </c>
      <c r="F193" s="18">
        <v>0</v>
      </c>
      <c r="G193" s="18">
        <v>0</v>
      </c>
      <c r="H193" t="s" s="19">
        <v>80</v>
      </c>
      <c r="I193" t="s" s="19">
        <v>58</v>
      </c>
      <c r="J193" s="18">
        <v>4680</v>
      </c>
      <c r="K193" s="18">
        <v>2346</v>
      </c>
      <c r="L193" s="18">
        <v>7706</v>
      </c>
      <c r="M193" s="20">
        <v>160.068</v>
      </c>
      <c r="N193" s="18">
        <v>4</v>
      </c>
      <c r="O193" s="18">
        <v>1</v>
      </c>
      <c r="P193" t="s" s="19">
        <v>35</v>
      </c>
      <c r="Q193" t="s" s="19">
        <v>35</v>
      </c>
      <c r="R193" t="s" s="19">
        <v>35</v>
      </c>
      <c r="S193" t="s" s="19">
        <v>35</v>
      </c>
      <c r="T193" t="s" s="19">
        <v>35</v>
      </c>
      <c r="U193" t="s" s="19">
        <v>35</v>
      </c>
      <c r="V193" t="s" s="19">
        <v>35</v>
      </c>
      <c r="W193" t="s" s="19">
        <v>35</v>
      </c>
    </row>
    <row r="194" ht="20.05" customHeight="1">
      <c r="A194" s="15">
        <v>12</v>
      </c>
      <c r="B194" t="s" s="16">
        <f>CONCATENATE($A194,C194,G194,S194,R194)</f>
        <v>256</v>
      </c>
      <c r="C194" t="s" s="17">
        <v>62</v>
      </c>
      <c r="D194" s="18">
        <v>3</v>
      </c>
      <c r="E194" t="s" s="19">
        <v>34</v>
      </c>
      <c r="F194" s="18">
        <v>0</v>
      </c>
      <c r="G194" s="18">
        <v>0</v>
      </c>
      <c r="H194" t="s" s="19">
        <v>80</v>
      </c>
      <c r="I194" t="s" s="19">
        <v>58</v>
      </c>
      <c r="J194" s="18">
        <v>4680</v>
      </c>
      <c r="K194" s="18">
        <v>2346</v>
      </c>
      <c r="L194" s="18">
        <v>7764</v>
      </c>
      <c r="M194" s="20">
        <v>2.49204</v>
      </c>
      <c r="N194" s="18">
        <v>4</v>
      </c>
      <c r="O194" s="18">
        <v>1</v>
      </c>
      <c r="P194" t="s" s="19">
        <v>35</v>
      </c>
      <c r="Q194" t="s" s="19">
        <v>35</v>
      </c>
      <c r="R194" t="s" s="19">
        <v>35</v>
      </c>
      <c r="S194" t="s" s="19">
        <v>35</v>
      </c>
      <c r="T194" t="s" s="19">
        <v>35</v>
      </c>
      <c r="U194" t="s" s="19">
        <v>35</v>
      </c>
      <c r="V194" t="s" s="19">
        <v>35</v>
      </c>
      <c r="W194" t="s" s="19">
        <v>35</v>
      </c>
    </row>
    <row r="195" ht="20.05" customHeight="1">
      <c r="A195" s="15">
        <v>13</v>
      </c>
      <c r="B195" t="s" s="16">
        <f>CONCATENATE($A195,C195,G195,S195,R195)</f>
        <v>257</v>
      </c>
      <c r="C195" t="s" s="17">
        <v>31</v>
      </c>
      <c r="D195" s="18">
        <v>3</v>
      </c>
      <c r="E195" t="s" s="19">
        <v>258</v>
      </c>
      <c r="F195" s="18">
        <v>0</v>
      </c>
      <c r="G195" s="18">
        <v>0</v>
      </c>
      <c r="H195" t="s" s="19">
        <v>33</v>
      </c>
      <c r="I195" t="s" s="19">
        <v>65</v>
      </c>
      <c r="J195" s="18">
        <v>2596</v>
      </c>
      <c r="K195" s="18">
        <v>1304</v>
      </c>
      <c r="L195" s="18">
        <v>3931</v>
      </c>
      <c r="M195" s="20">
        <v>0.0373332</v>
      </c>
      <c r="N195" s="18">
        <v>8</v>
      </c>
      <c r="O195" s="18">
        <v>1</v>
      </c>
      <c r="P195" t="s" s="19">
        <v>35</v>
      </c>
      <c r="Q195" t="s" s="19">
        <v>35</v>
      </c>
      <c r="R195" t="s" s="19">
        <v>35</v>
      </c>
      <c r="S195" t="s" s="19">
        <v>35</v>
      </c>
      <c r="T195" t="s" s="19">
        <v>35</v>
      </c>
      <c r="U195" t="s" s="19">
        <v>35</v>
      </c>
      <c r="V195" t="s" s="19">
        <v>35</v>
      </c>
      <c r="W195" t="s" s="19">
        <v>35</v>
      </c>
    </row>
    <row r="196" ht="20.05" customHeight="1">
      <c r="A196" s="15">
        <v>13</v>
      </c>
      <c r="B196" t="s" s="16">
        <f>CONCATENATE($A196,C196,G196,S196,R196)</f>
        <v>259</v>
      </c>
      <c r="C196" t="s" s="17">
        <v>37</v>
      </c>
      <c r="D196" s="18">
        <v>3</v>
      </c>
      <c r="E196" t="s" s="19">
        <v>258</v>
      </c>
      <c r="F196" s="18">
        <v>0</v>
      </c>
      <c r="G196" s="18">
        <v>0</v>
      </c>
      <c r="H196" t="s" s="19">
        <v>33</v>
      </c>
      <c r="I196" t="s" s="19">
        <v>65</v>
      </c>
      <c r="J196" s="18">
        <v>2596</v>
      </c>
      <c r="K196" s="18">
        <v>1304</v>
      </c>
      <c r="L196" s="18">
        <v>3931</v>
      </c>
      <c r="M196" s="20">
        <v>0.07062930000000001</v>
      </c>
      <c r="N196" s="18">
        <v>8</v>
      </c>
      <c r="O196" s="18">
        <v>1</v>
      </c>
      <c r="P196" s="18">
        <v>4</v>
      </c>
      <c r="Q196" s="18">
        <v>3</v>
      </c>
      <c r="R196" s="18">
        <v>1</v>
      </c>
      <c r="S196" t="s" s="19">
        <v>38</v>
      </c>
      <c r="T196" s="18">
        <v>0</v>
      </c>
      <c r="U196" s="18">
        <v>0</v>
      </c>
      <c r="V196" s="18">
        <v>100000</v>
      </c>
      <c r="W196" t="s" s="19">
        <v>39</v>
      </c>
    </row>
    <row r="197" ht="20.05" customHeight="1">
      <c r="A197" s="15">
        <v>13</v>
      </c>
      <c r="B197" t="s" s="16">
        <f>CONCATENATE($A197,C197,G197,S197,R197)</f>
        <v>260</v>
      </c>
      <c r="C197" t="s" s="17">
        <v>37</v>
      </c>
      <c r="D197" s="18">
        <v>3</v>
      </c>
      <c r="E197" t="s" s="19">
        <v>258</v>
      </c>
      <c r="F197" s="18">
        <v>0</v>
      </c>
      <c r="G197" s="18">
        <v>0</v>
      </c>
      <c r="H197" t="s" s="19">
        <v>33</v>
      </c>
      <c r="I197" t="s" s="19">
        <v>65</v>
      </c>
      <c r="J197" s="18">
        <v>2596</v>
      </c>
      <c r="K197" s="18">
        <v>1304</v>
      </c>
      <c r="L197" s="18">
        <v>3931</v>
      </c>
      <c r="M197" s="20">
        <v>0.0473314</v>
      </c>
      <c r="N197" s="18">
        <v>8</v>
      </c>
      <c r="O197" s="18">
        <v>1</v>
      </c>
      <c r="P197" s="18">
        <v>3</v>
      </c>
      <c r="Q197" s="18">
        <v>2</v>
      </c>
      <c r="R197" s="18">
        <v>3</v>
      </c>
      <c r="S197" t="s" s="19">
        <v>38</v>
      </c>
      <c r="T197" s="18">
        <v>0</v>
      </c>
      <c r="U197" s="18">
        <v>0</v>
      </c>
      <c r="V197" s="18">
        <v>100000</v>
      </c>
      <c r="W197" t="s" s="19">
        <v>39</v>
      </c>
    </row>
    <row r="198" ht="20.05" customHeight="1">
      <c r="A198" s="15">
        <v>13</v>
      </c>
      <c r="B198" t="s" s="16">
        <f>CONCATENATE($A198,C198,G198,S198,R198)</f>
        <v>261</v>
      </c>
      <c r="C198" t="s" s="17">
        <v>37</v>
      </c>
      <c r="D198" s="18">
        <v>3</v>
      </c>
      <c r="E198" t="s" s="19">
        <v>258</v>
      </c>
      <c r="F198" s="18">
        <v>0</v>
      </c>
      <c r="G198" s="18">
        <v>0</v>
      </c>
      <c r="H198" t="s" s="19">
        <v>33</v>
      </c>
      <c r="I198" t="s" s="19">
        <v>65</v>
      </c>
      <c r="J198" s="18">
        <v>2596</v>
      </c>
      <c r="K198" s="18">
        <v>1304</v>
      </c>
      <c r="L198" s="18">
        <v>3931</v>
      </c>
      <c r="M198" s="20">
        <v>0.0476057</v>
      </c>
      <c r="N198" s="18">
        <v>8</v>
      </c>
      <c r="O198" s="18">
        <v>1</v>
      </c>
      <c r="P198" s="18">
        <v>3</v>
      </c>
      <c r="Q198" s="18">
        <v>2</v>
      </c>
      <c r="R198" s="18">
        <v>5</v>
      </c>
      <c r="S198" t="s" s="19">
        <v>38</v>
      </c>
      <c r="T198" s="18">
        <v>0</v>
      </c>
      <c r="U198" s="18">
        <v>0</v>
      </c>
      <c r="V198" s="18">
        <v>100000</v>
      </c>
      <c r="W198" t="s" s="19">
        <v>39</v>
      </c>
    </row>
    <row r="199" ht="20.05" customHeight="1">
      <c r="A199" s="15">
        <v>13</v>
      </c>
      <c r="B199" t="s" s="16">
        <f>CONCATENATE($A199,C199,G199,S199,R199)</f>
        <v>262</v>
      </c>
      <c r="C199" t="s" s="17">
        <v>37</v>
      </c>
      <c r="D199" s="18">
        <v>3</v>
      </c>
      <c r="E199" t="s" s="19">
        <v>258</v>
      </c>
      <c r="F199" s="18">
        <v>0</v>
      </c>
      <c r="G199" s="18">
        <v>0</v>
      </c>
      <c r="H199" t="s" s="19">
        <v>33</v>
      </c>
      <c r="I199" t="s" s="19">
        <v>65</v>
      </c>
      <c r="J199" s="18">
        <v>2596</v>
      </c>
      <c r="K199" s="18">
        <v>1304</v>
      </c>
      <c r="L199" s="18">
        <v>3931</v>
      </c>
      <c r="M199" s="20">
        <v>0.0714344</v>
      </c>
      <c r="N199" s="18">
        <v>8</v>
      </c>
      <c r="O199" s="18">
        <v>1</v>
      </c>
      <c r="P199" s="18">
        <v>4</v>
      </c>
      <c r="Q199" s="18">
        <v>3</v>
      </c>
      <c r="R199" s="18">
        <v>1</v>
      </c>
      <c r="S199" t="s" s="19">
        <v>43</v>
      </c>
      <c r="T199" s="18">
        <v>0</v>
      </c>
      <c r="U199" s="18">
        <v>0</v>
      </c>
      <c r="V199" s="18">
        <v>100000</v>
      </c>
      <c r="W199" t="s" s="19">
        <v>39</v>
      </c>
    </row>
    <row r="200" ht="20.05" customHeight="1">
      <c r="A200" s="15">
        <v>13</v>
      </c>
      <c r="B200" t="s" s="16">
        <f>CONCATENATE($A200,C200,G200,S200,R200)</f>
        <v>263</v>
      </c>
      <c r="C200" t="s" s="17">
        <v>37</v>
      </c>
      <c r="D200" s="18">
        <v>3</v>
      </c>
      <c r="E200" t="s" s="19">
        <v>258</v>
      </c>
      <c r="F200" s="18">
        <v>0</v>
      </c>
      <c r="G200" s="18">
        <v>0</v>
      </c>
      <c r="H200" t="s" s="19">
        <v>33</v>
      </c>
      <c r="I200" t="s" s="19">
        <v>65</v>
      </c>
      <c r="J200" s="18">
        <v>2596</v>
      </c>
      <c r="K200" s="18">
        <v>1304</v>
      </c>
      <c r="L200" s="18">
        <v>3931</v>
      </c>
      <c r="M200" s="20">
        <v>0.0474355</v>
      </c>
      <c r="N200" s="18">
        <v>8</v>
      </c>
      <c r="O200" s="18">
        <v>1</v>
      </c>
      <c r="P200" s="18">
        <v>3</v>
      </c>
      <c r="Q200" s="18">
        <v>2</v>
      </c>
      <c r="R200" s="18">
        <v>3</v>
      </c>
      <c r="S200" t="s" s="19">
        <v>43</v>
      </c>
      <c r="T200" s="18">
        <v>0</v>
      </c>
      <c r="U200" s="18">
        <v>0</v>
      </c>
      <c r="V200" s="18">
        <v>100000</v>
      </c>
      <c r="W200" t="s" s="19">
        <v>39</v>
      </c>
    </row>
    <row r="201" ht="20.05" customHeight="1">
      <c r="A201" s="15">
        <v>13</v>
      </c>
      <c r="B201" t="s" s="16">
        <f>CONCATENATE($A201,C201,G201,S201,R201)</f>
        <v>264</v>
      </c>
      <c r="C201" t="s" s="17">
        <v>37</v>
      </c>
      <c r="D201" s="18">
        <v>3</v>
      </c>
      <c r="E201" t="s" s="19">
        <v>258</v>
      </c>
      <c r="F201" s="18">
        <v>0</v>
      </c>
      <c r="G201" s="18">
        <v>0</v>
      </c>
      <c r="H201" t="s" s="19">
        <v>33</v>
      </c>
      <c r="I201" t="s" s="19">
        <v>65</v>
      </c>
      <c r="J201" s="18">
        <v>2596</v>
      </c>
      <c r="K201" s="18">
        <v>1304</v>
      </c>
      <c r="L201" s="18">
        <v>3931</v>
      </c>
      <c r="M201" s="20">
        <v>0.0471859</v>
      </c>
      <c r="N201" s="18">
        <v>8</v>
      </c>
      <c r="O201" s="18">
        <v>1</v>
      </c>
      <c r="P201" s="18">
        <v>3</v>
      </c>
      <c r="Q201" s="18">
        <v>2</v>
      </c>
      <c r="R201" s="18">
        <v>5</v>
      </c>
      <c r="S201" t="s" s="19">
        <v>43</v>
      </c>
      <c r="T201" s="18">
        <v>0</v>
      </c>
      <c r="U201" s="18">
        <v>0</v>
      </c>
      <c r="V201" s="18">
        <v>100000</v>
      </c>
      <c r="W201" t="s" s="19">
        <v>39</v>
      </c>
    </row>
    <row r="202" ht="20.05" customHeight="1">
      <c r="A202" s="15">
        <v>13</v>
      </c>
      <c r="B202" t="s" s="16">
        <f>CONCATENATE($A202,C202,G202,S202,R202)</f>
        <v>265</v>
      </c>
      <c r="C202" t="s" s="17">
        <v>37</v>
      </c>
      <c r="D202" s="18">
        <v>3</v>
      </c>
      <c r="E202" t="s" s="19">
        <v>258</v>
      </c>
      <c r="F202" s="18">
        <v>0</v>
      </c>
      <c r="G202" s="18">
        <v>0</v>
      </c>
      <c r="H202" t="s" s="19">
        <v>33</v>
      </c>
      <c r="I202" t="s" s="19">
        <v>65</v>
      </c>
      <c r="J202" s="18">
        <v>2596</v>
      </c>
      <c r="K202" s="18">
        <v>1304</v>
      </c>
      <c r="L202" s="18">
        <v>3931</v>
      </c>
      <c r="M202" s="20">
        <v>0.0719983</v>
      </c>
      <c r="N202" s="18">
        <v>8</v>
      </c>
      <c r="O202" s="18">
        <v>1</v>
      </c>
      <c r="P202" s="18">
        <v>4</v>
      </c>
      <c r="Q202" s="18">
        <v>3</v>
      </c>
      <c r="R202" s="18">
        <v>1</v>
      </c>
      <c r="S202" t="s" s="19">
        <v>47</v>
      </c>
      <c r="T202" s="18">
        <v>0</v>
      </c>
      <c r="U202" s="18">
        <v>0</v>
      </c>
      <c r="V202" s="18">
        <v>100000</v>
      </c>
      <c r="W202" t="s" s="19">
        <v>39</v>
      </c>
    </row>
    <row r="203" ht="20.05" customHeight="1">
      <c r="A203" s="15">
        <v>13</v>
      </c>
      <c r="B203" t="s" s="16">
        <f>CONCATENATE($A203,C203,G203,S203,R203)</f>
        <v>266</v>
      </c>
      <c r="C203" t="s" s="17">
        <v>37</v>
      </c>
      <c r="D203" s="18">
        <v>3</v>
      </c>
      <c r="E203" t="s" s="19">
        <v>258</v>
      </c>
      <c r="F203" s="18">
        <v>0</v>
      </c>
      <c r="G203" s="18">
        <v>0</v>
      </c>
      <c r="H203" t="s" s="19">
        <v>33</v>
      </c>
      <c r="I203" t="s" s="19">
        <v>65</v>
      </c>
      <c r="J203" s="18">
        <v>2596</v>
      </c>
      <c r="K203" s="18">
        <v>1304</v>
      </c>
      <c r="L203" s="18">
        <v>3931</v>
      </c>
      <c r="M203" s="20">
        <v>0.0471592</v>
      </c>
      <c r="N203" s="18">
        <v>8</v>
      </c>
      <c r="O203" s="18">
        <v>1</v>
      </c>
      <c r="P203" s="18">
        <v>3</v>
      </c>
      <c r="Q203" s="18">
        <v>2</v>
      </c>
      <c r="R203" s="18">
        <v>3</v>
      </c>
      <c r="S203" t="s" s="19">
        <v>47</v>
      </c>
      <c r="T203" s="18">
        <v>0</v>
      </c>
      <c r="U203" s="18">
        <v>0</v>
      </c>
      <c r="V203" s="18">
        <v>100000</v>
      </c>
      <c r="W203" t="s" s="19">
        <v>39</v>
      </c>
    </row>
    <row r="204" ht="20.05" customHeight="1">
      <c r="A204" s="15">
        <v>13</v>
      </c>
      <c r="B204" t="s" s="16">
        <f>CONCATENATE($A204,C204,G204,S204,R204)</f>
        <v>267</v>
      </c>
      <c r="C204" t="s" s="17">
        <v>37</v>
      </c>
      <c r="D204" s="18">
        <v>3</v>
      </c>
      <c r="E204" t="s" s="19">
        <v>258</v>
      </c>
      <c r="F204" s="18">
        <v>0</v>
      </c>
      <c r="G204" s="18">
        <v>0</v>
      </c>
      <c r="H204" t="s" s="19">
        <v>33</v>
      </c>
      <c r="I204" t="s" s="19">
        <v>65</v>
      </c>
      <c r="J204" s="18">
        <v>2596</v>
      </c>
      <c r="K204" s="18">
        <v>1304</v>
      </c>
      <c r="L204" s="18">
        <v>3931</v>
      </c>
      <c r="M204" s="20">
        <v>0.0475291</v>
      </c>
      <c r="N204" s="18">
        <v>8</v>
      </c>
      <c r="O204" s="18">
        <v>1</v>
      </c>
      <c r="P204" s="18">
        <v>3</v>
      </c>
      <c r="Q204" s="18">
        <v>2</v>
      </c>
      <c r="R204" s="18">
        <v>5</v>
      </c>
      <c r="S204" t="s" s="19">
        <v>47</v>
      </c>
      <c r="T204" s="18">
        <v>0</v>
      </c>
      <c r="U204" s="18">
        <v>0</v>
      </c>
      <c r="V204" s="18">
        <v>100000</v>
      </c>
      <c r="W204" t="s" s="19">
        <v>39</v>
      </c>
    </row>
    <row r="205" ht="20.05" customHeight="1">
      <c r="A205" s="15">
        <v>13</v>
      </c>
      <c r="B205" t="s" s="16">
        <f>CONCATENATE($A205,C205,G205,S205,R205)</f>
        <v>268</v>
      </c>
      <c r="C205" t="s" s="17">
        <v>31</v>
      </c>
      <c r="D205" s="18">
        <v>3</v>
      </c>
      <c r="E205" t="s" s="19">
        <v>258</v>
      </c>
      <c r="F205" s="18">
        <v>0</v>
      </c>
      <c r="G205" s="18">
        <v>1</v>
      </c>
      <c r="H205" t="s" s="19">
        <v>33</v>
      </c>
      <c r="I205" t="s" s="19">
        <v>65</v>
      </c>
      <c r="J205" s="18">
        <v>2603</v>
      </c>
      <c r="K205" s="18">
        <v>1311</v>
      </c>
      <c r="L205" s="18">
        <v>3945</v>
      </c>
      <c r="M205" s="20">
        <v>0.037694</v>
      </c>
      <c r="N205" s="18">
        <v>8</v>
      </c>
      <c r="O205" s="18">
        <v>1</v>
      </c>
      <c r="P205" t="s" s="19">
        <v>35</v>
      </c>
      <c r="Q205" t="s" s="19">
        <v>35</v>
      </c>
      <c r="R205" t="s" s="19">
        <v>35</v>
      </c>
      <c r="S205" t="s" s="19">
        <v>35</v>
      </c>
      <c r="T205" t="s" s="19">
        <v>35</v>
      </c>
      <c r="U205" t="s" s="19">
        <v>35</v>
      </c>
      <c r="V205" t="s" s="19">
        <v>35</v>
      </c>
      <c r="W205" t="s" s="19">
        <v>35</v>
      </c>
    </row>
    <row r="206" ht="20.05" customHeight="1">
      <c r="A206" s="15">
        <v>13</v>
      </c>
      <c r="B206" t="s" s="16">
        <f>CONCATENATE($A206,C206,G206,S206,R206)</f>
        <v>269</v>
      </c>
      <c r="C206" t="s" s="17">
        <v>52</v>
      </c>
      <c r="D206" s="18">
        <v>3</v>
      </c>
      <c r="E206" t="s" s="19">
        <v>258</v>
      </c>
      <c r="F206" s="18">
        <v>0</v>
      </c>
      <c r="G206" s="18">
        <v>1</v>
      </c>
      <c r="H206" t="s" s="19">
        <v>33</v>
      </c>
      <c r="I206" t="s" s="19">
        <v>53</v>
      </c>
      <c r="J206" s="18">
        <v>572</v>
      </c>
      <c r="K206" s="18">
        <v>292</v>
      </c>
      <c r="L206" s="18">
        <v>683</v>
      </c>
      <c r="M206" s="20">
        <v>0.06909700000000001</v>
      </c>
      <c r="N206" s="18">
        <v>8</v>
      </c>
      <c r="O206" s="18">
        <v>1</v>
      </c>
      <c r="P206" t="s" s="19">
        <v>35</v>
      </c>
      <c r="Q206" t="s" s="19">
        <v>35</v>
      </c>
      <c r="R206" t="s" s="19">
        <v>35</v>
      </c>
      <c r="S206" t="s" s="19">
        <v>35</v>
      </c>
      <c r="T206" t="s" s="19">
        <v>35</v>
      </c>
      <c r="U206" t="s" s="19">
        <v>35</v>
      </c>
      <c r="V206" t="s" s="19">
        <v>35</v>
      </c>
      <c r="W206" t="s" s="19">
        <v>35</v>
      </c>
    </row>
    <row r="207" ht="20.05" customHeight="1">
      <c r="A207" s="15">
        <v>13</v>
      </c>
      <c r="B207" t="s" s="16">
        <f>CONCATENATE($A207,C207,G207,S207,R207)</f>
        <v>270</v>
      </c>
      <c r="C207" t="s" s="17">
        <v>37</v>
      </c>
      <c r="D207" s="18">
        <v>3</v>
      </c>
      <c r="E207" t="s" s="19">
        <v>258</v>
      </c>
      <c r="F207" s="18">
        <v>0</v>
      </c>
      <c r="G207" s="18">
        <v>1</v>
      </c>
      <c r="H207" t="s" s="19">
        <v>33</v>
      </c>
      <c r="I207" t="s" s="19">
        <v>65</v>
      </c>
      <c r="J207" s="18">
        <v>2596</v>
      </c>
      <c r="K207" s="18">
        <v>1304</v>
      </c>
      <c r="L207" s="18">
        <v>3931</v>
      </c>
      <c r="M207" s="20">
        <v>0.0478882</v>
      </c>
      <c r="N207" s="18">
        <v>8</v>
      </c>
      <c r="O207" s="18">
        <v>1</v>
      </c>
      <c r="P207" s="18">
        <v>3</v>
      </c>
      <c r="Q207" s="18">
        <v>2</v>
      </c>
      <c r="R207" s="18">
        <v>3</v>
      </c>
      <c r="S207" t="s" s="19">
        <v>43</v>
      </c>
      <c r="T207" s="18">
        <v>0</v>
      </c>
      <c r="U207" s="18">
        <v>0</v>
      </c>
      <c r="V207" s="18">
        <v>100000</v>
      </c>
      <c r="W207" t="s" s="19">
        <v>55</v>
      </c>
    </row>
    <row r="208" ht="20.05" customHeight="1">
      <c r="A208" s="15">
        <v>13</v>
      </c>
      <c r="B208" t="s" s="16">
        <f>CONCATENATE($A208,C208,G208,S208,R208)</f>
        <v>271</v>
      </c>
      <c r="C208" t="s" s="17">
        <v>57</v>
      </c>
      <c r="D208" s="18">
        <v>3</v>
      </c>
      <c r="E208" t="s" s="19">
        <v>258</v>
      </c>
      <c r="F208" s="18">
        <v>0</v>
      </c>
      <c r="G208" s="18">
        <v>0</v>
      </c>
      <c r="H208" t="s" s="19">
        <v>80</v>
      </c>
      <c r="I208" t="s" s="19">
        <v>58</v>
      </c>
      <c r="J208" s="18">
        <v>2856</v>
      </c>
      <c r="K208" s="18">
        <v>1434</v>
      </c>
      <c r="L208" s="18">
        <v>4358</v>
      </c>
      <c r="M208" s="20">
        <v>45.5883</v>
      </c>
      <c r="N208" s="18">
        <v>4</v>
      </c>
      <c r="O208" s="18">
        <v>1</v>
      </c>
      <c r="P208" t="s" s="19">
        <v>35</v>
      </c>
      <c r="Q208" t="s" s="19">
        <v>35</v>
      </c>
      <c r="R208" t="s" s="19">
        <v>35</v>
      </c>
      <c r="S208" t="s" s="19">
        <v>35</v>
      </c>
      <c r="T208" t="s" s="19">
        <v>35</v>
      </c>
      <c r="U208" t="s" s="19">
        <v>35</v>
      </c>
      <c r="V208" t="s" s="19">
        <v>35</v>
      </c>
      <c r="W208" t="s" s="19">
        <v>35</v>
      </c>
    </row>
    <row r="209" ht="20.05" customHeight="1">
      <c r="A209" s="15">
        <v>13</v>
      </c>
      <c r="B209" t="s" s="16">
        <f>CONCATENATE($A209,C209,G209,S209,R209)</f>
        <v>272</v>
      </c>
      <c r="C209" t="s" s="17">
        <v>60</v>
      </c>
      <c r="D209" s="18">
        <v>3</v>
      </c>
      <c r="E209" t="s" s="19">
        <v>258</v>
      </c>
      <c r="F209" s="18">
        <v>0</v>
      </c>
      <c r="G209" s="18">
        <v>0</v>
      </c>
      <c r="H209" t="s" s="19">
        <v>80</v>
      </c>
      <c r="I209" t="s" s="19">
        <v>58</v>
      </c>
      <c r="J209" s="18">
        <v>2856</v>
      </c>
      <c r="K209" s="18">
        <v>1434</v>
      </c>
      <c r="L209" s="18">
        <v>4358</v>
      </c>
      <c r="M209" s="20">
        <v>44.1427</v>
      </c>
      <c r="N209" s="18">
        <v>4</v>
      </c>
      <c r="O209" s="18">
        <v>1</v>
      </c>
      <c r="P209" t="s" s="19">
        <v>35</v>
      </c>
      <c r="Q209" t="s" s="19">
        <v>35</v>
      </c>
      <c r="R209" t="s" s="19">
        <v>35</v>
      </c>
      <c r="S209" t="s" s="19">
        <v>35</v>
      </c>
      <c r="T209" t="s" s="19">
        <v>35</v>
      </c>
      <c r="U209" t="s" s="19">
        <v>35</v>
      </c>
      <c r="V209" t="s" s="19">
        <v>35</v>
      </c>
      <c r="W209" t="s" s="19">
        <v>35</v>
      </c>
    </row>
    <row r="210" ht="20.05" customHeight="1">
      <c r="A210" s="15">
        <v>13</v>
      </c>
      <c r="B210" t="s" s="16">
        <f>CONCATENATE($A210,C210,G210,S210,R210)</f>
        <v>273</v>
      </c>
      <c r="C210" t="s" s="17">
        <v>62</v>
      </c>
      <c r="D210" s="18">
        <v>3</v>
      </c>
      <c r="E210" t="s" s="19">
        <v>258</v>
      </c>
      <c r="F210" s="18">
        <v>0</v>
      </c>
      <c r="G210" s="18">
        <v>0</v>
      </c>
      <c r="H210" t="s" s="19">
        <v>80</v>
      </c>
      <c r="I210" t="s" s="19">
        <v>58</v>
      </c>
      <c r="J210" s="18">
        <v>3656</v>
      </c>
      <c r="K210" s="18">
        <v>1834</v>
      </c>
      <c r="L210" s="18">
        <v>5878</v>
      </c>
      <c r="M210" s="20">
        <v>392.473</v>
      </c>
      <c r="N210" s="18">
        <v>4</v>
      </c>
      <c r="O210" s="18">
        <v>1</v>
      </c>
      <c r="P210" t="s" s="19">
        <v>35</v>
      </c>
      <c r="Q210" t="s" s="19">
        <v>35</v>
      </c>
      <c r="R210" t="s" s="19">
        <v>35</v>
      </c>
      <c r="S210" t="s" s="19">
        <v>35</v>
      </c>
      <c r="T210" t="s" s="19">
        <v>35</v>
      </c>
      <c r="U210" t="s" s="19">
        <v>35</v>
      </c>
      <c r="V210" t="s" s="19">
        <v>35</v>
      </c>
      <c r="W210" t="s" s="19">
        <v>35</v>
      </c>
    </row>
    <row r="211" ht="20.05" customHeight="1">
      <c r="A211" s="15">
        <v>14</v>
      </c>
      <c r="B211" t="s" s="16">
        <f>CONCATENATE($A211,C211,G211,S211,R211)</f>
        <v>274</v>
      </c>
      <c r="C211" t="s" s="17">
        <v>31</v>
      </c>
      <c r="D211" s="18">
        <v>3</v>
      </c>
      <c r="E211" t="s" s="19">
        <v>119</v>
      </c>
      <c r="F211" s="18">
        <v>0</v>
      </c>
      <c r="G211" s="18">
        <v>0</v>
      </c>
      <c r="H211" t="s" s="19">
        <v>33</v>
      </c>
      <c r="I211" t="s" s="19">
        <v>275</v>
      </c>
      <c r="J211" s="18">
        <v>3316</v>
      </c>
      <c r="K211" s="18">
        <v>1664</v>
      </c>
      <c r="L211" s="18">
        <v>5209</v>
      </c>
      <c r="M211" s="20">
        <v>0.056265</v>
      </c>
      <c r="N211" s="18">
        <v>8</v>
      </c>
      <c r="O211" s="18">
        <v>1</v>
      </c>
      <c r="P211" t="s" s="19">
        <v>35</v>
      </c>
      <c r="Q211" t="s" s="19">
        <v>35</v>
      </c>
      <c r="R211" t="s" s="19">
        <v>35</v>
      </c>
      <c r="S211" t="s" s="19">
        <v>35</v>
      </c>
      <c r="T211" t="s" s="19">
        <v>35</v>
      </c>
      <c r="U211" t="s" s="19">
        <v>35</v>
      </c>
      <c r="V211" t="s" s="19">
        <v>35</v>
      </c>
      <c r="W211" t="s" s="19">
        <v>35</v>
      </c>
    </row>
    <row r="212" ht="20.05" customHeight="1">
      <c r="A212" s="15">
        <v>14</v>
      </c>
      <c r="B212" t="s" s="16">
        <f>CONCATENATE($A212,C212,G212,S212,R212)</f>
        <v>276</v>
      </c>
      <c r="C212" t="s" s="17">
        <v>37</v>
      </c>
      <c r="D212" s="18">
        <v>3</v>
      </c>
      <c r="E212" t="s" s="19">
        <v>119</v>
      </c>
      <c r="F212" s="18">
        <v>0</v>
      </c>
      <c r="G212" s="18">
        <v>0</v>
      </c>
      <c r="H212" t="s" s="19">
        <v>33</v>
      </c>
      <c r="I212" t="s" s="19">
        <v>275</v>
      </c>
      <c r="J212" s="18">
        <v>3316</v>
      </c>
      <c r="K212" s="18">
        <v>1664</v>
      </c>
      <c r="L212" s="18">
        <v>5209</v>
      </c>
      <c r="M212" s="20">
        <v>0.13261</v>
      </c>
      <c r="N212" s="18">
        <v>8</v>
      </c>
      <c r="O212" s="18">
        <v>1</v>
      </c>
      <c r="P212" s="18">
        <v>5</v>
      </c>
      <c r="Q212" s="18">
        <v>4</v>
      </c>
      <c r="R212" s="18">
        <v>1</v>
      </c>
      <c r="S212" t="s" s="19">
        <v>38</v>
      </c>
      <c r="T212" s="18">
        <v>0</v>
      </c>
      <c r="U212" s="18">
        <v>0</v>
      </c>
      <c r="V212" s="18">
        <v>100000</v>
      </c>
      <c r="W212" t="s" s="19">
        <v>39</v>
      </c>
    </row>
    <row r="213" ht="20.05" customHeight="1">
      <c r="A213" s="15">
        <v>14</v>
      </c>
      <c r="B213" t="s" s="16">
        <f>CONCATENATE($A213,C213,G213,S213,R213)</f>
        <v>277</v>
      </c>
      <c r="C213" t="s" s="17">
        <v>37</v>
      </c>
      <c r="D213" s="18">
        <v>3</v>
      </c>
      <c r="E213" t="s" s="19">
        <v>119</v>
      </c>
      <c r="F213" s="18">
        <v>0</v>
      </c>
      <c r="G213" s="18">
        <v>0</v>
      </c>
      <c r="H213" t="s" s="19">
        <v>33</v>
      </c>
      <c r="I213" t="s" s="19">
        <v>275</v>
      </c>
      <c r="J213" s="18">
        <v>3316</v>
      </c>
      <c r="K213" s="18">
        <v>1664</v>
      </c>
      <c r="L213" s="18">
        <v>5209</v>
      </c>
      <c r="M213" s="20">
        <v>0.0668724</v>
      </c>
      <c r="N213" s="18">
        <v>8</v>
      </c>
      <c r="O213" s="18">
        <v>1</v>
      </c>
      <c r="P213" s="18">
        <v>3</v>
      </c>
      <c r="Q213" s="18">
        <v>2</v>
      </c>
      <c r="R213" s="18">
        <v>3</v>
      </c>
      <c r="S213" t="s" s="19">
        <v>38</v>
      </c>
      <c r="T213" s="18">
        <v>0</v>
      </c>
      <c r="U213" s="18">
        <v>0</v>
      </c>
      <c r="V213" s="18">
        <v>100000</v>
      </c>
      <c r="W213" t="s" s="19">
        <v>39</v>
      </c>
    </row>
    <row r="214" ht="20.05" customHeight="1">
      <c r="A214" s="15">
        <v>14</v>
      </c>
      <c r="B214" t="s" s="16">
        <f>CONCATENATE($A214,C214,G214,S214,R214)</f>
        <v>278</v>
      </c>
      <c r="C214" t="s" s="17">
        <v>37</v>
      </c>
      <c r="D214" s="18">
        <v>3</v>
      </c>
      <c r="E214" t="s" s="19">
        <v>119</v>
      </c>
      <c r="F214" s="18">
        <v>0</v>
      </c>
      <c r="G214" s="18">
        <v>0</v>
      </c>
      <c r="H214" t="s" s="19">
        <v>33</v>
      </c>
      <c r="I214" t="s" s="19">
        <v>275</v>
      </c>
      <c r="J214" s="18">
        <v>3316</v>
      </c>
      <c r="K214" s="18">
        <v>1664</v>
      </c>
      <c r="L214" s="18">
        <v>5209</v>
      </c>
      <c r="M214" s="20">
        <v>0.06713760000000001</v>
      </c>
      <c r="N214" s="18">
        <v>8</v>
      </c>
      <c r="O214" s="18">
        <v>1</v>
      </c>
      <c r="P214" s="18">
        <v>3</v>
      </c>
      <c r="Q214" s="18">
        <v>2</v>
      </c>
      <c r="R214" s="18">
        <v>5</v>
      </c>
      <c r="S214" t="s" s="19">
        <v>38</v>
      </c>
      <c r="T214" s="18">
        <v>0</v>
      </c>
      <c r="U214" s="18">
        <v>0</v>
      </c>
      <c r="V214" s="18">
        <v>100000</v>
      </c>
      <c r="W214" t="s" s="19">
        <v>39</v>
      </c>
    </row>
    <row r="215" ht="20.05" customHeight="1">
      <c r="A215" s="15">
        <v>14</v>
      </c>
      <c r="B215" t="s" s="16">
        <f>CONCATENATE($A215,C215,G215,S215,R215)</f>
        <v>279</v>
      </c>
      <c r="C215" t="s" s="17">
        <v>37</v>
      </c>
      <c r="D215" s="18">
        <v>3</v>
      </c>
      <c r="E215" t="s" s="19">
        <v>119</v>
      </c>
      <c r="F215" s="18">
        <v>0</v>
      </c>
      <c r="G215" s="18">
        <v>0</v>
      </c>
      <c r="H215" t="s" s="19">
        <v>33</v>
      </c>
      <c r="I215" t="s" s="19">
        <v>275</v>
      </c>
      <c r="J215" s="18">
        <v>3316</v>
      </c>
      <c r="K215" s="18">
        <v>1664</v>
      </c>
      <c r="L215" s="18">
        <v>5209</v>
      </c>
      <c r="M215" s="20">
        <v>0.133529</v>
      </c>
      <c r="N215" s="18">
        <v>8</v>
      </c>
      <c r="O215" s="18">
        <v>1</v>
      </c>
      <c r="P215" s="18">
        <v>5</v>
      </c>
      <c r="Q215" s="18">
        <v>4</v>
      </c>
      <c r="R215" s="18">
        <v>1</v>
      </c>
      <c r="S215" t="s" s="19">
        <v>43</v>
      </c>
      <c r="T215" s="18">
        <v>0</v>
      </c>
      <c r="U215" s="18">
        <v>0</v>
      </c>
      <c r="V215" s="18">
        <v>100000</v>
      </c>
      <c r="W215" t="s" s="19">
        <v>39</v>
      </c>
    </row>
    <row r="216" ht="20.05" customHeight="1">
      <c r="A216" s="15">
        <v>14</v>
      </c>
      <c r="B216" t="s" s="16">
        <f>CONCATENATE($A216,C216,G216,S216,R216)</f>
        <v>280</v>
      </c>
      <c r="C216" t="s" s="17">
        <v>37</v>
      </c>
      <c r="D216" s="18">
        <v>3</v>
      </c>
      <c r="E216" t="s" s="19">
        <v>119</v>
      </c>
      <c r="F216" s="18">
        <v>0</v>
      </c>
      <c r="G216" s="18">
        <v>0</v>
      </c>
      <c r="H216" t="s" s="19">
        <v>33</v>
      </c>
      <c r="I216" t="s" s="19">
        <v>275</v>
      </c>
      <c r="J216" s="18">
        <v>3316</v>
      </c>
      <c r="K216" s="18">
        <v>1664</v>
      </c>
      <c r="L216" s="18">
        <v>5209</v>
      </c>
      <c r="M216" s="20">
        <v>0.066981</v>
      </c>
      <c r="N216" s="18">
        <v>8</v>
      </c>
      <c r="O216" s="18">
        <v>1</v>
      </c>
      <c r="P216" s="18">
        <v>3</v>
      </c>
      <c r="Q216" s="18">
        <v>2</v>
      </c>
      <c r="R216" s="18">
        <v>3</v>
      </c>
      <c r="S216" t="s" s="19">
        <v>43</v>
      </c>
      <c r="T216" s="18">
        <v>0</v>
      </c>
      <c r="U216" s="18">
        <v>0</v>
      </c>
      <c r="V216" s="18">
        <v>100000</v>
      </c>
      <c r="W216" t="s" s="19">
        <v>39</v>
      </c>
    </row>
    <row r="217" ht="20.05" customHeight="1">
      <c r="A217" s="15">
        <v>14</v>
      </c>
      <c r="B217" t="s" s="16">
        <f>CONCATENATE($A217,C217,G217,S217,R217)</f>
        <v>281</v>
      </c>
      <c r="C217" t="s" s="17">
        <v>37</v>
      </c>
      <c r="D217" s="18">
        <v>3</v>
      </c>
      <c r="E217" t="s" s="19">
        <v>119</v>
      </c>
      <c r="F217" s="18">
        <v>0</v>
      </c>
      <c r="G217" s="18">
        <v>0</v>
      </c>
      <c r="H217" t="s" s="19">
        <v>33</v>
      </c>
      <c r="I217" t="s" s="19">
        <v>275</v>
      </c>
      <c r="J217" s="18">
        <v>3316</v>
      </c>
      <c r="K217" s="18">
        <v>1664</v>
      </c>
      <c r="L217" s="18">
        <v>5209</v>
      </c>
      <c r="M217" s="20">
        <v>0.06667629999999999</v>
      </c>
      <c r="N217" s="18">
        <v>8</v>
      </c>
      <c r="O217" s="18">
        <v>1</v>
      </c>
      <c r="P217" s="18">
        <v>3</v>
      </c>
      <c r="Q217" s="18">
        <v>2</v>
      </c>
      <c r="R217" s="18">
        <v>5</v>
      </c>
      <c r="S217" t="s" s="19">
        <v>43</v>
      </c>
      <c r="T217" s="18">
        <v>0</v>
      </c>
      <c r="U217" s="18">
        <v>0</v>
      </c>
      <c r="V217" s="18">
        <v>100000</v>
      </c>
      <c r="W217" t="s" s="19">
        <v>39</v>
      </c>
    </row>
    <row r="218" ht="20.05" customHeight="1">
      <c r="A218" s="15">
        <v>14</v>
      </c>
      <c r="B218" t="s" s="16">
        <f>CONCATENATE($A218,C218,G218,S218,R218)</f>
        <v>282</v>
      </c>
      <c r="C218" t="s" s="17">
        <v>37</v>
      </c>
      <c r="D218" s="18">
        <v>3</v>
      </c>
      <c r="E218" t="s" s="19">
        <v>119</v>
      </c>
      <c r="F218" s="18">
        <v>0</v>
      </c>
      <c r="G218" s="18">
        <v>0</v>
      </c>
      <c r="H218" t="s" s="19">
        <v>33</v>
      </c>
      <c r="I218" t="s" s="19">
        <v>275</v>
      </c>
      <c r="J218" s="18">
        <v>3316</v>
      </c>
      <c r="K218" s="18">
        <v>1664</v>
      </c>
      <c r="L218" s="18">
        <v>5209</v>
      </c>
      <c r="M218" s="20">
        <v>0.132854</v>
      </c>
      <c r="N218" s="18">
        <v>8</v>
      </c>
      <c r="O218" s="18">
        <v>1</v>
      </c>
      <c r="P218" s="18">
        <v>5</v>
      </c>
      <c r="Q218" s="18">
        <v>4</v>
      </c>
      <c r="R218" s="18">
        <v>1</v>
      </c>
      <c r="S218" t="s" s="19">
        <v>47</v>
      </c>
      <c r="T218" s="18">
        <v>0</v>
      </c>
      <c r="U218" s="18">
        <v>0</v>
      </c>
      <c r="V218" s="18">
        <v>100000</v>
      </c>
      <c r="W218" t="s" s="19">
        <v>39</v>
      </c>
    </row>
    <row r="219" ht="20.05" customHeight="1">
      <c r="A219" s="15">
        <v>14</v>
      </c>
      <c r="B219" t="s" s="16">
        <f>CONCATENATE($A219,C219,G219,S219,R219)</f>
        <v>283</v>
      </c>
      <c r="C219" t="s" s="17">
        <v>37</v>
      </c>
      <c r="D219" s="18">
        <v>3</v>
      </c>
      <c r="E219" t="s" s="19">
        <v>119</v>
      </c>
      <c r="F219" s="18">
        <v>0</v>
      </c>
      <c r="G219" s="18">
        <v>0</v>
      </c>
      <c r="H219" t="s" s="19">
        <v>33</v>
      </c>
      <c r="I219" t="s" s="19">
        <v>275</v>
      </c>
      <c r="J219" s="18">
        <v>3316</v>
      </c>
      <c r="K219" s="18">
        <v>1664</v>
      </c>
      <c r="L219" s="18">
        <v>5209</v>
      </c>
      <c r="M219" s="20">
        <v>0.0672903</v>
      </c>
      <c r="N219" s="18">
        <v>8</v>
      </c>
      <c r="O219" s="18">
        <v>1</v>
      </c>
      <c r="P219" s="18">
        <v>3</v>
      </c>
      <c r="Q219" s="18">
        <v>2</v>
      </c>
      <c r="R219" s="18">
        <v>3</v>
      </c>
      <c r="S219" t="s" s="19">
        <v>47</v>
      </c>
      <c r="T219" s="18">
        <v>0</v>
      </c>
      <c r="U219" s="18">
        <v>0</v>
      </c>
      <c r="V219" s="18">
        <v>100000</v>
      </c>
      <c r="W219" t="s" s="19">
        <v>39</v>
      </c>
    </row>
    <row r="220" ht="20.05" customHeight="1">
      <c r="A220" s="15">
        <v>14</v>
      </c>
      <c r="B220" t="s" s="16">
        <f>CONCATENATE($A220,C220,G220,S220,R220)</f>
        <v>284</v>
      </c>
      <c r="C220" t="s" s="17">
        <v>37</v>
      </c>
      <c r="D220" s="18">
        <v>3</v>
      </c>
      <c r="E220" t="s" s="19">
        <v>119</v>
      </c>
      <c r="F220" s="18">
        <v>0</v>
      </c>
      <c r="G220" s="18">
        <v>0</v>
      </c>
      <c r="H220" t="s" s="19">
        <v>33</v>
      </c>
      <c r="I220" t="s" s="19">
        <v>275</v>
      </c>
      <c r="J220" s="18">
        <v>3316</v>
      </c>
      <c r="K220" s="18">
        <v>1664</v>
      </c>
      <c r="L220" s="18">
        <v>5209</v>
      </c>
      <c r="M220" s="20">
        <v>0.06668789999999999</v>
      </c>
      <c r="N220" s="18">
        <v>8</v>
      </c>
      <c r="O220" s="18">
        <v>1</v>
      </c>
      <c r="P220" s="18">
        <v>3</v>
      </c>
      <c r="Q220" s="18">
        <v>2</v>
      </c>
      <c r="R220" s="18">
        <v>5</v>
      </c>
      <c r="S220" t="s" s="19">
        <v>47</v>
      </c>
      <c r="T220" s="18">
        <v>0</v>
      </c>
      <c r="U220" s="18">
        <v>0</v>
      </c>
      <c r="V220" s="18">
        <v>100000</v>
      </c>
      <c r="W220" t="s" s="19">
        <v>39</v>
      </c>
    </row>
    <row r="221" ht="20.05" customHeight="1">
      <c r="A221" s="15">
        <v>14</v>
      </c>
      <c r="B221" t="s" s="16">
        <f>CONCATENATE($A221,C221,G221,S221,R221)</f>
        <v>285</v>
      </c>
      <c r="C221" t="s" s="17">
        <v>31</v>
      </c>
      <c r="D221" s="18">
        <v>3</v>
      </c>
      <c r="E221" t="s" s="19">
        <v>119</v>
      </c>
      <c r="F221" s="18">
        <v>0</v>
      </c>
      <c r="G221" s="18">
        <v>1</v>
      </c>
      <c r="H221" t="s" s="19">
        <v>33</v>
      </c>
      <c r="I221" t="s" s="19">
        <v>275</v>
      </c>
      <c r="J221" s="18">
        <v>3324</v>
      </c>
      <c r="K221" s="18">
        <v>1672</v>
      </c>
      <c r="L221" s="18">
        <v>5225</v>
      </c>
      <c r="M221" s="20">
        <v>0.0560127</v>
      </c>
      <c r="N221" s="18">
        <v>8</v>
      </c>
      <c r="O221" s="18">
        <v>1</v>
      </c>
      <c r="P221" t="s" s="19">
        <v>35</v>
      </c>
      <c r="Q221" t="s" s="19">
        <v>35</v>
      </c>
      <c r="R221" t="s" s="19">
        <v>35</v>
      </c>
      <c r="S221" t="s" s="19">
        <v>35</v>
      </c>
      <c r="T221" t="s" s="19">
        <v>35</v>
      </c>
      <c r="U221" t="s" s="19">
        <v>35</v>
      </c>
      <c r="V221" t="s" s="19">
        <v>35</v>
      </c>
      <c r="W221" t="s" s="19">
        <v>35</v>
      </c>
    </row>
    <row r="222" ht="20.05" customHeight="1">
      <c r="A222" s="15">
        <v>14</v>
      </c>
      <c r="B222" t="s" s="16">
        <f>CONCATENATE($A222,C222,G222,S222,R222)</f>
        <v>286</v>
      </c>
      <c r="C222" t="s" s="17">
        <v>52</v>
      </c>
      <c r="D222" s="18">
        <v>3</v>
      </c>
      <c r="E222" t="s" s="19">
        <v>119</v>
      </c>
      <c r="F222" s="18">
        <v>0</v>
      </c>
      <c r="G222" s="18">
        <v>1</v>
      </c>
      <c r="H222" t="s" s="19">
        <v>33</v>
      </c>
      <c r="I222" t="s" s="19">
        <v>53</v>
      </c>
      <c r="J222" s="18">
        <v>688</v>
      </c>
      <c r="K222" s="18">
        <v>350</v>
      </c>
      <c r="L222" s="18">
        <v>840</v>
      </c>
      <c r="M222" s="20">
        <v>0.102996</v>
      </c>
      <c r="N222" s="18">
        <v>8</v>
      </c>
      <c r="O222" s="18">
        <v>1</v>
      </c>
      <c r="P222" t="s" s="19">
        <v>35</v>
      </c>
      <c r="Q222" t="s" s="19">
        <v>35</v>
      </c>
      <c r="R222" t="s" s="19">
        <v>35</v>
      </c>
      <c r="S222" t="s" s="19">
        <v>35</v>
      </c>
      <c r="T222" t="s" s="19">
        <v>35</v>
      </c>
      <c r="U222" t="s" s="19">
        <v>35</v>
      </c>
      <c r="V222" t="s" s="19">
        <v>35</v>
      </c>
      <c r="W222" t="s" s="19">
        <v>35</v>
      </c>
    </row>
    <row r="223" ht="20.05" customHeight="1">
      <c r="A223" s="15">
        <v>14</v>
      </c>
      <c r="B223" t="s" s="16">
        <f>CONCATENATE($A223,C223,G223,S223,R223)</f>
        <v>287</v>
      </c>
      <c r="C223" t="s" s="17">
        <v>37</v>
      </c>
      <c r="D223" s="18">
        <v>3</v>
      </c>
      <c r="E223" t="s" s="19">
        <v>119</v>
      </c>
      <c r="F223" s="18">
        <v>0</v>
      </c>
      <c r="G223" s="18">
        <v>1</v>
      </c>
      <c r="H223" t="s" s="19">
        <v>33</v>
      </c>
      <c r="I223" t="s" s="19">
        <v>275</v>
      </c>
      <c r="J223" s="18">
        <v>3316</v>
      </c>
      <c r="K223" s="18">
        <v>1664</v>
      </c>
      <c r="L223" s="18">
        <v>5209</v>
      </c>
      <c r="M223" s="20">
        <v>0.0668429</v>
      </c>
      <c r="N223" s="18">
        <v>8</v>
      </c>
      <c r="O223" s="18">
        <v>1</v>
      </c>
      <c r="P223" s="18">
        <v>3</v>
      </c>
      <c r="Q223" s="18">
        <v>2</v>
      </c>
      <c r="R223" s="18">
        <v>3</v>
      </c>
      <c r="S223" t="s" s="19">
        <v>43</v>
      </c>
      <c r="T223" s="18">
        <v>0</v>
      </c>
      <c r="U223" s="18">
        <v>0</v>
      </c>
      <c r="V223" s="18">
        <v>100000</v>
      </c>
      <c r="W223" t="s" s="19">
        <v>55</v>
      </c>
    </row>
    <row r="224" ht="20.05" customHeight="1">
      <c r="A224" s="15">
        <v>14</v>
      </c>
      <c r="B224" t="s" s="16">
        <f>CONCATENATE($A224,C224,G224,S224,R224)</f>
        <v>288</v>
      </c>
      <c r="C224" t="s" s="17">
        <v>57</v>
      </c>
      <c r="D224" s="18">
        <v>3</v>
      </c>
      <c r="E224" t="s" s="19">
        <v>119</v>
      </c>
      <c r="F224" s="18">
        <v>0</v>
      </c>
      <c r="G224" s="18">
        <v>0</v>
      </c>
      <c r="H224" t="s" s="19">
        <v>80</v>
      </c>
      <c r="I224" t="s" s="19">
        <v>58</v>
      </c>
      <c r="J224" s="18">
        <v>2736</v>
      </c>
      <c r="K224" s="18">
        <v>1374</v>
      </c>
      <c r="L224" s="18">
        <v>3986</v>
      </c>
      <c r="M224" s="20">
        <v>0.737432</v>
      </c>
      <c r="N224" s="18">
        <v>4</v>
      </c>
      <c r="O224" s="18">
        <v>1</v>
      </c>
      <c r="P224" t="s" s="19">
        <v>35</v>
      </c>
      <c r="Q224" t="s" s="19">
        <v>35</v>
      </c>
      <c r="R224" t="s" s="19">
        <v>35</v>
      </c>
      <c r="S224" t="s" s="19">
        <v>35</v>
      </c>
      <c r="T224" t="s" s="19">
        <v>35</v>
      </c>
      <c r="U224" t="s" s="19">
        <v>35</v>
      </c>
      <c r="V224" t="s" s="19">
        <v>35</v>
      </c>
      <c r="W224" t="s" s="19">
        <v>35</v>
      </c>
    </row>
    <row r="225" ht="20.05" customHeight="1">
      <c r="A225" s="15">
        <v>14</v>
      </c>
      <c r="B225" t="s" s="16">
        <f>CONCATENATE($A225,C225,G225,S225,R225)</f>
        <v>289</v>
      </c>
      <c r="C225" t="s" s="17">
        <v>60</v>
      </c>
      <c r="D225" s="18">
        <v>3</v>
      </c>
      <c r="E225" t="s" s="19">
        <v>119</v>
      </c>
      <c r="F225" s="18">
        <v>0</v>
      </c>
      <c r="G225" s="18">
        <v>0</v>
      </c>
      <c r="H225" t="s" s="19">
        <v>80</v>
      </c>
      <c r="I225" t="s" s="19">
        <v>58</v>
      </c>
      <c r="J225" s="18">
        <v>2736</v>
      </c>
      <c r="K225" s="18">
        <v>1374</v>
      </c>
      <c r="L225" s="18">
        <v>3986</v>
      </c>
      <c r="M225" s="20">
        <v>0.271289</v>
      </c>
      <c r="N225" s="18">
        <v>4</v>
      </c>
      <c r="O225" s="18">
        <v>1</v>
      </c>
      <c r="P225" t="s" s="19">
        <v>35</v>
      </c>
      <c r="Q225" t="s" s="19">
        <v>35</v>
      </c>
      <c r="R225" t="s" s="19">
        <v>35</v>
      </c>
      <c r="S225" t="s" s="19">
        <v>35</v>
      </c>
      <c r="T225" t="s" s="19">
        <v>35</v>
      </c>
      <c r="U225" t="s" s="19">
        <v>35</v>
      </c>
      <c r="V225" t="s" s="19">
        <v>35</v>
      </c>
      <c r="W225" t="s" s="19">
        <v>35</v>
      </c>
    </row>
    <row r="226" ht="20.05" customHeight="1">
      <c r="A226" s="15">
        <v>14</v>
      </c>
      <c r="B226" t="s" s="16">
        <f>CONCATENATE($A226,C226,G226,S226,R226)</f>
        <v>290</v>
      </c>
      <c r="C226" t="s" s="17">
        <v>62</v>
      </c>
      <c r="D226" s="18">
        <v>3</v>
      </c>
      <c r="E226" t="s" s="19">
        <v>119</v>
      </c>
      <c r="F226" s="18">
        <v>0</v>
      </c>
      <c r="G226" s="18">
        <v>0</v>
      </c>
      <c r="H226" t="s" s="19">
        <v>80</v>
      </c>
      <c r="I226" t="s" s="19">
        <v>58</v>
      </c>
      <c r="J226" s="18">
        <v>2736</v>
      </c>
      <c r="K226" s="18">
        <v>1374</v>
      </c>
      <c r="L226" s="18">
        <v>3986</v>
      </c>
      <c r="M226" s="20">
        <v>0.553659</v>
      </c>
      <c r="N226" s="18">
        <v>4</v>
      </c>
      <c r="O226" s="18">
        <v>1</v>
      </c>
      <c r="P226" t="s" s="19">
        <v>35</v>
      </c>
      <c r="Q226" t="s" s="19">
        <v>35</v>
      </c>
      <c r="R226" t="s" s="19">
        <v>35</v>
      </c>
      <c r="S226" t="s" s="19">
        <v>35</v>
      </c>
      <c r="T226" t="s" s="19">
        <v>35</v>
      </c>
      <c r="U226" t="s" s="19">
        <v>35</v>
      </c>
      <c r="V226" t="s" s="19">
        <v>35</v>
      </c>
      <c r="W226" t="s" s="19">
        <v>35</v>
      </c>
    </row>
    <row r="227" ht="20.05" customHeight="1">
      <c r="A227" s="15">
        <v>15</v>
      </c>
      <c r="B227" t="s" s="16">
        <f>CONCATENATE($A227,C227,G227,S227,R227)</f>
        <v>291</v>
      </c>
      <c r="C227" t="s" s="17">
        <v>31</v>
      </c>
      <c r="D227" s="18">
        <v>3</v>
      </c>
      <c r="E227" t="s" s="19">
        <v>258</v>
      </c>
      <c r="F227" s="18">
        <v>0</v>
      </c>
      <c r="G227" s="18">
        <v>0</v>
      </c>
      <c r="H227" t="s" s="19">
        <v>80</v>
      </c>
      <c r="I227" t="s" s="19">
        <v>292</v>
      </c>
      <c r="J227" s="18">
        <v>3836</v>
      </c>
      <c r="K227" s="18">
        <v>1924</v>
      </c>
      <c r="L227" s="18">
        <v>6333</v>
      </c>
      <c r="M227" s="20">
        <v>0.386533</v>
      </c>
      <c r="N227" s="18">
        <v>8</v>
      </c>
      <c r="O227" s="18">
        <v>1</v>
      </c>
      <c r="P227" t="s" s="19">
        <v>35</v>
      </c>
      <c r="Q227" t="s" s="19">
        <v>35</v>
      </c>
      <c r="R227" t="s" s="19">
        <v>35</v>
      </c>
      <c r="S227" t="s" s="19">
        <v>35</v>
      </c>
      <c r="T227" t="s" s="19">
        <v>35</v>
      </c>
      <c r="U227" t="s" s="19">
        <v>35</v>
      </c>
      <c r="V227" t="s" s="19">
        <v>35</v>
      </c>
      <c r="W227" t="s" s="19">
        <v>35</v>
      </c>
    </row>
    <row r="228" ht="20.05" customHeight="1">
      <c r="A228" s="15">
        <v>15</v>
      </c>
      <c r="B228" t="s" s="16">
        <f>CONCATENATE($A228,C228,G228,S228,R228)</f>
        <v>293</v>
      </c>
      <c r="C228" t="s" s="17">
        <v>37</v>
      </c>
      <c r="D228" s="18">
        <v>3</v>
      </c>
      <c r="E228" t="s" s="19">
        <v>258</v>
      </c>
      <c r="F228" s="18">
        <v>1</v>
      </c>
      <c r="G228" s="18">
        <v>0</v>
      </c>
      <c r="H228" t="s" s="19">
        <v>80</v>
      </c>
      <c r="I228" t="s" s="19">
        <v>101</v>
      </c>
      <c r="J228" s="18">
        <v>1192</v>
      </c>
      <c r="K228" s="18">
        <v>602</v>
      </c>
      <c r="L228" s="18">
        <v>1646</v>
      </c>
      <c r="M228" s="20">
        <v>0.0845733</v>
      </c>
      <c r="N228" s="18">
        <v>8</v>
      </c>
      <c r="O228" s="18">
        <v>1</v>
      </c>
      <c r="P228" s="18">
        <v>3</v>
      </c>
      <c r="Q228" s="18">
        <v>0</v>
      </c>
      <c r="R228" s="18">
        <v>1</v>
      </c>
      <c r="S228" t="s" s="19">
        <v>38</v>
      </c>
      <c r="T228" s="18">
        <v>0</v>
      </c>
      <c r="U228" s="18">
        <v>0</v>
      </c>
      <c r="V228" s="18">
        <v>100000</v>
      </c>
      <c r="W228" t="s" s="19">
        <v>39</v>
      </c>
    </row>
    <row r="229" ht="20.05" customHeight="1">
      <c r="A229" s="15">
        <v>15</v>
      </c>
      <c r="B229" t="s" s="16">
        <f>CONCATENATE($A229,C229,G229,S229,R229)</f>
        <v>294</v>
      </c>
      <c r="C229" t="s" s="17">
        <v>37</v>
      </c>
      <c r="D229" s="18">
        <v>3</v>
      </c>
      <c r="E229" t="s" s="19">
        <v>258</v>
      </c>
      <c r="F229" s="18">
        <v>1</v>
      </c>
      <c r="G229" s="18">
        <v>0</v>
      </c>
      <c r="H229" t="s" s="19">
        <v>80</v>
      </c>
      <c r="I229" t="s" s="19">
        <v>101</v>
      </c>
      <c r="J229" s="18">
        <v>1192</v>
      </c>
      <c r="K229" s="18">
        <v>602</v>
      </c>
      <c r="L229" s="18">
        <v>1646</v>
      </c>
      <c r="M229" s="20">
        <v>0.083857</v>
      </c>
      <c r="N229" s="18">
        <v>8</v>
      </c>
      <c r="O229" s="18">
        <v>1</v>
      </c>
      <c r="P229" s="18">
        <v>3</v>
      </c>
      <c r="Q229" s="18">
        <v>0</v>
      </c>
      <c r="R229" s="18">
        <v>3</v>
      </c>
      <c r="S229" t="s" s="19">
        <v>38</v>
      </c>
      <c r="T229" s="18">
        <v>0</v>
      </c>
      <c r="U229" s="18">
        <v>0</v>
      </c>
      <c r="V229" s="18">
        <v>100000</v>
      </c>
      <c r="W229" t="s" s="19">
        <v>39</v>
      </c>
    </row>
    <row r="230" ht="20.05" customHeight="1">
      <c r="A230" s="15">
        <v>15</v>
      </c>
      <c r="B230" t="s" s="16">
        <f>CONCATENATE($A230,C230,G230,S230,R230)</f>
        <v>295</v>
      </c>
      <c r="C230" t="s" s="17">
        <v>37</v>
      </c>
      <c r="D230" s="18">
        <v>3</v>
      </c>
      <c r="E230" t="s" s="19">
        <v>258</v>
      </c>
      <c r="F230" s="18">
        <v>1</v>
      </c>
      <c r="G230" s="18">
        <v>0</v>
      </c>
      <c r="H230" t="s" s="19">
        <v>80</v>
      </c>
      <c r="I230" t="s" s="19">
        <v>101</v>
      </c>
      <c r="J230" s="18">
        <v>1192</v>
      </c>
      <c r="K230" s="18">
        <v>602</v>
      </c>
      <c r="L230" s="18">
        <v>1646</v>
      </c>
      <c r="M230" s="20">
        <v>0.08470560000000001</v>
      </c>
      <c r="N230" s="18">
        <v>8</v>
      </c>
      <c r="O230" s="18">
        <v>1</v>
      </c>
      <c r="P230" s="18">
        <v>3</v>
      </c>
      <c r="Q230" s="18">
        <v>0</v>
      </c>
      <c r="R230" s="18">
        <v>5</v>
      </c>
      <c r="S230" t="s" s="19">
        <v>38</v>
      </c>
      <c r="T230" s="18">
        <v>0</v>
      </c>
      <c r="U230" s="18">
        <v>0</v>
      </c>
      <c r="V230" s="18">
        <v>100000</v>
      </c>
      <c r="W230" t="s" s="19">
        <v>39</v>
      </c>
    </row>
    <row r="231" ht="20.05" customHeight="1">
      <c r="A231" s="15">
        <v>15</v>
      </c>
      <c r="B231" t="s" s="16">
        <f>CONCATENATE($A231,C231,G231,S231,R231)</f>
        <v>296</v>
      </c>
      <c r="C231" t="s" s="17">
        <v>37</v>
      </c>
      <c r="D231" s="18">
        <v>3</v>
      </c>
      <c r="E231" t="s" s="19">
        <v>258</v>
      </c>
      <c r="F231" s="18">
        <v>1</v>
      </c>
      <c r="G231" s="18">
        <v>0</v>
      </c>
      <c r="H231" t="s" s="19">
        <v>80</v>
      </c>
      <c r="I231" t="s" s="19">
        <v>101</v>
      </c>
      <c r="J231" s="18">
        <v>1192</v>
      </c>
      <c r="K231" s="18">
        <v>602</v>
      </c>
      <c r="L231" s="18">
        <v>1646</v>
      </c>
      <c r="M231" s="20">
        <v>0.0855678</v>
      </c>
      <c r="N231" s="18">
        <v>8</v>
      </c>
      <c r="O231" s="18">
        <v>1</v>
      </c>
      <c r="P231" s="18">
        <v>3</v>
      </c>
      <c r="Q231" s="18">
        <v>0</v>
      </c>
      <c r="R231" s="18">
        <v>1</v>
      </c>
      <c r="S231" t="s" s="19">
        <v>43</v>
      </c>
      <c r="T231" s="18">
        <v>0</v>
      </c>
      <c r="U231" s="18">
        <v>0</v>
      </c>
      <c r="V231" s="18">
        <v>100000</v>
      </c>
      <c r="W231" t="s" s="19">
        <v>39</v>
      </c>
    </row>
    <row r="232" ht="20.05" customHeight="1">
      <c r="A232" s="15">
        <v>15</v>
      </c>
      <c r="B232" t="s" s="16">
        <f>CONCATENATE($A232,C232,G232,S232,R232)</f>
        <v>297</v>
      </c>
      <c r="C232" t="s" s="17">
        <v>37</v>
      </c>
      <c r="D232" s="18">
        <v>3</v>
      </c>
      <c r="E232" t="s" s="19">
        <v>258</v>
      </c>
      <c r="F232" s="18">
        <v>1</v>
      </c>
      <c r="G232" s="18">
        <v>0</v>
      </c>
      <c r="H232" t="s" s="19">
        <v>80</v>
      </c>
      <c r="I232" t="s" s="19">
        <v>101</v>
      </c>
      <c r="J232" s="18">
        <v>1192</v>
      </c>
      <c r="K232" s="18">
        <v>602</v>
      </c>
      <c r="L232" s="18">
        <v>1646</v>
      </c>
      <c r="M232" s="20">
        <v>0.08440010000000001</v>
      </c>
      <c r="N232" s="18">
        <v>8</v>
      </c>
      <c r="O232" s="18">
        <v>1</v>
      </c>
      <c r="P232" s="18">
        <v>3</v>
      </c>
      <c r="Q232" s="18">
        <v>0</v>
      </c>
      <c r="R232" s="18">
        <v>3</v>
      </c>
      <c r="S232" t="s" s="19">
        <v>43</v>
      </c>
      <c r="T232" s="18">
        <v>0</v>
      </c>
      <c r="U232" s="18">
        <v>0</v>
      </c>
      <c r="V232" s="18">
        <v>100000</v>
      </c>
      <c r="W232" t="s" s="19">
        <v>39</v>
      </c>
    </row>
    <row r="233" ht="20.05" customHeight="1">
      <c r="A233" s="15">
        <v>15</v>
      </c>
      <c r="B233" t="s" s="16">
        <f>CONCATENATE($A233,C233,G233,S233,R233)</f>
        <v>298</v>
      </c>
      <c r="C233" t="s" s="17">
        <v>37</v>
      </c>
      <c r="D233" s="18">
        <v>3</v>
      </c>
      <c r="E233" t="s" s="19">
        <v>258</v>
      </c>
      <c r="F233" s="18">
        <v>1</v>
      </c>
      <c r="G233" s="18">
        <v>0</v>
      </c>
      <c r="H233" t="s" s="19">
        <v>80</v>
      </c>
      <c r="I233" t="s" s="19">
        <v>101</v>
      </c>
      <c r="J233" s="18">
        <v>1192</v>
      </c>
      <c r="K233" s="18">
        <v>602</v>
      </c>
      <c r="L233" s="18">
        <v>1646</v>
      </c>
      <c r="M233" s="20">
        <v>0.08423659999999999</v>
      </c>
      <c r="N233" s="18">
        <v>8</v>
      </c>
      <c r="O233" s="18">
        <v>1</v>
      </c>
      <c r="P233" s="18">
        <v>3</v>
      </c>
      <c r="Q233" s="18">
        <v>0</v>
      </c>
      <c r="R233" s="18">
        <v>5</v>
      </c>
      <c r="S233" t="s" s="19">
        <v>43</v>
      </c>
      <c r="T233" s="18">
        <v>0</v>
      </c>
      <c r="U233" s="18">
        <v>0</v>
      </c>
      <c r="V233" s="18">
        <v>100000</v>
      </c>
      <c r="W233" t="s" s="19">
        <v>39</v>
      </c>
    </row>
    <row r="234" ht="20.05" customHeight="1">
      <c r="A234" s="15">
        <v>15</v>
      </c>
      <c r="B234" t="s" s="16">
        <f>CONCATENATE($A234,C234,G234,S234,R234)</f>
        <v>299</v>
      </c>
      <c r="C234" t="s" s="17">
        <v>37</v>
      </c>
      <c r="D234" s="18">
        <v>3</v>
      </c>
      <c r="E234" t="s" s="19">
        <v>258</v>
      </c>
      <c r="F234" s="18">
        <v>1</v>
      </c>
      <c r="G234" s="18">
        <v>0</v>
      </c>
      <c r="H234" t="s" s="19">
        <v>80</v>
      </c>
      <c r="I234" t="s" s="19">
        <v>101</v>
      </c>
      <c r="J234" s="18">
        <v>1192</v>
      </c>
      <c r="K234" s="18">
        <v>602</v>
      </c>
      <c r="L234" s="18">
        <v>1646</v>
      </c>
      <c r="M234" s="20">
        <v>0.0838057</v>
      </c>
      <c r="N234" s="18">
        <v>8</v>
      </c>
      <c r="O234" s="18">
        <v>1</v>
      </c>
      <c r="P234" s="18">
        <v>3</v>
      </c>
      <c r="Q234" s="18">
        <v>0</v>
      </c>
      <c r="R234" s="18">
        <v>1</v>
      </c>
      <c r="S234" t="s" s="19">
        <v>47</v>
      </c>
      <c r="T234" s="18">
        <v>0</v>
      </c>
      <c r="U234" s="18">
        <v>0</v>
      </c>
      <c r="V234" s="18">
        <v>100000</v>
      </c>
      <c r="W234" t="s" s="19">
        <v>39</v>
      </c>
    </row>
    <row r="235" ht="20.05" customHeight="1">
      <c r="A235" s="15">
        <v>15</v>
      </c>
      <c r="B235" t="s" s="16">
        <f>CONCATENATE($A235,C235,G235,S235,R235)</f>
        <v>300</v>
      </c>
      <c r="C235" t="s" s="17">
        <v>37</v>
      </c>
      <c r="D235" s="18">
        <v>3</v>
      </c>
      <c r="E235" t="s" s="19">
        <v>258</v>
      </c>
      <c r="F235" s="18">
        <v>1</v>
      </c>
      <c r="G235" s="18">
        <v>0</v>
      </c>
      <c r="H235" t="s" s="19">
        <v>80</v>
      </c>
      <c r="I235" t="s" s="19">
        <v>101</v>
      </c>
      <c r="J235" s="18">
        <v>1192</v>
      </c>
      <c r="K235" s="18">
        <v>602</v>
      </c>
      <c r="L235" s="18">
        <v>1646</v>
      </c>
      <c r="M235" s="20">
        <v>0.0840873</v>
      </c>
      <c r="N235" s="18">
        <v>8</v>
      </c>
      <c r="O235" s="18">
        <v>1</v>
      </c>
      <c r="P235" s="18">
        <v>3</v>
      </c>
      <c r="Q235" s="18">
        <v>0</v>
      </c>
      <c r="R235" s="18">
        <v>3</v>
      </c>
      <c r="S235" t="s" s="19">
        <v>47</v>
      </c>
      <c r="T235" s="18">
        <v>0</v>
      </c>
      <c r="U235" s="18">
        <v>0</v>
      </c>
      <c r="V235" s="18">
        <v>100000</v>
      </c>
      <c r="W235" t="s" s="19">
        <v>39</v>
      </c>
    </row>
    <row r="236" ht="20.05" customHeight="1">
      <c r="A236" s="15">
        <v>15</v>
      </c>
      <c r="B236" t="s" s="16">
        <f>CONCATENATE($A236,C236,G236,S236,R236)</f>
        <v>301</v>
      </c>
      <c r="C236" t="s" s="17">
        <v>37</v>
      </c>
      <c r="D236" s="18">
        <v>3</v>
      </c>
      <c r="E236" t="s" s="19">
        <v>258</v>
      </c>
      <c r="F236" s="18">
        <v>1</v>
      </c>
      <c r="G236" s="18">
        <v>0</v>
      </c>
      <c r="H236" t="s" s="19">
        <v>80</v>
      </c>
      <c r="I236" t="s" s="19">
        <v>101</v>
      </c>
      <c r="J236" s="18">
        <v>1192</v>
      </c>
      <c r="K236" s="18">
        <v>602</v>
      </c>
      <c r="L236" s="18">
        <v>1646</v>
      </c>
      <c r="M236" s="20">
        <v>0.08359229999999999</v>
      </c>
      <c r="N236" s="18">
        <v>8</v>
      </c>
      <c r="O236" s="18">
        <v>1</v>
      </c>
      <c r="P236" s="18">
        <v>3</v>
      </c>
      <c r="Q236" s="18">
        <v>0</v>
      </c>
      <c r="R236" s="18">
        <v>5</v>
      </c>
      <c r="S236" t="s" s="19">
        <v>47</v>
      </c>
      <c r="T236" s="18">
        <v>0</v>
      </c>
      <c r="U236" s="18">
        <v>0</v>
      </c>
      <c r="V236" s="18">
        <v>100000</v>
      </c>
      <c r="W236" t="s" s="19">
        <v>39</v>
      </c>
    </row>
    <row r="237" ht="20.05" customHeight="1">
      <c r="A237" s="15">
        <v>15</v>
      </c>
      <c r="B237" t="s" s="16">
        <f>CONCATENATE($A237,C237,G237,S237,R237)</f>
        <v>302</v>
      </c>
      <c r="C237" t="s" s="17">
        <v>31</v>
      </c>
      <c r="D237" s="18">
        <v>3</v>
      </c>
      <c r="E237" t="s" s="19">
        <v>258</v>
      </c>
      <c r="F237" s="18">
        <v>1</v>
      </c>
      <c r="G237" s="18">
        <v>1</v>
      </c>
      <c r="H237" t="s" s="19">
        <v>80</v>
      </c>
      <c r="I237" t="s" s="19">
        <v>292</v>
      </c>
      <c r="J237" s="18">
        <v>3849</v>
      </c>
      <c r="K237" s="18">
        <v>1937</v>
      </c>
      <c r="L237" s="18">
        <v>6359</v>
      </c>
      <c r="M237" s="20">
        <v>0.17587</v>
      </c>
      <c r="N237" s="18">
        <v>8</v>
      </c>
      <c r="O237" s="18">
        <v>1</v>
      </c>
      <c r="P237" t="s" s="19">
        <v>35</v>
      </c>
      <c r="Q237" t="s" s="19">
        <v>35</v>
      </c>
      <c r="R237" t="s" s="19">
        <v>35</v>
      </c>
      <c r="S237" t="s" s="19">
        <v>35</v>
      </c>
      <c r="T237" t="s" s="19">
        <v>35</v>
      </c>
      <c r="U237" t="s" s="19">
        <v>35</v>
      </c>
      <c r="V237" t="s" s="19">
        <v>35</v>
      </c>
      <c r="W237" t="s" s="19">
        <v>35</v>
      </c>
    </row>
    <row r="238" ht="20.05" customHeight="1">
      <c r="A238" s="15">
        <v>15</v>
      </c>
      <c r="B238" t="s" s="16">
        <f>CONCATENATE($A238,C238,G238,S238,R238)</f>
        <v>303</v>
      </c>
      <c r="C238" t="s" s="17">
        <v>52</v>
      </c>
      <c r="D238" s="18">
        <v>3</v>
      </c>
      <c r="E238" t="s" s="19">
        <v>258</v>
      </c>
      <c r="F238" s="18">
        <v>1</v>
      </c>
      <c r="G238" s="18">
        <v>1</v>
      </c>
      <c r="H238" t="s" s="19">
        <v>80</v>
      </c>
      <c r="I238" t="s" s="19">
        <v>53</v>
      </c>
      <c r="J238" s="18">
        <v>580</v>
      </c>
      <c r="K238" s="18">
        <v>296</v>
      </c>
      <c r="L238" s="18">
        <v>687</v>
      </c>
      <c r="M238" s="20">
        <v>0.228431</v>
      </c>
      <c r="N238" s="18">
        <v>8</v>
      </c>
      <c r="O238" s="18">
        <v>1</v>
      </c>
      <c r="P238" t="s" s="19">
        <v>35</v>
      </c>
      <c r="Q238" t="s" s="19">
        <v>35</v>
      </c>
      <c r="R238" t="s" s="19">
        <v>35</v>
      </c>
      <c r="S238" t="s" s="19">
        <v>35</v>
      </c>
      <c r="T238" t="s" s="19">
        <v>35</v>
      </c>
      <c r="U238" t="s" s="19">
        <v>35</v>
      </c>
      <c r="V238" t="s" s="19">
        <v>35</v>
      </c>
      <c r="W238" t="s" s="19">
        <v>35</v>
      </c>
    </row>
    <row r="239" ht="20.05" customHeight="1">
      <c r="A239" s="15">
        <v>15</v>
      </c>
      <c r="B239" t="s" s="16">
        <f>CONCATENATE($A239,C239,G239,S239,R239)</f>
        <v>304</v>
      </c>
      <c r="C239" t="s" s="17">
        <v>37</v>
      </c>
      <c r="D239" s="18">
        <v>3</v>
      </c>
      <c r="E239" t="s" s="19">
        <v>258</v>
      </c>
      <c r="F239" s="18">
        <v>1</v>
      </c>
      <c r="G239" s="18">
        <v>1</v>
      </c>
      <c r="H239" t="s" s="19">
        <v>80</v>
      </c>
      <c r="I239" t="s" s="19">
        <v>101</v>
      </c>
      <c r="J239" s="18">
        <v>1192</v>
      </c>
      <c r="K239" s="18">
        <v>602</v>
      </c>
      <c r="L239" s="18">
        <v>1646</v>
      </c>
      <c r="M239" s="20">
        <v>0.0840114</v>
      </c>
      <c r="N239" s="18">
        <v>8</v>
      </c>
      <c r="O239" s="18">
        <v>1</v>
      </c>
      <c r="P239" s="18">
        <v>3</v>
      </c>
      <c r="Q239" s="18">
        <v>0</v>
      </c>
      <c r="R239" s="18">
        <v>3</v>
      </c>
      <c r="S239" t="s" s="19">
        <v>43</v>
      </c>
      <c r="T239" s="18">
        <v>0</v>
      </c>
      <c r="U239" s="18">
        <v>0</v>
      </c>
      <c r="V239" s="18">
        <v>100000</v>
      </c>
      <c r="W239" t="s" s="19">
        <v>55</v>
      </c>
    </row>
    <row r="240" ht="20.05" customHeight="1">
      <c r="A240" s="15">
        <v>15</v>
      </c>
      <c r="B240" t="s" s="16">
        <f>CONCATENATE($A240,C240,G240,S240,R240)</f>
        <v>305</v>
      </c>
      <c r="C240" t="s" s="17">
        <v>57</v>
      </c>
      <c r="D240" s="18">
        <v>3</v>
      </c>
      <c r="E240" t="s" s="19">
        <v>258</v>
      </c>
      <c r="F240" s="18">
        <v>0</v>
      </c>
      <c r="G240" s="18">
        <v>0</v>
      </c>
      <c r="H240" t="s" s="19">
        <v>80</v>
      </c>
      <c r="I240" t="s" s="19">
        <v>58</v>
      </c>
      <c r="J240" s="18">
        <v>3236</v>
      </c>
      <c r="K240" s="18">
        <v>1624</v>
      </c>
      <c r="L240" s="18">
        <v>5083</v>
      </c>
      <c r="M240" s="20">
        <v>130.838</v>
      </c>
      <c r="N240" s="18">
        <v>4</v>
      </c>
      <c r="O240" s="18">
        <v>1</v>
      </c>
      <c r="P240" t="s" s="19">
        <v>35</v>
      </c>
      <c r="Q240" t="s" s="19">
        <v>35</v>
      </c>
      <c r="R240" t="s" s="19">
        <v>35</v>
      </c>
      <c r="S240" t="s" s="19">
        <v>35</v>
      </c>
      <c r="T240" t="s" s="19">
        <v>35</v>
      </c>
      <c r="U240" t="s" s="19">
        <v>35</v>
      </c>
      <c r="V240" t="s" s="19">
        <v>35</v>
      </c>
      <c r="W240" t="s" s="19">
        <v>35</v>
      </c>
    </row>
    <row r="241" ht="20.05" customHeight="1">
      <c r="A241" s="15">
        <v>15</v>
      </c>
      <c r="B241" t="s" s="16">
        <f>CONCATENATE($A241,C241,G241,S241,R241)</f>
        <v>306</v>
      </c>
      <c r="C241" t="s" s="17">
        <v>60</v>
      </c>
      <c r="D241" s="18">
        <v>3</v>
      </c>
      <c r="E241" t="s" s="19">
        <v>258</v>
      </c>
      <c r="F241" s="18">
        <v>0</v>
      </c>
      <c r="G241" s="18">
        <v>0</v>
      </c>
      <c r="H241" t="s" s="19">
        <v>80</v>
      </c>
      <c r="I241" t="s" s="19">
        <v>58</v>
      </c>
      <c r="J241" s="18">
        <v>3236</v>
      </c>
      <c r="K241" s="18">
        <v>1624</v>
      </c>
      <c r="L241" s="18">
        <v>5083</v>
      </c>
      <c r="M241" s="20">
        <v>129.157</v>
      </c>
      <c r="N241" s="18">
        <v>4</v>
      </c>
      <c r="O241" s="18">
        <v>1</v>
      </c>
      <c r="P241" t="s" s="19">
        <v>35</v>
      </c>
      <c r="Q241" t="s" s="19">
        <v>35</v>
      </c>
      <c r="R241" t="s" s="19">
        <v>35</v>
      </c>
      <c r="S241" t="s" s="19">
        <v>35</v>
      </c>
      <c r="T241" t="s" s="19">
        <v>35</v>
      </c>
      <c r="U241" t="s" s="19">
        <v>35</v>
      </c>
      <c r="V241" t="s" s="19">
        <v>35</v>
      </c>
      <c r="W241" t="s" s="19">
        <v>35</v>
      </c>
    </row>
    <row r="242" ht="20.05" customHeight="1">
      <c r="A242" s="15">
        <v>15</v>
      </c>
      <c r="B242" t="s" s="16">
        <f>CONCATENATE($A242,C242,G242,S242,R242)</f>
        <v>307</v>
      </c>
      <c r="C242" t="s" s="17">
        <v>62</v>
      </c>
      <c r="D242" s="18">
        <v>3</v>
      </c>
      <c r="E242" t="s" s="19">
        <v>258</v>
      </c>
      <c r="F242" s="18">
        <v>0</v>
      </c>
      <c r="G242" s="18">
        <v>0</v>
      </c>
      <c r="H242" t="s" s="19">
        <v>80</v>
      </c>
      <c r="I242" t="s" s="19">
        <v>58</v>
      </c>
      <c r="J242" s="18">
        <v>3236</v>
      </c>
      <c r="K242" s="18">
        <v>1624</v>
      </c>
      <c r="L242" s="18">
        <v>5083</v>
      </c>
      <c r="M242" s="20">
        <v>125.243</v>
      </c>
      <c r="N242" s="18">
        <v>4</v>
      </c>
      <c r="O242" s="18">
        <v>1</v>
      </c>
      <c r="P242" t="s" s="19">
        <v>35</v>
      </c>
      <c r="Q242" t="s" s="19">
        <v>35</v>
      </c>
      <c r="R242" t="s" s="19">
        <v>35</v>
      </c>
      <c r="S242" t="s" s="19">
        <v>35</v>
      </c>
      <c r="T242" t="s" s="19">
        <v>35</v>
      </c>
      <c r="U242" t="s" s="19">
        <v>35</v>
      </c>
      <c r="V242" t="s" s="19">
        <v>35</v>
      </c>
      <c r="W242" t="s" s="19">
        <v>35</v>
      </c>
    </row>
    <row r="243" ht="20.05" customHeight="1">
      <c r="A243" s="15">
        <v>16</v>
      </c>
      <c r="B243" t="s" s="16">
        <f>CONCATENATE($A243,C243,G243,S243,R243)</f>
        <v>308</v>
      </c>
      <c r="C243" t="s" s="17">
        <v>31</v>
      </c>
      <c r="D243" s="18">
        <v>3</v>
      </c>
      <c r="E243" t="s" s="19">
        <v>171</v>
      </c>
      <c r="F243" s="18">
        <v>0</v>
      </c>
      <c r="G243" s="18">
        <v>0</v>
      </c>
      <c r="H243" t="s" s="19">
        <v>80</v>
      </c>
      <c r="I243" t="s" s="19">
        <v>309</v>
      </c>
      <c r="J243" s="18">
        <v>6060</v>
      </c>
      <c r="K243" s="18">
        <v>3036</v>
      </c>
      <c r="L243" s="18">
        <v>10393</v>
      </c>
      <c r="M243" s="20">
        <v>5.72599</v>
      </c>
      <c r="N243" s="18">
        <v>8</v>
      </c>
      <c r="O243" s="18">
        <v>1</v>
      </c>
      <c r="P243" t="s" s="19">
        <v>35</v>
      </c>
      <c r="Q243" t="s" s="19">
        <v>35</v>
      </c>
      <c r="R243" t="s" s="19">
        <v>35</v>
      </c>
      <c r="S243" t="s" s="19">
        <v>35</v>
      </c>
      <c r="T243" t="s" s="19">
        <v>35</v>
      </c>
      <c r="U243" t="s" s="19">
        <v>35</v>
      </c>
      <c r="V243" t="s" s="19">
        <v>35</v>
      </c>
      <c r="W243" t="s" s="19">
        <v>35</v>
      </c>
    </row>
    <row r="244" ht="20.05" customHeight="1">
      <c r="A244" s="15">
        <v>16</v>
      </c>
      <c r="B244" t="s" s="16">
        <f>CONCATENATE($A244,C244,G244,S244,R244)</f>
        <v>310</v>
      </c>
      <c r="C244" t="s" s="17">
        <v>37</v>
      </c>
      <c r="D244" s="18">
        <v>3</v>
      </c>
      <c r="E244" t="s" s="19">
        <v>171</v>
      </c>
      <c r="F244" s="18">
        <v>1</v>
      </c>
      <c r="G244" s="18">
        <v>0</v>
      </c>
      <c r="H244" t="s" s="19">
        <v>80</v>
      </c>
      <c r="I244" t="s" s="19">
        <v>311</v>
      </c>
      <c r="J244" s="18">
        <v>5760</v>
      </c>
      <c r="K244" s="18">
        <v>2886</v>
      </c>
      <c r="L244" s="18">
        <v>9786</v>
      </c>
      <c r="M244" s="20">
        <v>5.06888</v>
      </c>
      <c r="N244" s="18">
        <v>8</v>
      </c>
      <c r="O244" s="18">
        <v>1</v>
      </c>
      <c r="P244" s="18">
        <v>8</v>
      </c>
      <c r="Q244" s="18">
        <v>5</v>
      </c>
      <c r="R244" s="18">
        <v>1</v>
      </c>
      <c r="S244" t="s" s="19">
        <v>38</v>
      </c>
      <c r="T244" s="18">
        <v>0</v>
      </c>
      <c r="U244" s="18">
        <v>0</v>
      </c>
      <c r="V244" s="18">
        <v>100000</v>
      </c>
      <c r="W244" t="s" s="19">
        <v>39</v>
      </c>
    </row>
    <row r="245" ht="20.05" customHeight="1">
      <c r="A245" s="15">
        <v>16</v>
      </c>
      <c r="B245" t="s" s="16">
        <f>CONCATENATE($A245,C245,G245,S245,R245)</f>
        <v>312</v>
      </c>
      <c r="C245" t="s" s="17">
        <v>37</v>
      </c>
      <c r="D245" s="18">
        <v>3</v>
      </c>
      <c r="E245" t="s" s="19">
        <v>171</v>
      </c>
      <c r="F245" s="18">
        <v>1</v>
      </c>
      <c r="G245" s="18">
        <v>0</v>
      </c>
      <c r="H245" t="s" s="19">
        <v>80</v>
      </c>
      <c r="I245" t="s" s="19">
        <v>309</v>
      </c>
      <c r="J245" s="18">
        <v>6060</v>
      </c>
      <c r="K245" s="18">
        <v>3036</v>
      </c>
      <c r="L245" s="18">
        <v>10393</v>
      </c>
      <c r="M245" s="20">
        <v>7.6788</v>
      </c>
      <c r="N245" s="18">
        <v>8</v>
      </c>
      <c r="O245" s="18">
        <v>1</v>
      </c>
      <c r="P245" s="18">
        <v>5</v>
      </c>
      <c r="Q245" s="18">
        <v>2</v>
      </c>
      <c r="R245" s="18">
        <v>3</v>
      </c>
      <c r="S245" t="s" s="19">
        <v>38</v>
      </c>
      <c r="T245" s="18">
        <v>0</v>
      </c>
      <c r="U245" s="18">
        <v>0</v>
      </c>
      <c r="V245" s="18">
        <v>100000</v>
      </c>
      <c r="W245" t="s" s="19">
        <v>39</v>
      </c>
    </row>
    <row r="246" ht="20.05" customHeight="1">
      <c r="A246" s="15">
        <v>16</v>
      </c>
      <c r="B246" t="s" s="16">
        <f>CONCATENATE($A246,C246,G246,S246,R246)</f>
        <v>313</v>
      </c>
      <c r="C246" t="s" s="17">
        <v>37</v>
      </c>
      <c r="D246" s="18">
        <v>3</v>
      </c>
      <c r="E246" t="s" s="19">
        <v>171</v>
      </c>
      <c r="F246" s="18">
        <v>1</v>
      </c>
      <c r="G246" s="18">
        <v>0</v>
      </c>
      <c r="H246" t="s" s="19">
        <v>80</v>
      </c>
      <c r="I246" t="s" s="19">
        <v>311</v>
      </c>
      <c r="J246" s="18">
        <v>5760</v>
      </c>
      <c r="K246" s="18">
        <v>2886</v>
      </c>
      <c r="L246" s="18">
        <v>9786</v>
      </c>
      <c r="M246" s="20">
        <v>4.82502</v>
      </c>
      <c r="N246" s="18">
        <v>8</v>
      </c>
      <c r="O246" s="18">
        <v>1</v>
      </c>
      <c r="P246" s="18">
        <v>4</v>
      </c>
      <c r="Q246" s="18">
        <v>1</v>
      </c>
      <c r="R246" s="18">
        <v>5</v>
      </c>
      <c r="S246" t="s" s="19">
        <v>38</v>
      </c>
      <c r="T246" s="18">
        <v>0</v>
      </c>
      <c r="U246" s="18">
        <v>0</v>
      </c>
      <c r="V246" s="18">
        <v>100000</v>
      </c>
      <c r="W246" t="s" s="19">
        <v>39</v>
      </c>
    </row>
    <row r="247" ht="20.05" customHeight="1">
      <c r="A247" s="15">
        <v>16</v>
      </c>
      <c r="B247" t="s" s="16">
        <f>CONCATENATE($A247,C247,G247,S247,R247)</f>
        <v>314</v>
      </c>
      <c r="C247" t="s" s="17">
        <v>37</v>
      </c>
      <c r="D247" s="18">
        <v>3</v>
      </c>
      <c r="E247" t="s" s="19">
        <v>171</v>
      </c>
      <c r="F247" s="18">
        <v>1</v>
      </c>
      <c r="G247" s="18">
        <v>0</v>
      </c>
      <c r="H247" t="s" s="19">
        <v>80</v>
      </c>
      <c r="I247" t="s" s="19">
        <v>34</v>
      </c>
      <c r="J247" s="18">
        <v>3300</v>
      </c>
      <c r="K247" s="18">
        <v>1656</v>
      </c>
      <c r="L247" s="18">
        <v>4977</v>
      </c>
      <c r="M247" s="20">
        <v>0.372663</v>
      </c>
      <c r="N247" s="18">
        <v>8</v>
      </c>
      <c r="O247" s="18">
        <v>1</v>
      </c>
      <c r="P247" s="18">
        <v>3</v>
      </c>
      <c r="Q247" s="18">
        <v>1</v>
      </c>
      <c r="R247" s="18">
        <v>1</v>
      </c>
      <c r="S247" t="s" s="19">
        <v>43</v>
      </c>
      <c r="T247" s="18">
        <v>0</v>
      </c>
      <c r="U247" s="18">
        <v>0</v>
      </c>
      <c r="V247" s="18">
        <v>100000</v>
      </c>
      <c r="W247" t="s" s="19">
        <v>39</v>
      </c>
    </row>
    <row r="248" ht="20.05" customHeight="1">
      <c r="A248" s="15">
        <v>16</v>
      </c>
      <c r="B248" t="s" s="16">
        <f>CONCATENATE($A248,C248,G248,S248,R248)</f>
        <v>315</v>
      </c>
      <c r="C248" t="s" s="17">
        <v>37</v>
      </c>
      <c r="D248" s="18">
        <v>3</v>
      </c>
      <c r="E248" t="s" s="19">
        <v>171</v>
      </c>
      <c r="F248" s="18">
        <v>1</v>
      </c>
      <c r="G248" s="18">
        <v>0</v>
      </c>
      <c r="H248" t="s" s="19">
        <v>80</v>
      </c>
      <c r="I248" t="s" s="19">
        <v>205</v>
      </c>
      <c r="J248" s="18">
        <v>4380</v>
      </c>
      <c r="K248" s="18">
        <v>2196</v>
      </c>
      <c r="L248" s="18">
        <v>7111</v>
      </c>
      <c r="M248" s="20">
        <v>1.48036</v>
      </c>
      <c r="N248" s="18">
        <v>8</v>
      </c>
      <c r="O248" s="18">
        <v>1</v>
      </c>
      <c r="P248" s="18">
        <v>3</v>
      </c>
      <c r="Q248" s="18">
        <v>1</v>
      </c>
      <c r="R248" s="18">
        <v>3</v>
      </c>
      <c r="S248" t="s" s="19">
        <v>43</v>
      </c>
      <c r="T248" s="18">
        <v>0</v>
      </c>
      <c r="U248" s="18">
        <v>0</v>
      </c>
      <c r="V248" s="18">
        <v>100000</v>
      </c>
      <c r="W248" t="s" s="19">
        <v>39</v>
      </c>
    </row>
    <row r="249" ht="20.05" customHeight="1">
      <c r="A249" s="15">
        <v>16</v>
      </c>
      <c r="B249" t="s" s="16">
        <f>CONCATENATE($A249,C249,G249,S249,R249)</f>
        <v>316</v>
      </c>
      <c r="C249" t="s" s="17">
        <v>37</v>
      </c>
      <c r="D249" s="18">
        <v>3</v>
      </c>
      <c r="E249" t="s" s="19">
        <v>171</v>
      </c>
      <c r="F249" s="18">
        <v>1</v>
      </c>
      <c r="G249" s="18">
        <v>0</v>
      </c>
      <c r="H249" t="s" s="19">
        <v>80</v>
      </c>
      <c r="I249" t="s" s="19">
        <v>317</v>
      </c>
      <c r="J249" s="18">
        <v>5460</v>
      </c>
      <c r="K249" s="18">
        <v>2736</v>
      </c>
      <c r="L249" s="18">
        <v>9221</v>
      </c>
      <c r="M249" s="20">
        <v>12.1913</v>
      </c>
      <c r="N249" s="18">
        <v>8</v>
      </c>
      <c r="O249" s="18">
        <v>1</v>
      </c>
      <c r="P249" s="18">
        <v>3</v>
      </c>
      <c r="Q249" s="18">
        <v>1</v>
      </c>
      <c r="R249" s="18">
        <v>5</v>
      </c>
      <c r="S249" t="s" s="19">
        <v>43</v>
      </c>
      <c r="T249" s="18">
        <v>0</v>
      </c>
      <c r="U249" s="18">
        <v>0</v>
      </c>
      <c r="V249" s="18">
        <v>100000</v>
      </c>
      <c r="W249" t="s" s="19">
        <v>39</v>
      </c>
    </row>
    <row r="250" ht="20.05" customHeight="1">
      <c r="A250" s="15">
        <v>16</v>
      </c>
      <c r="B250" t="s" s="16">
        <f>CONCATENATE($A250,C250,G250,S250,R250)</f>
        <v>318</v>
      </c>
      <c r="C250" t="s" s="17">
        <v>37</v>
      </c>
      <c r="D250" s="18">
        <v>3</v>
      </c>
      <c r="E250" t="s" s="19">
        <v>171</v>
      </c>
      <c r="F250" s="18">
        <v>1</v>
      </c>
      <c r="G250" s="18">
        <v>0</v>
      </c>
      <c r="H250" t="s" s="19">
        <v>80</v>
      </c>
      <c r="I250" t="s" s="19">
        <v>319</v>
      </c>
      <c r="J250" s="18">
        <v>4680</v>
      </c>
      <c r="K250" s="18">
        <v>2346</v>
      </c>
      <c r="L250" s="18">
        <v>7690</v>
      </c>
      <c r="M250" s="20">
        <v>13.485</v>
      </c>
      <c r="N250" s="18">
        <v>8</v>
      </c>
      <c r="O250" s="18">
        <v>1</v>
      </c>
      <c r="P250" s="18">
        <v>6</v>
      </c>
      <c r="Q250" s="18">
        <v>3</v>
      </c>
      <c r="R250" s="18">
        <v>1</v>
      </c>
      <c r="S250" t="s" s="19">
        <v>47</v>
      </c>
      <c r="T250" s="18">
        <v>0</v>
      </c>
      <c r="U250" s="18">
        <v>0</v>
      </c>
      <c r="V250" s="18">
        <v>100000</v>
      </c>
      <c r="W250" t="s" s="19">
        <v>39</v>
      </c>
    </row>
    <row r="251" ht="20.05" customHeight="1">
      <c r="A251" s="15">
        <v>16</v>
      </c>
      <c r="B251" t="s" s="16">
        <f>CONCATENATE($A251,C251,G251,S251,R251)</f>
        <v>320</v>
      </c>
      <c r="C251" t="s" s="17">
        <v>37</v>
      </c>
      <c r="D251" s="18">
        <v>3</v>
      </c>
      <c r="E251" t="s" s="19">
        <v>171</v>
      </c>
      <c r="F251" s="18">
        <v>0</v>
      </c>
      <c r="G251" s="18">
        <v>0</v>
      </c>
      <c r="H251" t="s" s="19">
        <v>80</v>
      </c>
      <c r="I251" t="s" s="19">
        <v>321</v>
      </c>
      <c r="J251" s="18">
        <v>4920</v>
      </c>
      <c r="K251" s="18">
        <v>2466</v>
      </c>
      <c r="L251" s="18">
        <v>8134</v>
      </c>
      <c r="M251" s="20">
        <v>1370.28</v>
      </c>
      <c r="N251" s="18">
        <v>8</v>
      </c>
      <c r="O251" s="18">
        <v>1</v>
      </c>
      <c r="P251" s="18">
        <v>4</v>
      </c>
      <c r="Q251" s="18">
        <v>1</v>
      </c>
      <c r="R251" s="18">
        <v>3</v>
      </c>
      <c r="S251" t="s" s="19">
        <v>47</v>
      </c>
      <c r="T251" s="18">
        <v>0</v>
      </c>
      <c r="U251" s="18">
        <v>0</v>
      </c>
      <c r="V251" s="18">
        <v>100000</v>
      </c>
      <c r="W251" t="s" s="19">
        <v>39</v>
      </c>
    </row>
    <row r="252" ht="20.05" customHeight="1">
      <c r="A252" s="15">
        <v>16</v>
      </c>
      <c r="B252" t="s" s="16">
        <f>CONCATENATE($A252,C252,G252,S252,R252)</f>
        <v>322</v>
      </c>
      <c r="C252" t="s" s="17">
        <v>37</v>
      </c>
      <c r="D252" s="18">
        <v>3</v>
      </c>
      <c r="E252" t="s" s="19">
        <v>171</v>
      </c>
      <c r="F252" s="18">
        <v>0</v>
      </c>
      <c r="G252" s="18">
        <v>0</v>
      </c>
      <c r="H252" t="s" s="19">
        <v>80</v>
      </c>
      <c r="I252" t="s" s="19">
        <v>317</v>
      </c>
      <c r="J252" s="18">
        <v>5460</v>
      </c>
      <c r="K252" s="18">
        <v>2736</v>
      </c>
      <c r="L252" s="18">
        <v>9179</v>
      </c>
      <c r="M252" s="20">
        <v>1.29954</v>
      </c>
      <c r="N252" s="18">
        <v>8</v>
      </c>
      <c r="O252" s="18">
        <v>1</v>
      </c>
      <c r="P252" s="18">
        <v>3</v>
      </c>
      <c r="Q252" s="18">
        <v>1</v>
      </c>
      <c r="R252" s="18">
        <v>5</v>
      </c>
      <c r="S252" t="s" s="19">
        <v>47</v>
      </c>
      <c r="T252" s="18">
        <v>0</v>
      </c>
      <c r="U252" s="18">
        <v>0</v>
      </c>
      <c r="V252" s="18">
        <v>100000</v>
      </c>
      <c r="W252" t="s" s="19">
        <v>39</v>
      </c>
    </row>
    <row r="253" ht="20.05" customHeight="1">
      <c r="A253" s="15">
        <v>16</v>
      </c>
      <c r="B253" t="s" s="16">
        <f>CONCATENATE($A253,C253,G253,S253,R253)</f>
        <v>323</v>
      </c>
      <c r="C253" t="s" s="17">
        <v>31</v>
      </c>
      <c r="D253" s="18">
        <v>3</v>
      </c>
      <c r="E253" t="s" s="19">
        <v>171</v>
      </c>
      <c r="F253" s="18">
        <v>0</v>
      </c>
      <c r="G253" s="18">
        <v>1</v>
      </c>
      <c r="H253" t="s" s="19">
        <v>63</v>
      </c>
      <c r="I253" t="s" s="19">
        <v>309</v>
      </c>
      <c r="J253" s="18">
        <v>6076</v>
      </c>
      <c r="K253" s="18">
        <v>3052</v>
      </c>
      <c r="L253" s="18">
        <v>10425</v>
      </c>
      <c r="M253" s="20">
        <v>1800.1</v>
      </c>
      <c r="N253" s="18">
        <v>8</v>
      </c>
      <c r="O253" s="18">
        <v>1</v>
      </c>
      <c r="P253" t="s" s="19">
        <v>35</v>
      </c>
      <c r="Q253" t="s" s="19">
        <v>35</v>
      </c>
      <c r="R253" t="s" s="19">
        <v>35</v>
      </c>
      <c r="S253" t="s" s="19">
        <v>35</v>
      </c>
      <c r="T253" t="s" s="19">
        <v>35</v>
      </c>
      <c r="U253" t="s" s="19">
        <v>35</v>
      </c>
      <c r="V253" t="s" s="19">
        <v>35</v>
      </c>
      <c r="W253" t="s" s="19">
        <v>35</v>
      </c>
    </row>
    <row r="254" ht="20.05" customHeight="1">
      <c r="A254" s="15">
        <v>16</v>
      </c>
      <c r="B254" t="s" s="16">
        <f>CONCATENATE($A254,C254,G254,S254,R254)</f>
        <v>324</v>
      </c>
      <c r="C254" t="s" s="17">
        <v>52</v>
      </c>
      <c r="D254" s="18">
        <v>3</v>
      </c>
      <c r="E254" t="s" s="19">
        <v>171</v>
      </c>
      <c r="F254" s="18">
        <v>1</v>
      </c>
      <c r="G254" s="18">
        <v>1</v>
      </c>
      <c r="H254" t="s" s="19">
        <v>80</v>
      </c>
      <c r="I254" t="s" s="19">
        <v>53</v>
      </c>
      <c r="J254" s="18">
        <v>804</v>
      </c>
      <c r="K254" s="18">
        <v>408</v>
      </c>
      <c r="L254" s="18">
        <v>965</v>
      </c>
      <c r="M254" s="20">
        <v>0.114654</v>
      </c>
      <c r="N254" s="18">
        <v>8</v>
      </c>
      <c r="O254" s="18">
        <v>1</v>
      </c>
      <c r="P254" t="s" s="19">
        <v>35</v>
      </c>
      <c r="Q254" t="s" s="19">
        <v>35</v>
      </c>
      <c r="R254" t="s" s="19">
        <v>35</v>
      </c>
      <c r="S254" t="s" s="19">
        <v>35</v>
      </c>
      <c r="T254" t="s" s="19">
        <v>35</v>
      </c>
      <c r="U254" t="s" s="19">
        <v>35</v>
      </c>
      <c r="V254" t="s" s="19">
        <v>35</v>
      </c>
      <c r="W254" t="s" s="19">
        <v>35</v>
      </c>
    </row>
    <row r="255" ht="20.05" customHeight="1">
      <c r="A255" s="15">
        <v>16</v>
      </c>
      <c r="B255" t="s" s="16">
        <f>CONCATENATE($A255,C255,G255,S255,R255)</f>
        <v>325</v>
      </c>
      <c r="C255" t="s" s="17">
        <v>37</v>
      </c>
      <c r="D255" s="18">
        <v>3</v>
      </c>
      <c r="E255" t="s" s="19">
        <v>171</v>
      </c>
      <c r="F255" s="18">
        <v>1</v>
      </c>
      <c r="G255" s="18">
        <v>1</v>
      </c>
      <c r="H255" t="s" s="19">
        <v>80</v>
      </c>
      <c r="I255" t="s" s="19">
        <v>205</v>
      </c>
      <c r="J255" s="18">
        <v>4380</v>
      </c>
      <c r="K255" s="18">
        <v>2196</v>
      </c>
      <c r="L255" s="18">
        <v>7111</v>
      </c>
      <c r="M255" s="20">
        <v>1.49055</v>
      </c>
      <c r="N255" s="18">
        <v>8</v>
      </c>
      <c r="O255" s="18">
        <v>1</v>
      </c>
      <c r="P255" s="18">
        <v>3</v>
      </c>
      <c r="Q255" s="18">
        <v>1</v>
      </c>
      <c r="R255" s="18">
        <v>3</v>
      </c>
      <c r="S255" t="s" s="19">
        <v>43</v>
      </c>
      <c r="T255" s="18">
        <v>0</v>
      </c>
      <c r="U255" s="18">
        <v>0</v>
      </c>
      <c r="V255" s="18">
        <v>100000</v>
      </c>
      <c r="W255" t="s" s="19">
        <v>55</v>
      </c>
    </row>
    <row r="256" ht="20.05" customHeight="1">
      <c r="A256" s="15">
        <v>16</v>
      </c>
      <c r="B256" t="s" s="16">
        <f>CONCATENATE($A256,C256,G256,S256,R256)</f>
        <v>326</v>
      </c>
      <c r="C256" t="s" s="17">
        <v>57</v>
      </c>
      <c r="D256" s="18">
        <v>3</v>
      </c>
      <c r="E256" t="s" s="19">
        <v>171</v>
      </c>
      <c r="F256" s="18">
        <v>0</v>
      </c>
      <c r="G256" s="18">
        <v>0</v>
      </c>
      <c r="H256" t="s" s="19">
        <v>63</v>
      </c>
      <c r="I256" t="s" s="19">
        <v>58</v>
      </c>
      <c r="J256" s="18">
        <v>4700</v>
      </c>
      <c r="K256" s="18">
        <v>2356</v>
      </c>
      <c r="L256" s="18">
        <v>7599</v>
      </c>
      <c r="M256" s="20">
        <v>1800.31</v>
      </c>
      <c r="N256" s="18">
        <v>4</v>
      </c>
      <c r="O256" s="18">
        <v>1</v>
      </c>
      <c r="P256" t="s" s="19">
        <v>35</v>
      </c>
      <c r="Q256" t="s" s="19">
        <v>35</v>
      </c>
      <c r="R256" t="s" s="19">
        <v>35</v>
      </c>
      <c r="S256" t="s" s="19">
        <v>35</v>
      </c>
      <c r="T256" t="s" s="19">
        <v>35</v>
      </c>
      <c r="U256" t="s" s="19">
        <v>35</v>
      </c>
      <c r="V256" t="s" s="19">
        <v>35</v>
      </c>
      <c r="W256" t="s" s="19">
        <v>35</v>
      </c>
    </row>
    <row r="257" ht="20.05" customHeight="1">
      <c r="A257" s="15">
        <v>16</v>
      </c>
      <c r="B257" t="s" s="16">
        <f>CONCATENATE($A257,C257,G257,S257,R257)</f>
        <v>327</v>
      </c>
      <c r="C257" t="s" s="17">
        <v>60</v>
      </c>
      <c r="D257" s="18">
        <v>3</v>
      </c>
      <c r="E257" t="s" s="19">
        <v>171</v>
      </c>
      <c r="F257" s="18">
        <v>0</v>
      </c>
      <c r="G257" s="18">
        <v>0</v>
      </c>
      <c r="H257" t="s" s="19">
        <v>63</v>
      </c>
      <c r="I257" t="s" s="19">
        <v>58</v>
      </c>
      <c r="J257" s="18">
        <v>5880</v>
      </c>
      <c r="K257" s="18">
        <v>2946</v>
      </c>
      <c r="L257" s="18">
        <v>9868</v>
      </c>
      <c r="M257" s="20">
        <v>1800.09</v>
      </c>
      <c r="N257" s="18">
        <v>4</v>
      </c>
      <c r="O257" s="18">
        <v>1</v>
      </c>
      <c r="P257" t="s" s="19">
        <v>35</v>
      </c>
      <c r="Q257" t="s" s="19">
        <v>35</v>
      </c>
      <c r="R257" t="s" s="19">
        <v>35</v>
      </c>
      <c r="S257" t="s" s="19">
        <v>35</v>
      </c>
      <c r="T257" t="s" s="19">
        <v>35</v>
      </c>
      <c r="U257" t="s" s="19">
        <v>35</v>
      </c>
      <c r="V257" t="s" s="19">
        <v>35</v>
      </c>
      <c r="W257" t="s" s="19">
        <v>35</v>
      </c>
    </row>
    <row r="258" ht="20.05" customHeight="1">
      <c r="A258" s="15">
        <v>16</v>
      </c>
      <c r="B258" t="s" s="16">
        <f>CONCATENATE($A258,C258,G258,S258,R258)</f>
        <v>328</v>
      </c>
      <c r="C258" t="s" s="17">
        <v>62</v>
      </c>
      <c r="D258" s="18">
        <v>3</v>
      </c>
      <c r="E258" t="s" s="19">
        <v>171</v>
      </c>
      <c r="F258" s="18">
        <v>0</v>
      </c>
      <c r="G258" s="18">
        <v>0</v>
      </c>
      <c r="H258" t="s" s="19">
        <v>80</v>
      </c>
      <c r="I258" t="s" s="19">
        <v>58</v>
      </c>
      <c r="J258" s="18">
        <v>5860</v>
      </c>
      <c r="K258" s="18">
        <v>2936</v>
      </c>
      <c r="L258" s="18">
        <v>9933</v>
      </c>
      <c r="M258" s="20">
        <v>3.33213</v>
      </c>
      <c r="N258" s="18">
        <v>4</v>
      </c>
      <c r="O258" s="18">
        <v>1</v>
      </c>
      <c r="P258" t="s" s="19">
        <v>35</v>
      </c>
      <c r="Q258" t="s" s="19">
        <v>35</v>
      </c>
      <c r="R258" t="s" s="19">
        <v>35</v>
      </c>
      <c r="S258" t="s" s="19">
        <v>35</v>
      </c>
      <c r="T258" t="s" s="19">
        <v>35</v>
      </c>
      <c r="U258" t="s" s="19">
        <v>35</v>
      </c>
      <c r="V258" t="s" s="19">
        <v>35</v>
      </c>
      <c r="W258" t="s" s="19">
        <v>35</v>
      </c>
    </row>
    <row r="259" ht="20.05" customHeight="1">
      <c r="A259" s="15">
        <v>17</v>
      </c>
      <c r="B259" t="s" s="16">
        <f>CONCATENATE($A259,C259,G259,S259,R259)</f>
        <v>329</v>
      </c>
      <c r="C259" t="s" s="17">
        <v>31</v>
      </c>
      <c r="D259" s="18">
        <v>3</v>
      </c>
      <c r="E259" t="s" s="19">
        <v>34</v>
      </c>
      <c r="F259" s="18">
        <v>0</v>
      </c>
      <c r="G259" s="18">
        <v>0</v>
      </c>
      <c r="H259" t="s" s="19">
        <v>80</v>
      </c>
      <c r="I259" t="s" s="19">
        <v>205</v>
      </c>
      <c r="J259" s="18">
        <v>3624</v>
      </c>
      <c r="K259" s="18">
        <v>1818</v>
      </c>
      <c r="L259" s="18">
        <v>5762</v>
      </c>
      <c r="M259" s="20">
        <v>0.0555515</v>
      </c>
      <c r="N259" s="18">
        <v>8</v>
      </c>
      <c r="O259" s="18">
        <v>1</v>
      </c>
      <c r="P259" t="s" s="19">
        <v>35</v>
      </c>
      <c r="Q259" t="s" s="19">
        <v>35</v>
      </c>
      <c r="R259" t="s" s="19">
        <v>35</v>
      </c>
      <c r="S259" t="s" s="19">
        <v>35</v>
      </c>
      <c r="T259" t="s" s="19">
        <v>35</v>
      </c>
      <c r="U259" t="s" s="19">
        <v>35</v>
      </c>
      <c r="V259" t="s" s="19">
        <v>35</v>
      </c>
      <c r="W259" t="s" s="19">
        <v>35</v>
      </c>
    </row>
    <row r="260" ht="20.05" customHeight="1">
      <c r="A260" s="15">
        <v>17</v>
      </c>
      <c r="B260" t="s" s="16">
        <f>CONCATENATE($A260,C260,G260,S260,R260)</f>
        <v>330</v>
      </c>
      <c r="C260" t="s" s="17">
        <v>37</v>
      </c>
      <c r="D260" s="18">
        <v>3</v>
      </c>
      <c r="E260" t="s" s="19">
        <v>34</v>
      </c>
      <c r="F260" s="18">
        <v>0</v>
      </c>
      <c r="G260" s="18">
        <v>0</v>
      </c>
      <c r="H260" t="s" s="19">
        <v>80</v>
      </c>
      <c r="I260" t="s" s="19">
        <v>205</v>
      </c>
      <c r="J260" s="18">
        <v>3624</v>
      </c>
      <c r="K260" s="18">
        <v>1818</v>
      </c>
      <c r="L260" s="18">
        <v>5762</v>
      </c>
      <c r="M260" s="20">
        <v>0.128929</v>
      </c>
      <c r="N260" s="18">
        <v>8</v>
      </c>
      <c r="O260" s="18">
        <v>1</v>
      </c>
      <c r="P260" s="18">
        <v>5</v>
      </c>
      <c r="Q260" s="18">
        <v>4</v>
      </c>
      <c r="R260" s="18">
        <v>1</v>
      </c>
      <c r="S260" t="s" s="19">
        <v>38</v>
      </c>
      <c r="T260" s="18">
        <v>0</v>
      </c>
      <c r="U260" s="18">
        <v>0</v>
      </c>
      <c r="V260" s="18">
        <v>100000</v>
      </c>
      <c r="W260" t="s" s="19">
        <v>39</v>
      </c>
    </row>
    <row r="261" ht="20.05" customHeight="1">
      <c r="A261" s="15">
        <v>17</v>
      </c>
      <c r="B261" t="s" s="16">
        <f>CONCATENATE($A261,C261,G261,S261,R261)</f>
        <v>331</v>
      </c>
      <c r="C261" t="s" s="17">
        <v>37</v>
      </c>
      <c r="D261" s="18">
        <v>3</v>
      </c>
      <c r="E261" t="s" s="19">
        <v>34</v>
      </c>
      <c r="F261" s="18">
        <v>0</v>
      </c>
      <c r="G261" s="18">
        <v>0</v>
      </c>
      <c r="H261" t="s" s="19">
        <v>80</v>
      </c>
      <c r="I261" t="s" s="19">
        <v>205</v>
      </c>
      <c r="J261" s="18">
        <v>3624</v>
      </c>
      <c r="K261" s="18">
        <v>1818</v>
      </c>
      <c r="L261" s="18">
        <v>5762</v>
      </c>
      <c r="M261" s="20">
        <v>0.0666307</v>
      </c>
      <c r="N261" s="18">
        <v>8</v>
      </c>
      <c r="O261" s="18">
        <v>1</v>
      </c>
      <c r="P261" s="18">
        <v>3</v>
      </c>
      <c r="Q261" s="18">
        <v>2</v>
      </c>
      <c r="R261" s="18">
        <v>3</v>
      </c>
      <c r="S261" t="s" s="19">
        <v>38</v>
      </c>
      <c r="T261" s="18">
        <v>0</v>
      </c>
      <c r="U261" s="18">
        <v>0</v>
      </c>
      <c r="V261" s="18">
        <v>100000</v>
      </c>
      <c r="W261" t="s" s="19">
        <v>39</v>
      </c>
    </row>
    <row r="262" ht="20.05" customHeight="1">
      <c r="A262" s="15">
        <v>17</v>
      </c>
      <c r="B262" t="s" s="16">
        <f>CONCATENATE($A262,C262,G262,S262,R262)</f>
        <v>332</v>
      </c>
      <c r="C262" t="s" s="17">
        <v>37</v>
      </c>
      <c r="D262" s="18">
        <v>3</v>
      </c>
      <c r="E262" t="s" s="19">
        <v>34</v>
      </c>
      <c r="F262" s="18">
        <v>0</v>
      </c>
      <c r="G262" s="18">
        <v>0</v>
      </c>
      <c r="H262" t="s" s="19">
        <v>80</v>
      </c>
      <c r="I262" t="s" s="19">
        <v>205</v>
      </c>
      <c r="J262" s="18">
        <v>3624</v>
      </c>
      <c r="K262" s="18">
        <v>1818</v>
      </c>
      <c r="L262" s="18">
        <v>5762</v>
      </c>
      <c r="M262" s="20">
        <v>0.0667697</v>
      </c>
      <c r="N262" s="18">
        <v>8</v>
      </c>
      <c r="O262" s="18">
        <v>1</v>
      </c>
      <c r="P262" s="18">
        <v>3</v>
      </c>
      <c r="Q262" s="18">
        <v>2</v>
      </c>
      <c r="R262" s="18">
        <v>5</v>
      </c>
      <c r="S262" t="s" s="19">
        <v>38</v>
      </c>
      <c r="T262" s="18">
        <v>0</v>
      </c>
      <c r="U262" s="18">
        <v>0</v>
      </c>
      <c r="V262" s="18">
        <v>100000</v>
      </c>
      <c r="W262" t="s" s="19">
        <v>39</v>
      </c>
    </row>
    <row r="263" ht="20.05" customHeight="1">
      <c r="A263" s="15">
        <v>17</v>
      </c>
      <c r="B263" t="s" s="16">
        <f>CONCATENATE($A263,C263,G263,S263,R263)</f>
        <v>333</v>
      </c>
      <c r="C263" t="s" s="17">
        <v>37</v>
      </c>
      <c r="D263" s="18">
        <v>3</v>
      </c>
      <c r="E263" t="s" s="19">
        <v>34</v>
      </c>
      <c r="F263" s="18">
        <v>0</v>
      </c>
      <c r="G263" s="18">
        <v>0</v>
      </c>
      <c r="H263" t="s" s="19">
        <v>80</v>
      </c>
      <c r="I263" t="s" s="19">
        <v>205</v>
      </c>
      <c r="J263" s="18">
        <v>3624</v>
      </c>
      <c r="K263" s="18">
        <v>1818</v>
      </c>
      <c r="L263" s="18">
        <v>5762</v>
      </c>
      <c r="M263" s="20">
        <v>0.130442</v>
      </c>
      <c r="N263" s="18">
        <v>8</v>
      </c>
      <c r="O263" s="18">
        <v>1</v>
      </c>
      <c r="P263" s="18">
        <v>5</v>
      </c>
      <c r="Q263" s="18">
        <v>4</v>
      </c>
      <c r="R263" s="18">
        <v>1</v>
      </c>
      <c r="S263" t="s" s="19">
        <v>43</v>
      </c>
      <c r="T263" s="18">
        <v>0</v>
      </c>
      <c r="U263" s="18">
        <v>0</v>
      </c>
      <c r="V263" s="18">
        <v>100000</v>
      </c>
      <c r="W263" t="s" s="19">
        <v>39</v>
      </c>
    </row>
    <row r="264" ht="20.05" customHeight="1">
      <c r="A264" s="15">
        <v>17</v>
      </c>
      <c r="B264" t="s" s="16">
        <f>CONCATENATE($A264,C264,G264,S264,R264)</f>
        <v>334</v>
      </c>
      <c r="C264" t="s" s="17">
        <v>37</v>
      </c>
      <c r="D264" s="18">
        <v>3</v>
      </c>
      <c r="E264" t="s" s="19">
        <v>34</v>
      </c>
      <c r="F264" s="18">
        <v>0</v>
      </c>
      <c r="G264" s="18">
        <v>0</v>
      </c>
      <c r="H264" t="s" s="19">
        <v>80</v>
      </c>
      <c r="I264" t="s" s="19">
        <v>205</v>
      </c>
      <c r="J264" s="18">
        <v>3624</v>
      </c>
      <c r="K264" s="18">
        <v>1818</v>
      </c>
      <c r="L264" s="18">
        <v>5762</v>
      </c>
      <c r="M264" s="20">
        <v>0.06642339999999999</v>
      </c>
      <c r="N264" s="18">
        <v>8</v>
      </c>
      <c r="O264" s="18">
        <v>1</v>
      </c>
      <c r="P264" s="18">
        <v>3</v>
      </c>
      <c r="Q264" s="18">
        <v>2</v>
      </c>
      <c r="R264" s="18">
        <v>3</v>
      </c>
      <c r="S264" t="s" s="19">
        <v>43</v>
      </c>
      <c r="T264" s="18">
        <v>0</v>
      </c>
      <c r="U264" s="18">
        <v>0</v>
      </c>
      <c r="V264" s="18">
        <v>100000</v>
      </c>
      <c r="W264" t="s" s="19">
        <v>39</v>
      </c>
    </row>
    <row r="265" ht="20.05" customHeight="1">
      <c r="A265" s="15">
        <v>17</v>
      </c>
      <c r="B265" t="s" s="16">
        <f>CONCATENATE($A265,C265,G265,S265,R265)</f>
        <v>335</v>
      </c>
      <c r="C265" t="s" s="17">
        <v>37</v>
      </c>
      <c r="D265" s="18">
        <v>3</v>
      </c>
      <c r="E265" t="s" s="19">
        <v>34</v>
      </c>
      <c r="F265" s="18">
        <v>0</v>
      </c>
      <c r="G265" s="18">
        <v>0</v>
      </c>
      <c r="H265" t="s" s="19">
        <v>80</v>
      </c>
      <c r="I265" t="s" s="19">
        <v>205</v>
      </c>
      <c r="J265" s="18">
        <v>3624</v>
      </c>
      <c r="K265" s="18">
        <v>1818</v>
      </c>
      <c r="L265" s="18">
        <v>5762</v>
      </c>
      <c r="M265" s="20">
        <v>0.06561350000000001</v>
      </c>
      <c r="N265" s="18">
        <v>8</v>
      </c>
      <c r="O265" s="18">
        <v>1</v>
      </c>
      <c r="P265" s="18">
        <v>3</v>
      </c>
      <c r="Q265" s="18">
        <v>2</v>
      </c>
      <c r="R265" s="18">
        <v>5</v>
      </c>
      <c r="S265" t="s" s="19">
        <v>43</v>
      </c>
      <c r="T265" s="18">
        <v>0</v>
      </c>
      <c r="U265" s="18">
        <v>0</v>
      </c>
      <c r="V265" s="18">
        <v>100000</v>
      </c>
      <c r="W265" t="s" s="19">
        <v>39</v>
      </c>
    </row>
    <row r="266" ht="20.05" customHeight="1">
      <c r="A266" s="15">
        <v>17</v>
      </c>
      <c r="B266" t="s" s="16">
        <f>CONCATENATE($A266,C266,G266,S266,R266)</f>
        <v>336</v>
      </c>
      <c r="C266" t="s" s="17">
        <v>37</v>
      </c>
      <c r="D266" s="18">
        <v>3</v>
      </c>
      <c r="E266" t="s" s="19">
        <v>34</v>
      </c>
      <c r="F266" s="18">
        <v>0</v>
      </c>
      <c r="G266" s="18">
        <v>0</v>
      </c>
      <c r="H266" t="s" s="19">
        <v>80</v>
      </c>
      <c r="I266" t="s" s="19">
        <v>205</v>
      </c>
      <c r="J266" s="18">
        <v>3624</v>
      </c>
      <c r="K266" s="18">
        <v>1818</v>
      </c>
      <c r="L266" s="18">
        <v>5762</v>
      </c>
      <c r="M266" s="20">
        <v>0.130277</v>
      </c>
      <c r="N266" s="18">
        <v>8</v>
      </c>
      <c r="O266" s="18">
        <v>1</v>
      </c>
      <c r="P266" s="18">
        <v>5</v>
      </c>
      <c r="Q266" s="18">
        <v>4</v>
      </c>
      <c r="R266" s="18">
        <v>1</v>
      </c>
      <c r="S266" t="s" s="19">
        <v>47</v>
      </c>
      <c r="T266" s="18">
        <v>0</v>
      </c>
      <c r="U266" s="18">
        <v>0</v>
      </c>
      <c r="V266" s="18">
        <v>100000</v>
      </c>
      <c r="W266" t="s" s="19">
        <v>39</v>
      </c>
    </row>
    <row r="267" ht="20.05" customHeight="1">
      <c r="A267" s="15">
        <v>17</v>
      </c>
      <c r="B267" t="s" s="16">
        <f>CONCATENATE($A267,C267,G267,S267,R267)</f>
        <v>337</v>
      </c>
      <c r="C267" t="s" s="17">
        <v>37</v>
      </c>
      <c r="D267" s="18">
        <v>3</v>
      </c>
      <c r="E267" t="s" s="19">
        <v>34</v>
      </c>
      <c r="F267" s="18">
        <v>0</v>
      </c>
      <c r="G267" s="18">
        <v>0</v>
      </c>
      <c r="H267" t="s" s="19">
        <v>80</v>
      </c>
      <c r="I267" t="s" s="19">
        <v>205</v>
      </c>
      <c r="J267" s="18">
        <v>3624</v>
      </c>
      <c r="K267" s="18">
        <v>1818</v>
      </c>
      <c r="L267" s="18">
        <v>5762</v>
      </c>
      <c r="M267" s="20">
        <v>0.0668272</v>
      </c>
      <c r="N267" s="18">
        <v>8</v>
      </c>
      <c r="O267" s="18">
        <v>1</v>
      </c>
      <c r="P267" s="18">
        <v>3</v>
      </c>
      <c r="Q267" s="18">
        <v>2</v>
      </c>
      <c r="R267" s="18">
        <v>3</v>
      </c>
      <c r="S267" t="s" s="19">
        <v>47</v>
      </c>
      <c r="T267" s="18">
        <v>0</v>
      </c>
      <c r="U267" s="18">
        <v>0</v>
      </c>
      <c r="V267" s="18">
        <v>100000</v>
      </c>
      <c r="W267" t="s" s="19">
        <v>39</v>
      </c>
    </row>
    <row r="268" ht="20.05" customHeight="1">
      <c r="A268" s="15">
        <v>17</v>
      </c>
      <c r="B268" t="s" s="16">
        <f>CONCATENATE($A268,C268,G268,S268,R268)</f>
        <v>338</v>
      </c>
      <c r="C268" t="s" s="17">
        <v>37</v>
      </c>
      <c r="D268" s="18">
        <v>3</v>
      </c>
      <c r="E268" t="s" s="19">
        <v>34</v>
      </c>
      <c r="F268" s="18">
        <v>0</v>
      </c>
      <c r="G268" s="18">
        <v>0</v>
      </c>
      <c r="H268" t="s" s="19">
        <v>80</v>
      </c>
      <c r="I268" t="s" s="19">
        <v>205</v>
      </c>
      <c r="J268" s="18">
        <v>3624</v>
      </c>
      <c r="K268" s="18">
        <v>1818</v>
      </c>
      <c r="L268" s="18">
        <v>5762</v>
      </c>
      <c r="M268" s="20">
        <v>0.0665753</v>
      </c>
      <c r="N268" s="18">
        <v>8</v>
      </c>
      <c r="O268" s="18">
        <v>1</v>
      </c>
      <c r="P268" s="18">
        <v>3</v>
      </c>
      <c r="Q268" s="18">
        <v>2</v>
      </c>
      <c r="R268" s="18">
        <v>5</v>
      </c>
      <c r="S268" t="s" s="19">
        <v>47</v>
      </c>
      <c r="T268" s="18">
        <v>0</v>
      </c>
      <c r="U268" s="18">
        <v>0</v>
      </c>
      <c r="V268" s="18">
        <v>100000</v>
      </c>
      <c r="W268" t="s" s="19">
        <v>39</v>
      </c>
    </row>
    <row r="269" ht="20.05" customHeight="1">
      <c r="A269" s="15">
        <v>17</v>
      </c>
      <c r="B269" t="s" s="16">
        <f>CONCATENATE($A269,C269,G269,S269,R269)</f>
        <v>339</v>
      </c>
      <c r="C269" t="s" s="17">
        <v>31</v>
      </c>
      <c r="D269" s="18">
        <v>3</v>
      </c>
      <c r="E269" t="s" s="19">
        <v>34</v>
      </c>
      <c r="F269" s="18">
        <v>0</v>
      </c>
      <c r="G269" s="18">
        <v>1</v>
      </c>
      <c r="H269" t="s" s="19">
        <v>80</v>
      </c>
      <c r="I269" t="s" s="19">
        <v>205</v>
      </c>
      <c r="J269" s="18">
        <v>3634</v>
      </c>
      <c r="K269" s="18">
        <v>1828</v>
      </c>
      <c r="L269" s="18">
        <v>5782</v>
      </c>
      <c r="M269" s="20">
        <v>0.0558694</v>
      </c>
      <c r="N269" s="18">
        <v>8</v>
      </c>
      <c r="O269" s="18">
        <v>1</v>
      </c>
      <c r="P269" t="s" s="19">
        <v>35</v>
      </c>
      <c r="Q269" t="s" s="19">
        <v>35</v>
      </c>
      <c r="R269" t="s" s="19">
        <v>35</v>
      </c>
      <c r="S269" t="s" s="19">
        <v>35</v>
      </c>
      <c r="T269" t="s" s="19">
        <v>35</v>
      </c>
      <c r="U269" t="s" s="19">
        <v>35</v>
      </c>
      <c r="V269" t="s" s="19">
        <v>35</v>
      </c>
      <c r="W269" t="s" s="19">
        <v>35</v>
      </c>
    </row>
    <row r="270" ht="20.05" customHeight="1">
      <c r="A270" s="15">
        <v>17</v>
      </c>
      <c r="B270" t="s" s="16">
        <f>CONCATENATE($A270,C270,G270,S270,R270)</f>
        <v>340</v>
      </c>
      <c r="C270" t="s" s="17">
        <v>52</v>
      </c>
      <c r="D270" s="18">
        <v>3</v>
      </c>
      <c r="E270" t="s" s="19">
        <v>34</v>
      </c>
      <c r="F270" s="18">
        <v>0</v>
      </c>
      <c r="G270" s="18">
        <v>1</v>
      </c>
      <c r="H270" t="s" s="19">
        <v>80</v>
      </c>
      <c r="I270" t="s" s="19">
        <v>53</v>
      </c>
      <c r="J270" s="18">
        <v>664</v>
      </c>
      <c r="K270" s="18">
        <v>338</v>
      </c>
      <c r="L270" s="18">
        <v>804</v>
      </c>
      <c r="M270" s="20">
        <v>0.169606</v>
      </c>
      <c r="N270" s="18">
        <v>8</v>
      </c>
      <c r="O270" s="18">
        <v>1</v>
      </c>
      <c r="P270" t="s" s="19">
        <v>35</v>
      </c>
      <c r="Q270" t="s" s="19">
        <v>35</v>
      </c>
      <c r="R270" t="s" s="19">
        <v>35</v>
      </c>
      <c r="S270" t="s" s="19">
        <v>35</v>
      </c>
      <c r="T270" t="s" s="19">
        <v>35</v>
      </c>
      <c r="U270" t="s" s="19">
        <v>35</v>
      </c>
      <c r="V270" t="s" s="19">
        <v>35</v>
      </c>
      <c r="W270" t="s" s="19">
        <v>35</v>
      </c>
    </row>
    <row r="271" ht="20.05" customHeight="1">
      <c r="A271" s="15">
        <v>17</v>
      </c>
      <c r="B271" t="s" s="16">
        <f>CONCATENATE($A271,C271,G271,S271,R271)</f>
        <v>341</v>
      </c>
      <c r="C271" t="s" s="17">
        <v>37</v>
      </c>
      <c r="D271" s="18">
        <v>3</v>
      </c>
      <c r="E271" t="s" s="19">
        <v>34</v>
      </c>
      <c r="F271" s="18">
        <v>0</v>
      </c>
      <c r="G271" s="18">
        <v>1</v>
      </c>
      <c r="H271" t="s" s="19">
        <v>80</v>
      </c>
      <c r="I271" t="s" s="19">
        <v>205</v>
      </c>
      <c r="J271" s="18">
        <v>3624</v>
      </c>
      <c r="K271" s="18">
        <v>1818</v>
      </c>
      <c r="L271" s="18">
        <v>5762</v>
      </c>
      <c r="M271" s="20">
        <v>0.06575739999999999</v>
      </c>
      <c r="N271" s="18">
        <v>8</v>
      </c>
      <c r="O271" s="18">
        <v>1</v>
      </c>
      <c r="P271" s="18">
        <v>3</v>
      </c>
      <c r="Q271" s="18">
        <v>2</v>
      </c>
      <c r="R271" s="18">
        <v>3</v>
      </c>
      <c r="S271" t="s" s="19">
        <v>43</v>
      </c>
      <c r="T271" s="18">
        <v>0</v>
      </c>
      <c r="U271" s="18">
        <v>0</v>
      </c>
      <c r="V271" s="18">
        <v>100000</v>
      </c>
      <c r="W271" t="s" s="19">
        <v>55</v>
      </c>
    </row>
    <row r="272" ht="20.05" customHeight="1">
      <c r="A272" s="15">
        <v>17</v>
      </c>
      <c r="B272" t="s" s="16">
        <f>CONCATENATE($A272,C272,G272,S272,R272)</f>
        <v>342</v>
      </c>
      <c r="C272" t="s" s="17">
        <v>57</v>
      </c>
      <c r="D272" s="18">
        <v>3</v>
      </c>
      <c r="E272" t="s" s="19">
        <v>34</v>
      </c>
      <c r="F272" s="18">
        <v>0</v>
      </c>
      <c r="G272" s="18">
        <v>0</v>
      </c>
      <c r="H272" t="s" s="19">
        <v>80</v>
      </c>
      <c r="I272" t="s" s="19">
        <v>58</v>
      </c>
      <c r="J272" s="18">
        <v>3600</v>
      </c>
      <c r="K272" s="18">
        <v>1806</v>
      </c>
      <c r="L272" s="18">
        <v>5636</v>
      </c>
      <c r="M272" s="20">
        <v>13.9474</v>
      </c>
      <c r="N272" s="18">
        <v>4</v>
      </c>
      <c r="O272" s="18">
        <v>1</v>
      </c>
      <c r="P272" t="s" s="19">
        <v>35</v>
      </c>
      <c r="Q272" t="s" s="19">
        <v>35</v>
      </c>
      <c r="R272" t="s" s="19">
        <v>35</v>
      </c>
      <c r="S272" t="s" s="19">
        <v>35</v>
      </c>
      <c r="T272" t="s" s="19">
        <v>35</v>
      </c>
      <c r="U272" t="s" s="19">
        <v>35</v>
      </c>
      <c r="V272" t="s" s="19">
        <v>35</v>
      </c>
      <c r="W272" t="s" s="19">
        <v>35</v>
      </c>
    </row>
    <row r="273" ht="20.05" customHeight="1">
      <c r="A273" s="15">
        <v>17</v>
      </c>
      <c r="B273" t="s" s="16">
        <f>CONCATENATE($A273,C273,G273,S273,R273)</f>
        <v>343</v>
      </c>
      <c r="C273" t="s" s="17">
        <v>60</v>
      </c>
      <c r="D273" s="18">
        <v>3</v>
      </c>
      <c r="E273" t="s" s="19">
        <v>34</v>
      </c>
      <c r="F273" s="18">
        <v>0</v>
      </c>
      <c r="G273" s="18">
        <v>0</v>
      </c>
      <c r="H273" t="s" s="19">
        <v>80</v>
      </c>
      <c r="I273" t="s" s="19">
        <v>58</v>
      </c>
      <c r="J273" s="18">
        <v>4248</v>
      </c>
      <c r="K273" s="18">
        <v>2130</v>
      </c>
      <c r="L273" s="18">
        <v>6872</v>
      </c>
      <c r="M273" s="20">
        <v>104.545</v>
      </c>
      <c r="N273" s="18">
        <v>4</v>
      </c>
      <c r="O273" s="18">
        <v>1</v>
      </c>
      <c r="P273" t="s" s="19">
        <v>35</v>
      </c>
      <c r="Q273" t="s" s="19">
        <v>35</v>
      </c>
      <c r="R273" t="s" s="19">
        <v>35</v>
      </c>
      <c r="S273" t="s" s="19">
        <v>35</v>
      </c>
      <c r="T273" t="s" s="19">
        <v>35</v>
      </c>
      <c r="U273" t="s" s="19">
        <v>35</v>
      </c>
      <c r="V273" t="s" s="19">
        <v>35</v>
      </c>
      <c r="W273" t="s" s="19">
        <v>35</v>
      </c>
    </row>
    <row r="274" ht="20.05" customHeight="1">
      <c r="A274" s="15">
        <v>17</v>
      </c>
      <c r="B274" t="s" s="16">
        <f>CONCATENATE($A274,C274,G274,S274,R274)</f>
        <v>344</v>
      </c>
      <c r="C274" t="s" s="17">
        <v>62</v>
      </c>
      <c r="D274" s="18">
        <v>3</v>
      </c>
      <c r="E274" t="s" s="19">
        <v>34</v>
      </c>
      <c r="F274" s="18">
        <v>0</v>
      </c>
      <c r="G274" s="18">
        <v>0</v>
      </c>
      <c r="H274" t="s" s="19">
        <v>80</v>
      </c>
      <c r="I274" t="s" s="19">
        <v>58</v>
      </c>
      <c r="J274" s="18">
        <v>5544</v>
      </c>
      <c r="K274" s="18">
        <v>2778</v>
      </c>
      <c r="L274" s="18">
        <v>9426</v>
      </c>
      <c r="M274" s="20">
        <v>116.813</v>
      </c>
      <c r="N274" s="18">
        <v>4</v>
      </c>
      <c r="O274" s="18">
        <v>1</v>
      </c>
      <c r="P274" t="s" s="19">
        <v>35</v>
      </c>
      <c r="Q274" t="s" s="19">
        <v>35</v>
      </c>
      <c r="R274" t="s" s="19">
        <v>35</v>
      </c>
      <c r="S274" t="s" s="19">
        <v>35</v>
      </c>
      <c r="T274" t="s" s="19">
        <v>35</v>
      </c>
      <c r="U274" t="s" s="19">
        <v>35</v>
      </c>
      <c r="V274" t="s" s="19">
        <v>35</v>
      </c>
      <c r="W274" t="s" s="19">
        <v>35</v>
      </c>
    </row>
    <row r="275" ht="20.05" customHeight="1">
      <c r="A275" s="15">
        <v>18</v>
      </c>
      <c r="B275" t="s" s="16">
        <f>CONCATENATE($A275,C275,G275,S275,R275)</f>
        <v>345</v>
      </c>
      <c r="C275" t="s" s="17">
        <v>31</v>
      </c>
      <c r="D275" s="18">
        <v>3</v>
      </c>
      <c r="E275" t="s" s="19">
        <v>34</v>
      </c>
      <c r="F275" s="18">
        <v>0</v>
      </c>
      <c r="G275" s="18">
        <v>0</v>
      </c>
      <c r="H275" t="s" s="19">
        <v>80</v>
      </c>
      <c r="I275" t="s" s="19">
        <v>346</v>
      </c>
      <c r="J275" s="18">
        <v>3956</v>
      </c>
      <c r="K275" s="18">
        <v>1984</v>
      </c>
      <c r="L275" s="18">
        <v>6393</v>
      </c>
      <c r="M275" s="20">
        <v>0.790087</v>
      </c>
      <c r="N275" s="18">
        <v>8</v>
      </c>
      <c r="O275" s="18">
        <v>1</v>
      </c>
      <c r="P275" t="s" s="19">
        <v>35</v>
      </c>
      <c r="Q275" t="s" s="19">
        <v>35</v>
      </c>
      <c r="R275" t="s" s="19">
        <v>35</v>
      </c>
      <c r="S275" t="s" s="19">
        <v>35</v>
      </c>
      <c r="T275" t="s" s="19">
        <v>35</v>
      </c>
      <c r="U275" t="s" s="19">
        <v>35</v>
      </c>
      <c r="V275" t="s" s="19">
        <v>35</v>
      </c>
      <c r="W275" t="s" s="19">
        <v>35</v>
      </c>
    </row>
    <row r="276" ht="20.05" customHeight="1">
      <c r="A276" s="15">
        <v>18</v>
      </c>
      <c r="B276" t="s" s="16">
        <f>CONCATENATE($A276,C276,G276,S276,R276)</f>
        <v>347</v>
      </c>
      <c r="C276" t="s" s="17">
        <v>37</v>
      </c>
      <c r="D276" s="18">
        <v>3</v>
      </c>
      <c r="E276" t="s" s="19">
        <v>34</v>
      </c>
      <c r="F276" s="18">
        <v>1</v>
      </c>
      <c r="G276" s="18">
        <v>0</v>
      </c>
      <c r="H276" t="s" s="19">
        <v>80</v>
      </c>
      <c r="I276" t="s" s="19">
        <v>348</v>
      </c>
      <c r="J276" s="18">
        <v>1412</v>
      </c>
      <c r="K276" s="18">
        <v>712</v>
      </c>
      <c r="L276" s="18">
        <v>2007</v>
      </c>
      <c r="M276" s="20">
        <v>0.154411</v>
      </c>
      <c r="N276" s="18">
        <v>8</v>
      </c>
      <c r="O276" s="18">
        <v>1</v>
      </c>
      <c r="P276" s="18">
        <v>3</v>
      </c>
      <c r="Q276" s="18">
        <v>0</v>
      </c>
      <c r="R276" s="18">
        <v>1</v>
      </c>
      <c r="S276" t="s" s="19">
        <v>38</v>
      </c>
      <c r="T276" s="18">
        <v>0</v>
      </c>
      <c r="U276" s="18">
        <v>0</v>
      </c>
      <c r="V276" s="18">
        <v>100000</v>
      </c>
      <c r="W276" t="s" s="19">
        <v>39</v>
      </c>
    </row>
    <row r="277" ht="20.05" customHeight="1">
      <c r="A277" s="15">
        <v>18</v>
      </c>
      <c r="B277" t="s" s="16">
        <f>CONCATENATE($A277,C277,G277,S277,R277)</f>
        <v>349</v>
      </c>
      <c r="C277" t="s" s="17">
        <v>37</v>
      </c>
      <c r="D277" s="18">
        <v>3</v>
      </c>
      <c r="E277" t="s" s="19">
        <v>34</v>
      </c>
      <c r="F277" s="18">
        <v>1</v>
      </c>
      <c r="G277" s="18">
        <v>0</v>
      </c>
      <c r="H277" t="s" s="19">
        <v>80</v>
      </c>
      <c r="I277" t="s" s="19">
        <v>348</v>
      </c>
      <c r="J277" s="18">
        <v>1412</v>
      </c>
      <c r="K277" s="18">
        <v>712</v>
      </c>
      <c r="L277" s="18">
        <v>2007</v>
      </c>
      <c r="M277" s="20">
        <v>0.15571</v>
      </c>
      <c r="N277" s="18">
        <v>8</v>
      </c>
      <c r="O277" s="18">
        <v>1</v>
      </c>
      <c r="P277" s="18">
        <v>3</v>
      </c>
      <c r="Q277" s="18">
        <v>0</v>
      </c>
      <c r="R277" s="18">
        <v>3</v>
      </c>
      <c r="S277" t="s" s="19">
        <v>38</v>
      </c>
      <c r="T277" s="18">
        <v>0</v>
      </c>
      <c r="U277" s="18">
        <v>0</v>
      </c>
      <c r="V277" s="18">
        <v>100000</v>
      </c>
      <c r="W277" t="s" s="19">
        <v>39</v>
      </c>
    </row>
    <row r="278" ht="20.05" customHeight="1">
      <c r="A278" s="15">
        <v>18</v>
      </c>
      <c r="B278" t="s" s="16">
        <f>CONCATENATE($A278,C278,G278,S278,R278)</f>
        <v>350</v>
      </c>
      <c r="C278" t="s" s="17">
        <v>37</v>
      </c>
      <c r="D278" s="18">
        <v>3</v>
      </c>
      <c r="E278" t="s" s="19">
        <v>34</v>
      </c>
      <c r="F278" s="18">
        <v>1</v>
      </c>
      <c r="G278" s="18">
        <v>0</v>
      </c>
      <c r="H278" t="s" s="19">
        <v>80</v>
      </c>
      <c r="I278" t="s" s="19">
        <v>348</v>
      </c>
      <c r="J278" s="18">
        <v>1412</v>
      </c>
      <c r="K278" s="18">
        <v>712</v>
      </c>
      <c r="L278" s="18">
        <v>2007</v>
      </c>
      <c r="M278" s="20">
        <v>0.154247</v>
      </c>
      <c r="N278" s="18">
        <v>8</v>
      </c>
      <c r="O278" s="18">
        <v>1</v>
      </c>
      <c r="P278" s="18">
        <v>3</v>
      </c>
      <c r="Q278" s="18">
        <v>0</v>
      </c>
      <c r="R278" s="18">
        <v>5</v>
      </c>
      <c r="S278" t="s" s="19">
        <v>38</v>
      </c>
      <c r="T278" s="18">
        <v>0</v>
      </c>
      <c r="U278" s="18">
        <v>0</v>
      </c>
      <c r="V278" s="18">
        <v>100000</v>
      </c>
      <c r="W278" t="s" s="19">
        <v>39</v>
      </c>
    </row>
    <row r="279" ht="20.05" customHeight="1">
      <c r="A279" s="15">
        <v>18</v>
      </c>
      <c r="B279" t="s" s="16">
        <f>CONCATENATE($A279,C279,G279,S279,R279)</f>
        <v>351</v>
      </c>
      <c r="C279" t="s" s="17">
        <v>37</v>
      </c>
      <c r="D279" s="18">
        <v>3</v>
      </c>
      <c r="E279" t="s" s="19">
        <v>34</v>
      </c>
      <c r="F279" s="18">
        <v>1</v>
      </c>
      <c r="G279" s="18">
        <v>0</v>
      </c>
      <c r="H279" t="s" s="19">
        <v>80</v>
      </c>
      <c r="I279" t="s" s="19">
        <v>348</v>
      </c>
      <c r="J279" s="18">
        <v>1412</v>
      </c>
      <c r="K279" s="18">
        <v>712</v>
      </c>
      <c r="L279" s="18">
        <v>2007</v>
      </c>
      <c r="M279" s="20">
        <v>0.152782</v>
      </c>
      <c r="N279" s="18">
        <v>8</v>
      </c>
      <c r="O279" s="18">
        <v>1</v>
      </c>
      <c r="P279" s="18">
        <v>3</v>
      </c>
      <c r="Q279" s="18">
        <v>0</v>
      </c>
      <c r="R279" s="18">
        <v>1</v>
      </c>
      <c r="S279" t="s" s="19">
        <v>43</v>
      </c>
      <c r="T279" s="18">
        <v>0</v>
      </c>
      <c r="U279" s="18">
        <v>0</v>
      </c>
      <c r="V279" s="18">
        <v>100000</v>
      </c>
      <c r="W279" t="s" s="19">
        <v>39</v>
      </c>
    </row>
    <row r="280" ht="20.05" customHeight="1">
      <c r="A280" s="15">
        <v>18</v>
      </c>
      <c r="B280" t="s" s="16">
        <f>CONCATENATE($A280,C280,G280,S280,R280)</f>
        <v>352</v>
      </c>
      <c r="C280" t="s" s="17">
        <v>37</v>
      </c>
      <c r="D280" s="18">
        <v>3</v>
      </c>
      <c r="E280" t="s" s="19">
        <v>34</v>
      </c>
      <c r="F280" s="18">
        <v>1</v>
      </c>
      <c r="G280" s="18">
        <v>0</v>
      </c>
      <c r="H280" t="s" s="19">
        <v>80</v>
      </c>
      <c r="I280" t="s" s="19">
        <v>348</v>
      </c>
      <c r="J280" s="18">
        <v>1412</v>
      </c>
      <c r="K280" s="18">
        <v>712</v>
      </c>
      <c r="L280" s="18">
        <v>2007</v>
      </c>
      <c r="M280" s="20">
        <v>0.150961</v>
      </c>
      <c r="N280" s="18">
        <v>8</v>
      </c>
      <c r="O280" s="18">
        <v>1</v>
      </c>
      <c r="P280" s="18">
        <v>3</v>
      </c>
      <c r="Q280" s="18">
        <v>0</v>
      </c>
      <c r="R280" s="18">
        <v>3</v>
      </c>
      <c r="S280" t="s" s="19">
        <v>43</v>
      </c>
      <c r="T280" s="18">
        <v>0</v>
      </c>
      <c r="U280" s="18">
        <v>0</v>
      </c>
      <c r="V280" s="18">
        <v>100000</v>
      </c>
      <c r="W280" t="s" s="19">
        <v>39</v>
      </c>
    </row>
    <row r="281" ht="20.05" customHeight="1">
      <c r="A281" s="15">
        <v>18</v>
      </c>
      <c r="B281" t="s" s="16">
        <f>CONCATENATE($A281,C281,G281,S281,R281)</f>
        <v>353</v>
      </c>
      <c r="C281" t="s" s="17">
        <v>37</v>
      </c>
      <c r="D281" s="18">
        <v>3</v>
      </c>
      <c r="E281" t="s" s="19">
        <v>34</v>
      </c>
      <c r="F281" s="18">
        <v>1</v>
      </c>
      <c r="G281" s="18">
        <v>0</v>
      </c>
      <c r="H281" t="s" s="19">
        <v>80</v>
      </c>
      <c r="I281" t="s" s="19">
        <v>348</v>
      </c>
      <c r="J281" s="18">
        <v>1412</v>
      </c>
      <c r="K281" s="18">
        <v>712</v>
      </c>
      <c r="L281" s="18">
        <v>2007</v>
      </c>
      <c r="M281" s="20">
        <v>0.154087</v>
      </c>
      <c r="N281" s="18">
        <v>8</v>
      </c>
      <c r="O281" s="18">
        <v>1</v>
      </c>
      <c r="P281" s="18">
        <v>3</v>
      </c>
      <c r="Q281" s="18">
        <v>0</v>
      </c>
      <c r="R281" s="18">
        <v>5</v>
      </c>
      <c r="S281" t="s" s="19">
        <v>43</v>
      </c>
      <c r="T281" s="18">
        <v>0</v>
      </c>
      <c r="U281" s="18">
        <v>0</v>
      </c>
      <c r="V281" s="18">
        <v>100000</v>
      </c>
      <c r="W281" t="s" s="19">
        <v>39</v>
      </c>
    </row>
    <row r="282" ht="20.05" customHeight="1">
      <c r="A282" s="15">
        <v>18</v>
      </c>
      <c r="B282" t="s" s="16">
        <f>CONCATENATE($A282,C282,G282,S282,R282)</f>
        <v>354</v>
      </c>
      <c r="C282" t="s" s="17">
        <v>37</v>
      </c>
      <c r="D282" s="18">
        <v>3</v>
      </c>
      <c r="E282" t="s" s="19">
        <v>34</v>
      </c>
      <c r="F282" s="18">
        <v>1</v>
      </c>
      <c r="G282" s="18">
        <v>0</v>
      </c>
      <c r="H282" t="s" s="19">
        <v>80</v>
      </c>
      <c r="I282" t="s" s="19">
        <v>348</v>
      </c>
      <c r="J282" s="18">
        <v>1412</v>
      </c>
      <c r="K282" s="18">
        <v>712</v>
      </c>
      <c r="L282" s="18">
        <v>2007</v>
      </c>
      <c r="M282" s="20">
        <v>0.154372</v>
      </c>
      <c r="N282" s="18">
        <v>8</v>
      </c>
      <c r="O282" s="18">
        <v>1</v>
      </c>
      <c r="P282" s="18">
        <v>3</v>
      </c>
      <c r="Q282" s="18">
        <v>0</v>
      </c>
      <c r="R282" s="18">
        <v>1</v>
      </c>
      <c r="S282" t="s" s="19">
        <v>47</v>
      </c>
      <c r="T282" s="18">
        <v>0</v>
      </c>
      <c r="U282" s="18">
        <v>0</v>
      </c>
      <c r="V282" s="18">
        <v>100000</v>
      </c>
      <c r="W282" t="s" s="19">
        <v>39</v>
      </c>
    </row>
    <row r="283" ht="20.05" customHeight="1">
      <c r="A283" s="15">
        <v>18</v>
      </c>
      <c r="B283" t="s" s="16">
        <f>CONCATENATE($A283,C283,G283,S283,R283)</f>
        <v>355</v>
      </c>
      <c r="C283" t="s" s="17">
        <v>37</v>
      </c>
      <c r="D283" s="18">
        <v>3</v>
      </c>
      <c r="E283" t="s" s="19">
        <v>34</v>
      </c>
      <c r="F283" s="18">
        <v>1</v>
      </c>
      <c r="G283" s="18">
        <v>0</v>
      </c>
      <c r="H283" t="s" s="19">
        <v>80</v>
      </c>
      <c r="I283" t="s" s="19">
        <v>348</v>
      </c>
      <c r="J283" s="18">
        <v>1412</v>
      </c>
      <c r="K283" s="18">
        <v>712</v>
      </c>
      <c r="L283" s="18">
        <v>2007</v>
      </c>
      <c r="M283" s="20">
        <v>0.153094</v>
      </c>
      <c r="N283" s="18">
        <v>8</v>
      </c>
      <c r="O283" s="18">
        <v>1</v>
      </c>
      <c r="P283" s="18">
        <v>3</v>
      </c>
      <c r="Q283" s="18">
        <v>0</v>
      </c>
      <c r="R283" s="18">
        <v>3</v>
      </c>
      <c r="S283" t="s" s="19">
        <v>47</v>
      </c>
      <c r="T283" s="18">
        <v>0</v>
      </c>
      <c r="U283" s="18">
        <v>0</v>
      </c>
      <c r="V283" s="18">
        <v>100000</v>
      </c>
      <c r="W283" t="s" s="19">
        <v>39</v>
      </c>
    </row>
    <row r="284" ht="20.05" customHeight="1">
      <c r="A284" s="15">
        <v>18</v>
      </c>
      <c r="B284" t="s" s="16">
        <f>CONCATENATE($A284,C284,G284,S284,R284)</f>
        <v>356</v>
      </c>
      <c r="C284" t="s" s="17">
        <v>37</v>
      </c>
      <c r="D284" s="18">
        <v>3</v>
      </c>
      <c r="E284" t="s" s="19">
        <v>34</v>
      </c>
      <c r="F284" s="18">
        <v>1</v>
      </c>
      <c r="G284" s="18">
        <v>0</v>
      </c>
      <c r="H284" t="s" s="19">
        <v>80</v>
      </c>
      <c r="I284" t="s" s="19">
        <v>348</v>
      </c>
      <c r="J284" s="18">
        <v>1412</v>
      </c>
      <c r="K284" s="18">
        <v>712</v>
      </c>
      <c r="L284" s="18">
        <v>2007</v>
      </c>
      <c r="M284" s="20">
        <v>0.153993</v>
      </c>
      <c r="N284" s="18">
        <v>8</v>
      </c>
      <c r="O284" s="18">
        <v>1</v>
      </c>
      <c r="P284" s="18">
        <v>3</v>
      </c>
      <c r="Q284" s="18">
        <v>0</v>
      </c>
      <c r="R284" s="18">
        <v>5</v>
      </c>
      <c r="S284" t="s" s="19">
        <v>47</v>
      </c>
      <c r="T284" s="18">
        <v>0</v>
      </c>
      <c r="U284" s="18">
        <v>0</v>
      </c>
      <c r="V284" s="18">
        <v>100000</v>
      </c>
      <c r="W284" t="s" s="19">
        <v>39</v>
      </c>
    </row>
    <row r="285" ht="20.05" customHeight="1">
      <c r="A285" s="15">
        <v>18</v>
      </c>
      <c r="B285" t="s" s="16">
        <f>CONCATENATE($A285,C285,G285,S285,R285)</f>
        <v>357</v>
      </c>
      <c r="C285" t="s" s="17">
        <v>31</v>
      </c>
      <c r="D285" s="18">
        <v>3</v>
      </c>
      <c r="E285" t="s" s="19">
        <v>34</v>
      </c>
      <c r="F285" s="18">
        <v>1</v>
      </c>
      <c r="G285" s="18">
        <v>1</v>
      </c>
      <c r="H285" t="s" s="19">
        <v>80</v>
      </c>
      <c r="I285" t="s" s="19">
        <v>346</v>
      </c>
      <c r="J285" s="18">
        <v>3967</v>
      </c>
      <c r="K285" s="18">
        <v>1995</v>
      </c>
      <c r="L285" s="18">
        <v>6415</v>
      </c>
      <c r="M285" s="20">
        <v>3.1654</v>
      </c>
      <c r="N285" s="18">
        <v>8</v>
      </c>
      <c r="O285" s="18">
        <v>1</v>
      </c>
      <c r="P285" t="s" s="19">
        <v>35</v>
      </c>
      <c r="Q285" t="s" s="19">
        <v>35</v>
      </c>
      <c r="R285" t="s" s="19">
        <v>35</v>
      </c>
      <c r="S285" t="s" s="19">
        <v>35</v>
      </c>
      <c r="T285" t="s" s="19">
        <v>35</v>
      </c>
      <c r="U285" t="s" s="19">
        <v>35</v>
      </c>
      <c r="V285" t="s" s="19">
        <v>35</v>
      </c>
      <c r="W285" t="s" s="19">
        <v>35</v>
      </c>
    </row>
    <row r="286" ht="20.05" customHeight="1">
      <c r="A286" s="15">
        <v>18</v>
      </c>
      <c r="B286" t="s" s="16">
        <f>CONCATENATE($A286,C286,G286,S286,R286)</f>
        <v>358</v>
      </c>
      <c r="C286" t="s" s="17">
        <v>52</v>
      </c>
      <c r="D286" s="18">
        <v>3</v>
      </c>
      <c r="E286" t="s" s="19">
        <v>34</v>
      </c>
      <c r="F286" s="18">
        <v>1</v>
      </c>
      <c r="G286" s="18">
        <v>1</v>
      </c>
      <c r="H286" t="s" s="19">
        <v>80</v>
      </c>
      <c r="I286" t="s" s="19">
        <v>53</v>
      </c>
      <c r="J286" s="18">
        <v>680</v>
      </c>
      <c r="K286" s="18">
        <v>346</v>
      </c>
      <c r="L286" s="18">
        <v>802</v>
      </c>
      <c r="M286" s="20">
        <v>0.0704838</v>
      </c>
      <c r="N286" s="18">
        <v>8</v>
      </c>
      <c r="O286" s="18">
        <v>1</v>
      </c>
      <c r="P286" t="s" s="19">
        <v>35</v>
      </c>
      <c r="Q286" t="s" s="19">
        <v>35</v>
      </c>
      <c r="R286" t="s" s="19">
        <v>35</v>
      </c>
      <c r="S286" t="s" s="19">
        <v>35</v>
      </c>
      <c r="T286" t="s" s="19">
        <v>35</v>
      </c>
      <c r="U286" t="s" s="19">
        <v>35</v>
      </c>
      <c r="V286" t="s" s="19">
        <v>35</v>
      </c>
      <c r="W286" t="s" s="19">
        <v>35</v>
      </c>
    </row>
    <row r="287" ht="20.05" customHeight="1">
      <c r="A287" s="15">
        <v>18</v>
      </c>
      <c r="B287" t="s" s="16">
        <f>CONCATENATE($A287,C287,G287,S287,R287)</f>
        <v>359</v>
      </c>
      <c r="C287" t="s" s="17">
        <v>37</v>
      </c>
      <c r="D287" s="18">
        <v>3</v>
      </c>
      <c r="E287" t="s" s="19">
        <v>34</v>
      </c>
      <c r="F287" s="18">
        <v>1</v>
      </c>
      <c r="G287" s="18">
        <v>1</v>
      </c>
      <c r="H287" t="s" s="19">
        <v>80</v>
      </c>
      <c r="I287" t="s" s="19">
        <v>348</v>
      </c>
      <c r="J287" s="18">
        <v>1412</v>
      </c>
      <c r="K287" s="18">
        <v>712</v>
      </c>
      <c r="L287" s="18">
        <v>2007</v>
      </c>
      <c r="M287" s="20">
        <v>0.151921</v>
      </c>
      <c r="N287" s="18">
        <v>8</v>
      </c>
      <c r="O287" s="18">
        <v>1</v>
      </c>
      <c r="P287" s="18">
        <v>3</v>
      </c>
      <c r="Q287" s="18">
        <v>0</v>
      </c>
      <c r="R287" s="18">
        <v>3</v>
      </c>
      <c r="S287" t="s" s="19">
        <v>43</v>
      </c>
      <c r="T287" s="18">
        <v>0</v>
      </c>
      <c r="U287" s="18">
        <v>0</v>
      </c>
      <c r="V287" s="18">
        <v>100000</v>
      </c>
      <c r="W287" t="s" s="19">
        <v>55</v>
      </c>
    </row>
    <row r="288" ht="20.05" customHeight="1">
      <c r="A288" s="15">
        <v>18</v>
      </c>
      <c r="B288" t="s" s="16">
        <f>CONCATENATE($A288,C288,G288,S288,R288)</f>
        <v>360</v>
      </c>
      <c r="C288" t="s" s="17">
        <v>57</v>
      </c>
      <c r="D288" s="18">
        <v>3</v>
      </c>
      <c r="E288" t="s" s="19">
        <v>34</v>
      </c>
      <c r="F288" s="18">
        <v>0</v>
      </c>
      <c r="G288" s="18">
        <v>0</v>
      </c>
      <c r="H288" t="s" s="19">
        <v>80</v>
      </c>
      <c r="I288" t="s" s="19">
        <v>58</v>
      </c>
      <c r="J288" s="18">
        <v>6624</v>
      </c>
      <c r="K288" s="18">
        <v>3318</v>
      </c>
      <c r="L288" s="18">
        <v>11490</v>
      </c>
      <c r="M288" s="20">
        <v>171.554</v>
      </c>
      <c r="N288" s="18">
        <v>4</v>
      </c>
      <c r="O288" s="18">
        <v>1</v>
      </c>
      <c r="P288" t="s" s="19">
        <v>35</v>
      </c>
      <c r="Q288" t="s" s="19">
        <v>35</v>
      </c>
      <c r="R288" t="s" s="19">
        <v>35</v>
      </c>
      <c r="S288" t="s" s="19">
        <v>35</v>
      </c>
      <c r="T288" t="s" s="19">
        <v>35</v>
      </c>
      <c r="U288" t="s" s="19">
        <v>35</v>
      </c>
      <c r="V288" t="s" s="19">
        <v>35</v>
      </c>
      <c r="W288" t="s" s="19">
        <v>35</v>
      </c>
    </row>
    <row r="289" ht="20.05" customHeight="1">
      <c r="A289" s="15">
        <v>18</v>
      </c>
      <c r="B289" t="s" s="16">
        <f>CONCATENATE($A289,C289,G289,S289,R289)</f>
        <v>361</v>
      </c>
      <c r="C289" t="s" s="17">
        <v>60</v>
      </c>
      <c r="D289" s="18">
        <v>3</v>
      </c>
      <c r="E289" t="s" s="19">
        <v>34</v>
      </c>
      <c r="F289" s="18">
        <v>0</v>
      </c>
      <c r="G289" s="18">
        <v>0</v>
      </c>
      <c r="H289" t="s" s="19">
        <v>80</v>
      </c>
      <c r="I289" t="s" s="19">
        <v>58</v>
      </c>
      <c r="J289" s="18">
        <v>6624</v>
      </c>
      <c r="K289" s="18">
        <v>3318</v>
      </c>
      <c r="L289" s="18">
        <v>11490</v>
      </c>
      <c r="M289" s="20">
        <v>163.025</v>
      </c>
      <c r="N289" s="18">
        <v>4</v>
      </c>
      <c r="O289" s="18">
        <v>1</v>
      </c>
      <c r="P289" t="s" s="19">
        <v>35</v>
      </c>
      <c r="Q289" t="s" s="19">
        <v>35</v>
      </c>
      <c r="R289" t="s" s="19">
        <v>35</v>
      </c>
      <c r="S289" t="s" s="19">
        <v>35</v>
      </c>
      <c r="T289" t="s" s="19">
        <v>35</v>
      </c>
      <c r="U289" t="s" s="19">
        <v>35</v>
      </c>
      <c r="V289" t="s" s="19">
        <v>35</v>
      </c>
      <c r="W289" t="s" s="19">
        <v>35</v>
      </c>
    </row>
    <row r="290" ht="20.05" customHeight="1">
      <c r="A290" s="15">
        <v>18</v>
      </c>
      <c r="B290" t="s" s="16">
        <f>CONCATENATE($A290,C290,G290,S290,R290)</f>
        <v>362</v>
      </c>
      <c r="C290" t="s" s="17">
        <v>62</v>
      </c>
      <c r="D290" s="18">
        <v>3</v>
      </c>
      <c r="E290" t="s" s="19">
        <v>34</v>
      </c>
      <c r="F290" s="18">
        <v>0</v>
      </c>
      <c r="G290" s="18">
        <v>0</v>
      </c>
      <c r="H290" t="s" s="19">
        <v>80</v>
      </c>
      <c r="I290" t="s" s="19">
        <v>58</v>
      </c>
      <c r="J290" s="18">
        <v>6192</v>
      </c>
      <c r="K290" s="18">
        <v>3102</v>
      </c>
      <c r="L290" s="18">
        <v>10676</v>
      </c>
      <c r="M290" s="20">
        <v>2.96084</v>
      </c>
      <c r="N290" s="18">
        <v>4</v>
      </c>
      <c r="O290" s="18">
        <v>1</v>
      </c>
      <c r="P290" t="s" s="19">
        <v>35</v>
      </c>
      <c r="Q290" t="s" s="19">
        <v>35</v>
      </c>
      <c r="R290" t="s" s="19">
        <v>35</v>
      </c>
      <c r="S290" t="s" s="19">
        <v>35</v>
      </c>
      <c r="T290" t="s" s="19">
        <v>35</v>
      </c>
      <c r="U290" t="s" s="19">
        <v>35</v>
      </c>
      <c r="V290" t="s" s="19">
        <v>35</v>
      </c>
      <c r="W290" t="s" s="19">
        <v>35</v>
      </c>
    </row>
    <row r="291" ht="20.05" customHeight="1">
      <c r="A291" s="15">
        <v>19</v>
      </c>
      <c r="B291" t="s" s="16">
        <f>CONCATENATE($A291,C291,G291,S291,R291)</f>
        <v>363</v>
      </c>
      <c r="C291" t="s" s="17">
        <v>31</v>
      </c>
      <c r="D291" s="18">
        <v>3</v>
      </c>
      <c r="E291" t="s" s="19">
        <v>34</v>
      </c>
      <c r="F291" s="18">
        <v>0</v>
      </c>
      <c r="G291" s="18">
        <v>0</v>
      </c>
      <c r="H291" t="s" s="19">
        <v>33</v>
      </c>
      <c r="I291" t="s" s="19">
        <v>66</v>
      </c>
      <c r="J291" s="18">
        <v>4120</v>
      </c>
      <c r="K291" s="18">
        <v>2066</v>
      </c>
      <c r="L291" s="18">
        <v>6602</v>
      </c>
      <c r="M291" s="20">
        <v>0.0709028</v>
      </c>
      <c r="N291" s="18">
        <v>8</v>
      </c>
      <c r="O291" s="18">
        <v>1</v>
      </c>
      <c r="P291" t="s" s="19">
        <v>35</v>
      </c>
      <c r="Q291" t="s" s="19">
        <v>35</v>
      </c>
      <c r="R291" t="s" s="19">
        <v>35</v>
      </c>
      <c r="S291" t="s" s="19">
        <v>35</v>
      </c>
      <c r="T291" t="s" s="19">
        <v>35</v>
      </c>
      <c r="U291" t="s" s="19">
        <v>35</v>
      </c>
      <c r="V291" t="s" s="19">
        <v>35</v>
      </c>
      <c r="W291" t="s" s="19">
        <v>35</v>
      </c>
    </row>
    <row r="292" ht="20.05" customHeight="1">
      <c r="A292" s="15">
        <v>19</v>
      </c>
      <c r="B292" t="s" s="16">
        <f>CONCATENATE($A292,C292,G292,S292,R292)</f>
        <v>364</v>
      </c>
      <c r="C292" t="s" s="17">
        <v>37</v>
      </c>
      <c r="D292" s="18">
        <v>3</v>
      </c>
      <c r="E292" t="s" s="19">
        <v>34</v>
      </c>
      <c r="F292" s="18">
        <v>0</v>
      </c>
      <c r="G292" s="18">
        <v>0</v>
      </c>
      <c r="H292" t="s" s="19">
        <v>33</v>
      </c>
      <c r="I292" t="s" s="19">
        <v>66</v>
      </c>
      <c r="J292" s="18">
        <v>4120</v>
      </c>
      <c r="K292" s="18">
        <v>2066</v>
      </c>
      <c r="L292" s="18">
        <v>6602</v>
      </c>
      <c r="M292" s="20">
        <v>0.159783</v>
      </c>
      <c r="N292" s="18">
        <v>8</v>
      </c>
      <c r="O292" s="18">
        <v>1</v>
      </c>
      <c r="P292" s="18">
        <v>5</v>
      </c>
      <c r="Q292" s="18">
        <v>4</v>
      </c>
      <c r="R292" s="18">
        <v>1</v>
      </c>
      <c r="S292" t="s" s="19">
        <v>38</v>
      </c>
      <c r="T292" s="18">
        <v>0</v>
      </c>
      <c r="U292" s="18">
        <v>0</v>
      </c>
      <c r="V292" s="18">
        <v>100000</v>
      </c>
      <c r="W292" t="s" s="19">
        <v>39</v>
      </c>
    </row>
    <row r="293" ht="20.05" customHeight="1">
      <c r="A293" s="15">
        <v>19</v>
      </c>
      <c r="B293" t="s" s="16">
        <f>CONCATENATE($A293,C293,G293,S293,R293)</f>
        <v>365</v>
      </c>
      <c r="C293" t="s" s="17">
        <v>37</v>
      </c>
      <c r="D293" s="18">
        <v>3</v>
      </c>
      <c r="E293" t="s" s="19">
        <v>34</v>
      </c>
      <c r="F293" s="18">
        <v>0</v>
      </c>
      <c r="G293" s="18">
        <v>0</v>
      </c>
      <c r="H293" t="s" s="19">
        <v>33</v>
      </c>
      <c r="I293" t="s" s="19">
        <v>66</v>
      </c>
      <c r="J293" s="18">
        <v>4120</v>
      </c>
      <c r="K293" s="18">
        <v>2066</v>
      </c>
      <c r="L293" s="18">
        <v>6602</v>
      </c>
      <c r="M293" s="20">
        <v>0.0833463</v>
      </c>
      <c r="N293" s="18">
        <v>8</v>
      </c>
      <c r="O293" s="18">
        <v>1</v>
      </c>
      <c r="P293" s="18">
        <v>3</v>
      </c>
      <c r="Q293" s="18">
        <v>2</v>
      </c>
      <c r="R293" s="18">
        <v>3</v>
      </c>
      <c r="S293" t="s" s="19">
        <v>38</v>
      </c>
      <c r="T293" s="18">
        <v>0</v>
      </c>
      <c r="U293" s="18">
        <v>0</v>
      </c>
      <c r="V293" s="18">
        <v>100000</v>
      </c>
      <c r="W293" t="s" s="19">
        <v>39</v>
      </c>
    </row>
    <row r="294" ht="20.05" customHeight="1">
      <c r="A294" s="15">
        <v>19</v>
      </c>
      <c r="B294" t="s" s="16">
        <f>CONCATENATE($A294,C294,G294,S294,R294)</f>
        <v>366</v>
      </c>
      <c r="C294" t="s" s="17">
        <v>37</v>
      </c>
      <c r="D294" s="18">
        <v>3</v>
      </c>
      <c r="E294" t="s" s="19">
        <v>34</v>
      </c>
      <c r="F294" s="18">
        <v>0</v>
      </c>
      <c r="G294" s="18">
        <v>0</v>
      </c>
      <c r="H294" t="s" s="19">
        <v>33</v>
      </c>
      <c r="I294" t="s" s="19">
        <v>66</v>
      </c>
      <c r="J294" s="18">
        <v>4120</v>
      </c>
      <c r="K294" s="18">
        <v>2066</v>
      </c>
      <c r="L294" s="18">
        <v>6602</v>
      </c>
      <c r="M294" s="20">
        <v>0.0813938</v>
      </c>
      <c r="N294" s="18">
        <v>8</v>
      </c>
      <c r="O294" s="18">
        <v>1</v>
      </c>
      <c r="P294" s="18">
        <v>3</v>
      </c>
      <c r="Q294" s="18">
        <v>2</v>
      </c>
      <c r="R294" s="18">
        <v>5</v>
      </c>
      <c r="S294" t="s" s="19">
        <v>38</v>
      </c>
      <c r="T294" s="18">
        <v>0</v>
      </c>
      <c r="U294" s="18">
        <v>0</v>
      </c>
      <c r="V294" s="18">
        <v>100000</v>
      </c>
      <c r="W294" t="s" s="19">
        <v>39</v>
      </c>
    </row>
    <row r="295" ht="20.05" customHeight="1">
      <c r="A295" s="15">
        <v>19</v>
      </c>
      <c r="B295" t="s" s="16">
        <f>CONCATENATE($A295,C295,G295,S295,R295)</f>
        <v>367</v>
      </c>
      <c r="C295" t="s" s="17">
        <v>37</v>
      </c>
      <c r="D295" s="18">
        <v>3</v>
      </c>
      <c r="E295" t="s" s="19">
        <v>34</v>
      </c>
      <c r="F295" s="18">
        <v>0</v>
      </c>
      <c r="G295" s="18">
        <v>0</v>
      </c>
      <c r="H295" t="s" s="19">
        <v>33</v>
      </c>
      <c r="I295" t="s" s="19">
        <v>66</v>
      </c>
      <c r="J295" s="18">
        <v>4120</v>
      </c>
      <c r="K295" s="18">
        <v>2066</v>
      </c>
      <c r="L295" s="18">
        <v>6602</v>
      </c>
      <c r="M295" s="20">
        <v>0.163676</v>
      </c>
      <c r="N295" s="18">
        <v>8</v>
      </c>
      <c r="O295" s="18">
        <v>1</v>
      </c>
      <c r="P295" s="18">
        <v>5</v>
      </c>
      <c r="Q295" s="18">
        <v>4</v>
      </c>
      <c r="R295" s="18">
        <v>1</v>
      </c>
      <c r="S295" t="s" s="19">
        <v>43</v>
      </c>
      <c r="T295" s="18">
        <v>0</v>
      </c>
      <c r="U295" s="18">
        <v>0</v>
      </c>
      <c r="V295" s="18">
        <v>100000</v>
      </c>
      <c r="W295" t="s" s="19">
        <v>39</v>
      </c>
    </row>
    <row r="296" ht="20.05" customHeight="1">
      <c r="A296" s="15">
        <v>19</v>
      </c>
      <c r="B296" t="s" s="16">
        <f>CONCATENATE($A296,C296,G296,S296,R296)</f>
        <v>368</v>
      </c>
      <c r="C296" t="s" s="17">
        <v>37</v>
      </c>
      <c r="D296" s="18">
        <v>3</v>
      </c>
      <c r="E296" t="s" s="19">
        <v>34</v>
      </c>
      <c r="F296" s="18">
        <v>0</v>
      </c>
      <c r="G296" s="18">
        <v>0</v>
      </c>
      <c r="H296" t="s" s="19">
        <v>33</v>
      </c>
      <c r="I296" t="s" s="19">
        <v>66</v>
      </c>
      <c r="J296" s="18">
        <v>4120</v>
      </c>
      <c r="K296" s="18">
        <v>2066</v>
      </c>
      <c r="L296" s="18">
        <v>6602</v>
      </c>
      <c r="M296" s="20">
        <v>0.081751</v>
      </c>
      <c r="N296" s="18">
        <v>8</v>
      </c>
      <c r="O296" s="18">
        <v>1</v>
      </c>
      <c r="P296" s="18">
        <v>3</v>
      </c>
      <c r="Q296" s="18">
        <v>2</v>
      </c>
      <c r="R296" s="18">
        <v>3</v>
      </c>
      <c r="S296" t="s" s="19">
        <v>43</v>
      </c>
      <c r="T296" s="18">
        <v>0</v>
      </c>
      <c r="U296" s="18">
        <v>0</v>
      </c>
      <c r="V296" s="18">
        <v>100000</v>
      </c>
      <c r="W296" t="s" s="19">
        <v>39</v>
      </c>
    </row>
    <row r="297" ht="20.05" customHeight="1">
      <c r="A297" s="15">
        <v>19</v>
      </c>
      <c r="B297" t="s" s="16">
        <f>CONCATENATE($A297,C297,G297,S297,R297)</f>
        <v>369</v>
      </c>
      <c r="C297" t="s" s="17">
        <v>37</v>
      </c>
      <c r="D297" s="18">
        <v>3</v>
      </c>
      <c r="E297" t="s" s="19">
        <v>34</v>
      </c>
      <c r="F297" s="18">
        <v>0</v>
      </c>
      <c r="G297" s="18">
        <v>0</v>
      </c>
      <c r="H297" t="s" s="19">
        <v>33</v>
      </c>
      <c r="I297" t="s" s="19">
        <v>66</v>
      </c>
      <c r="J297" s="18">
        <v>4120</v>
      </c>
      <c r="K297" s="18">
        <v>2066</v>
      </c>
      <c r="L297" s="18">
        <v>6602</v>
      </c>
      <c r="M297" s="20">
        <v>0.0811263</v>
      </c>
      <c r="N297" s="18">
        <v>8</v>
      </c>
      <c r="O297" s="18">
        <v>1</v>
      </c>
      <c r="P297" s="18">
        <v>3</v>
      </c>
      <c r="Q297" s="18">
        <v>2</v>
      </c>
      <c r="R297" s="18">
        <v>5</v>
      </c>
      <c r="S297" t="s" s="19">
        <v>43</v>
      </c>
      <c r="T297" s="18">
        <v>0</v>
      </c>
      <c r="U297" s="18">
        <v>0</v>
      </c>
      <c r="V297" s="18">
        <v>100000</v>
      </c>
      <c r="W297" t="s" s="19">
        <v>39</v>
      </c>
    </row>
    <row r="298" ht="20.05" customHeight="1">
      <c r="A298" s="15">
        <v>19</v>
      </c>
      <c r="B298" t="s" s="16">
        <f>CONCATENATE($A298,C298,G298,S298,R298)</f>
        <v>370</v>
      </c>
      <c r="C298" t="s" s="17">
        <v>37</v>
      </c>
      <c r="D298" s="18">
        <v>3</v>
      </c>
      <c r="E298" t="s" s="19">
        <v>34</v>
      </c>
      <c r="F298" s="18">
        <v>0</v>
      </c>
      <c r="G298" s="18">
        <v>0</v>
      </c>
      <c r="H298" t="s" s="19">
        <v>33</v>
      </c>
      <c r="I298" t="s" s="19">
        <v>66</v>
      </c>
      <c r="J298" s="18">
        <v>4120</v>
      </c>
      <c r="K298" s="18">
        <v>2066</v>
      </c>
      <c r="L298" s="18">
        <v>6602</v>
      </c>
      <c r="M298" s="20">
        <v>0.162913</v>
      </c>
      <c r="N298" s="18">
        <v>8</v>
      </c>
      <c r="O298" s="18">
        <v>1</v>
      </c>
      <c r="P298" s="18">
        <v>5</v>
      </c>
      <c r="Q298" s="18">
        <v>4</v>
      </c>
      <c r="R298" s="18">
        <v>1</v>
      </c>
      <c r="S298" t="s" s="19">
        <v>47</v>
      </c>
      <c r="T298" s="18">
        <v>0</v>
      </c>
      <c r="U298" s="18">
        <v>0</v>
      </c>
      <c r="V298" s="18">
        <v>100000</v>
      </c>
      <c r="W298" t="s" s="19">
        <v>39</v>
      </c>
    </row>
    <row r="299" ht="20.05" customHeight="1">
      <c r="A299" s="15">
        <v>19</v>
      </c>
      <c r="B299" t="s" s="16">
        <f>CONCATENATE($A299,C299,G299,S299,R299)</f>
        <v>371</v>
      </c>
      <c r="C299" t="s" s="17">
        <v>37</v>
      </c>
      <c r="D299" s="18">
        <v>3</v>
      </c>
      <c r="E299" t="s" s="19">
        <v>34</v>
      </c>
      <c r="F299" s="18">
        <v>0</v>
      </c>
      <c r="G299" s="18">
        <v>0</v>
      </c>
      <c r="H299" t="s" s="19">
        <v>33</v>
      </c>
      <c r="I299" t="s" s="19">
        <v>66</v>
      </c>
      <c r="J299" s="18">
        <v>4120</v>
      </c>
      <c r="K299" s="18">
        <v>2066</v>
      </c>
      <c r="L299" s="18">
        <v>6602</v>
      </c>
      <c r="M299" s="20">
        <v>0.08115940000000001</v>
      </c>
      <c r="N299" s="18">
        <v>8</v>
      </c>
      <c r="O299" s="18">
        <v>1</v>
      </c>
      <c r="P299" s="18">
        <v>3</v>
      </c>
      <c r="Q299" s="18">
        <v>2</v>
      </c>
      <c r="R299" s="18">
        <v>3</v>
      </c>
      <c r="S299" t="s" s="19">
        <v>47</v>
      </c>
      <c r="T299" s="18">
        <v>0</v>
      </c>
      <c r="U299" s="18">
        <v>0</v>
      </c>
      <c r="V299" s="18">
        <v>100000</v>
      </c>
      <c r="W299" t="s" s="19">
        <v>39</v>
      </c>
    </row>
    <row r="300" ht="20.05" customHeight="1">
      <c r="A300" s="15">
        <v>19</v>
      </c>
      <c r="B300" t="s" s="16">
        <f>CONCATENATE($A300,C300,G300,S300,R300)</f>
        <v>372</v>
      </c>
      <c r="C300" t="s" s="17">
        <v>37</v>
      </c>
      <c r="D300" s="18">
        <v>3</v>
      </c>
      <c r="E300" t="s" s="19">
        <v>34</v>
      </c>
      <c r="F300" s="18">
        <v>0</v>
      </c>
      <c r="G300" s="18">
        <v>0</v>
      </c>
      <c r="H300" t="s" s="19">
        <v>33</v>
      </c>
      <c r="I300" t="s" s="19">
        <v>66</v>
      </c>
      <c r="J300" s="18">
        <v>4120</v>
      </c>
      <c r="K300" s="18">
        <v>2066</v>
      </c>
      <c r="L300" s="18">
        <v>6602</v>
      </c>
      <c r="M300" s="20">
        <v>0.0818677</v>
      </c>
      <c r="N300" s="18">
        <v>8</v>
      </c>
      <c r="O300" s="18">
        <v>1</v>
      </c>
      <c r="P300" s="18">
        <v>3</v>
      </c>
      <c r="Q300" s="18">
        <v>2</v>
      </c>
      <c r="R300" s="18">
        <v>5</v>
      </c>
      <c r="S300" t="s" s="19">
        <v>47</v>
      </c>
      <c r="T300" s="18">
        <v>0</v>
      </c>
      <c r="U300" s="18">
        <v>0</v>
      </c>
      <c r="V300" s="18">
        <v>100000</v>
      </c>
      <c r="W300" t="s" s="19">
        <v>39</v>
      </c>
    </row>
    <row r="301" ht="20.05" customHeight="1">
      <c r="A301" s="15">
        <v>19</v>
      </c>
      <c r="B301" t="s" s="16">
        <f>CONCATENATE($A301,C301,G301,S301,R301)</f>
        <v>373</v>
      </c>
      <c r="C301" t="s" s="17">
        <v>31</v>
      </c>
      <c r="D301" s="18">
        <v>3</v>
      </c>
      <c r="E301" t="s" s="19">
        <v>34</v>
      </c>
      <c r="F301" s="18">
        <v>0</v>
      </c>
      <c r="G301" s="18">
        <v>1</v>
      </c>
      <c r="H301" t="s" s="19">
        <v>33</v>
      </c>
      <c r="I301" t="s" s="19">
        <v>66</v>
      </c>
      <c r="J301" s="18">
        <v>4130</v>
      </c>
      <c r="K301" s="18">
        <v>2076</v>
      </c>
      <c r="L301" s="18">
        <v>6622</v>
      </c>
      <c r="M301" s="20">
        <v>0.0697707</v>
      </c>
      <c r="N301" s="18">
        <v>8</v>
      </c>
      <c r="O301" s="18">
        <v>1</v>
      </c>
      <c r="P301" t="s" s="19">
        <v>35</v>
      </c>
      <c r="Q301" t="s" s="19">
        <v>35</v>
      </c>
      <c r="R301" t="s" s="19">
        <v>35</v>
      </c>
      <c r="S301" t="s" s="19">
        <v>35</v>
      </c>
      <c r="T301" t="s" s="19">
        <v>35</v>
      </c>
      <c r="U301" t="s" s="19">
        <v>35</v>
      </c>
      <c r="V301" t="s" s="19">
        <v>35</v>
      </c>
      <c r="W301" t="s" s="19">
        <v>35</v>
      </c>
    </row>
    <row r="302" ht="20.05" customHeight="1">
      <c r="A302" s="15">
        <v>19</v>
      </c>
      <c r="B302" t="s" s="16">
        <f>CONCATENATE($A302,C302,G302,S302,R302)</f>
        <v>374</v>
      </c>
      <c r="C302" t="s" s="17">
        <v>52</v>
      </c>
      <c r="D302" s="18">
        <v>3</v>
      </c>
      <c r="E302" t="s" s="19">
        <v>34</v>
      </c>
      <c r="F302" s="18">
        <v>0</v>
      </c>
      <c r="G302" s="18">
        <v>1</v>
      </c>
      <c r="H302" t="s" s="19">
        <v>33</v>
      </c>
      <c r="I302" t="s" s="19">
        <v>53</v>
      </c>
      <c r="J302" s="18">
        <v>760</v>
      </c>
      <c r="K302" s="18">
        <v>386</v>
      </c>
      <c r="L302" s="18">
        <v>932</v>
      </c>
      <c r="M302" s="20">
        <v>0.224171</v>
      </c>
      <c r="N302" s="18">
        <v>8</v>
      </c>
      <c r="O302" s="18">
        <v>1</v>
      </c>
      <c r="P302" t="s" s="19">
        <v>35</v>
      </c>
      <c r="Q302" t="s" s="19">
        <v>35</v>
      </c>
      <c r="R302" t="s" s="19">
        <v>35</v>
      </c>
      <c r="S302" t="s" s="19">
        <v>35</v>
      </c>
      <c r="T302" t="s" s="19">
        <v>35</v>
      </c>
      <c r="U302" t="s" s="19">
        <v>35</v>
      </c>
      <c r="V302" t="s" s="19">
        <v>35</v>
      </c>
      <c r="W302" t="s" s="19">
        <v>35</v>
      </c>
    </row>
    <row r="303" ht="20.05" customHeight="1">
      <c r="A303" s="15">
        <v>19</v>
      </c>
      <c r="B303" t="s" s="16">
        <f>CONCATENATE($A303,C303,G303,S303,R303)</f>
        <v>375</v>
      </c>
      <c r="C303" t="s" s="17">
        <v>37</v>
      </c>
      <c r="D303" s="18">
        <v>3</v>
      </c>
      <c r="E303" t="s" s="19">
        <v>34</v>
      </c>
      <c r="F303" s="18">
        <v>0</v>
      </c>
      <c r="G303" s="18">
        <v>1</v>
      </c>
      <c r="H303" t="s" s="19">
        <v>33</v>
      </c>
      <c r="I303" t="s" s="19">
        <v>66</v>
      </c>
      <c r="J303" s="18">
        <v>4120</v>
      </c>
      <c r="K303" s="18">
        <v>2066</v>
      </c>
      <c r="L303" s="18">
        <v>6602</v>
      </c>
      <c r="M303" s="20">
        <v>0.0811711</v>
      </c>
      <c r="N303" s="18">
        <v>8</v>
      </c>
      <c r="O303" s="18">
        <v>1</v>
      </c>
      <c r="P303" s="18">
        <v>3</v>
      </c>
      <c r="Q303" s="18">
        <v>2</v>
      </c>
      <c r="R303" s="18">
        <v>3</v>
      </c>
      <c r="S303" t="s" s="19">
        <v>43</v>
      </c>
      <c r="T303" s="18">
        <v>0</v>
      </c>
      <c r="U303" s="18">
        <v>0</v>
      </c>
      <c r="V303" s="18">
        <v>100000</v>
      </c>
      <c r="W303" t="s" s="19">
        <v>55</v>
      </c>
    </row>
    <row r="304" ht="20.05" customHeight="1">
      <c r="A304" s="15">
        <v>19</v>
      </c>
      <c r="B304" t="s" s="16">
        <f>CONCATENATE($A304,C304,G304,S304,R304)</f>
        <v>376</v>
      </c>
      <c r="C304" t="s" s="17">
        <v>57</v>
      </c>
      <c r="D304" s="18">
        <v>3</v>
      </c>
      <c r="E304" t="s" s="19">
        <v>34</v>
      </c>
      <c r="F304" s="18">
        <v>0</v>
      </c>
      <c r="G304" s="18">
        <v>0</v>
      </c>
      <c r="H304" t="s" s="19">
        <v>33</v>
      </c>
      <c r="I304" t="s" s="19">
        <v>58</v>
      </c>
      <c r="J304" s="18">
        <v>4680</v>
      </c>
      <c r="K304" s="18">
        <v>2346</v>
      </c>
      <c r="L304" s="18">
        <v>7786</v>
      </c>
      <c r="M304" s="20">
        <v>3.23092</v>
      </c>
      <c r="N304" s="18">
        <v>4</v>
      </c>
      <c r="O304" s="18">
        <v>1</v>
      </c>
      <c r="P304" t="s" s="19">
        <v>35</v>
      </c>
      <c r="Q304" t="s" s="19">
        <v>35</v>
      </c>
      <c r="R304" t="s" s="19">
        <v>35</v>
      </c>
      <c r="S304" t="s" s="19">
        <v>35</v>
      </c>
      <c r="T304" t="s" s="19">
        <v>35</v>
      </c>
      <c r="U304" t="s" s="19">
        <v>35</v>
      </c>
      <c r="V304" t="s" s="19">
        <v>35</v>
      </c>
      <c r="W304" t="s" s="19">
        <v>35</v>
      </c>
    </row>
    <row r="305" ht="20.05" customHeight="1">
      <c r="A305" s="15">
        <v>19</v>
      </c>
      <c r="B305" t="s" s="16">
        <f>CONCATENATE($A305,C305,G305,S305,R305)</f>
        <v>377</v>
      </c>
      <c r="C305" t="s" s="17">
        <v>60</v>
      </c>
      <c r="D305" s="18">
        <v>3</v>
      </c>
      <c r="E305" t="s" s="19">
        <v>34</v>
      </c>
      <c r="F305" s="18">
        <v>0</v>
      </c>
      <c r="G305" s="18">
        <v>0</v>
      </c>
      <c r="H305" t="s" s="19">
        <v>33</v>
      </c>
      <c r="I305" t="s" s="19">
        <v>58</v>
      </c>
      <c r="J305" s="18">
        <v>4680</v>
      </c>
      <c r="K305" s="18">
        <v>2346</v>
      </c>
      <c r="L305" s="18">
        <v>7786</v>
      </c>
      <c r="M305" s="20">
        <v>2.41446</v>
      </c>
      <c r="N305" s="18">
        <v>4</v>
      </c>
      <c r="O305" s="18">
        <v>1</v>
      </c>
      <c r="P305" t="s" s="19">
        <v>35</v>
      </c>
      <c r="Q305" t="s" s="19">
        <v>35</v>
      </c>
      <c r="R305" t="s" s="19">
        <v>35</v>
      </c>
      <c r="S305" t="s" s="19">
        <v>35</v>
      </c>
      <c r="T305" t="s" s="19">
        <v>35</v>
      </c>
      <c r="U305" t="s" s="19">
        <v>35</v>
      </c>
      <c r="V305" t="s" s="19">
        <v>35</v>
      </c>
      <c r="W305" t="s" s="19">
        <v>35</v>
      </c>
    </row>
    <row r="306" ht="20.05" customHeight="1">
      <c r="A306" s="15">
        <v>19</v>
      </c>
      <c r="B306" t="s" s="16">
        <f>CONCATENATE($A306,C306,G306,S306,R306)</f>
        <v>378</v>
      </c>
      <c r="C306" t="s" s="17">
        <v>62</v>
      </c>
      <c r="D306" s="18">
        <v>3</v>
      </c>
      <c r="E306" t="s" s="19">
        <v>34</v>
      </c>
      <c r="F306" s="18">
        <v>0</v>
      </c>
      <c r="G306" s="18">
        <v>0</v>
      </c>
      <c r="H306" t="s" s="19">
        <v>33</v>
      </c>
      <c r="I306" t="s" s="19">
        <v>58</v>
      </c>
      <c r="J306" s="18">
        <v>5760</v>
      </c>
      <c r="K306" s="18">
        <v>2886</v>
      </c>
      <c r="L306" s="18">
        <v>9832</v>
      </c>
      <c r="M306" s="20">
        <v>1.93422</v>
      </c>
      <c r="N306" s="18">
        <v>4</v>
      </c>
      <c r="O306" s="18">
        <v>1</v>
      </c>
      <c r="P306" t="s" s="19">
        <v>35</v>
      </c>
      <c r="Q306" t="s" s="19">
        <v>35</v>
      </c>
      <c r="R306" t="s" s="19">
        <v>35</v>
      </c>
      <c r="S306" t="s" s="19">
        <v>35</v>
      </c>
      <c r="T306" t="s" s="19">
        <v>35</v>
      </c>
      <c r="U306" t="s" s="19">
        <v>35</v>
      </c>
      <c r="V306" t="s" s="19">
        <v>35</v>
      </c>
      <c r="W306" t="s" s="19">
        <v>35</v>
      </c>
    </row>
    <row r="307" ht="20.05" customHeight="1">
      <c r="A307" s="15">
        <v>20</v>
      </c>
      <c r="B307" t="s" s="16">
        <f>CONCATENATE($A307,C307,G307,S307,R307)</f>
        <v>379</v>
      </c>
      <c r="C307" t="s" s="17">
        <v>31</v>
      </c>
      <c r="D307" s="18">
        <v>3</v>
      </c>
      <c r="E307" t="s" s="19">
        <v>380</v>
      </c>
      <c r="F307" s="18">
        <v>0</v>
      </c>
      <c r="G307" s="18">
        <v>0</v>
      </c>
      <c r="H307" t="s" s="19">
        <v>33</v>
      </c>
      <c r="I307" t="s" s="19">
        <v>171</v>
      </c>
      <c r="J307" s="18">
        <v>3136</v>
      </c>
      <c r="K307" s="18">
        <v>1574</v>
      </c>
      <c r="L307" s="18">
        <v>4824</v>
      </c>
      <c r="M307" s="20">
        <v>0.0507643</v>
      </c>
      <c r="N307" s="18">
        <v>8</v>
      </c>
      <c r="O307" s="18">
        <v>1</v>
      </c>
      <c r="P307" t="s" s="19">
        <v>35</v>
      </c>
      <c r="Q307" t="s" s="19">
        <v>35</v>
      </c>
      <c r="R307" t="s" s="19">
        <v>35</v>
      </c>
      <c r="S307" t="s" s="19">
        <v>35</v>
      </c>
      <c r="T307" t="s" s="19">
        <v>35</v>
      </c>
      <c r="U307" t="s" s="19">
        <v>35</v>
      </c>
      <c r="V307" t="s" s="19">
        <v>35</v>
      </c>
      <c r="W307" t="s" s="19">
        <v>35</v>
      </c>
    </row>
    <row r="308" ht="20.05" customHeight="1">
      <c r="A308" s="15">
        <v>20</v>
      </c>
      <c r="B308" t="s" s="16">
        <f>CONCATENATE($A308,C308,G308,S308,R308)</f>
        <v>381</v>
      </c>
      <c r="C308" t="s" s="17">
        <v>37</v>
      </c>
      <c r="D308" s="18">
        <v>3</v>
      </c>
      <c r="E308" t="s" s="19">
        <v>380</v>
      </c>
      <c r="F308" s="18">
        <v>0</v>
      </c>
      <c r="G308" s="18">
        <v>0</v>
      </c>
      <c r="H308" t="s" s="19">
        <v>33</v>
      </c>
      <c r="I308" t="s" s="19">
        <v>171</v>
      </c>
      <c r="J308" s="18">
        <v>3136</v>
      </c>
      <c r="K308" s="18">
        <v>1574</v>
      </c>
      <c r="L308" s="18">
        <v>4824</v>
      </c>
      <c r="M308" s="20">
        <v>0.0899766</v>
      </c>
      <c r="N308" s="18">
        <v>8</v>
      </c>
      <c r="O308" s="18">
        <v>1</v>
      </c>
      <c r="P308" s="18">
        <v>4</v>
      </c>
      <c r="Q308" s="18">
        <v>3</v>
      </c>
      <c r="R308" s="18">
        <v>1</v>
      </c>
      <c r="S308" t="s" s="19">
        <v>38</v>
      </c>
      <c r="T308" s="18">
        <v>0</v>
      </c>
      <c r="U308" s="18">
        <v>0</v>
      </c>
      <c r="V308" s="18">
        <v>100000</v>
      </c>
      <c r="W308" t="s" s="19">
        <v>39</v>
      </c>
    </row>
    <row r="309" ht="20.05" customHeight="1">
      <c r="A309" s="15">
        <v>20</v>
      </c>
      <c r="B309" t="s" s="16">
        <f>CONCATENATE($A309,C309,G309,S309,R309)</f>
        <v>382</v>
      </c>
      <c r="C309" t="s" s="17">
        <v>37</v>
      </c>
      <c r="D309" s="18">
        <v>3</v>
      </c>
      <c r="E309" t="s" s="19">
        <v>380</v>
      </c>
      <c r="F309" s="18">
        <v>0</v>
      </c>
      <c r="G309" s="18">
        <v>0</v>
      </c>
      <c r="H309" t="s" s="19">
        <v>33</v>
      </c>
      <c r="I309" t="s" s="19">
        <v>171</v>
      </c>
      <c r="J309" s="18">
        <v>3136</v>
      </c>
      <c r="K309" s="18">
        <v>1574</v>
      </c>
      <c r="L309" s="18">
        <v>4824</v>
      </c>
      <c r="M309" s="20">
        <v>0.0604695</v>
      </c>
      <c r="N309" s="18">
        <v>8</v>
      </c>
      <c r="O309" s="18">
        <v>1</v>
      </c>
      <c r="P309" s="18">
        <v>3</v>
      </c>
      <c r="Q309" s="18">
        <v>2</v>
      </c>
      <c r="R309" s="18">
        <v>3</v>
      </c>
      <c r="S309" t="s" s="19">
        <v>38</v>
      </c>
      <c r="T309" s="18">
        <v>0</v>
      </c>
      <c r="U309" s="18">
        <v>0</v>
      </c>
      <c r="V309" s="18">
        <v>100000</v>
      </c>
      <c r="W309" t="s" s="19">
        <v>39</v>
      </c>
    </row>
    <row r="310" ht="20.05" customHeight="1">
      <c r="A310" s="15">
        <v>20</v>
      </c>
      <c r="B310" t="s" s="16">
        <f>CONCATENATE($A310,C310,G310,S310,R310)</f>
        <v>383</v>
      </c>
      <c r="C310" t="s" s="17">
        <v>37</v>
      </c>
      <c r="D310" s="18">
        <v>3</v>
      </c>
      <c r="E310" t="s" s="19">
        <v>380</v>
      </c>
      <c r="F310" s="18">
        <v>0</v>
      </c>
      <c r="G310" s="18">
        <v>0</v>
      </c>
      <c r="H310" t="s" s="19">
        <v>33</v>
      </c>
      <c r="I310" t="s" s="19">
        <v>171</v>
      </c>
      <c r="J310" s="18">
        <v>3136</v>
      </c>
      <c r="K310" s="18">
        <v>1574</v>
      </c>
      <c r="L310" s="18">
        <v>4824</v>
      </c>
      <c r="M310" s="20">
        <v>0.0601504</v>
      </c>
      <c r="N310" s="18">
        <v>8</v>
      </c>
      <c r="O310" s="18">
        <v>1</v>
      </c>
      <c r="P310" s="18">
        <v>3</v>
      </c>
      <c r="Q310" s="18">
        <v>2</v>
      </c>
      <c r="R310" s="18">
        <v>5</v>
      </c>
      <c r="S310" t="s" s="19">
        <v>38</v>
      </c>
      <c r="T310" s="18">
        <v>0</v>
      </c>
      <c r="U310" s="18">
        <v>0</v>
      </c>
      <c r="V310" s="18">
        <v>100000</v>
      </c>
      <c r="W310" t="s" s="19">
        <v>39</v>
      </c>
    </row>
    <row r="311" ht="20.05" customHeight="1">
      <c r="A311" s="15">
        <v>20</v>
      </c>
      <c r="B311" t="s" s="16">
        <f>CONCATENATE($A311,C311,G311,S311,R311)</f>
        <v>384</v>
      </c>
      <c r="C311" t="s" s="17">
        <v>37</v>
      </c>
      <c r="D311" s="18">
        <v>3</v>
      </c>
      <c r="E311" t="s" s="19">
        <v>380</v>
      </c>
      <c r="F311" s="18">
        <v>0</v>
      </c>
      <c r="G311" s="18">
        <v>0</v>
      </c>
      <c r="H311" t="s" s="19">
        <v>33</v>
      </c>
      <c r="I311" t="s" s="19">
        <v>171</v>
      </c>
      <c r="J311" s="18">
        <v>3136</v>
      </c>
      <c r="K311" s="18">
        <v>1574</v>
      </c>
      <c r="L311" s="18">
        <v>4824</v>
      </c>
      <c r="M311" s="20">
        <v>0.09232360000000001</v>
      </c>
      <c r="N311" s="18">
        <v>8</v>
      </c>
      <c r="O311" s="18">
        <v>1</v>
      </c>
      <c r="P311" s="18">
        <v>4</v>
      </c>
      <c r="Q311" s="18">
        <v>3</v>
      </c>
      <c r="R311" s="18">
        <v>1</v>
      </c>
      <c r="S311" t="s" s="19">
        <v>43</v>
      </c>
      <c r="T311" s="18">
        <v>0</v>
      </c>
      <c r="U311" s="18">
        <v>0</v>
      </c>
      <c r="V311" s="18">
        <v>100000</v>
      </c>
      <c r="W311" t="s" s="19">
        <v>39</v>
      </c>
    </row>
    <row r="312" ht="20.05" customHeight="1">
      <c r="A312" s="15">
        <v>20</v>
      </c>
      <c r="B312" t="s" s="16">
        <f>CONCATENATE($A312,C312,G312,S312,R312)</f>
        <v>385</v>
      </c>
      <c r="C312" t="s" s="17">
        <v>37</v>
      </c>
      <c r="D312" s="18">
        <v>3</v>
      </c>
      <c r="E312" t="s" s="19">
        <v>380</v>
      </c>
      <c r="F312" s="18">
        <v>0</v>
      </c>
      <c r="G312" s="18">
        <v>0</v>
      </c>
      <c r="H312" t="s" s="19">
        <v>33</v>
      </c>
      <c r="I312" t="s" s="19">
        <v>171</v>
      </c>
      <c r="J312" s="18">
        <v>3136</v>
      </c>
      <c r="K312" s="18">
        <v>1574</v>
      </c>
      <c r="L312" s="18">
        <v>4824</v>
      </c>
      <c r="M312" s="20">
        <v>0.0614364</v>
      </c>
      <c r="N312" s="18">
        <v>8</v>
      </c>
      <c r="O312" s="18">
        <v>1</v>
      </c>
      <c r="P312" s="18">
        <v>3</v>
      </c>
      <c r="Q312" s="18">
        <v>2</v>
      </c>
      <c r="R312" s="18">
        <v>3</v>
      </c>
      <c r="S312" t="s" s="19">
        <v>43</v>
      </c>
      <c r="T312" s="18">
        <v>0</v>
      </c>
      <c r="U312" s="18">
        <v>0</v>
      </c>
      <c r="V312" s="18">
        <v>100000</v>
      </c>
      <c r="W312" t="s" s="19">
        <v>39</v>
      </c>
    </row>
    <row r="313" ht="20.05" customHeight="1">
      <c r="A313" s="15">
        <v>20</v>
      </c>
      <c r="B313" t="s" s="16">
        <f>CONCATENATE($A313,C313,G313,S313,R313)</f>
        <v>386</v>
      </c>
      <c r="C313" t="s" s="17">
        <v>37</v>
      </c>
      <c r="D313" s="18">
        <v>3</v>
      </c>
      <c r="E313" t="s" s="19">
        <v>380</v>
      </c>
      <c r="F313" s="18">
        <v>0</v>
      </c>
      <c r="G313" s="18">
        <v>0</v>
      </c>
      <c r="H313" t="s" s="19">
        <v>33</v>
      </c>
      <c r="I313" t="s" s="19">
        <v>171</v>
      </c>
      <c r="J313" s="18">
        <v>3136</v>
      </c>
      <c r="K313" s="18">
        <v>1574</v>
      </c>
      <c r="L313" s="18">
        <v>4824</v>
      </c>
      <c r="M313" s="20">
        <v>0.0603873</v>
      </c>
      <c r="N313" s="18">
        <v>8</v>
      </c>
      <c r="O313" s="18">
        <v>1</v>
      </c>
      <c r="P313" s="18">
        <v>3</v>
      </c>
      <c r="Q313" s="18">
        <v>2</v>
      </c>
      <c r="R313" s="18">
        <v>5</v>
      </c>
      <c r="S313" t="s" s="19">
        <v>43</v>
      </c>
      <c r="T313" s="18">
        <v>0</v>
      </c>
      <c r="U313" s="18">
        <v>0</v>
      </c>
      <c r="V313" s="18">
        <v>100000</v>
      </c>
      <c r="W313" t="s" s="19">
        <v>39</v>
      </c>
    </row>
    <row r="314" ht="20.05" customHeight="1">
      <c r="A314" s="15">
        <v>20</v>
      </c>
      <c r="B314" t="s" s="16">
        <f>CONCATENATE($A314,C314,G314,S314,R314)</f>
        <v>387</v>
      </c>
      <c r="C314" t="s" s="17">
        <v>37</v>
      </c>
      <c r="D314" s="18">
        <v>3</v>
      </c>
      <c r="E314" t="s" s="19">
        <v>380</v>
      </c>
      <c r="F314" s="18">
        <v>0</v>
      </c>
      <c r="G314" s="18">
        <v>0</v>
      </c>
      <c r="H314" t="s" s="19">
        <v>33</v>
      </c>
      <c r="I314" t="s" s="19">
        <v>171</v>
      </c>
      <c r="J314" s="18">
        <v>3136</v>
      </c>
      <c r="K314" s="18">
        <v>1574</v>
      </c>
      <c r="L314" s="18">
        <v>4824</v>
      </c>
      <c r="M314" s="20">
        <v>0.0918577</v>
      </c>
      <c r="N314" s="18">
        <v>8</v>
      </c>
      <c r="O314" s="18">
        <v>1</v>
      </c>
      <c r="P314" s="18">
        <v>4</v>
      </c>
      <c r="Q314" s="18">
        <v>3</v>
      </c>
      <c r="R314" s="18">
        <v>1</v>
      </c>
      <c r="S314" t="s" s="19">
        <v>47</v>
      </c>
      <c r="T314" s="18">
        <v>0</v>
      </c>
      <c r="U314" s="18">
        <v>0</v>
      </c>
      <c r="V314" s="18">
        <v>100000</v>
      </c>
      <c r="W314" t="s" s="19">
        <v>39</v>
      </c>
    </row>
    <row r="315" ht="20.05" customHeight="1">
      <c r="A315" s="15">
        <v>20</v>
      </c>
      <c r="B315" t="s" s="16">
        <f>CONCATENATE($A315,C315,G315,S315,R315)</f>
        <v>388</v>
      </c>
      <c r="C315" t="s" s="17">
        <v>37</v>
      </c>
      <c r="D315" s="18">
        <v>3</v>
      </c>
      <c r="E315" t="s" s="19">
        <v>380</v>
      </c>
      <c r="F315" s="18">
        <v>0</v>
      </c>
      <c r="G315" s="18">
        <v>0</v>
      </c>
      <c r="H315" t="s" s="19">
        <v>33</v>
      </c>
      <c r="I315" t="s" s="19">
        <v>171</v>
      </c>
      <c r="J315" s="18">
        <v>3136</v>
      </c>
      <c r="K315" s="18">
        <v>1574</v>
      </c>
      <c r="L315" s="18">
        <v>4824</v>
      </c>
      <c r="M315" s="20">
        <v>0.0605078</v>
      </c>
      <c r="N315" s="18">
        <v>8</v>
      </c>
      <c r="O315" s="18">
        <v>1</v>
      </c>
      <c r="P315" s="18">
        <v>3</v>
      </c>
      <c r="Q315" s="18">
        <v>2</v>
      </c>
      <c r="R315" s="18">
        <v>3</v>
      </c>
      <c r="S315" t="s" s="19">
        <v>47</v>
      </c>
      <c r="T315" s="18">
        <v>0</v>
      </c>
      <c r="U315" s="18">
        <v>0</v>
      </c>
      <c r="V315" s="18">
        <v>100000</v>
      </c>
      <c r="W315" t="s" s="19">
        <v>39</v>
      </c>
    </row>
    <row r="316" ht="20.05" customHeight="1">
      <c r="A316" s="15">
        <v>20</v>
      </c>
      <c r="B316" t="s" s="16">
        <f>CONCATENATE($A316,C316,G316,S316,R316)</f>
        <v>389</v>
      </c>
      <c r="C316" t="s" s="17">
        <v>37</v>
      </c>
      <c r="D316" s="18">
        <v>3</v>
      </c>
      <c r="E316" t="s" s="19">
        <v>380</v>
      </c>
      <c r="F316" s="18">
        <v>0</v>
      </c>
      <c r="G316" s="18">
        <v>0</v>
      </c>
      <c r="H316" t="s" s="19">
        <v>33</v>
      </c>
      <c r="I316" t="s" s="19">
        <v>171</v>
      </c>
      <c r="J316" s="18">
        <v>3136</v>
      </c>
      <c r="K316" s="18">
        <v>1574</v>
      </c>
      <c r="L316" s="18">
        <v>4824</v>
      </c>
      <c r="M316" s="20">
        <v>0.0603652</v>
      </c>
      <c r="N316" s="18">
        <v>8</v>
      </c>
      <c r="O316" s="18">
        <v>1</v>
      </c>
      <c r="P316" s="18">
        <v>3</v>
      </c>
      <c r="Q316" s="18">
        <v>2</v>
      </c>
      <c r="R316" s="18">
        <v>5</v>
      </c>
      <c r="S316" t="s" s="19">
        <v>47</v>
      </c>
      <c r="T316" s="18">
        <v>0</v>
      </c>
      <c r="U316" s="18">
        <v>0</v>
      </c>
      <c r="V316" s="18">
        <v>100000</v>
      </c>
      <c r="W316" t="s" s="19">
        <v>39</v>
      </c>
    </row>
    <row r="317" ht="20.05" customHeight="1">
      <c r="A317" s="15">
        <v>20</v>
      </c>
      <c r="B317" t="s" s="16">
        <f>CONCATENATE($A317,C317,G317,S317,R317)</f>
        <v>390</v>
      </c>
      <c r="C317" t="s" s="17">
        <v>31</v>
      </c>
      <c r="D317" s="18">
        <v>3</v>
      </c>
      <c r="E317" t="s" s="19">
        <v>380</v>
      </c>
      <c r="F317" s="18">
        <v>0</v>
      </c>
      <c r="G317" s="18">
        <v>1</v>
      </c>
      <c r="H317" t="s" s="19">
        <v>33</v>
      </c>
      <c r="I317" t="s" s="19">
        <v>171</v>
      </c>
      <c r="J317" s="18">
        <v>3143</v>
      </c>
      <c r="K317" s="18">
        <v>1581</v>
      </c>
      <c r="L317" s="18">
        <v>4838</v>
      </c>
      <c r="M317" s="20">
        <v>0.0504211</v>
      </c>
      <c r="N317" s="18">
        <v>8</v>
      </c>
      <c r="O317" s="18">
        <v>1</v>
      </c>
      <c r="P317" t="s" s="19">
        <v>35</v>
      </c>
      <c r="Q317" t="s" s="19">
        <v>35</v>
      </c>
      <c r="R317" t="s" s="19">
        <v>35</v>
      </c>
      <c r="S317" t="s" s="19">
        <v>35</v>
      </c>
      <c r="T317" t="s" s="19">
        <v>35</v>
      </c>
      <c r="U317" t="s" s="19">
        <v>35</v>
      </c>
      <c r="V317" t="s" s="19">
        <v>35</v>
      </c>
      <c r="W317" t="s" s="19">
        <v>35</v>
      </c>
    </row>
    <row r="318" ht="20.05" customHeight="1">
      <c r="A318" s="15">
        <v>20</v>
      </c>
      <c r="B318" t="s" s="16">
        <f>CONCATENATE($A318,C318,G318,S318,R318)</f>
        <v>391</v>
      </c>
      <c r="C318" t="s" s="17">
        <v>52</v>
      </c>
      <c r="D318" s="18">
        <v>3</v>
      </c>
      <c r="E318" t="s" s="19">
        <v>380</v>
      </c>
      <c r="F318" s="18">
        <v>0</v>
      </c>
      <c r="G318" s="18">
        <v>1</v>
      </c>
      <c r="H318" t="s" s="19">
        <v>33</v>
      </c>
      <c r="I318" t="s" s="19">
        <v>53</v>
      </c>
      <c r="J318" s="18">
        <v>696</v>
      </c>
      <c r="K318" s="18">
        <v>354</v>
      </c>
      <c r="L318" s="18">
        <v>852</v>
      </c>
      <c r="M318" s="20">
        <v>0.08117779999999999</v>
      </c>
      <c r="N318" s="18">
        <v>8</v>
      </c>
      <c r="O318" s="18">
        <v>1</v>
      </c>
      <c r="P318" t="s" s="19">
        <v>35</v>
      </c>
      <c r="Q318" t="s" s="19">
        <v>35</v>
      </c>
      <c r="R318" t="s" s="19">
        <v>35</v>
      </c>
      <c r="S318" t="s" s="19">
        <v>35</v>
      </c>
      <c r="T318" t="s" s="19">
        <v>35</v>
      </c>
      <c r="U318" t="s" s="19">
        <v>35</v>
      </c>
      <c r="V318" t="s" s="19">
        <v>35</v>
      </c>
      <c r="W318" t="s" s="19">
        <v>35</v>
      </c>
    </row>
    <row r="319" ht="20.05" customHeight="1">
      <c r="A319" s="15">
        <v>20</v>
      </c>
      <c r="B319" t="s" s="16">
        <f>CONCATENATE($A319,C319,G319,S319,R319)</f>
        <v>392</v>
      </c>
      <c r="C319" t="s" s="17">
        <v>37</v>
      </c>
      <c r="D319" s="18">
        <v>3</v>
      </c>
      <c r="E319" t="s" s="19">
        <v>380</v>
      </c>
      <c r="F319" s="18">
        <v>0</v>
      </c>
      <c r="G319" s="18">
        <v>1</v>
      </c>
      <c r="H319" t="s" s="19">
        <v>33</v>
      </c>
      <c r="I319" t="s" s="19">
        <v>171</v>
      </c>
      <c r="J319" s="18">
        <v>3136</v>
      </c>
      <c r="K319" s="18">
        <v>1574</v>
      </c>
      <c r="L319" s="18">
        <v>4824</v>
      </c>
      <c r="M319" s="20">
        <v>0.0607689</v>
      </c>
      <c r="N319" s="18">
        <v>8</v>
      </c>
      <c r="O319" s="18">
        <v>1</v>
      </c>
      <c r="P319" s="18">
        <v>3</v>
      </c>
      <c r="Q319" s="18">
        <v>2</v>
      </c>
      <c r="R319" s="18">
        <v>3</v>
      </c>
      <c r="S319" t="s" s="19">
        <v>43</v>
      </c>
      <c r="T319" s="18">
        <v>0</v>
      </c>
      <c r="U319" s="18">
        <v>0</v>
      </c>
      <c r="V319" s="18">
        <v>100000</v>
      </c>
      <c r="W319" t="s" s="19">
        <v>55</v>
      </c>
    </row>
    <row r="320" ht="20.05" customHeight="1">
      <c r="A320" s="15">
        <v>20</v>
      </c>
      <c r="B320" t="s" s="16">
        <f>CONCATENATE($A320,C320,G320,S320,R320)</f>
        <v>393</v>
      </c>
      <c r="C320" t="s" s="17">
        <v>57</v>
      </c>
      <c r="D320" s="18">
        <v>3</v>
      </c>
      <c r="E320" t="s" s="19">
        <v>380</v>
      </c>
      <c r="F320" s="18">
        <v>0</v>
      </c>
      <c r="G320" s="18">
        <v>0</v>
      </c>
      <c r="H320" t="s" s="19">
        <v>33</v>
      </c>
      <c r="I320" t="s" s="19">
        <v>58</v>
      </c>
      <c r="J320" s="18">
        <v>6924</v>
      </c>
      <c r="K320" s="18">
        <v>3468</v>
      </c>
      <c r="L320" s="18">
        <v>12355</v>
      </c>
      <c r="M320" s="20">
        <v>307.482</v>
      </c>
      <c r="N320" s="18">
        <v>4</v>
      </c>
      <c r="O320" s="18">
        <v>1</v>
      </c>
      <c r="P320" t="s" s="19">
        <v>35</v>
      </c>
      <c r="Q320" t="s" s="19">
        <v>35</v>
      </c>
      <c r="R320" t="s" s="19">
        <v>35</v>
      </c>
      <c r="S320" t="s" s="19">
        <v>35</v>
      </c>
      <c r="T320" t="s" s="19">
        <v>35</v>
      </c>
      <c r="U320" t="s" s="19">
        <v>35</v>
      </c>
      <c r="V320" t="s" s="19">
        <v>35</v>
      </c>
      <c r="W320" t="s" s="19">
        <v>35</v>
      </c>
    </row>
    <row r="321" ht="20.05" customHeight="1">
      <c r="A321" s="15">
        <v>20</v>
      </c>
      <c r="B321" t="s" s="16">
        <f>CONCATENATE($A321,C321,G321,S321,R321)</f>
        <v>394</v>
      </c>
      <c r="C321" t="s" s="17">
        <v>60</v>
      </c>
      <c r="D321" s="18">
        <v>3</v>
      </c>
      <c r="E321" t="s" s="19">
        <v>380</v>
      </c>
      <c r="F321" s="18">
        <v>0</v>
      </c>
      <c r="G321" s="18">
        <v>0</v>
      </c>
      <c r="H321" t="s" s="19">
        <v>63</v>
      </c>
      <c r="I321" t="s" s="19">
        <v>58</v>
      </c>
      <c r="J321" s="18">
        <v>5508</v>
      </c>
      <c r="K321" s="18">
        <v>2760</v>
      </c>
      <c r="L321" s="18">
        <v>9387</v>
      </c>
      <c r="M321" s="20">
        <v>1802.89</v>
      </c>
      <c r="N321" s="18">
        <v>4</v>
      </c>
      <c r="O321" s="18">
        <v>1</v>
      </c>
      <c r="P321" t="s" s="19">
        <v>35</v>
      </c>
      <c r="Q321" t="s" s="19">
        <v>35</v>
      </c>
      <c r="R321" t="s" s="19">
        <v>35</v>
      </c>
      <c r="S321" t="s" s="19">
        <v>35</v>
      </c>
      <c r="T321" t="s" s="19">
        <v>35</v>
      </c>
      <c r="U321" t="s" s="19">
        <v>35</v>
      </c>
      <c r="V321" t="s" s="19">
        <v>35</v>
      </c>
      <c r="W321" t="s" s="19">
        <v>35</v>
      </c>
    </row>
    <row r="322" ht="20.05" customHeight="1">
      <c r="A322" s="15">
        <v>20</v>
      </c>
      <c r="B322" t="s" s="16">
        <f>CONCATENATE($A322,C322,G322,S322,R322)</f>
        <v>395</v>
      </c>
      <c r="C322" t="s" s="17">
        <v>62</v>
      </c>
      <c r="D322" s="18">
        <v>3</v>
      </c>
      <c r="E322" t="s" s="19">
        <v>380</v>
      </c>
      <c r="F322" s="18">
        <v>0</v>
      </c>
      <c r="G322" s="18">
        <v>0</v>
      </c>
      <c r="H322" t="s" s="19">
        <v>33</v>
      </c>
      <c r="I322" t="s" s="19">
        <v>58</v>
      </c>
      <c r="J322" s="18">
        <v>7140</v>
      </c>
      <c r="K322" s="18">
        <v>3576</v>
      </c>
      <c r="L322" s="18">
        <v>12759</v>
      </c>
      <c r="M322" s="20">
        <v>798.2190000000001</v>
      </c>
      <c r="N322" s="18">
        <v>4</v>
      </c>
      <c r="O322" s="18">
        <v>1</v>
      </c>
      <c r="P322" t="s" s="19">
        <v>35</v>
      </c>
      <c r="Q322" t="s" s="19">
        <v>35</v>
      </c>
      <c r="R322" t="s" s="19">
        <v>35</v>
      </c>
      <c r="S322" t="s" s="19">
        <v>35</v>
      </c>
      <c r="T322" t="s" s="19">
        <v>35</v>
      </c>
      <c r="U322" t="s" s="19">
        <v>35</v>
      </c>
      <c r="V322" t="s" s="19">
        <v>35</v>
      </c>
      <c r="W322" t="s" s="19">
        <v>35</v>
      </c>
    </row>
    <row r="323" ht="20.05" customHeight="1">
      <c r="A323" s="15">
        <v>21</v>
      </c>
      <c r="B323" t="s" s="16">
        <f>CONCATENATE($A323,C323,G323,S323,R323)</f>
        <v>396</v>
      </c>
      <c r="C323" t="s" s="17">
        <v>31</v>
      </c>
      <c r="D323" s="18">
        <v>3</v>
      </c>
      <c r="E323" t="s" s="19">
        <v>32</v>
      </c>
      <c r="F323" s="18">
        <v>0</v>
      </c>
      <c r="G323" s="18">
        <v>0</v>
      </c>
      <c r="H323" t="s" s="19">
        <v>33</v>
      </c>
      <c r="I323" t="s" s="19">
        <v>275</v>
      </c>
      <c r="J323" s="18">
        <v>3004</v>
      </c>
      <c r="K323" s="18">
        <v>1508</v>
      </c>
      <c r="L323" s="18">
        <v>4663</v>
      </c>
      <c r="M323" s="20">
        <v>0.0449567</v>
      </c>
      <c r="N323" s="18">
        <v>8</v>
      </c>
      <c r="O323" s="18">
        <v>1</v>
      </c>
      <c r="P323" t="s" s="19">
        <v>35</v>
      </c>
      <c r="Q323" t="s" s="19">
        <v>35</v>
      </c>
      <c r="R323" t="s" s="19">
        <v>35</v>
      </c>
      <c r="S323" t="s" s="19">
        <v>35</v>
      </c>
      <c r="T323" t="s" s="19">
        <v>35</v>
      </c>
      <c r="U323" t="s" s="19">
        <v>35</v>
      </c>
      <c r="V323" t="s" s="19">
        <v>35</v>
      </c>
      <c r="W323" t="s" s="19">
        <v>35</v>
      </c>
    </row>
    <row r="324" ht="20.05" customHeight="1">
      <c r="A324" s="15">
        <v>21</v>
      </c>
      <c r="B324" t="s" s="16">
        <f>CONCATENATE($A324,C324,G324,S324,R324)</f>
        <v>397</v>
      </c>
      <c r="C324" t="s" s="17">
        <v>37</v>
      </c>
      <c r="D324" s="18">
        <v>3</v>
      </c>
      <c r="E324" t="s" s="19">
        <v>32</v>
      </c>
      <c r="F324" s="18">
        <v>0</v>
      </c>
      <c r="G324" s="18">
        <v>0</v>
      </c>
      <c r="H324" t="s" s="19">
        <v>33</v>
      </c>
      <c r="I324" t="s" s="19">
        <v>275</v>
      </c>
      <c r="J324" s="18">
        <v>3004</v>
      </c>
      <c r="K324" s="18">
        <v>1508</v>
      </c>
      <c r="L324" s="18">
        <v>4663</v>
      </c>
      <c r="M324" s="20">
        <v>0.112308</v>
      </c>
      <c r="N324" s="18">
        <v>8</v>
      </c>
      <c r="O324" s="18">
        <v>1</v>
      </c>
      <c r="P324" s="18">
        <v>5</v>
      </c>
      <c r="Q324" s="18">
        <v>4</v>
      </c>
      <c r="R324" s="18">
        <v>1</v>
      </c>
      <c r="S324" t="s" s="19">
        <v>38</v>
      </c>
      <c r="T324" s="18">
        <v>0</v>
      </c>
      <c r="U324" s="18">
        <v>0</v>
      </c>
      <c r="V324" s="18">
        <v>100000</v>
      </c>
      <c r="W324" t="s" s="19">
        <v>39</v>
      </c>
    </row>
    <row r="325" ht="20.05" customHeight="1">
      <c r="A325" s="15">
        <v>21</v>
      </c>
      <c r="B325" t="s" s="16">
        <f>CONCATENATE($A325,C325,G325,S325,R325)</f>
        <v>398</v>
      </c>
      <c r="C325" t="s" s="17">
        <v>37</v>
      </c>
      <c r="D325" s="18">
        <v>3</v>
      </c>
      <c r="E325" t="s" s="19">
        <v>32</v>
      </c>
      <c r="F325" s="18">
        <v>0</v>
      </c>
      <c r="G325" s="18">
        <v>0</v>
      </c>
      <c r="H325" t="s" s="19">
        <v>33</v>
      </c>
      <c r="I325" t="s" s="19">
        <v>275</v>
      </c>
      <c r="J325" s="18">
        <v>3004</v>
      </c>
      <c r="K325" s="18">
        <v>1508</v>
      </c>
      <c r="L325" s="18">
        <v>4663</v>
      </c>
      <c r="M325" s="20">
        <v>0.0564538</v>
      </c>
      <c r="N325" s="18">
        <v>8</v>
      </c>
      <c r="O325" s="18">
        <v>1</v>
      </c>
      <c r="P325" s="18">
        <v>3</v>
      </c>
      <c r="Q325" s="18">
        <v>2</v>
      </c>
      <c r="R325" s="18">
        <v>3</v>
      </c>
      <c r="S325" t="s" s="19">
        <v>38</v>
      </c>
      <c r="T325" s="18">
        <v>0</v>
      </c>
      <c r="U325" s="18">
        <v>0</v>
      </c>
      <c r="V325" s="18">
        <v>100000</v>
      </c>
      <c r="W325" t="s" s="19">
        <v>39</v>
      </c>
    </row>
    <row r="326" ht="20.05" customHeight="1">
      <c r="A326" s="15">
        <v>21</v>
      </c>
      <c r="B326" t="s" s="16">
        <f>CONCATENATE($A326,C326,G326,S326,R326)</f>
        <v>399</v>
      </c>
      <c r="C326" t="s" s="17">
        <v>37</v>
      </c>
      <c r="D326" s="18">
        <v>3</v>
      </c>
      <c r="E326" t="s" s="19">
        <v>32</v>
      </c>
      <c r="F326" s="18">
        <v>0</v>
      </c>
      <c r="G326" s="18">
        <v>0</v>
      </c>
      <c r="H326" t="s" s="19">
        <v>33</v>
      </c>
      <c r="I326" t="s" s="19">
        <v>275</v>
      </c>
      <c r="J326" s="18">
        <v>3004</v>
      </c>
      <c r="K326" s="18">
        <v>1508</v>
      </c>
      <c r="L326" s="18">
        <v>4663</v>
      </c>
      <c r="M326" s="20">
        <v>0.0563394</v>
      </c>
      <c r="N326" s="18">
        <v>8</v>
      </c>
      <c r="O326" s="18">
        <v>1</v>
      </c>
      <c r="P326" s="18">
        <v>3</v>
      </c>
      <c r="Q326" s="18">
        <v>2</v>
      </c>
      <c r="R326" s="18">
        <v>5</v>
      </c>
      <c r="S326" t="s" s="19">
        <v>38</v>
      </c>
      <c r="T326" s="18">
        <v>0</v>
      </c>
      <c r="U326" s="18">
        <v>0</v>
      </c>
      <c r="V326" s="18">
        <v>100000</v>
      </c>
      <c r="W326" t="s" s="19">
        <v>39</v>
      </c>
    </row>
    <row r="327" ht="20.05" customHeight="1">
      <c r="A327" s="15">
        <v>21</v>
      </c>
      <c r="B327" t="s" s="16">
        <f>CONCATENATE($A327,C327,G327,S327,R327)</f>
        <v>400</v>
      </c>
      <c r="C327" t="s" s="17">
        <v>37</v>
      </c>
      <c r="D327" s="18">
        <v>3</v>
      </c>
      <c r="E327" t="s" s="19">
        <v>32</v>
      </c>
      <c r="F327" s="18">
        <v>0</v>
      </c>
      <c r="G327" s="18">
        <v>0</v>
      </c>
      <c r="H327" t="s" s="19">
        <v>33</v>
      </c>
      <c r="I327" t="s" s="19">
        <v>275</v>
      </c>
      <c r="J327" s="18">
        <v>3004</v>
      </c>
      <c r="K327" s="18">
        <v>1508</v>
      </c>
      <c r="L327" s="18">
        <v>4663</v>
      </c>
      <c r="M327" s="20">
        <v>0.116414</v>
      </c>
      <c r="N327" s="18">
        <v>8</v>
      </c>
      <c r="O327" s="18">
        <v>1</v>
      </c>
      <c r="P327" s="18">
        <v>5</v>
      </c>
      <c r="Q327" s="18">
        <v>4</v>
      </c>
      <c r="R327" s="18">
        <v>1</v>
      </c>
      <c r="S327" t="s" s="19">
        <v>43</v>
      </c>
      <c r="T327" s="18">
        <v>0</v>
      </c>
      <c r="U327" s="18">
        <v>0</v>
      </c>
      <c r="V327" s="18">
        <v>100000</v>
      </c>
      <c r="W327" t="s" s="19">
        <v>39</v>
      </c>
    </row>
    <row r="328" ht="20.05" customHeight="1">
      <c r="A328" s="15">
        <v>21</v>
      </c>
      <c r="B328" t="s" s="16">
        <f>CONCATENATE($A328,C328,G328,S328,R328)</f>
        <v>401</v>
      </c>
      <c r="C328" t="s" s="17">
        <v>37</v>
      </c>
      <c r="D328" s="18">
        <v>3</v>
      </c>
      <c r="E328" t="s" s="19">
        <v>32</v>
      </c>
      <c r="F328" s="18">
        <v>0</v>
      </c>
      <c r="G328" s="18">
        <v>0</v>
      </c>
      <c r="H328" t="s" s="19">
        <v>33</v>
      </c>
      <c r="I328" t="s" s="19">
        <v>275</v>
      </c>
      <c r="J328" s="18">
        <v>3004</v>
      </c>
      <c r="K328" s="18">
        <v>1508</v>
      </c>
      <c r="L328" s="18">
        <v>4663</v>
      </c>
      <c r="M328" s="20">
        <v>0.0555096</v>
      </c>
      <c r="N328" s="18">
        <v>8</v>
      </c>
      <c r="O328" s="18">
        <v>1</v>
      </c>
      <c r="P328" s="18">
        <v>3</v>
      </c>
      <c r="Q328" s="18">
        <v>2</v>
      </c>
      <c r="R328" s="18">
        <v>3</v>
      </c>
      <c r="S328" t="s" s="19">
        <v>43</v>
      </c>
      <c r="T328" s="18">
        <v>0</v>
      </c>
      <c r="U328" s="18">
        <v>0</v>
      </c>
      <c r="V328" s="18">
        <v>100000</v>
      </c>
      <c r="W328" t="s" s="19">
        <v>39</v>
      </c>
    </row>
    <row r="329" ht="20.05" customHeight="1">
      <c r="A329" s="15">
        <v>21</v>
      </c>
      <c r="B329" t="s" s="16">
        <f>CONCATENATE($A329,C329,G329,S329,R329)</f>
        <v>402</v>
      </c>
      <c r="C329" t="s" s="17">
        <v>37</v>
      </c>
      <c r="D329" s="18">
        <v>3</v>
      </c>
      <c r="E329" t="s" s="19">
        <v>32</v>
      </c>
      <c r="F329" s="18">
        <v>0</v>
      </c>
      <c r="G329" s="18">
        <v>0</v>
      </c>
      <c r="H329" t="s" s="19">
        <v>33</v>
      </c>
      <c r="I329" t="s" s="19">
        <v>275</v>
      </c>
      <c r="J329" s="18">
        <v>3004</v>
      </c>
      <c r="K329" s="18">
        <v>1508</v>
      </c>
      <c r="L329" s="18">
        <v>4663</v>
      </c>
      <c r="M329" s="20">
        <v>0.0570303</v>
      </c>
      <c r="N329" s="18">
        <v>8</v>
      </c>
      <c r="O329" s="18">
        <v>1</v>
      </c>
      <c r="P329" s="18">
        <v>3</v>
      </c>
      <c r="Q329" s="18">
        <v>2</v>
      </c>
      <c r="R329" s="18">
        <v>5</v>
      </c>
      <c r="S329" t="s" s="19">
        <v>43</v>
      </c>
      <c r="T329" s="18">
        <v>0</v>
      </c>
      <c r="U329" s="18">
        <v>0</v>
      </c>
      <c r="V329" s="18">
        <v>100000</v>
      </c>
      <c r="W329" t="s" s="19">
        <v>39</v>
      </c>
    </row>
    <row r="330" ht="20.05" customHeight="1">
      <c r="A330" s="15">
        <v>21</v>
      </c>
      <c r="B330" t="s" s="16">
        <f>CONCATENATE($A330,C330,G330,S330,R330)</f>
        <v>403</v>
      </c>
      <c r="C330" t="s" s="17">
        <v>37</v>
      </c>
      <c r="D330" s="18">
        <v>3</v>
      </c>
      <c r="E330" t="s" s="19">
        <v>32</v>
      </c>
      <c r="F330" s="18">
        <v>0</v>
      </c>
      <c r="G330" s="18">
        <v>0</v>
      </c>
      <c r="H330" t="s" s="19">
        <v>33</v>
      </c>
      <c r="I330" t="s" s="19">
        <v>275</v>
      </c>
      <c r="J330" s="18">
        <v>3004</v>
      </c>
      <c r="K330" s="18">
        <v>1508</v>
      </c>
      <c r="L330" s="18">
        <v>4663</v>
      </c>
      <c r="M330" s="20">
        <v>0.111818</v>
      </c>
      <c r="N330" s="18">
        <v>8</v>
      </c>
      <c r="O330" s="18">
        <v>1</v>
      </c>
      <c r="P330" s="18">
        <v>5</v>
      </c>
      <c r="Q330" s="18">
        <v>4</v>
      </c>
      <c r="R330" s="18">
        <v>1</v>
      </c>
      <c r="S330" t="s" s="19">
        <v>47</v>
      </c>
      <c r="T330" s="18">
        <v>0</v>
      </c>
      <c r="U330" s="18">
        <v>0</v>
      </c>
      <c r="V330" s="18">
        <v>100000</v>
      </c>
      <c r="W330" t="s" s="19">
        <v>39</v>
      </c>
    </row>
    <row r="331" ht="20.05" customHeight="1">
      <c r="A331" s="15">
        <v>21</v>
      </c>
      <c r="B331" t="s" s="16">
        <f>CONCATENATE($A331,C331,G331,S331,R331)</f>
        <v>404</v>
      </c>
      <c r="C331" t="s" s="17">
        <v>37</v>
      </c>
      <c r="D331" s="18">
        <v>3</v>
      </c>
      <c r="E331" t="s" s="19">
        <v>32</v>
      </c>
      <c r="F331" s="18">
        <v>0</v>
      </c>
      <c r="G331" s="18">
        <v>0</v>
      </c>
      <c r="H331" t="s" s="19">
        <v>33</v>
      </c>
      <c r="I331" t="s" s="19">
        <v>275</v>
      </c>
      <c r="J331" s="18">
        <v>3004</v>
      </c>
      <c r="K331" s="18">
        <v>1508</v>
      </c>
      <c r="L331" s="18">
        <v>4663</v>
      </c>
      <c r="M331" s="20">
        <v>0.0562324</v>
      </c>
      <c r="N331" s="18">
        <v>8</v>
      </c>
      <c r="O331" s="18">
        <v>1</v>
      </c>
      <c r="P331" s="18">
        <v>3</v>
      </c>
      <c r="Q331" s="18">
        <v>2</v>
      </c>
      <c r="R331" s="18">
        <v>3</v>
      </c>
      <c r="S331" t="s" s="19">
        <v>47</v>
      </c>
      <c r="T331" s="18">
        <v>0</v>
      </c>
      <c r="U331" s="18">
        <v>0</v>
      </c>
      <c r="V331" s="18">
        <v>100000</v>
      </c>
      <c r="W331" t="s" s="19">
        <v>39</v>
      </c>
    </row>
    <row r="332" ht="20.05" customHeight="1">
      <c r="A332" s="15">
        <v>21</v>
      </c>
      <c r="B332" t="s" s="16">
        <f>CONCATENATE($A332,C332,G332,S332,R332)</f>
        <v>405</v>
      </c>
      <c r="C332" t="s" s="17">
        <v>37</v>
      </c>
      <c r="D332" s="18">
        <v>3</v>
      </c>
      <c r="E332" t="s" s="19">
        <v>32</v>
      </c>
      <c r="F332" s="18">
        <v>0</v>
      </c>
      <c r="G332" s="18">
        <v>0</v>
      </c>
      <c r="H332" t="s" s="19">
        <v>33</v>
      </c>
      <c r="I332" t="s" s="19">
        <v>275</v>
      </c>
      <c r="J332" s="18">
        <v>3004</v>
      </c>
      <c r="K332" s="18">
        <v>1508</v>
      </c>
      <c r="L332" s="18">
        <v>4663</v>
      </c>
      <c r="M332" s="20">
        <v>0.0563816</v>
      </c>
      <c r="N332" s="18">
        <v>8</v>
      </c>
      <c r="O332" s="18">
        <v>1</v>
      </c>
      <c r="P332" s="18">
        <v>3</v>
      </c>
      <c r="Q332" s="18">
        <v>2</v>
      </c>
      <c r="R332" s="18">
        <v>5</v>
      </c>
      <c r="S332" t="s" s="19">
        <v>47</v>
      </c>
      <c r="T332" s="18">
        <v>0</v>
      </c>
      <c r="U332" s="18">
        <v>0</v>
      </c>
      <c r="V332" s="18">
        <v>100000</v>
      </c>
      <c r="W332" t="s" s="19">
        <v>39</v>
      </c>
    </row>
    <row r="333" ht="20.05" customHeight="1">
      <c r="A333" s="15">
        <v>21</v>
      </c>
      <c r="B333" t="s" s="16">
        <f>CONCATENATE($A333,C333,G333,S333,R333)</f>
        <v>406</v>
      </c>
      <c r="C333" t="s" s="17">
        <v>31</v>
      </c>
      <c r="D333" s="18">
        <v>3</v>
      </c>
      <c r="E333" t="s" s="19">
        <v>32</v>
      </c>
      <c r="F333" s="18">
        <v>0</v>
      </c>
      <c r="G333" s="18">
        <v>1</v>
      </c>
      <c r="H333" t="s" s="19">
        <v>33</v>
      </c>
      <c r="I333" t="s" s="19">
        <v>275</v>
      </c>
      <c r="J333" s="18">
        <v>3012</v>
      </c>
      <c r="K333" s="18">
        <v>1516</v>
      </c>
      <c r="L333" s="18">
        <v>4679</v>
      </c>
      <c r="M333" s="20">
        <v>0.0457194</v>
      </c>
      <c r="N333" s="18">
        <v>8</v>
      </c>
      <c r="O333" s="18">
        <v>1</v>
      </c>
      <c r="P333" t="s" s="19">
        <v>35</v>
      </c>
      <c r="Q333" t="s" s="19">
        <v>35</v>
      </c>
      <c r="R333" t="s" s="19">
        <v>35</v>
      </c>
      <c r="S333" t="s" s="19">
        <v>35</v>
      </c>
      <c r="T333" t="s" s="19">
        <v>35</v>
      </c>
      <c r="U333" t="s" s="19">
        <v>35</v>
      </c>
      <c r="V333" t="s" s="19">
        <v>35</v>
      </c>
      <c r="W333" t="s" s="19">
        <v>35</v>
      </c>
    </row>
    <row r="334" ht="20.05" customHeight="1">
      <c r="A334" s="15">
        <v>21</v>
      </c>
      <c r="B334" t="s" s="16">
        <f>CONCATENATE($A334,C334,G334,S334,R334)</f>
        <v>407</v>
      </c>
      <c r="C334" t="s" s="17">
        <v>52</v>
      </c>
      <c r="D334" s="18">
        <v>3</v>
      </c>
      <c r="E334" t="s" s="19">
        <v>32</v>
      </c>
      <c r="F334" s="18">
        <v>0</v>
      </c>
      <c r="G334" s="18">
        <v>1</v>
      </c>
      <c r="H334" t="s" s="19">
        <v>33</v>
      </c>
      <c r="I334" t="s" s="19">
        <v>53</v>
      </c>
      <c r="J334" s="18">
        <v>612</v>
      </c>
      <c r="K334" s="18">
        <v>312</v>
      </c>
      <c r="L334" s="18">
        <v>733</v>
      </c>
      <c r="M334" s="20">
        <v>0.08981740000000001</v>
      </c>
      <c r="N334" s="18">
        <v>8</v>
      </c>
      <c r="O334" s="18">
        <v>1</v>
      </c>
      <c r="P334" t="s" s="19">
        <v>35</v>
      </c>
      <c r="Q334" t="s" s="19">
        <v>35</v>
      </c>
      <c r="R334" t="s" s="19">
        <v>35</v>
      </c>
      <c r="S334" t="s" s="19">
        <v>35</v>
      </c>
      <c r="T334" t="s" s="19">
        <v>35</v>
      </c>
      <c r="U334" t="s" s="19">
        <v>35</v>
      </c>
      <c r="V334" t="s" s="19">
        <v>35</v>
      </c>
      <c r="W334" t="s" s="19">
        <v>35</v>
      </c>
    </row>
    <row r="335" ht="20.05" customHeight="1">
      <c r="A335" s="15">
        <v>21</v>
      </c>
      <c r="B335" t="s" s="16">
        <f>CONCATENATE($A335,C335,G335,S335,R335)</f>
        <v>408</v>
      </c>
      <c r="C335" t="s" s="17">
        <v>37</v>
      </c>
      <c r="D335" s="18">
        <v>3</v>
      </c>
      <c r="E335" t="s" s="19">
        <v>32</v>
      </c>
      <c r="F335" s="18">
        <v>0</v>
      </c>
      <c r="G335" s="18">
        <v>1</v>
      </c>
      <c r="H335" t="s" s="19">
        <v>33</v>
      </c>
      <c r="I335" t="s" s="19">
        <v>275</v>
      </c>
      <c r="J335" s="18">
        <v>3004</v>
      </c>
      <c r="K335" s="18">
        <v>1508</v>
      </c>
      <c r="L335" s="18">
        <v>4663</v>
      </c>
      <c r="M335" s="20">
        <v>0.0563016</v>
      </c>
      <c r="N335" s="18">
        <v>8</v>
      </c>
      <c r="O335" s="18">
        <v>1</v>
      </c>
      <c r="P335" s="18">
        <v>3</v>
      </c>
      <c r="Q335" s="18">
        <v>2</v>
      </c>
      <c r="R335" s="18">
        <v>3</v>
      </c>
      <c r="S335" t="s" s="19">
        <v>43</v>
      </c>
      <c r="T335" s="18">
        <v>0</v>
      </c>
      <c r="U335" s="18">
        <v>0</v>
      </c>
      <c r="V335" s="18">
        <v>100000</v>
      </c>
      <c r="W335" t="s" s="19">
        <v>55</v>
      </c>
    </row>
    <row r="336" ht="20.05" customHeight="1">
      <c r="A336" s="15">
        <v>21</v>
      </c>
      <c r="B336" t="s" s="16">
        <f>CONCATENATE($A336,C336,G336,S336,R336)</f>
        <v>409</v>
      </c>
      <c r="C336" t="s" s="17">
        <v>57</v>
      </c>
      <c r="D336" s="18">
        <v>3</v>
      </c>
      <c r="E336" t="s" s="19">
        <v>32</v>
      </c>
      <c r="F336" s="18">
        <v>0</v>
      </c>
      <c r="G336" s="18">
        <v>0</v>
      </c>
      <c r="H336" t="s" s="19">
        <v>33</v>
      </c>
      <c r="I336" t="s" s="19">
        <v>58</v>
      </c>
      <c r="J336" s="18">
        <v>3456</v>
      </c>
      <c r="K336" s="18">
        <v>1734</v>
      </c>
      <c r="L336" s="18">
        <v>5558</v>
      </c>
      <c r="M336" s="20">
        <v>2.4146</v>
      </c>
      <c r="N336" s="18">
        <v>4</v>
      </c>
      <c r="O336" s="18">
        <v>1</v>
      </c>
      <c r="P336" t="s" s="19">
        <v>35</v>
      </c>
      <c r="Q336" t="s" s="19">
        <v>35</v>
      </c>
      <c r="R336" t="s" s="19">
        <v>35</v>
      </c>
      <c r="S336" t="s" s="19">
        <v>35</v>
      </c>
      <c r="T336" t="s" s="19">
        <v>35</v>
      </c>
      <c r="U336" t="s" s="19">
        <v>35</v>
      </c>
      <c r="V336" t="s" s="19">
        <v>35</v>
      </c>
      <c r="W336" t="s" s="19">
        <v>35</v>
      </c>
    </row>
    <row r="337" ht="20.05" customHeight="1">
      <c r="A337" s="15">
        <v>21</v>
      </c>
      <c r="B337" t="s" s="16">
        <f>CONCATENATE($A337,C337,G337,S337,R337)</f>
        <v>410</v>
      </c>
      <c r="C337" t="s" s="17">
        <v>60</v>
      </c>
      <c r="D337" s="18">
        <v>3</v>
      </c>
      <c r="E337" t="s" s="19">
        <v>32</v>
      </c>
      <c r="F337" s="18">
        <v>0</v>
      </c>
      <c r="G337" s="18">
        <v>0</v>
      </c>
      <c r="H337" t="s" s="19">
        <v>33</v>
      </c>
      <c r="I337" t="s" s="19">
        <v>58</v>
      </c>
      <c r="J337" s="18">
        <v>3456</v>
      </c>
      <c r="K337" s="18">
        <v>1734</v>
      </c>
      <c r="L337" s="18">
        <v>5558</v>
      </c>
      <c r="M337" s="20">
        <v>1.99777</v>
      </c>
      <c r="N337" s="18">
        <v>4</v>
      </c>
      <c r="O337" s="18">
        <v>1</v>
      </c>
      <c r="P337" t="s" s="19">
        <v>35</v>
      </c>
      <c r="Q337" t="s" s="19">
        <v>35</v>
      </c>
      <c r="R337" t="s" s="19">
        <v>35</v>
      </c>
      <c r="S337" t="s" s="19">
        <v>35</v>
      </c>
      <c r="T337" t="s" s="19">
        <v>35</v>
      </c>
      <c r="U337" t="s" s="19">
        <v>35</v>
      </c>
      <c r="V337" t="s" s="19">
        <v>35</v>
      </c>
      <c r="W337" t="s" s="19">
        <v>35</v>
      </c>
    </row>
    <row r="338" ht="20.05" customHeight="1">
      <c r="A338" s="15">
        <v>21</v>
      </c>
      <c r="B338" t="s" s="16">
        <f>CONCATENATE($A338,C338,G338,S338,R338)</f>
        <v>411</v>
      </c>
      <c r="C338" t="s" s="17">
        <v>62</v>
      </c>
      <c r="D338" s="18">
        <v>3</v>
      </c>
      <c r="E338" t="s" s="19">
        <v>32</v>
      </c>
      <c r="F338" s="18">
        <v>0</v>
      </c>
      <c r="G338" s="18">
        <v>0</v>
      </c>
      <c r="H338" t="s" s="19">
        <v>33</v>
      </c>
      <c r="I338" t="s" s="19">
        <v>58</v>
      </c>
      <c r="J338" s="18">
        <v>4056</v>
      </c>
      <c r="K338" s="18">
        <v>2034</v>
      </c>
      <c r="L338" s="18">
        <v>6706</v>
      </c>
      <c r="M338" s="20">
        <v>411.776</v>
      </c>
      <c r="N338" s="18">
        <v>4</v>
      </c>
      <c r="O338" s="18">
        <v>1</v>
      </c>
      <c r="P338" t="s" s="19">
        <v>35</v>
      </c>
      <c r="Q338" t="s" s="19">
        <v>35</v>
      </c>
      <c r="R338" t="s" s="19">
        <v>35</v>
      </c>
      <c r="S338" t="s" s="19">
        <v>35</v>
      </c>
      <c r="T338" t="s" s="19">
        <v>35</v>
      </c>
      <c r="U338" t="s" s="19">
        <v>35</v>
      </c>
      <c r="V338" t="s" s="19">
        <v>35</v>
      </c>
      <c r="W338" t="s" s="19">
        <v>35</v>
      </c>
    </row>
    <row r="339" ht="20.05" customHeight="1">
      <c r="A339" s="15">
        <v>22</v>
      </c>
      <c r="B339" t="s" s="16">
        <f>CONCATENATE($A339,C339,G339,S339,R339)</f>
        <v>412</v>
      </c>
      <c r="C339" t="s" s="17">
        <v>31</v>
      </c>
      <c r="D339" s="18">
        <v>3</v>
      </c>
      <c r="E339" t="s" s="19">
        <v>348</v>
      </c>
      <c r="F339" s="18">
        <v>0</v>
      </c>
      <c r="G339" s="18">
        <v>0</v>
      </c>
      <c r="H339" t="s" s="19">
        <v>33</v>
      </c>
      <c r="I339" t="s" s="19">
        <v>413</v>
      </c>
      <c r="J339" s="18">
        <v>2692</v>
      </c>
      <c r="K339" s="18">
        <v>1352</v>
      </c>
      <c r="L339" s="18">
        <v>4187</v>
      </c>
      <c r="M339" s="20">
        <v>0.0392682</v>
      </c>
      <c r="N339" s="18">
        <v>8</v>
      </c>
      <c r="O339" s="18">
        <v>1</v>
      </c>
      <c r="P339" t="s" s="19">
        <v>35</v>
      </c>
      <c r="Q339" t="s" s="19">
        <v>35</v>
      </c>
      <c r="R339" t="s" s="19">
        <v>35</v>
      </c>
      <c r="S339" t="s" s="19">
        <v>35</v>
      </c>
      <c r="T339" t="s" s="19">
        <v>35</v>
      </c>
      <c r="U339" t="s" s="19">
        <v>35</v>
      </c>
      <c r="V339" t="s" s="19">
        <v>35</v>
      </c>
      <c r="W339" t="s" s="19">
        <v>35</v>
      </c>
    </row>
    <row r="340" ht="20.05" customHeight="1">
      <c r="A340" s="15">
        <v>22</v>
      </c>
      <c r="B340" t="s" s="16">
        <f>CONCATENATE($A340,C340,G340,S340,R340)</f>
        <v>414</v>
      </c>
      <c r="C340" t="s" s="17">
        <v>37</v>
      </c>
      <c r="D340" s="18">
        <v>3</v>
      </c>
      <c r="E340" t="s" s="19">
        <v>348</v>
      </c>
      <c r="F340" s="18">
        <v>0</v>
      </c>
      <c r="G340" s="18">
        <v>0</v>
      </c>
      <c r="H340" t="s" s="19">
        <v>33</v>
      </c>
      <c r="I340" t="s" s="19">
        <v>413</v>
      </c>
      <c r="J340" s="18">
        <v>2692</v>
      </c>
      <c r="K340" s="18">
        <v>1352</v>
      </c>
      <c r="L340" s="18">
        <v>4187</v>
      </c>
      <c r="M340" s="20">
        <v>0.096314</v>
      </c>
      <c r="N340" s="18">
        <v>8</v>
      </c>
      <c r="O340" s="18">
        <v>1</v>
      </c>
      <c r="P340" s="18">
        <v>5</v>
      </c>
      <c r="Q340" s="18">
        <v>4</v>
      </c>
      <c r="R340" s="18">
        <v>1</v>
      </c>
      <c r="S340" t="s" s="19">
        <v>38</v>
      </c>
      <c r="T340" s="18">
        <v>0</v>
      </c>
      <c r="U340" s="18">
        <v>0</v>
      </c>
      <c r="V340" s="18">
        <v>100000</v>
      </c>
      <c r="W340" t="s" s="19">
        <v>39</v>
      </c>
    </row>
    <row r="341" ht="20.05" customHeight="1">
      <c r="A341" s="15">
        <v>22</v>
      </c>
      <c r="B341" t="s" s="16">
        <f>CONCATENATE($A341,C341,G341,S341,R341)</f>
        <v>415</v>
      </c>
      <c r="C341" t="s" s="17">
        <v>37</v>
      </c>
      <c r="D341" s="18">
        <v>3</v>
      </c>
      <c r="E341" t="s" s="19">
        <v>348</v>
      </c>
      <c r="F341" s="18">
        <v>0</v>
      </c>
      <c r="G341" s="18">
        <v>0</v>
      </c>
      <c r="H341" t="s" s="19">
        <v>33</v>
      </c>
      <c r="I341" t="s" s="19">
        <v>413</v>
      </c>
      <c r="J341" s="18">
        <v>2692</v>
      </c>
      <c r="K341" s="18">
        <v>1352</v>
      </c>
      <c r="L341" s="18">
        <v>4187</v>
      </c>
      <c r="M341" s="20">
        <v>0.0490691</v>
      </c>
      <c r="N341" s="18">
        <v>8</v>
      </c>
      <c r="O341" s="18">
        <v>1</v>
      </c>
      <c r="P341" s="18">
        <v>3</v>
      </c>
      <c r="Q341" s="18">
        <v>2</v>
      </c>
      <c r="R341" s="18">
        <v>3</v>
      </c>
      <c r="S341" t="s" s="19">
        <v>38</v>
      </c>
      <c r="T341" s="18">
        <v>0</v>
      </c>
      <c r="U341" s="18">
        <v>0</v>
      </c>
      <c r="V341" s="18">
        <v>100000</v>
      </c>
      <c r="W341" t="s" s="19">
        <v>39</v>
      </c>
    </row>
    <row r="342" ht="20.05" customHeight="1">
      <c r="A342" s="15">
        <v>22</v>
      </c>
      <c r="B342" t="s" s="16">
        <f>CONCATENATE($A342,C342,G342,S342,R342)</f>
        <v>416</v>
      </c>
      <c r="C342" t="s" s="17">
        <v>37</v>
      </c>
      <c r="D342" s="18">
        <v>3</v>
      </c>
      <c r="E342" t="s" s="19">
        <v>348</v>
      </c>
      <c r="F342" s="18">
        <v>0</v>
      </c>
      <c r="G342" s="18">
        <v>0</v>
      </c>
      <c r="H342" t="s" s="19">
        <v>33</v>
      </c>
      <c r="I342" t="s" s="19">
        <v>413</v>
      </c>
      <c r="J342" s="18">
        <v>2692</v>
      </c>
      <c r="K342" s="18">
        <v>1352</v>
      </c>
      <c r="L342" s="18">
        <v>4187</v>
      </c>
      <c r="M342" s="20">
        <v>0.0488599</v>
      </c>
      <c r="N342" s="18">
        <v>8</v>
      </c>
      <c r="O342" s="18">
        <v>1</v>
      </c>
      <c r="P342" s="18">
        <v>3</v>
      </c>
      <c r="Q342" s="18">
        <v>2</v>
      </c>
      <c r="R342" s="18">
        <v>5</v>
      </c>
      <c r="S342" t="s" s="19">
        <v>38</v>
      </c>
      <c r="T342" s="18">
        <v>0</v>
      </c>
      <c r="U342" s="18">
        <v>0</v>
      </c>
      <c r="V342" s="18">
        <v>100000</v>
      </c>
      <c r="W342" t="s" s="19">
        <v>39</v>
      </c>
    </row>
    <row r="343" ht="20.05" customHeight="1">
      <c r="A343" s="15">
        <v>22</v>
      </c>
      <c r="B343" t="s" s="16">
        <f>CONCATENATE($A343,C343,G343,S343,R343)</f>
        <v>417</v>
      </c>
      <c r="C343" t="s" s="17">
        <v>37</v>
      </c>
      <c r="D343" s="18">
        <v>3</v>
      </c>
      <c r="E343" t="s" s="19">
        <v>348</v>
      </c>
      <c r="F343" s="18">
        <v>0</v>
      </c>
      <c r="G343" s="18">
        <v>0</v>
      </c>
      <c r="H343" t="s" s="19">
        <v>33</v>
      </c>
      <c r="I343" t="s" s="19">
        <v>413</v>
      </c>
      <c r="J343" s="18">
        <v>2692</v>
      </c>
      <c r="K343" s="18">
        <v>1352</v>
      </c>
      <c r="L343" s="18">
        <v>4187</v>
      </c>
      <c r="M343" s="20">
        <v>0.0974791</v>
      </c>
      <c r="N343" s="18">
        <v>8</v>
      </c>
      <c r="O343" s="18">
        <v>1</v>
      </c>
      <c r="P343" s="18">
        <v>5</v>
      </c>
      <c r="Q343" s="18">
        <v>4</v>
      </c>
      <c r="R343" s="18">
        <v>1</v>
      </c>
      <c r="S343" t="s" s="19">
        <v>43</v>
      </c>
      <c r="T343" s="18">
        <v>0</v>
      </c>
      <c r="U343" s="18">
        <v>0</v>
      </c>
      <c r="V343" s="18">
        <v>100000</v>
      </c>
      <c r="W343" t="s" s="19">
        <v>39</v>
      </c>
    </row>
    <row r="344" ht="20.05" customHeight="1">
      <c r="A344" s="15">
        <v>22</v>
      </c>
      <c r="B344" t="s" s="16">
        <f>CONCATENATE($A344,C344,G344,S344,R344)</f>
        <v>418</v>
      </c>
      <c r="C344" t="s" s="17">
        <v>37</v>
      </c>
      <c r="D344" s="18">
        <v>3</v>
      </c>
      <c r="E344" t="s" s="19">
        <v>348</v>
      </c>
      <c r="F344" s="18">
        <v>0</v>
      </c>
      <c r="G344" s="18">
        <v>0</v>
      </c>
      <c r="H344" t="s" s="19">
        <v>33</v>
      </c>
      <c r="I344" t="s" s="19">
        <v>413</v>
      </c>
      <c r="J344" s="18">
        <v>2692</v>
      </c>
      <c r="K344" s="18">
        <v>1352</v>
      </c>
      <c r="L344" s="18">
        <v>4187</v>
      </c>
      <c r="M344" s="20">
        <v>0.0497786</v>
      </c>
      <c r="N344" s="18">
        <v>8</v>
      </c>
      <c r="O344" s="18">
        <v>1</v>
      </c>
      <c r="P344" s="18">
        <v>3</v>
      </c>
      <c r="Q344" s="18">
        <v>2</v>
      </c>
      <c r="R344" s="18">
        <v>3</v>
      </c>
      <c r="S344" t="s" s="19">
        <v>43</v>
      </c>
      <c r="T344" s="18">
        <v>0</v>
      </c>
      <c r="U344" s="18">
        <v>0</v>
      </c>
      <c r="V344" s="18">
        <v>100000</v>
      </c>
      <c r="W344" t="s" s="19">
        <v>39</v>
      </c>
    </row>
    <row r="345" ht="20.05" customHeight="1">
      <c r="A345" s="15">
        <v>22</v>
      </c>
      <c r="B345" t="s" s="16">
        <f>CONCATENATE($A345,C345,G345,S345,R345)</f>
        <v>419</v>
      </c>
      <c r="C345" t="s" s="17">
        <v>37</v>
      </c>
      <c r="D345" s="18">
        <v>3</v>
      </c>
      <c r="E345" t="s" s="19">
        <v>348</v>
      </c>
      <c r="F345" s="18">
        <v>0</v>
      </c>
      <c r="G345" s="18">
        <v>0</v>
      </c>
      <c r="H345" t="s" s="19">
        <v>33</v>
      </c>
      <c r="I345" t="s" s="19">
        <v>413</v>
      </c>
      <c r="J345" s="18">
        <v>2692</v>
      </c>
      <c r="K345" s="18">
        <v>1352</v>
      </c>
      <c r="L345" s="18">
        <v>4187</v>
      </c>
      <c r="M345" s="20">
        <v>0.0492048</v>
      </c>
      <c r="N345" s="18">
        <v>8</v>
      </c>
      <c r="O345" s="18">
        <v>1</v>
      </c>
      <c r="P345" s="18">
        <v>3</v>
      </c>
      <c r="Q345" s="18">
        <v>2</v>
      </c>
      <c r="R345" s="18">
        <v>5</v>
      </c>
      <c r="S345" t="s" s="19">
        <v>43</v>
      </c>
      <c r="T345" s="18">
        <v>0</v>
      </c>
      <c r="U345" s="18">
        <v>0</v>
      </c>
      <c r="V345" s="18">
        <v>100000</v>
      </c>
      <c r="W345" t="s" s="19">
        <v>39</v>
      </c>
    </row>
    <row r="346" ht="20.05" customHeight="1">
      <c r="A346" s="15">
        <v>22</v>
      </c>
      <c r="B346" t="s" s="16">
        <f>CONCATENATE($A346,C346,G346,S346,R346)</f>
        <v>420</v>
      </c>
      <c r="C346" t="s" s="17">
        <v>37</v>
      </c>
      <c r="D346" s="18">
        <v>3</v>
      </c>
      <c r="E346" t="s" s="19">
        <v>348</v>
      </c>
      <c r="F346" s="18">
        <v>0</v>
      </c>
      <c r="G346" s="18">
        <v>0</v>
      </c>
      <c r="H346" t="s" s="19">
        <v>33</v>
      </c>
      <c r="I346" t="s" s="19">
        <v>413</v>
      </c>
      <c r="J346" s="18">
        <v>2692</v>
      </c>
      <c r="K346" s="18">
        <v>1352</v>
      </c>
      <c r="L346" s="18">
        <v>4187</v>
      </c>
      <c r="M346" s="20">
        <v>0.09789580000000001</v>
      </c>
      <c r="N346" s="18">
        <v>8</v>
      </c>
      <c r="O346" s="18">
        <v>1</v>
      </c>
      <c r="P346" s="18">
        <v>5</v>
      </c>
      <c r="Q346" s="18">
        <v>4</v>
      </c>
      <c r="R346" s="18">
        <v>1</v>
      </c>
      <c r="S346" t="s" s="19">
        <v>47</v>
      </c>
      <c r="T346" s="18">
        <v>0</v>
      </c>
      <c r="U346" s="18">
        <v>0</v>
      </c>
      <c r="V346" s="18">
        <v>100000</v>
      </c>
      <c r="W346" t="s" s="19">
        <v>39</v>
      </c>
    </row>
    <row r="347" ht="20.05" customHeight="1">
      <c r="A347" s="15">
        <v>22</v>
      </c>
      <c r="B347" t="s" s="16">
        <f>CONCATENATE($A347,C347,G347,S347,R347)</f>
        <v>421</v>
      </c>
      <c r="C347" t="s" s="17">
        <v>37</v>
      </c>
      <c r="D347" s="18">
        <v>3</v>
      </c>
      <c r="E347" t="s" s="19">
        <v>348</v>
      </c>
      <c r="F347" s="18">
        <v>0</v>
      </c>
      <c r="G347" s="18">
        <v>0</v>
      </c>
      <c r="H347" t="s" s="19">
        <v>33</v>
      </c>
      <c r="I347" t="s" s="19">
        <v>413</v>
      </c>
      <c r="J347" s="18">
        <v>2692</v>
      </c>
      <c r="K347" s="18">
        <v>1352</v>
      </c>
      <c r="L347" s="18">
        <v>4187</v>
      </c>
      <c r="M347" s="20">
        <v>0.0494942</v>
      </c>
      <c r="N347" s="18">
        <v>8</v>
      </c>
      <c r="O347" s="18">
        <v>1</v>
      </c>
      <c r="P347" s="18">
        <v>3</v>
      </c>
      <c r="Q347" s="18">
        <v>2</v>
      </c>
      <c r="R347" s="18">
        <v>3</v>
      </c>
      <c r="S347" t="s" s="19">
        <v>47</v>
      </c>
      <c r="T347" s="18">
        <v>0</v>
      </c>
      <c r="U347" s="18">
        <v>0</v>
      </c>
      <c r="V347" s="18">
        <v>100000</v>
      </c>
      <c r="W347" t="s" s="19">
        <v>39</v>
      </c>
    </row>
    <row r="348" ht="20.05" customHeight="1">
      <c r="A348" s="15">
        <v>22</v>
      </c>
      <c r="B348" t="s" s="16">
        <f>CONCATENATE($A348,C348,G348,S348,R348)</f>
        <v>422</v>
      </c>
      <c r="C348" t="s" s="17">
        <v>37</v>
      </c>
      <c r="D348" s="18">
        <v>3</v>
      </c>
      <c r="E348" t="s" s="19">
        <v>348</v>
      </c>
      <c r="F348" s="18">
        <v>0</v>
      </c>
      <c r="G348" s="18">
        <v>0</v>
      </c>
      <c r="H348" t="s" s="19">
        <v>33</v>
      </c>
      <c r="I348" t="s" s="19">
        <v>413</v>
      </c>
      <c r="J348" s="18">
        <v>2692</v>
      </c>
      <c r="K348" s="18">
        <v>1352</v>
      </c>
      <c r="L348" s="18">
        <v>4187</v>
      </c>
      <c r="M348" s="20">
        <v>0.0498086</v>
      </c>
      <c r="N348" s="18">
        <v>8</v>
      </c>
      <c r="O348" s="18">
        <v>1</v>
      </c>
      <c r="P348" s="18">
        <v>3</v>
      </c>
      <c r="Q348" s="18">
        <v>2</v>
      </c>
      <c r="R348" s="18">
        <v>5</v>
      </c>
      <c r="S348" t="s" s="19">
        <v>47</v>
      </c>
      <c r="T348" s="18">
        <v>0</v>
      </c>
      <c r="U348" s="18">
        <v>0</v>
      </c>
      <c r="V348" s="18">
        <v>100000</v>
      </c>
      <c r="W348" t="s" s="19">
        <v>39</v>
      </c>
    </row>
    <row r="349" ht="20.05" customHeight="1">
      <c r="A349" s="15">
        <v>22</v>
      </c>
      <c r="B349" t="s" s="16">
        <f>CONCATENATE($A349,C349,G349,S349,R349)</f>
        <v>423</v>
      </c>
      <c r="C349" t="s" s="17">
        <v>31</v>
      </c>
      <c r="D349" s="18">
        <v>3</v>
      </c>
      <c r="E349" t="s" s="19">
        <v>348</v>
      </c>
      <c r="F349" s="18">
        <v>0</v>
      </c>
      <c r="G349" s="18">
        <v>1</v>
      </c>
      <c r="H349" t="s" s="19">
        <v>33</v>
      </c>
      <c r="I349" t="s" s="19">
        <v>413</v>
      </c>
      <c r="J349" s="18">
        <v>2700</v>
      </c>
      <c r="K349" s="18">
        <v>1360</v>
      </c>
      <c r="L349" s="18">
        <v>4203</v>
      </c>
      <c r="M349" s="20">
        <v>0.0391954</v>
      </c>
      <c r="N349" s="18">
        <v>8</v>
      </c>
      <c r="O349" s="18">
        <v>1</v>
      </c>
      <c r="P349" t="s" s="19">
        <v>35</v>
      </c>
      <c r="Q349" t="s" s="19">
        <v>35</v>
      </c>
      <c r="R349" t="s" s="19">
        <v>35</v>
      </c>
      <c r="S349" t="s" s="19">
        <v>35</v>
      </c>
      <c r="T349" t="s" s="19">
        <v>35</v>
      </c>
      <c r="U349" t="s" s="19">
        <v>35</v>
      </c>
      <c r="V349" t="s" s="19">
        <v>35</v>
      </c>
      <c r="W349" t="s" s="19">
        <v>35</v>
      </c>
    </row>
    <row r="350" ht="20.05" customHeight="1">
      <c r="A350" s="15">
        <v>22</v>
      </c>
      <c r="B350" t="s" s="16">
        <f>CONCATENATE($A350,C350,G350,S350,R350)</f>
        <v>424</v>
      </c>
      <c r="C350" t="s" s="17">
        <v>52</v>
      </c>
      <c r="D350" s="18">
        <v>3</v>
      </c>
      <c r="E350" t="s" s="19">
        <v>348</v>
      </c>
      <c r="F350" s="18">
        <v>0</v>
      </c>
      <c r="G350" s="18">
        <v>1</v>
      </c>
      <c r="H350" t="s" s="19">
        <v>33</v>
      </c>
      <c r="I350" t="s" s="19">
        <v>53</v>
      </c>
      <c r="J350" s="18">
        <v>544</v>
      </c>
      <c r="K350" s="18">
        <v>278</v>
      </c>
      <c r="L350" s="18">
        <v>654</v>
      </c>
      <c r="M350" s="20">
        <v>0.08111260000000001</v>
      </c>
      <c r="N350" s="18">
        <v>8</v>
      </c>
      <c r="O350" s="18">
        <v>1</v>
      </c>
      <c r="P350" t="s" s="19">
        <v>35</v>
      </c>
      <c r="Q350" t="s" s="19">
        <v>35</v>
      </c>
      <c r="R350" t="s" s="19">
        <v>35</v>
      </c>
      <c r="S350" t="s" s="19">
        <v>35</v>
      </c>
      <c r="T350" t="s" s="19">
        <v>35</v>
      </c>
      <c r="U350" t="s" s="19">
        <v>35</v>
      </c>
      <c r="V350" t="s" s="19">
        <v>35</v>
      </c>
      <c r="W350" t="s" s="19">
        <v>35</v>
      </c>
    </row>
    <row r="351" ht="20.05" customHeight="1">
      <c r="A351" s="15">
        <v>22</v>
      </c>
      <c r="B351" t="s" s="16">
        <f>CONCATENATE($A351,C351,G351,S351,R351)</f>
        <v>425</v>
      </c>
      <c r="C351" t="s" s="17">
        <v>37</v>
      </c>
      <c r="D351" s="18">
        <v>3</v>
      </c>
      <c r="E351" t="s" s="19">
        <v>348</v>
      </c>
      <c r="F351" s="18">
        <v>0</v>
      </c>
      <c r="G351" s="18">
        <v>1</v>
      </c>
      <c r="H351" t="s" s="19">
        <v>33</v>
      </c>
      <c r="I351" t="s" s="19">
        <v>413</v>
      </c>
      <c r="J351" s="18">
        <v>2692</v>
      </c>
      <c r="K351" s="18">
        <v>1352</v>
      </c>
      <c r="L351" s="18">
        <v>4187</v>
      </c>
      <c r="M351" s="20">
        <v>0.0489441</v>
      </c>
      <c r="N351" s="18">
        <v>8</v>
      </c>
      <c r="O351" s="18">
        <v>1</v>
      </c>
      <c r="P351" s="18">
        <v>3</v>
      </c>
      <c r="Q351" s="18">
        <v>2</v>
      </c>
      <c r="R351" s="18">
        <v>3</v>
      </c>
      <c r="S351" t="s" s="19">
        <v>43</v>
      </c>
      <c r="T351" s="18">
        <v>0</v>
      </c>
      <c r="U351" s="18">
        <v>0</v>
      </c>
      <c r="V351" s="18">
        <v>100000</v>
      </c>
      <c r="W351" t="s" s="19">
        <v>55</v>
      </c>
    </row>
    <row r="352" ht="20.05" customHeight="1">
      <c r="A352" s="15">
        <v>22</v>
      </c>
      <c r="B352" t="s" s="16">
        <f>CONCATENATE($A352,C352,G352,S352,R352)</f>
        <v>426</v>
      </c>
      <c r="C352" t="s" s="17">
        <v>57</v>
      </c>
      <c r="D352" s="18">
        <v>3</v>
      </c>
      <c r="E352" t="s" s="19">
        <v>348</v>
      </c>
      <c r="F352" s="18">
        <v>0</v>
      </c>
      <c r="G352" s="18">
        <v>0</v>
      </c>
      <c r="H352" t="s" s="19">
        <v>80</v>
      </c>
      <c r="I352" t="s" s="19">
        <v>58</v>
      </c>
      <c r="J352" s="18">
        <v>2176</v>
      </c>
      <c r="K352" s="18">
        <v>1094</v>
      </c>
      <c r="L352" s="18">
        <v>3158</v>
      </c>
      <c r="M352" s="20">
        <v>0.264879</v>
      </c>
      <c r="N352" s="18">
        <v>4</v>
      </c>
      <c r="O352" s="18">
        <v>1</v>
      </c>
      <c r="P352" t="s" s="19">
        <v>35</v>
      </c>
      <c r="Q352" t="s" s="19">
        <v>35</v>
      </c>
      <c r="R352" t="s" s="19">
        <v>35</v>
      </c>
      <c r="S352" t="s" s="19">
        <v>35</v>
      </c>
      <c r="T352" t="s" s="19">
        <v>35</v>
      </c>
      <c r="U352" t="s" s="19">
        <v>35</v>
      </c>
      <c r="V352" t="s" s="19">
        <v>35</v>
      </c>
      <c r="W352" t="s" s="19">
        <v>35</v>
      </c>
    </row>
    <row r="353" ht="20.05" customHeight="1">
      <c r="A353" s="15">
        <v>22</v>
      </c>
      <c r="B353" t="s" s="16">
        <f>CONCATENATE($A353,C353,G353,S353,R353)</f>
        <v>427</v>
      </c>
      <c r="C353" t="s" s="17">
        <v>60</v>
      </c>
      <c r="D353" s="18">
        <v>3</v>
      </c>
      <c r="E353" t="s" s="19">
        <v>348</v>
      </c>
      <c r="F353" s="18">
        <v>0</v>
      </c>
      <c r="G353" s="18">
        <v>0</v>
      </c>
      <c r="H353" t="s" s="19">
        <v>80</v>
      </c>
      <c r="I353" t="s" s="19">
        <v>58</v>
      </c>
      <c r="J353" s="18">
        <v>2176</v>
      </c>
      <c r="K353" s="18">
        <v>1094</v>
      </c>
      <c r="L353" s="18">
        <v>3158</v>
      </c>
      <c r="M353" s="20">
        <v>0.409866</v>
      </c>
      <c r="N353" s="18">
        <v>4</v>
      </c>
      <c r="O353" s="18">
        <v>1</v>
      </c>
      <c r="P353" t="s" s="19">
        <v>35</v>
      </c>
      <c r="Q353" t="s" s="19">
        <v>35</v>
      </c>
      <c r="R353" t="s" s="19">
        <v>35</v>
      </c>
      <c r="S353" t="s" s="19">
        <v>35</v>
      </c>
      <c r="T353" t="s" s="19">
        <v>35</v>
      </c>
      <c r="U353" t="s" s="19">
        <v>35</v>
      </c>
      <c r="V353" t="s" s="19">
        <v>35</v>
      </c>
      <c r="W353" t="s" s="19">
        <v>35</v>
      </c>
    </row>
    <row r="354" ht="20.05" customHeight="1">
      <c r="A354" s="15">
        <v>22</v>
      </c>
      <c r="B354" t="s" s="16">
        <f>CONCATENATE($A354,C354,G354,S354,R354)</f>
        <v>428</v>
      </c>
      <c r="C354" t="s" s="17">
        <v>62</v>
      </c>
      <c r="D354" s="18">
        <v>3</v>
      </c>
      <c r="E354" t="s" s="19">
        <v>348</v>
      </c>
      <c r="F354" s="18">
        <v>0</v>
      </c>
      <c r="G354" s="18">
        <v>0</v>
      </c>
      <c r="H354" t="s" s="19">
        <v>80</v>
      </c>
      <c r="I354" t="s" s="19">
        <v>58</v>
      </c>
      <c r="J354" s="18">
        <v>2176</v>
      </c>
      <c r="K354" s="18">
        <v>1094</v>
      </c>
      <c r="L354" s="18">
        <v>3158</v>
      </c>
      <c r="M354" s="20">
        <v>0.268109</v>
      </c>
      <c r="N354" s="18">
        <v>4</v>
      </c>
      <c r="O354" s="18">
        <v>1</v>
      </c>
      <c r="P354" t="s" s="19">
        <v>35</v>
      </c>
      <c r="Q354" t="s" s="19">
        <v>35</v>
      </c>
      <c r="R354" t="s" s="19">
        <v>35</v>
      </c>
      <c r="S354" t="s" s="19">
        <v>35</v>
      </c>
      <c r="T354" t="s" s="19">
        <v>35</v>
      </c>
      <c r="U354" t="s" s="19">
        <v>35</v>
      </c>
      <c r="V354" t="s" s="19">
        <v>35</v>
      </c>
      <c r="W354" t="s" s="19">
        <v>35</v>
      </c>
    </row>
    <row r="355" ht="20.05" customHeight="1">
      <c r="A355" s="15">
        <v>23</v>
      </c>
      <c r="B355" t="s" s="16">
        <f>CONCATENATE($A355,C355,G355,S355,R355)</f>
        <v>429</v>
      </c>
      <c r="C355" t="s" s="17">
        <v>31</v>
      </c>
      <c r="D355" s="18">
        <v>3</v>
      </c>
      <c r="E355" t="s" s="19">
        <v>101</v>
      </c>
      <c r="F355" s="18">
        <v>1</v>
      </c>
      <c r="G355" s="18">
        <v>0</v>
      </c>
      <c r="H355" t="s" s="19">
        <v>80</v>
      </c>
      <c r="I355" t="s" s="19">
        <v>171</v>
      </c>
      <c r="J355" s="18">
        <v>2372</v>
      </c>
      <c r="K355" s="18">
        <v>1192</v>
      </c>
      <c r="L355" s="18">
        <v>3593</v>
      </c>
      <c r="M355" s="20">
        <v>0.09157</v>
      </c>
      <c r="N355" s="18">
        <v>8</v>
      </c>
      <c r="O355" s="18">
        <v>1</v>
      </c>
      <c r="P355" t="s" s="19">
        <v>35</v>
      </c>
      <c r="Q355" t="s" s="19">
        <v>35</v>
      </c>
      <c r="R355" t="s" s="19">
        <v>35</v>
      </c>
      <c r="S355" t="s" s="19">
        <v>35</v>
      </c>
      <c r="T355" t="s" s="19">
        <v>35</v>
      </c>
      <c r="U355" t="s" s="19">
        <v>35</v>
      </c>
      <c r="V355" t="s" s="19">
        <v>35</v>
      </c>
      <c r="W355" t="s" s="19">
        <v>35</v>
      </c>
    </row>
    <row r="356" ht="20.05" customHeight="1">
      <c r="A356" s="15">
        <v>23</v>
      </c>
      <c r="B356" t="s" s="16">
        <f>CONCATENATE($A356,C356,G356,S356,R356)</f>
        <v>430</v>
      </c>
      <c r="C356" t="s" s="17">
        <v>37</v>
      </c>
      <c r="D356" s="18">
        <v>3</v>
      </c>
      <c r="E356" t="s" s="19">
        <v>101</v>
      </c>
      <c r="F356" s="18">
        <v>1</v>
      </c>
      <c r="G356" s="18">
        <v>0</v>
      </c>
      <c r="H356" t="s" s="19">
        <v>80</v>
      </c>
      <c r="I356" t="s" s="19">
        <v>171</v>
      </c>
      <c r="J356" s="18">
        <v>2372</v>
      </c>
      <c r="K356" s="18">
        <v>1192</v>
      </c>
      <c r="L356" s="18">
        <v>3593</v>
      </c>
      <c r="M356" s="20">
        <v>0.129415</v>
      </c>
      <c r="N356" s="18">
        <v>8</v>
      </c>
      <c r="O356" s="18">
        <v>1</v>
      </c>
      <c r="P356" s="18">
        <v>4</v>
      </c>
      <c r="Q356" s="18">
        <v>2</v>
      </c>
      <c r="R356" s="18">
        <v>1</v>
      </c>
      <c r="S356" t="s" s="19">
        <v>38</v>
      </c>
      <c r="T356" s="18">
        <v>0</v>
      </c>
      <c r="U356" s="18">
        <v>0</v>
      </c>
      <c r="V356" s="18">
        <v>100000</v>
      </c>
      <c r="W356" t="s" s="19">
        <v>39</v>
      </c>
    </row>
    <row r="357" ht="20.05" customHeight="1">
      <c r="A357" s="15">
        <v>23</v>
      </c>
      <c r="B357" t="s" s="16">
        <f>CONCATENATE($A357,C357,G357,S357,R357)</f>
        <v>431</v>
      </c>
      <c r="C357" t="s" s="17">
        <v>37</v>
      </c>
      <c r="D357" s="18">
        <v>3</v>
      </c>
      <c r="E357" t="s" s="19">
        <v>101</v>
      </c>
      <c r="F357" s="18">
        <v>1</v>
      </c>
      <c r="G357" s="18">
        <v>0</v>
      </c>
      <c r="H357" t="s" s="19">
        <v>80</v>
      </c>
      <c r="I357" t="s" s="19">
        <v>171</v>
      </c>
      <c r="J357" s="18">
        <v>2372</v>
      </c>
      <c r="K357" s="18">
        <v>1192</v>
      </c>
      <c r="L357" s="18">
        <v>3593</v>
      </c>
      <c r="M357" s="20">
        <v>0.108147</v>
      </c>
      <c r="N357" s="18">
        <v>8</v>
      </c>
      <c r="O357" s="18">
        <v>1</v>
      </c>
      <c r="P357" s="18">
        <v>3</v>
      </c>
      <c r="Q357" s="18">
        <v>1</v>
      </c>
      <c r="R357" s="18">
        <v>3</v>
      </c>
      <c r="S357" t="s" s="19">
        <v>38</v>
      </c>
      <c r="T357" s="18">
        <v>0</v>
      </c>
      <c r="U357" s="18">
        <v>0</v>
      </c>
      <c r="V357" s="18">
        <v>100000</v>
      </c>
      <c r="W357" t="s" s="19">
        <v>39</v>
      </c>
    </row>
    <row r="358" ht="20.05" customHeight="1">
      <c r="A358" s="15">
        <v>23</v>
      </c>
      <c r="B358" t="s" s="16">
        <f>CONCATENATE($A358,C358,G358,S358,R358)</f>
        <v>432</v>
      </c>
      <c r="C358" t="s" s="17">
        <v>37</v>
      </c>
      <c r="D358" s="18">
        <v>3</v>
      </c>
      <c r="E358" t="s" s="19">
        <v>101</v>
      </c>
      <c r="F358" s="18">
        <v>1</v>
      </c>
      <c r="G358" s="18">
        <v>0</v>
      </c>
      <c r="H358" t="s" s="19">
        <v>80</v>
      </c>
      <c r="I358" t="s" s="19">
        <v>171</v>
      </c>
      <c r="J358" s="18">
        <v>2372</v>
      </c>
      <c r="K358" s="18">
        <v>1192</v>
      </c>
      <c r="L358" s="18">
        <v>3593</v>
      </c>
      <c r="M358" s="20">
        <v>0.108534</v>
      </c>
      <c r="N358" s="18">
        <v>8</v>
      </c>
      <c r="O358" s="18">
        <v>1</v>
      </c>
      <c r="P358" s="18">
        <v>3</v>
      </c>
      <c r="Q358" s="18">
        <v>1</v>
      </c>
      <c r="R358" s="18">
        <v>5</v>
      </c>
      <c r="S358" t="s" s="19">
        <v>38</v>
      </c>
      <c r="T358" s="18">
        <v>0</v>
      </c>
      <c r="U358" s="18">
        <v>0</v>
      </c>
      <c r="V358" s="18">
        <v>100000</v>
      </c>
      <c r="W358" t="s" s="19">
        <v>39</v>
      </c>
    </row>
    <row r="359" ht="20.05" customHeight="1">
      <c r="A359" s="15">
        <v>23</v>
      </c>
      <c r="B359" t="s" s="16">
        <f>CONCATENATE($A359,C359,G359,S359,R359)</f>
        <v>433</v>
      </c>
      <c r="C359" t="s" s="17">
        <v>37</v>
      </c>
      <c r="D359" s="18">
        <v>3</v>
      </c>
      <c r="E359" t="s" s="19">
        <v>101</v>
      </c>
      <c r="F359" s="18">
        <v>1</v>
      </c>
      <c r="G359" s="18">
        <v>0</v>
      </c>
      <c r="H359" t="s" s="19">
        <v>80</v>
      </c>
      <c r="I359" t="s" s="19">
        <v>34</v>
      </c>
      <c r="J359" s="18">
        <v>2192</v>
      </c>
      <c r="K359" s="18">
        <v>1102</v>
      </c>
      <c r="L359" s="18">
        <v>3256</v>
      </c>
      <c r="M359" s="20">
        <v>0.101642</v>
      </c>
      <c r="N359" s="18">
        <v>8</v>
      </c>
      <c r="O359" s="18">
        <v>1</v>
      </c>
      <c r="P359" s="18">
        <v>3</v>
      </c>
      <c r="Q359" s="18">
        <v>1</v>
      </c>
      <c r="R359" s="18">
        <v>1</v>
      </c>
      <c r="S359" t="s" s="19">
        <v>43</v>
      </c>
      <c r="T359" s="18">
        <v>0</v>
      </c>
      <c r="U359" s="18">
        <v>0</v>
      </c>
      <c r="V359" s="18">
        <v>100000</v>
      </c>
      <c r="W359" t="s" s="19">
        <v>39</v>
      </c>
    </row>
    <row r="360" ht="20.05" customHeight="1">
      <c r="A360" s="15">
        <v>23</v>
      </c>
      <c r="B360" t="s" s="16">
        <f>CONCATENATE($A360,C360,G360,S360,R360)</f>
        <v>434</v>
      </c>
      <c r="C360" t="s" s="17">
        <v>37</v>
      </c>
      <c r="D360" s="18">
        <v>3</v>
      </c>
      <c r="E360" t="s" s="19">
        <v>101</v>
      </c>
      <c r="F360" s="18">
        <v>1</v>
      </c>
      <c r="G360" s="18">
        <v>0</v>
      </c>
      <c r="H360" t="s" s="19">
        <v>80</v>
      </c>
      <c r="I360" t="s" s="19">
        <v>171</v>
      </c>
      <c r="J360" s="18">
        <v>2372</v>
      </c>
      <c r="K360" s="18">
        <v>1192</v>
      </c>
      <c r="L360" s="18">
        <v>3593</v>
      </c>
      <c r="M360" s="20">
        <v>0.107815</v>
      </c>
      <c r="N360" s="18">
        <v>8</v>
      </c>
      <c r="O360" s="18">
        <v>1</v>
      </c>
      <c r="P360" s="18">
        <v>3</v>
      </c>
      <c r="Q360" s="18">
        <v>1</v>
      </c>
      <c r="R360" s="18">
        <v>3</v>
      </c>
      <c r="S360" t="s" s="19">
        <v>43</v>
      </c>
      <c r="T360" s="18">
        <v>0</v>
      </c>
      <c r="U360" s="18">
        <v>0</v>
      </c>
      <c r="V360" s="18">
        <v>100000</v>
      </c>
      <c r="W360" t="s" s="19">
        <v>39</v>
      </c>
    </row>
    <row r="361" ht="20.05" customHeight="1">
      <c r="A361" s="15">
        <v>23</v>
      </c>
      <c r="B361" t="s" s="16">
        <f>CONCATENATE($A361,C361,G361,S361,R361)</f>
        <v>435</v>
      </c>
      <c r="C361" t="s" s="17">
        <v>37</v>
      </c>
      <c r="D361" s="18">
        <v>3</v>
      </c>
      <c r="E361" t="s" s="19">
        <v>101</v>
      </c>
      <c r="F361" s="18">
        <v>1</v>
      </c>
      <c r="G361" s="18">
        <v>0</v>
      </c>
      <c r="H361" t="s" s="19">
        <v>80</v>
      </c>
      <c r="I361" t="s" s="19">
        <v>171</v>
      </c>
      <c r="J361" s="18">
        <v>2372</v>
      </c>
      <c r="K361" s="18">
        <v>1192</v>
      </c>
      <c r="L361" s="18">
        <v>3593</v>
      </c>
      <c r="M361" s="20">
        <v>0.108214</v>
      </c>
      <c r="N361" s="18">
        <v>8</v>
      </c>
      <c r="O361" s="18">
        <v>1</v>
      </c>
      <c r="P361" s="18">
        <v>3</v>
      </c>
      <c r="Q361" s="18">
        <v>1</v>
      </c>
      <c r="R361" s="18">
        <v>5</v>
      </c>
      <c r="S361" t="s" s="19">
        <v>43</v>
      </c>
      <c r="T361" s="18">
        <v>0</v>
      </c>
      <c r="U361" s="18">
        <v>0</v>
      </c>
      <c r="V361" s="18">
        <v>100000</v>
      </c>
      <c r="W361" t="s" s="19">
        <v>39</v>
      </c>
    </row>
    <row r="362" ht="20.05" customHeight="1">
      <c r="A362" s="15">
        <v>23</v>
      </c>
      <c r="B362" t="s" s="16">
        <f>CONCATENATE($A362,C362,G362,S362,R362)</f>
        <v>436</v>
      </c>
      <c r="C362" t="s" s="17">
        <v>37</v>
      </c>
      <c r="D362" s="18">
        <v>3</v>
      </c>
      <c r="E362" t="s" s="19">
        <v>101</v>
      </c>
      <c r="F362" s="18">
        <v>1</v>
      </c>
      <c r="G362" s="18">
        <v>0</v>
      </c>
      <c r="H362" t="s" s="19">
        <v>80</v>
      </c>
      <c r="I362" t="s" s="19">
        <v>171</v>
      </c>
      <c r="J362" s="18">
        <v>2372</v>
      </c>
      <c r="K362" s="18">
        <v>1192</v>
      </c>
      <c r="L362" s="18">
        <v>3593</v>
      </c>
      <c r="M362" s="20">
        <v>0.129212</v>
      </c>
      <c r="N362" s="18">
        <v>8</v>
      </c>
      <c r="O362" s="18">
        <v>1</v>
      </c>
      <c r="P362" s="18">
        <v>4</v>
      </c>
      <c r="Q362" s="18">
        <v>2</v>
      </c>
      <c r="R362" s="18">
        <v>1</v>
      </c>
      <c r="S362" t="s" s="19">
        <v>47</v>
      </c>
      <c r="T362" s="18">
        <v>0</v>
      </c>
      <c r="U362" s="18">
        <v>0</v>
      </c>
      <c r="V362" s="18">
        <v>100000</v>
      </c>
      <c r="W362" t="s" s="19">
        <v>39</v>
      </c>
    </row>
    <row r="363" ht="20.05" customHeight="1">
      <c r="A363" s="15">
        <v>23</v>
      </c>
      <c r="B363" t="s" s="16">
        <f>CONCATENATE($A363,C363,G363,S363,R363)</f>
        <v>437</v>
      </c>
      <c r="C363" t="s" s="17">
        <v>37</v>
      </c>
      <c r="D363" s="18">
        <v>3</v>
      </c>
      <c r="E363" t="s" s="19">
        <v>101</v>
      </c>
      <c r="F363" s="18">
        <v>1</v>
      </c>
      <c r="G363" s="18">
        <v>0</v>
      </c>
      <c r="H363" t="s" s="19">
        <v>80</v>
      </c>
      <c r="I363" t="s" s="19">
        <v>171</v>
      </c>
      <c r="J363" s="18">
        <v>2372</v>
      </c>
      <c r="K363" s="18">
        <v>1192</v>
      </c>
      <c r="L363" s="18">
        <v>3593</v>
      </c>
      <c r="M363" s="20">
        <v>0.108367</v>
      </c>
      <c r="N363" s="18">
        <v>8</v>
      </c>
      <c r="O363" s="18">
        <v>1</v>
      </c>
      <c r="P363" s="18">
        <v>3</v>
      </c>
      <c r="Q363" s="18">
        <v>1</v>
      </c>
      <c r="R363" s="18">
        <v>3</v>
      </c>
      <c r="S363" t="s" s="19">
        <v>47</v>
      </c>
      <c r="T363" s="18">
        <v>0</v>
      </c>
      <c r="U363" s="18">
        <v>0</v>
      </c>
      <c r="V363" s="18">
        <v>100000</v>
      </c>
      <c r="W363" t="s" s="19">
        <v>39</v>
      </c>
    </row>
    <row r="364" ht="20.05" customHeight="1">
      <c r="A364" s="15">
        <v>23</v>
      </c>
      <c r="B364" t="s" s="16">
        <f>CONCATENATE($A364,C364,G364,S364,R364)</f>
        <v>438</v>
      </c>
      <c r="C364" t="s" s="17">
        <v>37</v>
      </c>
      <c r="D364" s="18">
        <v>3</v>
      </c>
      <c r="E364" t="s" s="19">
        <v>101</v>
      </c>
      <c r="F364" s="18">
        <v>1</v>
      </c>
      <c r="G364" s="18">
        <v>0</v>
      </c>
      <c r="H364" t="s" s="19">
        <v>80</v>
      </c>
      <c r="I364" t="s" s="19">
        <v>171</v>
      </c>
      <c r="J364" s="18">
        <v>2372</v>
      </c>
      <c r="K364" s="18">
        <v>1192</v>
      </c>
      <c r="L364" s="18">
        <v>3593</v>
      </c>
      <c r="M364" s="20">
        <v>0.108514</v>
      </c>
      <c r="N364" s="18">
        <v>8</v>
      </c>
      <c r="O364" s="18">
        <v>1</v>
      </c>
      <c r="P364" s="18">
        <v>3</v>
      </c>
      <c r="Q364" s="18">
        <v>1</v>
      </c>
      <c r="R364" s="18">
        <v>5</v>
      </c>
      <c r="S364" t="s" s="19">
        <v>47</v>
      </c>
      <c r="T364" s="18">
        <v>0</v>
      </c>
      <c r="U364" s="18">
        <v>0</v>
      </c>
      <c r="V364" s="18">
        <v>100000</v>
      </c>
      <c r="W364" t="s" s="19">
        <v>39</v>
      </c>
    </row>
    <row r="365" ht="20.05" customHeight="1">
      <c r="A365" s="15">
        <v>23</v>
      </c>
      <c r="B365" t="s" s="16">
        <f>CONCATENATE($A365,C365,G365,S365,R365)</f>
        <v>439</v>
      </c>
      <c r="C365" t="s" s="17">
        <v>31</v>
      </c>
      <c r="D365" s="18">
        <v>3</v>
      </c>
      <c r="E365" t="s" s="19">
        <v>101</v>
      </c>
      <c r="F365" s="18">
        <v>1</v>
      </c>
      <c r="G365" s="18">
        <v>1</v>
      </c>
      <c r="H365" t="s" s="19">
        <v>80</v>
      </c>
      <c r="I365" t="s" s="19">
        <v>171</v>
      </c>
      <c r="J365" s="18">
        <v>2379</v>
      </c>
      <c r="K365" s="18">
        <v>1199</v>
      </c>
      <c r="L365" s="18">
        <v>3607</v>
      </c>
      <c r="M365" s="20">
        <v>0.073323</v>
      </c>
      <c r="N365" s="18">
        <v>8</v>
      </c>
      <c r="O365" s="18">
        <v>1</v>
      </c>
      <c r="P365" t="s" s="19">
        <v>35</v>
      </c>
      <c r="Q365" t="s" s="19">
        <v>35</v>
      </c>
      <c r="R365" t="s" s="19">
        <v>35</v>
      </c>
      <c r="S365" t="s" s="19">
        <v>35</v>
      </c>
      <c r="T365" t="s" s="19">
        <v>35</v>
      </c>
      <c r="U365" t="s" s="19">
        <v>35</v>
      </c>
      <c r="V365" t="s" s="19">
        <v>35</v>
      </c>
      <c r="W365" t="s" s="19">
        <v>35</v>
      </c>
    </row>
    <row r="366" ht="20.05" customHeight="1">
      <c r="A366" s="15">
        <v>23</v>
      </c>
      <c r="B366" t="s" s="16">
        <f>CONCATENATE($A366,C366,G366,S366,R366)</f>
        <v>440</v>
      </c>
      <c r="C366" t="s" s="17">
        <v>52</v>
      </c>
      <c r="D366" s="18">
        <v>3</v>
      </c>
      <c r="E366" t="s" s="19">
        <v>101</v>
      </c>
      <c r="F366" s="18">
        <v>1</v>
      </c>
      <c r="G366" s="18">
        <v>1</v>
      </c>
      <c r="H366" t="s" s="19">
        <v>80</v>
      </c>
      <c r="I366" t="s" s="19">
        <v>53</v>
      </c>
      <c r="J366" s="18">
        <v>520</v>
      </c>
      <c r="K366" s="18">
        <v>266</v>
      </c>
      <c r="L366" s="18">
        <v>622</v>
      </c>
      <c r="M366" s="20">
        <v>0.07907939999999999</v>
      </c>
      <c r="N366" s="18">
        <v>8</v>
      </c>
      <c r="O366" s="18">
        <v>1</v>
      </c>
      <c r="P366" t="s" s="19">
        <v>35</v>
      </c>
      <c r="Q366" t="s" s="19">
        <v>35</v>
      </c>
      <c r="R366" t="s" s="19">
        <v>35</v>
      </c>
      <c r="S366" t="s" s="19">
        <v>35</v>
      </c>
      <c r="T366" t="s" s="19">
        <v>35</v>
      </c>
      <c r="U366" t="s" s="19">
        <v>35</v>
      </c>
      <c r="V366" t="s" s="19">
        <v>35</v>
      </c>
      <c r="W366" t="s" s="19">
        <v>35</v>
      </c>
    </row>
    <row r="367" ht="20.05" customHeight="1">
      <c r="A367" s="15">
        <v>23</v>
      </c>
      <c r="B367" t="s" s="16">
        <f>CONCATENATE($A367,C367,G367,S367,R367)</f>
        <v>441</v>
      </c>
      <c r="C367" t="s" s="17">
        <v>37</v>
      </c>
      <c r="D367" s="18">
        <v>3</v>
      </c>
      <c r="E367" t="s" s="19">
        <v>101</v>
      </c>
      <c r="F367" s="18">
        <v>1</v>
      </c>
      <c r="G367" s="18">
        <v>1</v>
      </c>
      <c r="H367" t="s" s="19">
        <v>80</v>
      </c>
      <c r="I367" t="s" s="19">
        <v>171</v>
      </c>
      <c r="J367" s="18">
        <v>2372</v>
      </c>
      <c r="K367" s="18">
        <v>1192</v>
      </c>
      <c r="L367" s="18">
        <v>3593</v>
      </c>
      <c r="M367" s="20">
        <v>0.108252</v>
      </c>
      <c r="N367" s="18">
        <v>8</v>
      </c>
      <c r="O367" s="18">
        <v>1</v>
      </c>
      <c r="P367" s="18">
        <v>3</v>
      </c>
      <c r="Q367" s="18">
        <v>1</v>
      </c>
      <c r="R367" s="18">
        <v>3</v>
      </c>
      <c r="S367" t="s" s="19">
        <v>43</v>
      </c>
      <c r="T367" s="18">
        <v>0</v>
      </c>
      <c r="U367" s="18">
        <v>0</v>
      </c>
      <c r="V367" s="18">
        <v>100000</v>
      </c>
      <c r="W367" t="s" s="19">
        <v>55</v>
      </c>
    </row>
    <row r="368" ht="20.05" customHeight="1">
      <c r="A368" s="15">
        <v>23</v>
      </c>
      <c r="B368" t="s" s="16">
        <f>CONCATENATE($A368,C368,G368,S368,R368)</f>
        <v>442</v>
      </c>
      <c r="C368" t="s" s="17">
        <v>57</v>
      </c>
      <c r="D368" s="18">
        <v>3</v>
      </c>
      <c r="E368" t="s" s="19">
        <v>101</v>
      </c>
      <c r="F368" s="18">
        <v>0</v>
      </c>
      <c r="G368" s="18">
        <v>0</v>
      </c>
      <c r="H368" t="s" s="19">
        <v>80</v>
      </c>
      <c r="I368" t="s" s="19">
        <v>58</v>
      </c>
      <c r="J368" s="18">
        <v>2708</v>
      </c>
      <c r="K368" s="18">
        <v>1360</v>
      </c>
      <c r="L368" s="18">
        <v>4203</v>
      </c>
      <c r="M368" s="20">
        <v>10.3989</v>
      </c>
      <c r="N368" s="18">
        <v>4</v>
      </c>
      <c r="O368" s="18">
        <v>1</v>
      </c>
      <c r="P368" t="s" s="19">
        <v>35</v>
      </c>
      <c r="Q368" t="s" s="19">
        <v>35</v>
      </c>
      <c r="R368" t="s" s="19">
        <v>35</v>
      </c>
      <c r="S368" t="s" s="19">
        <v>35</v>
      </c>
      <c r="T368" t="s" s="19">
        <v>35</v>
      </c>
      <c r="U368" t="s" s="19">
        <v>35</v>
      </c>
      <c r="V368" t="s" s="19">
        <v>35</v>
      </c>
      <c r="W368" t="s" s="19">
        <v>35</v>
      </c>
    </row>
    <row r="369" ht="20.05" customHeight="1">
      <c r="A369" s="15">
        <v>23</v>
      </c>
      <c r="B369" t="s" s="16">
        <f>CONCATENATE($A369,C369,G369,S369,R369)</f>
        <v>443</v>
      </c>
      <c r="C369" t="s" s="17">
        <v>60</v>
      </c>
      <c r="D369" s="18">
        <v>3</v>
      </c>
      <c r="E369" t="s" s="19">
        <v>101</v>
      </c>
      <c r="F369" s="18">
        <v>0</v>
      </c>
      <c r="G369" s="18">
        <v>0</v>
      </c>
      <c r="H369" t="s" s="19">
        <v>80</v>
      </c>
      <c r="I369" t="s" s="19">
        <v>58</v>
      </c>
      <c r="J369" s="18">
        <v>2708</v>
      </c>
      <c r="K369" s="18">
        <v>1360</v>
      </c>
      <c r="L369" s="18">
        <v>4203</v>
      </c>
      <c r="M369" s="20">
        <v>9.876950000000001</v>
      </c>
      <c r="N369" s="18">
        <v>4</v>
      </c>
      <c r="O369" s="18">
        <v>1</v>
      </c>
      <c r="P369" t="s" s="19">
        <v>35</v>
      </c>
      <c r="Q369" t="s" s="19">
        <v>35</v>
      </c>
      <c r="R369" t="s" s="19">
        <v>35</v>
      </c>
      <c r="S369" t="s" s="19">
        <v>35</v>
      </c>
      <c r="T369" t="s" s="19">
        <v>35</v>
      </c>
      <c r="U369" t="s" s="19">
        <v>35</v>
      </c>
      <c r="V369" t="s" s="19">
        <v>35</v>
      </c>
      <c r="W369" t="s" s="19">
        <v>35</v>
      </c>
    </row>
    <row r="370" ht="20.05" customHeight="1">
      <c r="A370" s="15">
        <v>23</v>
      </c>
      <c r="B370" t="s" s="16">
        <f>CONCATENATE($A370,C370,G370,S370,R370)</f>
        <v>444</v>
      </c>
      <c r="C370" t="s" s="17">
        <v>62</v>
      </c>
      <c r="D370" s="18">
        <v>3</v>
      </c>
      <c r="E370" t="s" s="19">
        <v>101</v>
      </c>
      <c r="F370" s="18">
        <v>0</v>
      </c>
      <c r="G370" s="18">
        <v>0</v>
      </c>
      <c r="H370" t="s" s="19">
        <v>80</v>
      </c>
      <c r="I370" t="s" s="19">
        <v>58</v>
      </c>
      <c r="J370" s="18">
        <v>2708</v>
      </c>
      <c r="K370" s="18">
        <v>1360</v>
      </c>
      <c r="L370" s="18">
        <v>4203</v>
      </c>
      <c r="M370" s="20">
        <v>10.0592</v>
      </c>
      <c r="N370" s="18">
        <v>4</v>
      </c>
      <c r="O370" s="18">
        <v>1</v>
      </c>
      <c r="P370" t="s" s="19">
        <v>35</v>
      </c>
      <c r="Q370" t="s" s="19">
        <v>35</v>
      </c>
      <c r="R370" t="s" s="19">
        <v>35</v>
      </c>
      <c r="S370" t="s" s="19">
        <v>35</v>
      </c>
      <c r="T370" t="s" s="19">
        <v>35</v>
      </c>
      <c r="U370" t="s" s="19">
        <v>35</v>
      </c>
      <c r="V370" t="s" s="19">
        <v>35</v>
      </c>
      <c r="W370" t="s" s="19">
        <v>35</v>
      </c>
    </row>
    <row r="371" ht="20.05" customHeight="1">
      <c r="A371" s="15">
        <v>24</v>
      </c>
      <c r="B371" t="s" s="16">
        <f>CONCATENATE($A371,C371,G371,S371,R371)</f>
        <v>445</v>
      </c>
      <c r="C371" t="s" s="17">
        <v>31</v>
      </c>
      <c r="D371" s="18">
        <v>3</v>
      </c>
      <c r="E371" t="s" s="19">
        <v>136</v>
      </c>
      <c r="F371" s="18">
        <v>0</v>
      </c>
      <c r="G371" s="18">
        <v>0</v>
      </c>
      <c r="H371" t="s" s="19">
        <v>33</v>
      </c>
      <c r="I371" t="s" s="19">
        <v>446</v>
      </c>
      <c r="J371" s="18">
        <v>2964</v>
      </c>
      <c r="K371" s="18">
        <v>1488</v>
      </c>
      <c r="L371" s="18">
        <v>4659</v>
      </c>
      <c r="M371" s="20">
        <v>0.0458184</v>
      </c>
      <c r="N371" s="18">
        <v>8</v>
      </c>
      <c r="O371" s="18">
        <v>1</v>
      </c>
      <c r="P371" t="s" s="19">
        <v>35</v>
      </c>
      <c r="Q371" t="s" s="19">
        <v>35</v>
      </c>
      <c r="R371" t="s" s="19">
        <v>35</v>
      </c>
      <c r="S371" t="s" s="19">
        <v>35</v>
      </c>
      <c r="T371" t="s" s="19">
        <v>35</v>
      </c>
      <c r="U371" t="s" s="19">
        <v>35</v>
      </c>
      <c r="V371" t="s" s="19">
        <v>35</v>
      </c>
      <c r="W371" t="s" s="19">
        <v>35</v>
      </c>
    </row>
    <row r="372" ht="20.05" customHeight="1">
      <c r="A372" s="15">
        <v>24</v>
      </c>
      <c r="B372" t="s" s="16">
        <f>CONCATENATE($A372,C372,G372,S372,R372)</f>
        <v>447</v>
      </c>
      <c r="C372" t="s" s="17">
        <v>37</v>
      </c>
      <c r="D372" s="18">
        <v>3</v>
      </c>
      <c r="E372" t="s" s="19">
        <v>136</v>
      </c>
      <c r="F372" s="18">
        <v>0</v>
      </c>
      <c r="G372" s="18">
        <v>0</v>
      </c>
      <c r="H372" t="s" s="19">
        <v>33</v>
      </c>
      <c r="I372" t="s" s="19">
        <v>446</v>
      </c>
      <c r="J372" s="18">
        <v>2964</v>
      </c>
      <c r="K372" s="18">
        <v>1488</v>
      </c>
      <c r="L372" s="18">
        <v>4659</v>
      </c>
      <c r="M372" s="20">
        <v>0.137773</v>
      </c>
      <c r="N372" s="18">
        <v>8</v>
      </c>
      <c r="O372" s="18">
        <v>1</v>
      </c>
      <c r="P372" s="18">
        <v>6</v>
      </c>
      <c r="Q372" s="18">
        <v>5</v>
      </c>
      <c r="R372" s="18">
        <v>1</v>
      </c>
      <c r="S372" t="s" s="19">
        <v>38</v>
      </c>
      <c r="T372" s="18">
        <v>0</v>
      </c>
      <c r="U372" s="18">
        <v>0</v>
      </c>
      <c r="V372" s="18">
        <v>100000</v>
      </c>
      <c r="W372" t="s" s="19">
        <v>39</v>
      </c>
    </row>
    <row r="373" ht="20.05" customHeight="1">
      <c r="A373" s="15">
        <v>24</v>
      </c>
      <c r="B373" t="s" s="16">
        <f>CONCATENATE($A373,C373,G373,S373,R373)</f>
        <v>448</v>
      </c>
      <c r="C373" t="s" s="17">
        <v>37</v>
      </c>
      <c r="D373" s="18">
        <v>3</v>
      </c>
      <c r="E373" t="s" s="19">
        <v>136</v>
      </c>
      <c r="F373" s="18">
        <v>0</v>
      </c>
      <c r="G373" s="18">
        <v>0</v>
      </c>
      <c r="H373" t="s" s="19">
        <v>33</v>
      </c>
      <c r="I373" t="s" s="19">
        <v>446</v>
      </c>
      <c r="J373" s="18">
        <v>2964</v>
      </c>
      <c r="K373" s="18">
        <v>1488</v>
      </c>
      <c r="L373" s="18">
        <v>4659</v>
      </c>
      <c r="M373" s="20">
        <v>0.0869304</v>
      </c>
      <c r="N373" s="18">
        <v>8</v>
      </c>
      <c r="O373" s="18">
        <v>1</v>
      </c>
      <c r="P373" s="18">
        <v>4</v>
      </c>
      <c r="Q373" s="18">
        <v>3</v>
      </c>
      <c r="R373" s="18">
        <v>3</v>
      </c>
      <c r="S373" t="s" s="19">
        <v>38</v>
      </c>
      <c r="T373" s="18">
        <v>0</v>
      </c>
      <c r="U373" s="18">
        <v>0</v>
      </c>
      <c r="V373" s="18">
        <v>100000</v>
      </c>
      <c r="W373" t="s" s="19">
        <v>39</v>
      </c>
    </row>
    <row r="374" ht="20.05" customHeight="1">
      <c r="A374" s="15">
        <v>24</v>
      </c>
      <c r="B374" t="s" s="16">
        <f>CONCATENATE($A374,C374,G374,S374,R374)</f>
        <v>449</v>
      </c>
      <c r="C374" t="s" s="17">
        <v>37</v>
      </c>
      <c r="D374" s="18">
        <v>3</v>
      </c>
      <c r="E374" t="s" s="19">
        <v>136</v>
      </c>
      <c r="F374" s="18">
        <v>0</v>
      </c>
      <c r="G374" s="18">
        <v>0</v>
      </c>
      <c r="H374" t="s" s="19">
        <v>33</v>
      </c>
      <c r="I374" t="s" s="19">
        <v>446</v>
      </c>
      <c r="J374" s="18">
        <v>2964</v>
      </c>
      <c r="K374" s="18">
        <v>1488</v>
      </c>
      <c r="L374" s="18">
        <v>4659</v>
      </c>
      <c r="M374" s="20">
        <v>0.0561738</v>
      </c>
      <c r="N374" s="18">
        <v>8</v>
      </c>
      <c r="O374" s="18">
        <v>1</v>
      </c>
      <c r="P374" s="18">
        <v>3</v>
      </c>
      <c r="Q374" s="18">
        <v>2</v>
      </c>
      <c r="R374" s="18">
        <v>5</v>
      </c>
      <c r="S374" t="s" s="19">
        <v>38</v>
      </c>
      <c r="T374" s="18">
        <v>0</v>
      </c>
      <c r="U374" s="18">
        <v>0</v>
      </c>
      <c r="V374" s="18">
        <v>100000</v>
      </c>
      <c r="W374" t="s" s="19">
        <v>39</v>
      </c>
    </row>
    <row r="375" ht="20.05" customHeight="1">
      <c r="A375" s="15">
        <v>24</v>
      </c>
      <c r="B375" t="s" s="16">
        <f>CONCATENATE($A375,C375,G375,S375,R375)</f>
        <v>450</v>
      </c>
      <c r="C375" t="s" s="17">
        <v>37</v>
      </c>
      <c r="D375" s="18">
        <v>3</v>
      </c>
      <c r="E375" t="s" s="19">
        <v>136</v>
      </c>
      <c r="F375" s="18">
        <v>0</v>
      </c>
      <c r="G375" s="18">
        <v>0</v>
      </c>
      <c r="H375" t="s" s="19">
        <v>33</v>
      </c>
      <c r="I375" t="s" s="19">
        <v>446</v>
      </c>
      <c r="J375" s="18">
        <v>2964</v>
      </c>
      <c r="K375" s="18">
        <v>1488</v>
      </c>
      <c r="L375" s="18">
        <v>4659</v>
      </c>
      <c r="M375" s="20">
        <v>0.137377</v>
      </c>
      <c r="N375" s="18">
        <v>8</v>
      </c>
      <c r="O375" s="18">
        <v>1</v>
      </c>
      <c r="P375" s="18">
        <v>6</v>
      </c>
      <c r="Q375" s="18">
        <v>5</v>
      </c>
      <c r="R375" s="18">
        <v>1</v>
      </c>
      <c r="S375" t="s" s="19">
        <v>43</v>
      </c>
      <c r="T375" s="18">
        <v>0</v>
      </c>
      <c r="U375" s="18">
        <v>0</v>
      </c>
      <c r="V375" s="18">
        <v>100000</v>
      </c>
      <c r="W375" t="s" s="19">
        <v>39</v>
      </c>
    </row>
    <row r="376" ht="20.05" customHeight="1">
      <c r="A376" s="15">
        <v>24</v>
      </c>
      <c r="B376" t="s" s="16">
        <f>CONCATENATE($A376,C376,G376,S376,R376)</f>
        <v>451</v>
      </c>
      <c r="C376" t="s" s="17">
        <v>37</v>
      </c>
      <c r="D376" s="18">
        <v>3</v>
      </c>
      <c r="E376" t="s" s="19">
        <v>136</v>
      </c>
      <c r="F376" s="18">
        <v>0</v>
      </c>
      <c r="G376" s="18">
        <v>0</v>
      </c>
      <c r="H376" t="s" s="19">
        <v>33</v>
      </c>
      <c r="I376" t="s" s="19">
        <v>446</v>
      </c>
      <c r="J376" s="18">
        <v>2964</v>
      </c>
      <c r="K376" s="18">
        <v>1488</v>
      </c>
      <c r="L376" s="18">
        <v>4659</v>
      </c>
      <c r="M376" s="20">
        <v>0.0863023</v>
      </c>
      <c r="N376" s="18">
        <v>8</v>
      </c>
      <c r="O376" s="18">
        <v>1</v>
      </c>
      <c r="P376" s="18">
        <v>4</v>
      </c>
      <c r="Q376" s="18">
        <v>3</v>
      </c>
      <c r="R376" s="18">
        <v>3</v>
      </c>
      <c r="S376" t="s" s="19">
        <v>43</v>
      </c>
      <c r="T376" s="18">
        <v>0</v>
      </c>
      <c r="U376" s="18">
        <v>0</v>
      </c>
      <c r="V376" s="18">
        <v>100000</v>
      </c>
      <c r="W376" t="s" s="19">
        <v>39</v>
      </c>
    </row>
    <row r="377" ht="20.05" customHeight="1">
      <c r="A377" s="15">
        <v>24</v>
      </c>
      <c r="B377" t="s" s="16">
        <f>CONCATENATE($A377,C377,G377,S377,R377)</f>
        <v>452</v>
      </c>
      <c r="C377" t="s" s="17">
        <v>37</v>
      </c>
      <c r="D377" s="18">
        <v>3</v>
      </c>
      <c r="E377" t="s" s="19">
        <v>136</v>
      </c>
      <c r="F377" s="18">
        <v>0</v>
      </c>
      <c r="G377" s="18">
        <v>0</v>
      </c>
      <c r="H377" t="s" s="19">
        <v>33</v>
      </c>
      <c r="I377" t="s" s="19">
        <v>446</v>
      </c>
      <c r="J377" s="18">
        <v>2964</v>
      </c>
      <c r="K377" s="18">
        <v>1488</v>
      </c>
      <c r="L377" s="18">
        <v>4659</v>
      </c>
      <c r="M377" s="20">
        <v>0.0554344</v>
      </c>
      <c r="N377" s="18">
        <v>8</v>
      </c>
      <c r="O377" s="18">
        <v>1</v>
      </c>
      <c r="P377" s="18">
        <v>3</v>
      </c>
      <c r="Q377" s="18">
        <v>2</v>
      </c>
      <c r="R377" s="18">
        <v>5</v>
      </c>
      <c r="S377" t="s" s="19">
        <v>43</v>
      </c>
      <c r="T377" s="18">
        <v>0</v>
      </c>
      <c r="U377" s="18">
        <v>0</v>
      </c>
      <c r="V377" s="18">
        <v>100000</v>
      </c>
      <c r="W377" t="s" s="19">
        <v>39</v>
      </c>
    </row>
    <row r="378" ht="20.05" customHeight="1">
      <c r="A378" s="15">
        <v>24</v>
      </c>
      <c r="B378" t="s" s="16">
        <f>CONCATENATE($A378,C378,G378,S378,R378)</f>
        <v>453</v>
      </c>
      <c r="C378" t="s" s="17">
        <v>37</v>
      </c>
      <c r="D378" s="18">
        <v>3</v>
      </c>
      <c r="E378" t="s" s="19">
        <v>136</v>
      </c>
      <c r="F378" s="18">
        <v>0</v>
      </c>
      <c r="G378" s="18">
        <v>0</v>
      </c>
      <c r="H378" t="s" s="19">
        <v>33</v>
      </c>
      <c r="I378" t="s" s="19">
        <v>446</v>
      </c>
      <c r="J378" s="18">
        <v>2964</v>
      </c>
      <c r="K378" s="18">
        <v>1488</v>
      </c>
      <c r="L378" s="18">
        <v>4659</v>
      </c>
      <c r="M378" s="20">
        <v>0.13663</v>
      </c>
      <c r="N378" s="18">
        <v>8</v>
      </c>
      <c r="O378" s="18">
        <v>1</v>
      </c>
      <c r="P378" s="18">
        <v>6</v>
      </c>
      <c r="Q378" s="18">
        <v>5</v>
      </c>
      <c r="R378" s="18">
        <v>1</v>
      </c>
      <c r="S378" t="s" s="19">
        <v>47</v>
      </c>
      <c r="T378" s="18">
        <v>0</v>
      </c>
      <c r="U378" s="18">
        <v>0</v>
      </c>
      <c r="V378" s="18">
        <v>100000</v>
      </c>
      <c r="W378" t="s" s="19">
        <v>39</v>
      </c>
    </row>
    <row r="379" ht="20.05" customHeight="1">
      <c r="A379" s="15">
        <v>24</v>
      </c>
      <c r="B379" t="s" s="16">
        <f>CONCATENATE($A379,C379,G379,S379,R379)</f>
        <v>454</v>
      </c>
      <c r="C379" t="s" s="17">
        <v>37</v>
      </c>
      <c r="D379" s="18">
        <v>3</v>
      </c>
      <c r="E379" t="s" s="19">
        <v>136</v>
      </c>
      <c r="F379" s="18">
        <v>0</v>
      </c>
      <c r="G379" s="18">
        <v>0</v>
      </c>
      <c r="H379" t="s" s="19">
        <v>33</v>
      </c>
      <c r="I379" t="s" s="19">
        <v>446</v>
      </c>
      <c r="J379" s="18">
        <v>2964</v>
      </c>
      <c r="K379" s="18">
        <v>1488</v>
      </c>
      <c r="L379" s="18">
        <v>4659</v>
      </c>
      <c r="M379" s="20">
        <v>0.08880830000000001</v>
      </c>
      <c r="N379" s="18">
        <v>8</v>
      </c>
      <c r="O379" s="18">
        <v>1</v>
      </c>
      <c r="P379" s="18">
        <v>4</v>
      </c>
      <c r="Q379" s="18">
        <v>3</v>
      </c>
      <c r="R379" s="18">
        <v>3</v>
      </c>
      <c r="S379" t="s" s="19">
        <v>47</v>
      </c>
      <c r="T379" s="18">
        <v>0</v>
      </c>
      <c r="U379" s="18">
        <v>0</v>
      </c>
      <c r="V379" s="18">
        <v>100000</v>
      </c>
      <c r="W379" t="s" s="19">
        <v>39</v>
      </c>
    </row>
    <row r="380" ht="20.05" customHeight="1">
      <c r="A380" s="15">
        <v>24</v>
      </c>
      <c r="B380" t="s" s="16">
        <f>CONCATENATE($A380,C380,G380,S380,R380)</f>
        <v>455</v>
      </c>
      <c r="C380" t="s" s="17">
        <v>37</v>
      </c>
      <c r="D380" s="18">
        <v>3</v>
      </c>
      <c r="E380" t="s" s="19">
        <v>136</v>
      </c>
      <c r="F380" s="18">
        <v>0</v>
      </c>
      <c r="G380" s="18">
        <v>0</v>
      </c>
      <c r="H380" t="s" s="19">
        <v>33</v>
      </c>
      <c r="I380" t="s" s="19">
        <v>446</v>
      </c>
      <c r="J380" s="18">
        <v>2964</v>
      </c>
      <c r="K380" s="18">
        <v>1488</v>
      </c>
      <c r="L380" s="18">
        <v>4659</v>
      </c>
      <c r="M380" s="20">
        <v>0.0559546</v>
      </c>
      <c r="N380" s="18">
        <v>8</v>
      </c>
      <c r="O380" s="18">
        <v>1</v>
      </c>
      <c r="P380" s="18">
        <v>3</v>
      </c>
      <c r="Q380" s="18">
        <v>2</v>
      </c>
      <c r="R380" s="18">
        <v>5</v>
      </c>
      <c r="S380" t="s" s="19">
        <v>47</v>
      </c>
      <c r="T380" s="18">
        <v>0</v>
      </c>
      <c r="U380" s="18">
        <v>0</v>
      </c>
      <c r="V380" s="18">
        <v>100000</v>
      </c>
      <c r="W380" t="s" s="19">
        <v>39</v>
      </c>
    </row>
    <row r="381" ht="20.05" customHeight="1">
      <c r="A381" s="15">
        <v>24</v>
      </c>
      <c r="B381" t="s" s="16">
        <f>CONCATENATE($A381,C381,G381,S381,R381)</f>
        <v>456</v>
      </c>
      <c r="C381" t="s" s="17">
        <v>31</v>
      </c>
      <c r="D381" s="18">
        <v>3</v>
      </c>
      <c r="E381" t="s" s="19">
        <v>136</v>
      </c>
      <c r="F381" s="18">
        <v>0</v>
      </c>
      <c r="G381" s="18">
        <v>1</v>
      </c>
      <c r="H381" t="s" s="19">
        <v>33</v>
      </c>
      <c r="I381" t="s" s="19">
        <v>446</v>
      </c>
      <c r="J381" s="18">
        <v>2973</v>
      </c>
      <c r="K381" s="18">
        <v>1497</v>
      </c>
      <c r="L381" s="18">
        <v>4677</v>
      </c>
      <c r="M381" s="20">
        <v>0.0459442</v>
      </c>
      <c r="N381" s="18">
        <v>8</v>
      </c>
      <c r="O381" s="18">
        <v>1</v>
      </c>
      <c r="P381" t="s" s="19">
        <v>35</v>
      </c>
      <c r="Q381" t="s" s="19">
        <v>35</v>
      </c>
      <c r="R381" t="s" s="19">
        <v>35</v>
      </c>
      <c r="S381" t="s" s="19">
        <v>35</v>
      </c>
      <c r="T381" t="s" s="19">
        <v>35</v>
      </c>
      <c r="U381" t="s" s="19">
        <v>35</v>
      </c>
      <c r="V381" t="s" s="19">
        <v>35</v>
      </c>
      <c r="W381" t="s" s="19">
        <v>35</v>
      </c>
    </row>
    <row r="382" ht="20.05" customHeight="1">
      <c r="A382" s="15">
        <v>24</v>
      </c>
      <c r="B382" t="s" s="16">
        <f>CONCATENATE($A382,C382,G382,S382,R382)</f>
        <v>457</v>
      </c>
      <c r="C382" t="s" s="17">
        <v>52</v>
      </c>
      <c r="D382" s="18">
        <v>3</v>
      </c>
      <c r="E382" t="s" s="19">
        <v>136</v>
      </c>
      <c r="F382" s="18">
        <v>0</v>
      </c>
      <c r="G382" s="18">
        <v>1</v>
      </c>
      <c r="H382" t="s" s="19">
        <v>33</v>
      </c>
      <c r="I382" t="s" s="19">
        <v>53</v>
      </c>
      <c r="J382" s="18">
        <v>564</v>
      </c>
      <c r="K382" s="18">
        <v>288</v>
      </c>
      <c r="L382" s="18">
        <v>669</v>
      </c>
      <c r="M382" s="20">
        <v>0.0976866</v>
      </c>
      <c r="N382" s="18">
        <v>8</v>
      </c>
      <c r="O382" s="18">
        <v>1</v>
      </c>
      <c r="P382" t="s" s="19">
        <v>35</v>
      </c>
      <c r="Q382" t="s" s="19">
        <v>35</v>
      </c>
      <c r="R382" t="s" s="19">
        <v>35</v>
      </c>
      <c r="S382" t="s" s="19">
        <v>35</v>
      </c>
      <c r="T382" t="s" s="19">
        <v>35</v>
      </c>
      <c r="U382" t="s" s="19">
        <v>35</v>
      </c>
      <c r="V382" t="s" s="19">
        <v>35</v>
      </c>
      <c r="W382" t="s" s="19">
        <v>35</v>
      </c>
    </row>
    <row r="383" ht="20.05" customHeight="1">
      <c r="A383" s="15">
        <v>24</v>
      </c>
      <c r="B383" t="s" s="16">
        <f>CONCATENATE($A383,C383,G383,S383,R383)</f>
        <v>458</v>
      </c>
      <c r="C383" t="s" s="17">
        <v>37</v>
      </c>
      <c r="D383" s="18">
        <v>3</v>
      </c>
      <c r="E383" t="s" s="19">
        <v>136</v>
      </c>
      <c r="F383" s="18">
        <v>0</v>
      </c>
      <c r="G383" s="18">
        <v>1</v>
      </c>
      <c r="H383" t="s" s="19">
        <v>33</v>
      </c>
      <c r="I383" t="s" s="19">
        <v>446</v>
      </c>
      <c r="J383" s="18">
        <v>2964</v>
      </c>
      <c r="K383" s="18">
        <v>1488</v>
      </c>
      <c r="L383" s="18">
        <v>4659</v>
      </c>
      <c r="M383" s="20">
        <v>0.08649229999999999</v>
      </c>
      <c r="N383" s="18">
        <v>8</v>
      </c>
      <c r="O383" s="18">
        <v>1</v>
      </c>
      <c r="P383" s="18">
        <v>4</v>
      </c>
      <c r="Q383" s="18">
        <v>3</v>
      </c>
      <c r="R383" s="18">
        <v>3</v>
      </c>
      <c r="S383" t="s" s="19">
        <v>43</v>
      </c>
      <c r="T383" s="18">
        <v>0</v>
      </c>
      <c r="U383" s="18">
        <v>0</v>
      </c>
      <c r="V383" s="18">
        <v>100000</v>
      </c>
      <c r="W383" t="s" s="19">
        <v>55</v>
      </c>
    </row>
    <row r="384" ht="20.05" customHeight="1">
      <c r="A384" s="15">
        <v>24</v>
      </c>
      <c r="B384" t="s" s="16">
        <f>CONCATENATE($A384,C384,G384,S384,R384)</f>
        <v>459</v>
      </c>
      <c r="C384" t="s" s="17">
        <v>57</v>
      </c>
      <c r="D384" s="18">
        <v>3</v>
      </c>
      <c r="E384" t="s" s="19">
        <v>136</v>
      </c>
      <c r="F384" s="18">
        <v>0</v>
      </c>
      <c r="G384" s="18">
        <v>0</v>
      </c>
      <c r="H384" t="s" s="19">
        <v>33</v>
      </c>
      <c r="I384" t="s" s="19">
        <v>58</v>
      </c>
      <c r="J384" s="18">
        <v>5236</v>
      </c>
      <c r="K384" s="18">
        <v>2624</v>
      </c>
      <c r="L384" s="18">
        <v>8979</v>
      </c>
      <c r="M384" s="20">
        <v>3.60752</v>
      </c>
      <c r="N384" s="18">
        <v>4</v>
      </c>
      <c r="O384" s="18">
        <v>1</v>
      </c>
      <c r="P384" t="s" s="19">
        <v>35</v>
      </c>
      <c r="Q384" t="s" s="19">
        <v>35</v>
      </c>
      <c r="R384" t="s" s="19">
        <v>35</v>
      </c>
      <c r="S384" t="s" s="19">
        <v>35</v>
      </c>
      <c r="T384" t="s" s="19">
        <v>35</v>
      </c>
      <c r="U384" t="s" s="19">
        <v>35</v>
      </c>
      <c r="V384" t="s" s="19">
        <v>35</v>
      </c>
      <c r="W384" t="s" s="19">
        <v>35</v>
      </c>
    </row>
    <row r="385" ht="20.05" customHeight="1">
      <c r="A385" s="15">
        <v>24</v>
      </c>
      <c r="B385" t="s" s="16">
        <f>CONCATENATE($A385,C385,G385,S385,R385)</f>
        <v>460</v>
      </c>
      <c r="C385" t="s" s="17">
        <v>60</v>
      </c>
      <c r="D385" s="18">
        <v>3</v>
      </c>
      <c r="E385" t="s" s="19">
        <v>136</v>
      </c>
      <c r="F385" s="18">
        <v>0</v>
      </c>
      <c r="G385" s="18">
        <v>0</v>
      </c>
      <c r="H385" t="s" s="19">
        <v>33</v>
      </c>
      <c r="I385" t="s" s="19">
        <v>58</v>
      </c>
      <c r="J385" s="18">
        <v>5236</v>
      </c>
      <c r="K385" s="18">
        <v>2624</v>
      </c>
      <c r="L385" s="18">
        <v>8979</v>
      </c>
      <c r="M385" s="20">
        <v>2.22445</v>
      </c>
      <c r="N385" s="18">
        <v>4</v>
      </c>
      <c r="O385" s="18">
        <v>1</v>
      </c>
      <c r="P385" t="s" s="19">
        <v>35</v>
      </c>
      <c r="Q385" t="s" s="19">
        <v>35</v>
      </c>
      <c r="R385" t="s" s="19">
        <v>35</v>
      </c>
      <c r="S385" t="s" s="19">
        <v>35</v>
      </c>
      <c r="T385" t="s" s="19">
        <v>35</v>
      </c>
      <c r="U385" t="s" s="19">
        <v>35</v>
      </c>
      <c r="V385" t="s" s="19">
        <v>35</v>
      </c>
      <c r="W385" t="s" s="19">
        <v>35</v>
      </c>
    </row>
    <row r="386" ht="20.05" customHeight="1">
      <c r="A386" s="15">
        <v>24</v>
      </c>
      <c r="B386" t="s" s="16">
        <f>CONCATENATE($A386,C386,G386,S386,R386)</f>
        <v>461</v>
      </c>
      <c r="C386" t="s" s="17">
        <v>62</v>
      </c>
      <c r="D386" s="18">
        <v>3</v>
      </c>
      <c r="E386" t="s" s="19">
        <v>136</v>
      </c>
      <c r="F386" s="18">
        <v>0</v>
      </c>
      <c r="G386" s="18">
        <v>0</v>
      </c>
      <c r="H386" t="s" s="19">
        <v>33</v>
      </c>
      <c r="I386" t="s" s="19">
        <v>58</v>
      </c>
      <c r="J386" s="18">
        <v>4636</v>
      </c>
      <c r="K386" s="18">
        <v>2324</v>
      </c>
      <c r="L386" s="18">
        <v>7829</v>
      </c>
      <c r="M386" s="20">
        <v>2.63076</v>
      </c>
      <c r="N386" s="18">
        <v>4</v>
      </c>
      <c r="O386" s="18">
        <v>1</v>
      </c>
      <c r="P386" t="s" s="19">
        <v>35</v>
      </c>
      <c r="Q386" t="s" s="19">
        <v>35</v>
      </c>
      <c r="R386" t="s" s="19">
        <v>35</v>
      </c>
      <c r="S386" t="s" s="19">
        <v>35</v>
      </c>
      <c r="T386" t="s" s="19">
        <v>35</v>
      </c>
      <c r="U386" t="s" s="19">
        <v>35</v>
      </c>
      <c r="V386" t="s" s="19">
        <v>35</v>
      </c>
      <c r="W386" t="s" s="19">
        <v>35</v>
      </c>
    </row>
    <row r="387" ht="20.05" customHeight="1">
      <c r="A387" s="15">
        <v>25</v>
      </c>
      <c r="B387" t="s" s="16">
        <f>CONCATENATE($A387,C387,G387,S387,R387)</f>
        <v>462</v>
      </c>
      <c r="C387" t="s" s="17">
        <v>31</v>
      </c>
      <c r="D387" s="18">
        <v>3</v>
      </c>
      <c r="E387" t="s" s="19">
        <v>34</v>
      </c>
      <c r="F387" s="18">
        <v>1</v>
      </c>
      <c r="G387" s="18">
        <v>0</v>
      </c>
      <c r="H387" t="s" s="19">
        <v>80</v>
      </c>
      <c r="I387" t="s" s="19">
        <v>463</v>
      </c>
      <c r="J387" s="18">
        <v>3652</v>
      </c>
      <c r="K387" s="18">
        <v>1832</v>
      </c>
      <c r="L387" s="18">
        <v>5765</v>
      </c>
      <c r="M387" s="20">
        <v>0.139601</v>
      </c>
      <c r="N387" s="18">
        <v>8</v>
      </c>
      <c r="O387" s="18">
        <v>1</v>
      </c>
      <c r="P387" t="s" s="19">
        <v>35</v>
      </c>
      <c r="Q387" t="s" s="19">
        <v>35</v>
      </c>
      <c r="R387" t="s" s="19">
        <v>35</v>
      </c>
      <c r="S387" t="s" s="19">
        <v>35</v>
      </c>
      <c r="T387" t="s" s="19">
        <v>35</v>
      </c>
      <c r="U387" t="s" s="19">
        <v>35</v>
      </c>
      <c r="V387" t="s" s="19">
        <v>35</v>
      </c>
      <c r="W387" t="s" s="19">
        <v>35</v>
      </c>
    </row>
    <row r="388" ht="20.05" customHeight="1">
      <c r="A388" s="15">
        <v>25</v>
      </c>
      <c r="B388" t="s" s="16">
        <f>CONCATENATE($A388,C388,G388,S388,R388)</f>
        <v>464</v>
      </c>
      <c r="C388" t="s" s="17">
        <v>37</v>
      </c>
      <c r="D388" s="18">
        <v>3</v>
      </c>
      <c r="E388" t="s" s="19">
        <v>34</v>
      </c>
      <c r="F388" s="18">
        <v>1</v>
      </c>
      <c r="G388" s="18">
        <v>0</v>
      </c>
      <c r="H388" t="s" s="19">
        <v>80</v>
      </c>
      <c r="I388" t="s" s="19">
        <v>463</v>
      </c>
      <c r="J388" s="18">
        <v>3652</v>
      </c>
      <c r="K388" s="18">
        <v>1832</v>
      </c>
      <c r="L388" s="18">
        <v>5765</v>
      </c>
      <c r="M388" s="20">
        <v>0.241586</v>
      </c>
      <c r="N388" s="18">
        <v>8</v>
      </c>
      <c r="O388" s="18">
        <v>1</v>
      </c>
      <c r="P388" s="18">
        <v>5</v>
      </c>
      <c r="Q388" s="18">
        <v>3</v>
      </c>
      <c r="R388" s="18">
        <v>1</v>
      </c>
      <c r="S388" t="s" s="19">
        <v>38</v>
      </c>
      <c r="T388" s="18">
        <v>0</v>
      </c>
      <c r="U388" s="18">
        <v>0</v>
      </c>
      <c r="V388" s="18">
        <v>100000</v>
      </c>
      <c r="W388" t="s" s="19">
        <v>39</v>
      </c>
    </row>
    <row r="389" ht="20.05" customHeight="1">
      <c r="A389" s="15">
        <v>25</v>
      </c>
      <c r="B389" t="s" s="16">
        <f>CONCATENATE($A389,C389,G389,S389,R389)</f>
        <v>465</v>
      </c>
      <c r="C389" t="s" s="17">
        <v>37</v>
      </c>
      <c r="D389" s="18">
        <v>3</v>
      </c>
      <c r="E389" t="s" s="19">
        <v>34</v>
      </c>
      <c r="F389" s="18">
        <v>1</v>
      </c>
      <c r="G389" s="18">
        <v>0</v>
      </c>
      <c r="H389" t="s" s="19">
        <v>80</v>
      </c>
      <c r="I389" t="s" s="19">
        <v>463</v>
      </c>
      <c r="J389" s="18">
        <v>3652</v>
      </c>
      <c r="K389" s="18">
        <v>1832</v>
      </c>
      <c r="L389" s="18">
        <v>5765</v>
      </c>
      <c r="M389" s="20">
        <v>0.171098</v>
      </c>
      <c r="N389" s="18">
        <v>8</v>
      </c>
      <c r="O389" s="18">
        <v>1</v>
      </c>
      <c r="P389" s="18">
        <v>3</v>
      </c>
      <c r="Q389" s="18">
        <v>1</v>
      </c>
      <c r="R389" s="18">
        <v>3</v>
      </c>
      <c r="S389" t="s" s="19">
        <v>38</v>
      </c>
      <c r="T389" s="18">
        <v>0</v>
      </c>
      <c r="U389" s="18">
        <v>0</v>
      </c>
      <c r="V389" s="18">
        <v>100000</v>
      </c>
      <c r="W389" t="s" s="19">
        <v>39</v>
      </c>
    </row>
    <row r="390" ht="20.05" customHeight="1">
      <c r="A390" s="15">
        <v>25</v>
      </c>
      <c r="B390" t="s" s="16">
        <f>CONCATENATE($A390,C390,G390,S390,R390)</f>
        <v>466</v>
      </c>
      <c r="C390" t="s" s="17">
        <v>37</v>
      </c>
      <c r="D390" s="18">
        <v>3</v>
      </c>
      <c r="E390" t="s" s="19">
        <v>34</v>
      </c>
      <c r="F390" s="18">
        <v>1</v>
      </c>
      <c r="G390" s="18">
        <v>0</v>
      </c>
      <c r="H390" t="s" s="19">
        <v>80</v>
      </c>
      <c r="I390" t="s" s="19">
        <v>463</v>
      </c>
      <c r="J390" s="18">
        <v>3652</v>
      </c>
      <c r="K390" s="18">
        <v>1832</v>
      </c>
      <c r="L390" s="18">
        <v>5765</v>
      </c>
      <c r="M390" s="20">
        <v>0.170897</v>
      </c>
      <c r="N390" s="18">
        <v>8</v>
      </c>
      <c r="O390" s="18">
        <v>1</v>
      </c>
      <c r="P390" s="18">
        <v>3</v>
      </c>
      <c r="Q390" s="18">
        <v>1</v>
      </c>
      <c r="R390" s="18">
        <v>5</v>
      </c>
      <c r="S390" t="s" s="19">
        <v>38</v>
      </c>
      <c r="T390" s="18">
        <v>0</v>
      </c>
      <c r="U390" s="18">
        <v>0</v>
      </c>
      <c r="V390" s="18">
        <v>100000</v>
      </c>
      <c r="W390" t="s" s="19">
        <v>39</v>
      </c>
    </row>
    <row r="391" ht="20.05" customHeight="1">
      <c r="A391" s="15">
        <v>25</v>
      </c>
      <c r="B391" t="s" s="16">
        <f>CONCATENATE($A391,C391,G391,S391,R391)</f>
        <v>467</v>
      </c>
      <c r="C391" t="s" s="17">
        <v>37</v>
      </c>
      <c r="D391" s="18">
        <v>3</v>
      </c>
      <c r="E391" t="s" s="19">
        <v>34</v>
      </c>
      <c r="F391" s="18">
        <v>1</v>
      </c>
      <c r="G391" s="18">
        <v>0</v>
      </c>
      <c r="H391" t="s" s="19">
        <v>80</v>
      </c>
      <c r="I391" t="s" s="19">
        <v>34</v>
      </c>
      <c r="J391" s="18">
        <v>2936</v>
      </c>
      <c r="K391" s="18">
        <v>1474</v>
      </c>
      <c r="L391" s="18">
        <v>4410</v>
      </c>
      <c r="M391" s="20">
        <v>0.135029</v>
      </c>
      <c r="N391" s="18">
        <v>8</v>
      </c>
      <c r="O391" s="18">
        <v>1</v>
      </c>
      <c r="P391" s="18">
        <v>3</v>
      </c>
      <c r="Q391" s="18">
        <v>1</v>
      </c>
      <c r="R391" s="18">
        <v>1</v>
      </c>
      <c r="S391" t="s" s="19">
        <v>43</v>
      </c>
      <c r="T391" s="18">
        <v>0</v>
      </c>
      <c r="U391" s="18">
        <v>0</v>
      </c>
      <c r="V391" s="18">
        <v>100000</v>
      </c>
      <c r="W391" t="s" s="19">
        <v>39</v>
      </c>
    </row>
    <row r="392" ht="20.05" customHeight="1">
      <c r="A392" s="15">
        <v>25</v>
      </c>
      <c r="B392" t="s" s="16">
        <f>CONCATENATE($A392,C392,G392,S392,R392)</f>
        <v>468</v>
      </c>
      <c r="C392" t="s" s="17">
        <v>37</v>
      </c>
      <c r="D392" s="18">
        <v>3</v>
      </c>
      <c r="E392" t="s" s="19">
        <v>34</v>
      </c>
      <c r="F392" s="18">
        <v>1</v>
      </c>
      <c r="G392" s="18">
        <v>0</v>
      </c>
      <c r="H392" t="s" s="19">
        <v>80</v>
      </c>
      <c r="I392" t="s" s="19">
        <v>463</v>
      </c>
      <c r="J392" s="18">
        <v>3652</v>
      </c>
      <c r="K392" s="18">
        <v>1832</v>
      </c>
      <c r="L392" s="18">
        <v>5765</v>
      </c>
      <c r="M392" s="20">
        <v>0.164558</v>
      </c>
      <c r="N392" s="18">
        <v>8</v>
      </c>
      <c r="O392" s="18">
        <v>1</v>
      </c>
      <c r="P392" s="18">
        <v>3</v>
      </c>
      <c r="Q392" s="18">
        <v>1</v>
      </c>
      <c r="R392" s="18">
        <v>3</v>
      </c>
      <c r="S392" t="s" s="19">
        <v>43</v>
      </c>
      <c r="T392" s="18">
        <v>0</v>
      </c>
      <c r="U392" s="18">
        <v>0</v>
      </c>
      <c r="V392" s="18">
        <v>100000</v>
      </c>
      <c r="W392" t="s" s="19">
        <v>39</v>
      </c>
    </row>
    <row r="393" ht="20.05" customHeight="1">
      <c r="A393" s="15">
        <v>25</v>
      </c>
      <c r="B393" t="s" s="16">
        <f>CONCATENATE($A393,C393,G393,S393,R393)</f>
        <v>469</v>
      </c>
      <c r="C393" t="s" s="17">
        <v>37</v>
      </c>
      <c r="D393" s="18">
        <v>3</v>
      </c>
      <c r="E393" t="s" s="19">
        <v>34</v>
      </c>
      <c r="F393" s="18">
        <v>1</v>
      </c>
      <c r="G393" s="18">
        <v>0</v>
      </c>
      <c r="H393" t="s" s="19">
        <v>80</v>
      </c>
      <c r="I393" t="s" s="19">
        <v>463</v>
      </c>
      <c r="J393" s="18">
        <v>3652</v>
      </c>
      <c r="K393" s="18">
        <v>1832</v>
      </c>
      <c r="L393" s="18">
        <v>5765</v>
      </c>
      <c r="M393" s="20">
        <v>0.165657</v>
      </c>
      <c r="N393" s="18">
        <v>8</v>
      </c>
      <c r="O393" s="18">
        <v>1</v>
      </c>
      <c r="P393" s="18">
        <v>3</v>
      </c>
      <c r="Q393" s="18">
        <v>1</v>
      </c>
      <c r="R393" s="18">
        <v>5</v>
      </c>
      <c r="S393" t="s" s="19">
        <v>43</v>
      </c>
      <c r="T393" s="18">
        <v>0</v>
      </c>
      <c r="U393" s="18">
        <v>0</v>
      </c>
      <c r="V393" s="18">
        <v>100000</v>
      </c>
      <c r="W393" t="s" s="19">
        <v>39</v>
      </c>
    </row>
    <row r="394" ht="20.05" customHeight="1">
      <c r="A394" s="15">
        <v>25</v>
      </c>
      <c r="B394" t="s" s="16">
        <f>CONCATENATE($A394,C394,G394,S394,R394)</f>
        <v>470</v>
      </c>
      <c r="C394" t="s" s="17">
        <v>37</v>
      </c>
      <c r="D394" s="18">
        <v>3</v>
      </c>
      <c r="E394" t="s" s="19">
        <v>34</v>
      </c>
      <c r="F394" s="18">
        <v>1</v>
      </c>
      <c r="G394" s="18">
        <v>0</v>
      </c>
      <c r="H394" t="s" s="19">
        <v>80</v>
      </c>
      <c r="I394" t="s" s="19">
        <v>34</v>
      </c>
      <c r="J394" s="18">
        <v>2936</v>
      </c>
      <c r="K394" s="18">
        <v>1474</v>
      </c>
      <c r="L394" s="18">
        <v>4386</v>
      </c>
      <c r="M394" s="20">
        <v>0.124655</v>
      </c>
      <c r="N394" s="18">
        <v>8</v>
      </c>
      <c r="O394" s="18">
        <v>1</v>
      </c>
      <c r="P394" s="18">
        <v>3</v>
      </c>
      <c r="Q394" s="18">
        <v>1</v>
      </c>
      <c r="R394" s="18">
        <v>1</v>
      </c>
      <c r="S394" t="s" s="19">
        <v>47</v>
      </c>
      <c r="T394" s="18">
        <v>0</v>
      </c>
      <c r="U394" s="18">
        <v>0</v>
      </c>
      <c r="V394" s="18">
        <v>100000</v>
      </c>
      <c r="W394" t="s" s="19">
        <v>39</v>
      </c>
    </row>
    <row r="395" ht="20.05" customHeight="1">
      <c r="A395" s="15">
        <v>25</v>
      </c>
      <c r="B395" t="s" s="16">
        <f>CONCATENATE($A395,C395,G395,S395,R395)</f>
        <v>471</v>
      </c>
      <c r="C395" t="s" s="17">
        <v>37</v>
      </c>
      <c r="D395" s="18">
        <v>3</v>
      </c>
      <c r="E395" t="s" s="19">
        <v>34</v>
      </c>
      <c r="F395" s="18">
        <v>1</v>
      </c>
      <c r="G395" s="18">
        <v>0</v>
      </c>
      <c r="H395" t="s" s="19">
        <v>80</v>
      </c>
      <c r="I395" t="s" s="19">
        <v>463</v>
      </c>
      <c r="J395" s="18">
        <v>3652</v>
      </c>
      <c r="K395" s="18">
        <v>1832</v>
      </c>
      <c r="L395" s="18">
        <v>5765</v>
      </c>
      <c r="M395" s="20">
        <v>0.165944</v>
      </c>
      <c r="N395" s="18">
        <v>8</v>
      </c>
      <c r="O395" s="18">
        <v>1</v>
      </c>
      <c r="P395" s="18">
        <v>3</v>
      </c>
      <c r="Q395" s="18">
        <v>1</v>
      </c>
      <c r="R395" s="18">
        <v>3</v>
      </c>
      <c r="S395" t="s" s="19">
        <v>47</v>
      </c>
      <c r="T395" s="18">
        <v>0</v>
      </c>
      <c r="U395" s="18">
        <v>0</v>
      </c>
      <c r="V395" s="18">
        <v>100000</v>
      </c>
      <c r="W395" t="s" s="19">
        <v>39</v>
      </c>
    </row>
    <row r="396" ht="20.05" customHeight="1">
      <c r="A396" s="15">
        <v>25</v>
      </c>
      <c r="B396" t="s" s="16">
        <f>CONCATENATE($A396,C396,G396,S396,R396)</f>
        <v>472</v>
      </c>
      <c r="C396" t="s" s="17">
        <v>37</v>
      </c>
      <c r="D396" s="18">
        <v>3</v>
      </c>
      <c r="E396" t="s" s="19">
        <v>34</v>
      </c>
      <c r="F396" s="18">
        <v>1</v>
      </c>
      <c r="G396" s="18">
        <v>0</v>
      </c>
      <c r="H396" t="s" s="19">
        <v>80</v>
      </c>
      <c r="I396" t="s" s="19">
        <v>463</v>
      </c>
      <c r="J396" s="18">
        <v>3652</v>
      </c>
      <c r="K396" s="18">
        <v>1832</v>
      </c>
      <c r="L396" s="18">
        <v>5765</v>
      </c>
      <c r="M396" s="20">
        <v>0.171276</v>
      </c>
      <c r="N396" s="18">
        <v>8</v>
      </c>
      <c r="O396" s="18">
        <v>1</v>
      </c>
      <c r="P396" s="18">
        <v>3</v>
      </c>
      <c r="Q396" s="18">
        <v>1</v>
      </c>
      <c r="R396" s="18">
        <v>5</v>
      </c>
      <c r="S396" t="s" s="19">
        <v>47</v>
      </c>
      <c r="T396" s="18">
        <v>0</v>
      </c>
      <c r="U396" s="18">
        <v>0</v>
      </c>
      <c r="V396" s="18">
        <v>100000</v>
      </c>
      <c r="W396" t="s" s="19">
        <v>39</v>
      </c>
    </row>
    <row r="397" ht="20.05" customHeight="1">
      <c r="A397" s="15">
        <v>25</v>
      </c>
      <c r="B397" t="s" s="16">
        <f>CONCATENATE($A397,C397,G397,S397,R397)</f>
        <v>473</v>
      </c>
      <c r="C397" t="s" s="17">
        <v>31</v>
      </c>
      <c r="D397" s="18">
        <v>3</v>
      </c>
      <c r="E397" t="s" s="19">
        <v>34</v>
      </c>
      <c r="F397" s="18">
        <v>1</v>
      </c>
      <c r="G397" s="18">
        <v>1</v>
      </c>
      <c r="H397" t="s" s="19">
        <v>80</v>
      </c>
      <c r="I397" t="s" s="19">
        <v>463</v>
      </c>
      <c r="J397" s="18">
        <v>3661</v>
      </c>
      <c r="K397" s="18">
        <v>1841</v>
      </c>
      <c r="L397" s="18">
        <v>5783</v>
      </c>
      <c r="M397" s="20">
        <v>0.121299</v>
      </c>
      <c r="N397" s="18">
        <v>8</v>
      </c>
      <c r="O397" s="18">
        <v>1</v>
      </c>
      <c r="P397" t="s" s="19">
        <v>35</v>
      </c>
      <c r="Q397" t="s" s="19">
        <v>35</v>
      </c>
      <c r="R397" t="s" s="19">
        <v>35</v>
      </c>
      <c r="S397" t="s" s="19">
        <v>35</v>
      </c>
      <c r="T397" t="s" s="19">
        <v>35</v>
      </c>
      <c r="U397" t="s" s="19">
        <v>35</v>
      </c>
      <c r="V397" t="s" s="19">
        <v>35</v>
      </c>
      <c r="W397" t="s" s="19">
        <v>35</v>
      </c>
    </row>
    <row r="398" ht="20.05" customHeight="1">
      <c r="A398" s="15">
        <v>25</v>
      </c>
      <c r="B398" t="s" s="16">
        <f>CONCATENATE($A398,C398,G398,S398,R398)</f>
        <v>474</v>
      </c>
      <c r="C398" t="s" s="17">
        <v>52</v>
      </c>
      <c r="D398" s="18">
        <v>3</v>
      </c>
      <c r="E398" t="s" s="19">
        <v>34</v>
      </c>
      <c r="F398" s="18">
        <v>1</v>
      </c>
      <c r="G398" s="18">
        <v>1</v>
      </c>
      <c r="H398" t="s" s="19">
        <v>80</v>
      </c>
      <c r="I398" t="s" s="19">
        <v>53</v>
      </c>
      <c r="J398" s="18">
        <v>712</v>
      </c>
      <c r="K398" s="18">
        <v>362</v>
      </c>
      <c r="L398" s="18">
        <v>858</v>
      </c>
      <c r="M398" s="20">
        <v>0.168387</v>
      </c>
      <c r="N398" s="18">
        <v>8</v>
      </c>
      <c r="O398" s="18">
        <v>1</v>
      </c>
      <c r="P398" t="s" s="19">
        <v>35</v>
      </c>
      <c r="Q398" t="s" s="19">
        <v>35</v>
      </c>
      <c r="R398" t="s" s="19">
        <v>35</v>
      </c>
      <c r="S398" t="s" s="19">
        <v>35</v>
      </c>
      <c r="T398" t="s" s="19">
        <v>35</v>
      </c>
      <c r="U398" t="s" s="19">
        <v>35</v>
      </c>
      <c r="V398" t="s" s="19">
        <v>35</v>
      </c>
      <c r="W398" t="s" s="19">
        <v>35</v>
      </c>
    </row>
    <row r="399" ht="20.05" customHeight="1">
      <c r="A399" s="15">
        <v>25</v>
      </c>
      <c r="B399" t="s" s="16">
        <f>CONCATENATE($A399,C399,G399,S399,R399)</f>
        <v>475</v>
      </c>
      <c r="C399" t="s" s="17">
        <v>37</v>
      </c>
      <c r="D399" s="18">
        <v>3</v>
      </c>
      <c r="E399" t="s" s="19">
        <v>34</v>
      </c>
      <c r="F399" s="18">
        <v>1</v>
      </c>
      <c r="G399" s="18">
        <v>1</v>
      </c>
      <c r="H399" t="s" s="19">
        <v>80</v>
      </c>
      <c r="I399" t="s" s="19">
        <v>463</v>
      </c>
      <c r="J399" s="18">
        <v>3652</v>
      </c>
      <c r="K399" s="18">
        <v>1832</v>
      </c>
      <c r="L399" s="18">
        <v>5765</v>
      </c>
      <c r="M399" s="20">
        <v>0.165109</v>
      </c>
      <c r="N399" s="18">
        <v>8</v>
      </c>
      <c r="O399" s="18">
        <v>1</v>
      </c>
      <c r="P399" s="18">
        <v>3</v>
      </c>
      <c r="Q399" s="18">
        <v>1</v>
      </c>
      <c r="R399" s="18">
        <v>3</v>
      </c>
      <c r="S399" t="s" s="19">
        <v>43</v>
      </c>
      <c r="T399" s="18">
        <v>0</v>
      </c>
      <c r="U399" s="18">
        <v>0</v>
      </c>
      <c r="V399" s="18">
        <v>100000</v>
      </c>
      <c r="W399" t="s" s="19">
        <v>55</v>
      </c>
    </row>
    <row r="400" ht="20.05" customHeight="1">
      <c r="A400" s="15">
        <v>25</v>
      </c>
      <c r="B400" t="s" s="16">
        <f>CONCATENATE($A400,C400,G400,S400,R400)</f>
        <v>476</v>
      </c>
      <c r="C400" t="s" s="17">
        <v>57</v>
      </c>
      <c r="D400" s="18">
        <v>3</v>
      </c>
      <c r="E400" t="s" s="19">
        <v>34</v>
      </c>
      <c r="F400" s="18">
        <v>0</v>
      </c>
      <c r="G400" s="18">
        <v>0</v>
      </c>
      <c r="H400" t="s" s="19">
        <v>80</v>
      </c>
      <c r="I400" t="s" s="19">
        <v>58</v>
      </c>
      <c r="J400" s="18">
        <v>5976</v>
      </c>
      <c r="K400" s="18">
        <v>2994</v>
      </c>
      <c r="L400" s="18">
        <v>10228</v>
      </c>
      <c r="M400" s="20">
        <v>15.7152</v>
      </c>
      <c r="N400" s="18">
        <v>4</v>
      </c>
      <c r="O400" s="18">
        <v>1</v>
      </c>
      <c r="P400" t="s" s="19">
        <v>35</v>
      </c>
      <c r="Q400" t="s" s="19">
        <v>35</v>
      </c>
      <c r="R400" t="s" s="19">
        <v>35</v>
      </c>
      <c r="S400" t="s" s="19">
        <v>35</v>
      </c>
      <c r="T400" t="s" s="19">
        <v>35</v>
      </c>
      <c r="U400" t="s" s="19">
        <v>35</v>
      </c>
      <c r="V400" t="s" s="19">
        <v>35</v>
      </c>
      <c r="W400" t="s" s="19">
        <v>35</v>
      </c>
    </row>
    <row r="401" ht="20.05" customHeight="1">
      <c r="A401" s="15">
        <v>25</v>
      </c>
      <c r="B401" t="s" s="16">
        <f>CONCATENATE($A401,C401,G401,S401,R401)</f>
        <v>477</v>
      </c>
      <c r="C401" t="s" s="17">
        <v>60</v>
      </c>
      <c r="D401" s="18">
        <v>3</v>
      </c>
      <c r="E401" t="s" s="19">
        <v>34</v>
      </c>
      <c r="F401" s="18">
        <v>0</v>
      </c>
      <c r="G401" s="18">
        <v>0</v>
      </c>
      <c r="H401" t="s" s="19">
        <v>80</v>
      </c>
      <c r="I401" t="s" s="19">
        <v>58</v>
      </c>
      <c r="J401" s="18">
        <v>5976</v>
      </c>
      <c r="K401" s="18">
        <v>2994</v>
      </c>
      <c r="L401" s="18">
        <v>10228</v>
      </c>
      <c r="M401" s="20">
        <v>14.0117</v>
      </c>
      <c r="N401" s="18">
        <v>4</v>
      </c>
      <c r="O401" s="18">
        <v>1</v>
      </c>
      <c r="P401" t="s" s="19">
        <v>35</v>
      </c>
      <c r="Q401" t="s" s="19">
        <v>35</v>
      </c>
      <c r="R401" t="s" s="19">
        <v>35</v>
      </c>
      <c r="S401" t="s" s="19">
        <v>35</v>
      </c>
      <c r="T401" t="s" s="19">
        <v>35</v>
      </c>
      <c r="U401" t="s" s="19">
        <v>35</v>
      </c>
      <c r="V401" t="s" s="19">
        <v>35</v>
      </c>
      <c r="W401" t="s" s="19">
        <v>35</v>
      </c>
    </row>
    <row r="402" ht="20.05" customHeight="1">
      <c r="A402" s="15">
        <v>25</v>
      </c>
      <c r="B402" t="s" s="16">
        <f>CONCATENATE($A402,C402,G402,S402,R402)</f>
        <v>478</v>
      </c>
      <c r="C402" t="s" s="17">
        <v>62</v>
      </c>
      <c r="D402" s="18">
        <v>3</v>
      </c>
      <c r="E402" t="s" s="19">
        <v>34</v>
      </c>
      <c r="F402" s="18">
        <v>0</v>
      </c>
      <c r="G402" s="18">
        <v>0</v>
      </c>
      <c r="H402" t="s" s="19">
        <v>80</v>
      </c>
      <c r="I402" t="s" s="19">
        <v>58</v>
      </c>
      <c r="J402" s="18">
        <v>5976</v>
      </c>
      <c r="K402" s="18">
        <v>2994</v>
      </c>
      <c r="L402" s="18">
        <v>10228</v>
      </c>
      <c r="M402" s="20">
        <v>14.0433</v>
      </c>
      <c r="N402" s="18">
        <v>4</v>
      </c>
      <c r="O402" s="18">
        <v>1</v>
      </c>
      <c r="P402" t="s" s="19">
        <v>35</v>
      </c>
      <c r="Q402" t="s" s="19">
        <v>35</v>
      </c>
      <c r="R402" t="s" s="19">
        <v>35</v>
      </c>
      <c r="S402" t="s" s="19">
        <v>35</v>
      </c>
      <c r="T402" t="s" s="19">
        <v>35</v>
      </c>
      <c r="U402" t="s" s="19">
        <v>35</v>
      </c>
      <c r="V402" t="s" s="19">
        <v>35</v>
      </c>
      <c r="W402" t="s" s="19">
        <v>35</v>
      </c>
    </row>
    <row r="403" ht="20.05" customHeight="1">
      <c r="A403" s="15">
        <v>26</v>
      </c>
      <c r="B403" t="s" s="16">
        <f>CONCATENATE($A403,C403,G403,S403,R403)</f>
        <v>479</v>
      </c>
      <c r="C403" t="s" s="17">
        <v>31</v>
      </c>
      <c r="D403" s="18">
        <v>3</v>
      </c>
      <c r="E403" t="s" s="19">
        <v>34</v>
      </c>
      <c r="F403" s="18">
        <v>0</v>
      </c>
      <c r="G403" s="18">
        <v>0</v>
      </c>
      <c r="H403" t="s" s="19">
        <v>80</v>
      </c>
      <c r="I403" t="s" s="19">
        <v>480</v>
      </c>
      <c r="J403" s="18">
        <v>3860</v>
      </c>
      <c r="K403" s="18">
        <v>1936</v>
      </c>
      <c r="L403" s="18">
        <v>6097</v>
      </c>
      <c r="M403" s="20">
        <v>0.0632655</v>
      </c>
      <c r="N403" s="18">
        <v>8</v>
      </c>
      <c r="O403" s="18">
        <v>1</v>
      </c>
      <c r="P403" t="s" s="19">
        <v>35</v>
      </c>
      <c r="Q403" t="s" s="19">
        <v>35</v>
      </c>
      <c r="R403" t="s" s="19">
        <v>35</v>
      </c>
      <c r="S403" t="s" s="19">
        <v>35</v>
      </c>
      <c r="T403" t="s" s="19">
        <v>35</v>
      </c>
      <c r="U403" t="s" s="19">
        <v>35</v>
      </c>
      <c r="V403" t="s" s="19">
        <v>35</v>
      </c>
      <c r="W403" t="s" s="19">
        <v>35</v>
      </c>
    </row>
    <row r="404" ht="20.05" customHeight="1">
      <c r="A404" s="15">
        <v>26</v>
      </c>
      <c r="B404" t="s" s="16">
        <f>CONCATENATE($A404,C404,G404,S404,R404)</f>
        <v>481</v>
      </c>
      <c r="C404" t="s" s="17">
        <v>37</v>
      </c>
      <c r="D404" s="18">
        <v>3</v>
      </c>
      <c r="E404" t="s" s="19">
        <v>34</v>
      </c>
      <c r="F404" s="18">
        <v>0</v>
      </c>
      <c r="G404" s="18">
        <v>0</v>
      </c>
      <c r="H404" t="s" s="19">
        <v>80</v>
      </c>
      <c r="I404" t="s" s="19">
        <v>480</v>
      </c>
      <c r="J404" s="18">
        <v>3860</v>
      </c>
      <c r="K404" s="18">
        <v>1936</v>
      </c>
      <c r="L404" s="18">
        <v>6097</v>
      </c>
      <c r="M404" s="20">
        <v>0.151404</v>
      </c>
      <c r="N404" s="18">
        <v>8</v>
      </c>
      <c r="O404" s="18">
        <v>1</v>
      </c>
      <c r="P404" s="18">
        <v>5</v>
      </c>
      <c r="Q404" s="18">
        <v>4</v>
      </c>
      <c r="R404" s="18">
        <v>1</v>
      </c>
      <c r="S404" t="s" s="19">
        <v>38</v>
      </c>
      <c r="T404" s="18">
        <v>0</v>
      </c>
      <c r="U404" s="18">
        <v>0</v>
      </c>
      <c r="V404" s="18">
        <v>100000</v>
      </c>
      <c r="W404" t="s" s="19">
        <v>39</v>
      </c>
    </row>
    <row r="405" ht="20.05" customHeight="1">
      <c r="A405" s="15">
        <v>26</v>
      </c>
      <c r="B405" t="s" s="16">
        <f>CONCATENATE($A405,C405,G405,S405,R405)</f>
        <v>482</v>
      </c>
      <c r="C405" t="s" s="17">
        <v>37</v>
      </c>
      <c r="D405" s="18">
        <v>3</v>
      </c>
      <c r="E405" t="s" s="19">
        <v>34</v>
      </c>
      <c r="F405" s="18">
        <v>0</v>
      </c>
      <c r="G405" s="18">
        <v>0</v>
      </c>
      <c r="H405" t="s" s="19">
        <v>80</v>
      </c>
      <c r="I405" t="s" s="19">
        <v>480</v>
      </c>
      <c r="J405" s="18">
        <v>3860</v>
      </c>
      <c r="K405" s="18">
        <v>1936</v>
      </c>
      <c r="L405" s="18">
        <v>6097</v>
      </c>
      <c r="M405" s="20">
        <v>0.0743264</v>
      </c>
      <c r="N405" s="18">
        <v>8</v>
      </c>
      <c r="O405" s="18">
        <v>1</v>
      </c>
      <c r="P405" s="18">
        <v>3</v>
      </c>
      <c r="Q405" s="18">
        <v>2</v>
      </c>
      <c r="R405" s="18">
        <v>3</v>
      </c>
      <c r="S405" t="s" s="19">
        <v>38</v>
      </c>
      <c r="T405" s="18">
        <v>0</v>
      </c>
      <c r="U405" s="18">
        <v>0</v>
      </c>
      <c r="V405" s="18">
        <v>100000</v>
      </c>
      <c r="W405" t="s" s="19">
        <v>39</v>
      </c>
    </row>
    <row r="406" ht="20.05" customHeight="1">
      <c r="A406" s="15">
        <v>26</v>
      </c>
      <c r="B406" t="s" s="16">
        <f>CONCATENATE($A406,C406,G406,S406,R406)</f>
        <v>483</v>
      </c>
      <c r="C406" t="s" s="17">
        <v>37</v>
      </c>
      <c r="D406" s="18">
        <v>3</v>
      </c>
      <c r="E406" t="s" s="19">
        <v>34</v>
      </c>
      <c r="F406" s="18">
        <v>0</v>
      </c>
      <c r="G406" s="18">
        <v>0</v>
      </c>
      <c r="H406" t="s" s="19">
        <v>80</v>
      </c>
      <c r="I406" t="s" s="19">
        <v>480</v>
      </c>
      <c r="J406" s="18">
        <v>3860</v>
      </c>
      <c r="K406" s="18">
        <v>1936</v>
      </c>
      <c r="L406" s="18">
        <v>6097</v>
      </c>
      <c r="M406" s="20">
        <v>0.0742303</v>
      </c>
      <c r="N406" s="18">
        <v>8</v>
      </c>
      <c r="O406" s="18">
        <v>1</v>
      </c>
      <c r="P406" s="18">
        <v>3</v>
      </c>
      <c r="Q406" s="18">
        <v>2</v>
      </c>
      <c r="R406" s="18">
        <v>5</v>
      </c>
      <c r="S406" t="s" s="19">
        <v>38</v>
      </c>
      <c r="T406" s="18">
        <v>0</v>
      </c>
      <c r="U406" s="18">
        <v>0</v>
      </c>
      <c r="V406" s="18">
        <v>100000</v>
      </c>
      <c r="W406" t="s" s="19">
        <v>39</v>
      </c>
    </row>
    <row r="407" ht="20.05" customHeight="1">
      <c r="A407" s="15">
        <v>26</v>
      </c>
      <c r="B407" t="s" s="16">
        <f>CONCATENATE($A407,C407,G407,S407,R407)</f>
        <v>484</v>
      </c>
      <c r="C407" t="s" s="17">
        <v>37</v>
      </c>
      <c r="D407" s="18">
        <v>3</v>
      </c>
      <c r="E407" t="s" s="19">
        <v>34</v>
      </c>
      <c r="F407" s="18">
        <v>0</v>
      </c>
      <c r="G407" s="18">
        <v>0</v>
      </c>
      <c r="H407" t="s" s="19">
        <v>80</v>
      </c>
      <c r="I407" t="s" s="19">
        <v>480</v>
      </c>
      <c r="J407" s="18">
        <v>3860</v>
      </c>
      <c r="K407" s="18">
        <v>1936</v>
      </c>
      <c r="L407" s="18">
        <v>6097</v>
      </c>
      <c r="M407" s="20">
        <v>0.155613</v>
      </c>
      <c r="N407" s="18">
        <v>8</v>
      </c>
      <c r="O407" s="18">
        <v>1</v>
      </c>
      <c r="P407" s="18">
        <v>5</v>
      </c>
      <c r="Q407" s="18">
        <v>4</v>
      </c>
      <c r="R407" s="18">
        <v>1</v>
      </c>
      <c r="S407" t="s" s="19">
        <v>43</v>
      </c>
      <c r="T407" s="18">
        <v>0</v>
      </c>
      <c r="U407" s="18">
        <v>0</v>
      </c>
      <c r="V407" s="18">
        <v>100000</v>
      </c>
      <c r="W407" t="s" s="19">
        <v>39</v>
      </c>
    </row>
    <row r="408" ht="20.05" customHeight="1">
      <c r="A408" s="15">
        <v>26</v>
      </c>
      <c r="B408" t="s" s="16">
        <f>CONCATENATE($A408,C408,G408,S408,R408)</f>
        <v>485</v>
      </c>
      <c r="C408" t="s" s="17">
        <v>37</v>
      </c>
      <c r="D408" s="18">
        <v>3</v>
      </c>
      <c r="E408" t="s" s="19">
        <v>34</v>
      </c>
      <c r="F408" s="18">
        <v>0</v>
      </c>
      <c r="G408" s="18">
        <v>0</v>
      </c>
      <c r="H408" t="s" s="19">
        <v>80</v>
      </c>
      <c r="I408" t="s" s="19">
        <v>480</v>
      </c>
      <c r="J408" s="18">
        <v>3860</v>
      </c>
      <c r="K408" s="18">
        <v>1936</v>
      </c>
      <c r="L408" s="18">
        <v>6097</v>
      </c>
      <c r="M408" s="20">
        <v>0.0746622</v>
      </c>
      <c r="N408" s="18">
        <v>8</v>
      </c>
      <c r="O408" s="18">
        <v>1</v>
      </c>
      <c r="P408" s="18">
        <v>3</v>
      </c>
      <c r="Q408" s="18">
        <v>2</v>
      </c>
      <c r="R408" s="18">
        <v>3</v>
      </c>
      <c r="S408" t="s" s="19">
        <v>43</v>
      </c>
      <c r="T408" s="18">
        <v>0</v>
      </c>
      <c r="U408" s="18">
        <v>0</v>
      </c>
      <c r="V408" s="18">
        <v>100000</v>
      </c>
      <c r="W408" t="s" s="19">
        <v>39</v>
      </c>
    </row>
    <row r="409" ht="20.05" customHeight="1">
      <c r="A409" s="15">
        <v>26</v>
      </c>
      <c r="B409" t="s" s="16">
        <f>CONCATENATE($A409,C409,G409,S409,R409)</f>
        <v>486</v>
      </c>
      <c r="C409" t="s" s="17">
        <v>37</v>
      </c>
      <c r="D409" s="18">
        <v>3</v>
      </c>
      <c r="E409" t="s" s="19">
        <v>34</v>
      </c>
      <c r="F409" s="18">
        <v>0</v>
      </c>
      <c r="G409" s="18">
        <v>0</v>
      </c>
      <c r="H409" t="s" s="19">
        <v>80</v>
      </c>
      <c r="I409" t="s" s="19">
        <v>480</v>
      </c>
      <c r="J409" s="18">
        <v>3860</v>
      </c>
      <c r="K409" s="18">
        <v>1936</v>
      </c>
      <c r="L409" s="18">
        <v>6097</v>
      </c>
      <c r="M409" s="20">
        <v>0.07493039999999999</v>
      </c>
      <c r="N409" s="18">
        <v>8</v>
      </c>
      <c r="O409" s="18">
        <v>1</v>
      </c>
      <c r="P409" s="18">
        <v>3</v>
      </c>
      <c r="Q409" s="18">
        <v>2</v>
      </c>
      <c r="R409" s="18">
        <v>5</v>
      </c>
      <c r="S409" t="s" s="19">
        <v>43</v>
      </c>
      <c r="T409" s="18">
        <v>0</v>
      </c>
      <c r="U409" s="18">
        <v>0</v>
      </c>
      <c r="V409" s="18">
        <v>100000</v>
      </c>
      <c r="W409" t="s" s="19">
        <v>39</v>
      </c>
    </row>
    <row r="410" ht="20.05" customHeight="1">
      <c r="A410" s="15">
        <v>26</v>
      </c>
      <c r="B410" t="s" s="16">
        <f>CONCATENATE($A410,C410,G410,S410,R410)</f>
        <v>487</v>
      </c>
      <c r="C410" t="s" s="17">
        <v>37</v>
      </c>
      <c r="D410" s="18">
        <v>3</v>
      </c>
      <c r="E410" t="s" s="19">
        <v>34</v>
      </c>
      <c r="F410" s="18">
        <v>0</v>
      </c>
      <c r="G410" s="18">
        <v>0</v>
      </c>
      <c r="H410" t="s" s="19">
        <v>80</v>
      </c>
      <c r="I410" t="s" s="19">
        <v>480</v>
      </c>
      <c r="J410" s="18">
        <v>3860</v>
      </c>
      <c r="K410" s="18">
        <v>1936</v>
      </c>
      <c r="L410" s="18">
        <v>6097</v>
      </c>
      <c r="M410" s="20">
        <v>0.154031</v>
      </c>
      <c r="N410" s="18">
        <v>8</v>
      </c>
      <c r="O410" s="18">
        <v>1</v>
      </c>
      <c r="P410" s="18">
        <v>5</v>
      </c>
      <c r="Q410" s="18">
        <v>4</v>
      </c>
      <c r="R410" s="18">
        <v>1</v>
      </c>
      <c r="S410" t="s" s="19">
        <v>47</v>
      </c>
      <c r="T410" s="18">
        <v>0</v>
      </c>
      <c r="U410" s="18">
        <v>0</v>
      </c>
      <c r="V410" s="18">
        <v>100000</v>
      </c>
      <c r="W410" t="s" s="19">
        <v>39</v>
      </c>
    </row>
    <row r="411" ht="20.05" customHeight="1">
      <c r="A411" s="15">
        <v>26</v>
      </c>
      <c r="B411" t="s" s="16">
        <f>CONCATENATE($A411,C411,G411,S411,R411)</f>
        <v>488</v>
      </c>
      <c r="C411" t="s" s="17">
        <v>37</v>
      </c>
      <c r="D411" s="18">
        <v>3</v>
      </c>
      <c r="E411" t="s" s="19">
        <v>34</v>
      </c>
      <c r="F411" s="18">
        <v>0</v>
      </c>
      <c r="G411" s="18">
        <v>0</v>
      </c>
      <c r="H411" t="s" s="19">
        <v>80</v>
      </c>
      <c r="I411" t="s" s="19">
        <v>480</v>
      </c>
      <c r="J411" s="18">
        <v>3860</v>
      </c>
      <c r="K411" s="18">
        <v>1936</v>
      </c>
      <c r="L411" s="18">
        <v>6097</v>
      </c>
      <c r="M411" s="20">
        <v>0.0759992</v>
      </c>
      <c r="N411" s="18">
        <v>8</v>
      </c>
      <c r="O411" s="18">
        <v>1</v>
      </c>
      <c r="P411" s="18">
        <v>3</v>
      </c>
      <c r="Q411" s="18">
        <v>2</v>
      </c>
      <c r="R411" s="18">
        <v>3</v>
      </c>
      <c r="S411" t="s" s="19">
        <v>47</v>
      </c>
      <c r="T411" s="18">
        <v>0</v>
      </c>
      <c r="U411" s="18">
        <v>0</v>
      </c>
      <c r="V411" s="18">
        <v>100000</v>
      </c>
      <c r="W411" t="s" s="19">
        <v>39</v>
      </c>
    </row>
    <row r="412" ht="20.05" customHeight="1">
      <c r="A412" s="15">
        <v>26</v>
      </c>
      <c r="B412" t="s" s="16">
        <f>CONCATENATE($A412,C412,G412,S412,R412)</f>
        <v>489</v>
      </c>
      <c r="C412" t="s" s="17">
        <v>37</v>
      </c>
      <c r="D412" s="18">
        <v>3</v>
      </c>
      <c r="E412" t="s" s="19">
        <v>34</v>
      </c>
      <c r="F412" s="18">
        <v>0</v>
      </c>
      <c r="G412" s="18">
        <v>0</v>
      </c>
      <c r="H412" t="s" s="19">
        <v>80</v>
      </c>
      <c r="I412" t="s" s="19">
        <v>480</v>
      </c>
      <c r="J412" s="18">
        <v>3860</v>
      </c>
      <c r="K412" s="18">
        <v>1936</v>
      </c>
      <c r="L412" s="18">
        <v>6097</v>
      </c>
      <c r="M412" s="20">
        <v>0.0749901</v>
      </c>
      <c r="N412" s="18">
        <v>8</v>
      </c>
      <c r="O412" s="18">
        <v>1</v>
      </c>
      <c r="P412" s="18">
        <v>3</v>
      </c>
      <c r="Q412" s="18">
        <v>2</v>
      </c>
      <c r="R412" s="18">
        <v>5</v>
      </c>
      <c r="S412" t="s" s="19">
        <v>47</v>
      </c>
      <c r="T412" s="18">
        <v>0</v>
      </c>
      <c r="U412" s="18">
        <v>0</v>
      </c>
      <c r="V412" s="18">
        <v>100000</v>
      </c>
      <c r="W412" t="s" s="19">
        <v>39</v>
      </c>
    </row>
    <row r="413" ht="20.05" customHeight="1">
      <c r="A413" s="15">
        <v>26</v>
      </c>
      <c r="B413" t="s" s="16">
        <f>CONCATENATE($A413,C413,G413,S413,R413)</f>
        <v>490</v>
      </c>
      <c r="C413" t="s" s="17">
        <v>31</v>
      </c>
      <c r="D413" s="18">
        <v>3</v>
      </c>
      <c r="E413" t="s" s="19">
        <v>34</v>
      </c>
      <c r="F413" s="18">
        <v>0</v>
      </c>
      <c r="G413" s="18">
        <v>1</v>
      </c>
      <c r="H413" t="s" s="19">
        <v>80</v>
      </c>
      <c r="I413" t="s" s="19">
        <v>480</v>
      </c>
      <c r="J413" s="18">
        <v>3869</v>
      </c>
      <c r="K413" s="18">
        <v>1945</v>
      </c>
      <c r="L413" s="18">
        <v>6115</v>
      </c>
      <c r="M413" s="20">
        <v>0.0619425</v>
      </c>
      <c r="N413" s="18">
        <v>8</v>
      </c>
      <c r="O413" s="18">
        <v>1</v>
      </c>
      <c r="P413" t="s" s="19">
        <v>35</v>
      </c>
      <c r="Q413" t="s" s="19">
        <v>35</v>
      </c>
      <c r="R413" t="s" s="19">
        <v>35</v>
      </c>
      <c r="S413" t="s" s="19">
        <v>35</v>
      </c>
      <c r="T413" t="s" s="19">
        <v>35</v>
      </c>
      <c r="U413" t="s" s="19">
        <v>35</v>
      </c>
      <c r="V413" t="s" s="19">
        <v>35</v>
      </c>
      <c r="W413" t="s" s="19">
        <v>35</v>
      </c>
    </row>
    <row r="414" ht="20.05" customHeight="1">
      <c r="A414" s="15">
        <v>26</v>
      </c>
      <c r="B414" t="s" s="16">
        <f>CONCATENATE($A414,C414,G414,S414,R414)</f>
        <v>491</v>
      </c>
      <c r="C414" t="s" s="17">
        <v>52</v>
      </c>
      <c r="D414" s="18">
        <v>3</v>
      </c>
      <c r="E414" t="s" s="19">
        <v>34</v>
      </c>
      <c r="F414" s="18">
        <v>0</v>
      </c>
      <c r="G414" s="18">
        <v>1</v>
      </c>
      <c r="H414" t="s" s="19">
        <v>80</v>
      </c>
      <c r="I414" t="s" s="19">
        <v>53</v>
      </c>
      <c r="J414" s="18">
        <v>760</v>
      </c>
      <c r="K414" s="18">
        <v>386</v>
      </c>
      <c r="L414" s="18">
        <v>932</v>
      </c>
      <c r="M414" s="20">
        <v>0.158287</v>
      </c>
      <c r="N414" s="18">
        <v>8</v>
      </c>
      <c r="O414" s="18">
        <v>1</v>
      </c>
      <c r="P414" t="s" s="19">
        <v>35</v>
      </c>
      <c r="Q414" t="s" s="19">
        <v>35</v>
      </c>
      <c r="R414" t="s" s="19">
        <v>35</v>
      </c>
      <c r="S414" t="s" s="19">
        <v>35</v>
      </c>
      <c r="T414" t="s" s="19">
        <v>35</v>
      </c>
      <c r="U414" t="s" s="19">
        <v>35</v>
      </c>
      <c r="V414" t="s" s="19">
        <v>35</v>
      </c>
      <c r="W414" t="s" s="19">
        <v>35</v>
      </c>
    </row>
    <row r="415" ht="20.05" customHeight="1">
      <c r="A415" s="15">
        <v>26</v>
      </c>
      <c r="B415" t="s" s="16">
        <f>CONCATENATE($A415,C415,G415,S415,R415)</f>
        <v>492</v>
      </c>
      <c r="C415" t="s" s="17">
        <v>37</v>
      </c>
      <c r="D415" s="18">
        <v>3</v>
      </c>
      <c r="E415" t="s" s="19">
        <v>34</v>
      </c>
      <c r="F415" s="18">
        <v>0</v>
      </c>
      <c r="G415" s="18">
        <v>1</v>
      </c>
      <c r="H415" t="s" s="19">
        <v>80</v>
      </c>
      <c r="I415" t="s" s="19">
        <v>480</v>
      </c>
      <c r="J415" s="18">
        <v>3860</v>
      </c>
      <c r="K415" s="18">
        <v>1936</v>
      </c>
      <c r="L415" s="18">
        <v>6097</v>
      </c>
      <c r="M415" s="20">
        <v>0.07491539999999999</v>
      </c>
      <c r="N415" s="18">
        <v>8</v>
      </c>
      <c r="O415" s="18">
        <v>1</v>
      </c>
      <c r="P415" s="18">
        <v>3</v>
      </c>
      <c r="Q415" s="18">
        <v>2</v>
      </c>
      <c r="R415" s="18">
        <v>3</v>
      </c>
      <c r="S415" t="s" s="19">
        <v>43</v>
      </c>
      <c r="T415" s="18">
        <v>0</v>
      </c>
      <c r="U415" s="18">
        <v>0</v>
      </c>
      <c r="V415" s="18">
        <v>100000</v>
      </c>
      <c r="W415" t="s" s="19">
        <v>55</v>
      </c>
    </row>
    <row r="416" ht="20.05" customHeight="1">
      <c r="A416" s="15">
        <v>26</v>
      </c>
      <c r="B416" t="s" s="16">
        <f>CONCATENATE($A416,C416,G416,S416,R416)</f>
        <v>493</v>
      </c>
      <c r="C416" t="s" s="17">
        <v>57</v>
      </c>
      <c r="D416" s="18">
        <v>3</v>
      </c>
      <c r="E416" t="s" s="19">
        <v>34</v>
      </c>
      <c r="F416" s="18">
        <v>0</v>
      </c>
      <c r="G416" s="18">
        <v>0</v>
      </c>
      <c r="H416" t="s" s="19">
        <v>80</v>
      </c>
      <c r="I416" t="s" s="19">
        <v>58</v>
      </c>
      <c r="J416" s="18">
        <v>5544</v>
      </c>
      <c r="K416" s="18">
        <v>2778</v>
      </c>
      <c r="L416" s="18">
        <v>9412</v>
      </c>
      <c r="M416" s="20">
        <v>4.12515</v>
      </c>
      <c r="N416" s="18">
        <v>4</v>
      </c>
      <c r="O416" s="18">
        <v>1</v>
      </c>
      <c r="P416" t="s" s="19">
        <v>35</v>
      </c>
      <c r="Q416" t="s" s="19">
        <v>35</v>
      </c>
      <c r="R416" t="s" s="19">
        <v>35</v>
      </c>
      <c r="S416" t="s" s="19">
        <v>35</v>
      </c>
      <c r="T416" t="s" s="19">
        <v>35</v>
      </c>
      <c r="U416" t="s" s="19">
        <v>35</v>
      </c>
      <c r="V416" t="s" s="19">
        <v>35</v>
      </c>
      <c r="W416" t="s" s="19">
        <v>35</v>
      </c>
    </row>
    <row r="417" ht="20.05" customHeight="1">
      <c r="A417" s="15">
        <v>26</v>
      </c>
      <c r="B417" t="s" s="16">
        <f>CONCATENATE($A417,C417,G417,S417,R417)</f>
        <v>494</v>
      </c>
      <c r="C417" t="s" s="17">
        <v>60</v>
      </c>
      <c r="D417" s="18">
        <v>3</v>
      </c>
      <c r="E417" t="s" s="19">
        <v>34</v>
      </c>
      <c r="F417" s="18">
        <v>0</v>
      </c>
      <c r="G417" s="18">
        <v>0</v>
      </c>
      <c r="H417" t="s" s="19">
        <v>80</v>
      </c>
      <c r="I417" t="s" s="19">
        <v>58</v>
      </c>
      <c r="J417" s="18">
        <v>5976</v>
      </c>
      <c r="K417" s="18">
        <v>2994</v>
      </c>
      <c r="L417" s="18">
        <v>10228</v>
      </c>
      <c r="M417" s="20">
        <v>20.7479</v>
      </c>
      <c r="N417" s="18">
        <v>4</v>
      </c>
      <c r="O417" s="18">
        <v>1</v>
      </c>
      <c r="P417" t="s" s="19">
        <v>35</v>
      </c>
      <c r="Q417" t="s" s="19">
        <v>35</v>
      </c>
      <c r="R417" t="s" s="19">
        <v>35</v>
      </c>
      <c r="S417" t="s" s="19">
        <v>35</v>
      </c>
      <c r="T417" t="s" s="19">
        <v>35</v>
      </c>
      <c r="U417" t="s" s="19">
        <v>35</v>
      </c>
      <c r="V417" t="s" s="19">
        <v>35</v>
      </c>
      <c r="W417" t="s" s="19">
        <v>35</v>
      </c>
    </row>
    <row r="418" ht="20.05" customHeight="1">
      <c r="A418" s="15">
        <v>26</v>
      </c>
      <c r="B418" t="s" s="16">
        <f>CONCATENATE($A418,C418,G418,S418,R418)</f>
        <v>495</v>
      </c>
      <c r="C418" t="s" s="17">
        <v>62</v>
      </c>
      <c r="D418" s="18">
        <v>3</v>
      </c>
      <c r="E418" t="s" s="19">
        <v>34</v>
      </c>
      <c r="F418" s="18">
        <v>0</v>
      </c>
      <c r="G418" s="18">
        <v>0</v>
      </c>
      <c r="H418" t="s" s="19">
        <v>80</v>
      </c>
      <c r="I418" t="s" s="19">
        <v>58</v>
      </c>
      <c r="J418" s="18">
        <v>4896</v>
      </c>
      <c r="K418" s="18">
        <v>2454</v>
      </c>
      <c r="L418" s="18">
        <v>8182</v>
      </c>
      <c r="M418" s="20">
        <v>15.7434</v>
      </c>
      <c r="N418" s="18">
        <v>4</v>
      </c>
      <c r="O418" s="18">
        <v>1</v>
      </c>
      <c r="P418" t="s" s="19">
        <v>35</v>
      </c>
      <c r="Q418" t="s" s="19">
        <v>35</v>
      </c>
      <c r="R418" t="s" s="19">
        <v>35</v>
      </c>
      <c r="S418" t="s" s="19">
        <v>35</v>
      </c>
      <c r="T418" t="s" s="19">
        <v>35</v>
      </c>
      <c r="U418" t="s" s="19">
        <v>35</v>
      </c>
      <c r="V418" t="s" s="19">
        <v>35</v>
      </c>
      <c r="W418" t="s" s="19">
        <v>35</v>
      </c>
    </row>
    <row r="419" ht="20.05" customHeight="1">
      <c r="A419" s="15">
        <v>27</v>
      </c>
      <c r="B419" t="s" s="16">
        <f>CONCATENATE($A419,C419,G419,S419,R419)</f>
        <v>496</v>
      </c>
      <c r="C419" t="s" s="17">
        <v>31</v>
      </c>
      <c r="D419" s="18">
        <v>3</v>
      </c>
      <c r="E419" t="s" s="19">
        <v>497</v>
      </c>
      <c r="F419" s="18">
        <v>1</v>
      </c>
      <c r="G419" s="18">
        <v>0</v>
      </c>
      <c r="H419" t="s" s="19">
        <v>80</v>
      </c>
      <c r="I419" t="s" s="19">
        <v>275</v>
      </c>
      <c r="J419" s="18">
        <v>2776</v>
      </c>
      <c r="K419" s="18">
        <v>1394</v>
      </c>
      <c r="L419" s="18">
        <v>4326</v>
      </c>
      <c r="M419" s="20">
        <v>0.103576</v>
      </c>
      <c r="N419" s="18">
        <v>8</v>
      </c>
      <c r="O419" s="18">
        <v>1</v>
      </c>
      <c r="P419" t="s" s="19">
        <v>35</v>
      </c>
      <c r="Q419" t="s" s="19">
        <v>35</v>
      </c>
      <c r="R419" t="s" s="19">
        <v>35</v>
      </c>
      <c r="S419" t="s" s="19">
        <v>35</v>
      </c>
      <c r="T419" t="s" s="19">
        <v>35</v>
      </c>
      <c r="U419" t="s" s="19">
        <v>35</v>
      </c>
      <c r="V419" t="s" s="19">
        <v>35</v>
      </c>
      <c r="W419" t="s" s="19">
        <v>35</v>
      </c>
    </row>
    <row r="420" ht="20.05" customHeight="1">
      <c r="A420" s="15">
        <v>27</v>
      </c>
      <c r="B420" t="s" s="16">
        <f>CONCATENATE($A420,C420,G420,S420,R420)</f>
        <v>498</v>
      </c>
      <c r="C420" t="s" s="17">
        <v>37</v>
      </c>
      <c r="D420" s="18">
        <v>3</v>
      </c>
      <c r="E420" t="s" s="19">
        <v>497</v>
      </c>
      <c r="F420" s="18">
        <v>1</v>
      </c>
      <c r="G420" s="18">
        <v>0</v>
      </c>
      <c r="H420" t="s" s="19">
        <v>80</v>
      </c>
      <c r="I420" t="s" s="19">
        <v>53</v>
      </c>
      <c r="J420" s="18">
        <v>560</v>
      </c>
      <c r="K420" s="18">
        <v>286</v>
      </c>
      <c r="L420" s="18">
        <v>662</v>
      </c>
      <c r="M420" s="20">
        <v>0.03655</v>
      </c>
      <c r="N420" s="18">
        <v>8</v>
      </c>
      <c r="O420" s="18">
        <v>1</v>
      </c>
      <c r="P420" s="18">
        <v>2</v>
      </c>
      <c r="Q420" s="18">
        <v>0</v>
      </c>
      <c r="R420" s="18">
        <v>1</v>
      </c>
      <c r="S420" t="s" s="19">
        <v>38</v>
      </c>
      <c r="T420" s="18">
        <v>0</v>
      </c>
      <c r="U420" s="18">
        <v>0</v>
      </c>
      <c r="V420" s="18">
        <v>100000</v>
      </c>
      <c r="W420" t="s" s="19">
        <v>39</v>
      </c>
    </row>
    <row r="421" ht="20.05" customHeight="1">
      <c r="A421" s="15">
        <v>27</v>
      </c>
      <c r="B421" t="s" s="16">
        <f>CONCATENATE($A421,C421,G421,S421,R421)</f>
        <v>499</v>
      </c>
      <c r="C421" t="s" s="17">
        <v>37</v>
      </c>
      <c r="D421" s="18">
        <v>3</v>
      </c>
      <c r="E421" t="s" s="19">
        <v>497</v>
      </c>
      <c r="F421" s="18">
        <v>1</v>
      </c>
      <c r="G421" s="18">
        <v>0</v>
      </c>
      <c r="H421" t="s" s="19">
        <v>80</v>
      </c>
      <c r="I421" t="s" s="19">
        <v>53</v>
      </c>
      <c r="J421" s="18">
        <v>560</v>
      </c>
      <c r="K421" s="18">
        <v>286</v>
      </c>
      <c r="L421" s="18">
        <v>662</v>
      </c>
      <c r="M421" s="20">
        <v>0.0356964</v>
      </c>
      <c r="N421" s="18">
        <v>8</v>
      </c>
      <c r="O421" s="18">
        <v>1</v>
      </c>
      <c r="P421" s="18">
        <v>2</v>
      </c>
      <c r="Q421" s="18">
        <v>0</v>
      </c>
      <c r="R421" s="18">
        <v>3</v>
      </c>
      <c r="S421" t="s" s="19">
        <v>38</v>
      </c>
      <c r="T421" s="18">
        <v>0</v>
      </c>
      <c r="U421" s="18">
        <v>0</v>
      </c>
      <c r="V421" s="18">
        <v>100000</v>
      </c>
      <c r="W421" t="s" s="19">
        <v>39</v>
      </c>
    </row>
    <row r="422" ht="20.05" customHeight="1">
      <c r="A422" s="15">
        <v>27</v>
      </c>
      <c r="B422" t="s" s="16">
        <f>CONCATENATE($A422,C422,G422,S422,R422)</f>
        <v>500</v>
      </c>
      <c r="C422" t="s" s="17">
        <v>37</v>
      </c>
      <c r="D422" s="18">
        <v>3</v>
      </c>
      <c r="E422" t="s" s="19">
        <v>497</v>
      </c>
      <c r="F422" s="18">
        <v>1</v>
      </c>
      <c r="G422" s="18">
        <v>0</v>
      </c>
      <c r="H422" t="s" s="19">
        <v>80</v>
      </c>
      <c r="I422" t="s" s="19">
        <v>53</v>
      </c>
      <c r="J422" s="18">
        <v>560</v>
      </c>
      <c r="K422" s="18">
        <v>286</v>
      </c>
      <c r="L422" s="18">
        <v>662</v>
      </c>
      <c r="M422" s="20">
        <v>0.0353969</v>
      </c>
      <c r="N422" s="18">
        <v>8</v>
      </c>
      <c r="O422" s="18">
        <v>1</v>
      </c>
      <c r="P422" s="18">
        <v>2</v>
      </c>
      <c r="Q422" s="18">
        <v>0</v>
      </c>
      <c r="R422" s="18">
        <v>5</v>
      </c>
      <c r="S422" t="s" s="19">
        <v>38</v>
      </c>
      <c r="T422" s="18">
        <v>0</v>
      </c>
      <c r="U422" s="18">
        <v>0</v>
      </c>
      <c r="V422" s="18">
        <v>100000</v>
      </c>
      <c r="W422" t="s" s="19">
        <v>39</v>
      </c>
    </row>
    <row r="423" ht="20.05" customHeight="1">
      <c r="A423" s="15">
        <v>27</v>
      </c>
      <c r="B423" t="s" s="16">
        <f>CONCATENATE($A423,C423,G423,S423,R423)</f>
        <v>501</v>
      </c>
      <c r="C423" t="s" s="17">
        <v>37</v>
      </c>
      <c r="D423" s="18">
        <v>3</v>
      </c>
      <c r="E423" t="s" s="19">
        <v>497</v>
      </c>
      <c r="F423" s="18">
        <v>1</v>
      </c>
      <c r="G423" s="18">
        <v>0</v>
      </c>
      <c r="H423" t="s" s="19">
        <v>80</v>
      </c>
      <c r="I423" t="s" s="19">
        <v>53</v>
      </c>
      <c r="J423" s="18">
        <v>560</v>
      </c>
      <c r="K423" s="18">
        <v>286</v>
      </c>
      <c r="L423" s="18">
        <v>662</v>
      </c>
      <c r="M423" s="20">
        <v>0.0355644</v>
      </c>
      <c r="N423" s="18">
        <v>8</v>
      </c>
      <c r="O423" s="18">
        <v>1</v>
      </c>
      <c r="P423" s="18">
        <v>2</v>
      </c>
      <c r="Q423" s="18">
        <v>0</v>
      </c>
      <c r="R423" s="18">
        <v>1</v>
      </c>
      <c r="S423" t="s" s="19">
        <v>43</v>
      </c>
      <c r="T423" s="18">
        <v>0</v>
      </c>
      <c r="U423" s="18">
        <v>0</v>
      </c>
      <c r="V423" s="18">
        <v>100000</v>
      </c>
      <c r="W423" t="s" s="19">
        <v>39</v>
      </c>
    </row>
    <row r="424" ht="20.05" customHeight="1">
      <c r="A424" s="15">
        <v>27</v>
      </c>
      <c r="B424" t="s" s="16">
        <f>CONCATENATE($A424,C424,G424,S424,R424)</f>
        <v>502</v>
      </c>
      <c r="C424" t="s" s="17">
        <v>37</v>
      </c>
      <c r="D424" s="18">
        <v>3</v>
      </c>
      <c r="E424" t="s" s="19">
        <v>497</v>
      </c>
      <c r="F424" s="18">
        <v>1</v>
      </c>
      <c r="G424" s="18">
        <v>0</v>
      </c>
      <c r="H424" t="s" s="19">
        <v>80</v>
      </c>
      <c r="I424" t="s" s="19">
        <v>53</v>
      </c>
      <c r="J424" s="18">
        <v>560</v>
      </c>
      <c r="K424" s="18">
        <v>286</v>
      </c>
      <c r="L424" s="18">
        <v>662</v>
      </c>
      <c r="M424" s="20">
        <v>0.0354996</v>
      </c>
      <c r="N424" s="18">
        <v>8</v>
      </c>
      <c r="O424" s="18">
        <v>1</v>
      </c>
      <c r="P424" s="18">
        <v>2</v>
      </c>
      <c r="Q424" s="18">
        <v>0</v>
      </c>
      <c r="R424" s="18">
        <v>3</v>
      </c>
      <c r="S424" t="s" s="19">
        <v>43</v>
      </c>
      <c r="T424" s="18">
        <v>0</v>
      </c>
      <c r="U424" s="18">
        <v>0</v>
      </c>
      <c r="V424" s="18">
        <v>100000</v>
      </c>
      <c r="W424" t="s" s="19">
        <v>39</v>
      </c>
    </row>
    <row r="425" ht="20.05" customHeight="1">
      <c r="A425" s="15">
        <v>27</v>
      </c>
      <c r="B425" t="s" s="16">
        <f>CONCATENATE($A425,C425,G425,S425,R425)</f>
        <v>503</v>
      </c>
      <c r="C425" t="s" s="17">
        <v>37</v>
      </c>
      <c r="D425" s="18">
        <v>3</v>
      </c>
      <c r="E425" t="s" s="19">
        <v>497</v>
      </c>
      <c r="F425" s="18">
        <v>1</v>
      </c>
      <c r="G425" s="18">
        <v>0</v>
      </c>
      <c r="H425" t="s" s="19">
        <v>80</v>
      </c>
      <c r="I425" t="s" s="19">
        <v>53</v>
      </c>
      <c r="J425" s="18">
        <v>560</v>
      </c>
      <c r="K425" s="18">
        <v>286</v>
      </c>
      <c r="L425" s="18">
        <v>662</v>
      </c>
      <c r="M425" s="20">
        <v>0.0352263</v>
      </c>
      <c r="N425" s="18">
        <v>8</v>
      </c>
      <c r="O425" s="18">
        <v>1</v>
      </c>
      <c r="P425" s="18">
        <v>2</v>
      </c>
      <c r="Q425" s="18">
        <v>0</v>
      </c>
      <c r="R425" s="18">
        <v>5</v>
      </c>
      <c r="S425" t="s" s="19">
        <v>43</v>
      </c>
      <c r="T425" s="18">
        <v>0</v>
      </c>
      <c r="U425" s="18">
        <v>0</v>
      </c>
      <c r="V425" s="18">
        <v>100000</v>
      </c>
      <c r="W425" t="s" s="19">
        <v>39</v>
      </c>
    </row>
    <row r="426" ht="20.05" customHeight="1">
      <c r="A426" s="15">
        <v>27</v>
      </c>
      <c r="B426" t="s" s="16">
        <f>CONCATENATE($A426,C426,G426,S426,R426)</f>
        <v>504</v>
      </c>
      <c r="C426" t="s" s="17">
        <v>37</v>
      </c>
      <c r="D426" s="18">
        <v>3</v>
      </c>
      <c r="E426" t="s" s="19">
        <v>497</v>
      </c>
      <c r="F426" s="18">
        <v>1</v>
      </c>
      <c r="G426" s="18">
        <v>0</v>
      </c>
      <c r="H426" t="s" s="19">
        <v>80</v>
      </c>
      <c r="I426" t="s" s="19">
        <v>53</v>
      </c>
      <c r="J426" s="18">
        <v>560</v>
      </c>
      <c r="K426" s="18">
        <v>286</v>
      </c>
      <c r="L426" s="18">
        <v>662</v>
      </c>
      <c r="M426" s="20">
        <v>0.035611</v>
      </c>
      <c r="N426" s="18">
        <v>8</v>
      </c>
      <c r="O426" s="18">
        <v>1</v>
      </c>
      <c r="P426" s="18">
        <v>2</v>
      </c>
      <c r="Q426" s="18">
        <v>0</v>
      </c>
      <c r="R426" s="18">
        <v>1</v>
      </c>
      <c r="S426" t="s" s="19">
        <v>47</v>
      </c>
      <c r="T426" s="18">
        <v>0</v>
      </c>
      <c r="U426" s="18">
        <v>0</v>
      </c>
      <c r="V426" s="18">
        <v>100000</v>
      </c>
      <c r="W426" t="s" s="19">
        <v>39</v>
      </c>
    </row>
    <row r="427" ht="20.05" customHeight="1">
      <c r="A427" s="15">
        <v>27</v>
      </c>
      <c r="B427" t="s" s="16">
        <f>CONCATENATE($A427,C427,G427,S427,R427)</f>
        <v>505</v>
      </c>
      <c r="C427" t="s" s="17">
        <v>37</v>
      </c>
      <c r="D427" s="18">
        <v>3</v>
      </c>
      <c r="E427" t="s" s="19">
        <v>497</v>
      </c>
      <c r="F427" s="18">
        <v>1</v>
      </c>
      <c r="G427" s="18">
        <v>0</v>
      </c>
      <c r="H427" t="s" s="19">
        <v>80</v>
      </c>
      <c r="I427" t="s" s="19">
        <v>53</v>
      </c>
      <c r="J427" s="18">
        <v>560</v>
      </c>
      <c r="K427" s="18">
        <v>286</v>
      </c>
      <c r="L427" s="18">
        <v>662</v>
      </c>
      <c r="M427" s="20">
        <v>0.0357188</v>
      </c>
      <c r="N427" s="18">
        <v>8</v>
      </c>
      <c r="O427" s="18">
        <v>1</v>
      </c>
      <c r="P427" s="18">
        <v>2</v>
      </c>
      <c r="Q427" s="18">
        <v>0</v>
      </c>
      <c r="R427" s="18">
        <v>3</v>
      </c>
      <c r="S427" t="s" s="19">
        <v>47</v>
      </c>
      <c r="T427" s="18">
        <v>0</v>
      </c>
      <c r="U427" s="18">
        <v>0</v>
      </c>
      <c r="V427" s="18">
        <v>100000</v>
      </c>
      <c r="W427" t="s" s="19">
        <v>39</v>
      </c>
    </row>
    <row r="428" ht="20.05" customHeight="1">
      <c r="A428" s="15">
        <v>27</v>
      </c>
      <c r="B428" t="s" s="16">
        <f>CONCATENATE($A428,C428,G428,S428,R428)</f>
        <v>506</v>
      </c>
      <c r="C428" t="s" s="17">
        <v>37</v>
      </c>
      <c r="D428" s="18">
        <v>3</v>
      </c>
      <c r="E428" t="s" s="19">
        <v>497</v>
      </c>
      <c r="F428" s="18">
        <v>1</v>
      </c>
      <c r="G428" s="18">
        <v>0</v>
      </c>
      <c r="H428" t="s" s="19">
        <v>80</v>
      </c>
      <c r="I428" t="s" s="19">
        <v>53</v>
      </c>
      <c r="J428" s="18">
        <v>560</v>
      </c>
      <c r="K428" s="18">
        <v>286</v>
      </c>
      <c r="L428" s="18">
        <v>662</v>
      </c>
      <c r="M428" s="20">
        <v>0.0353896</v>
      </c>
      <c r="N428" s="18">
        <v>8</v>
      </c>
      <c r="O428" s="18">
        <v>1</v>
      </c>
      <c r="P428" s="18">
        <v>2</v>
      </c>
      <c r="Q428" s="18">
        <v>0</v>
      </c>
      <c r="R428" s="18">
        <v>5</v>
      </c>
      <c r="S428" t="s" s="19">
        <v>47</v>
      </c>
      <c r="T428" s="18">
        <v>0</v>
      </c>
      <c r="U428" s="18">
        <v>0</v>
      </c>
      <c r="V428" s="18">
        <v>100000</v>
      </c>
      <c r="W428" t="s" s="19">
        <v>39</v>
      </c>
    </row>
    <row r="429" ht="20.05" customHeight="1">
      <c r="A429" s="15">
        <v>27</v>
      </c>
      <c r="B429" t="s" s="16">
        <f>CONCATENATE($A429,C429,G429,S429,R429)</f>
        <v>507</v>
      </c>
      <c r="C429" t="s" s="17">
        <v>31</v>
      </c>
      <c r="D429" s="18">
        <v>3</v>
      </c>
      <c r="E429" t="s" s="19">
        <v>497</v>
      </c>
      <c r="F429" s="18">
        <v>1</v>
      </c>
      <c r="G429" s="18">
        <v>1</v>
      </c>
      <c r="H429" t="s" s="19">
        <v>80</v>
      </c>
      <c r="I429" t="s" s="19">
        <v>275</v>
      </c>
      <c r="J429" s="18">
        <v>2784</v>
      </c>
      <c r="K429" s="18">
        <v>1402</v>
      </c>
      <c r="L429" s="18">
        <v>4342</v>
      </c>
      <c r="M429" s="20">
        <v>0.123193</v>
      </c>
      <c r="N429" s="18">
        <v>8</v>
      </c>
      <c r="O429" s="18">
        <v>1</v>
      </c>
      <c r="P429" t="s" s="19">
        <v>35</v>
      </c>
      <c r="Q429" t="s" s="19">
        <v>35</v>
      </c>
      <c r="R429" t="s" s="19">
        <v>35</v>
      </c>
      <c r="S429" t="s" s="19">
        <v>35</v>
      </c>
      <c r="T429" t="s" s="19">
        <v>35</v>
      </c>
      <c r="U429" t="s" s="19">
        <v>35</v>
      </c>
      <c r="V429" t="s" s="19">
        <v>35</v>
      </c>
      <c r="W429" t="s" s="19">
        <v>35</v>
      </c>
    </row>
    <row r="430" ht="20.05" customHeight="1">
      <c r="A430" s="15">
        <v>27</v>
      </c>
      <c r="B430" t="s" s="16">
        <f>CONCATENATE($A430,C430,G430,S430,R430)</f>
        <v>508</v>
      </c>
      <c r="C430" t="s" s="17">
        <v>52</v>
      </c>
      <c r="D430" s="18">
        <v>3</v>
      </c>
      <c r="E430" t="s" s="19">
        <v>497</v>
      </c>
      <c r="F430" s="18">
        <v>1</v>
      </c>
      <c r="G430" s="18">
        <v>1</v>
      </c>
      <c r="H430" t="s" s="19">
        <v>80</v>
      </c>
      <c r="I430" t="s" s="19">
        <v>53</v>
      </c>
      <c r="J430" s="18">
        <v>560</v>
      </c>
      <c r="K430" s="18">
        <v>286</v>
      </c>
      <c r="L430" s="18">
        <v>662</v>
      </c>
      <c r="M430" s="20">
        <v>0.09919500000000001</v>
      </c>
      <c r="N430" s="18">
        <v>8</v>
      </c>
      <c r="O430" s="18">
        <v>1</v>
      </c>
      <c r="P430" t="s" s="19">
        <v>35</v>
      </c>
      <c r="Q430" t="s" s="19">
        <v>35</v>
      </c>
      <c r="R430" t="s" s="19">
        <v>35</v>
      </c>
      <c r="S430" t="s" s="19">
        <v>35</v>
      </c>
      <c r="T430" t="s" s="19">
        <v>35</v>
      </c>
      <c r="U430" t="s" s="19">
        <v>35</v>
      </c>
      <c r="V430" t="s" s="19">
        <v>35</v>
      </c>
      <c r="W430" t="s" s="19">
        <v>35</v>
      </c>
    </row>
    <row r="431" ht="20.05" customHeight="1">
      <c r="A431" s="15">
        <v>27</v>
      </c>
      <c r="B431" t="s" s="16">
        <f>CONCATENATE($A431,C431,G431,S431,R431)</f>
        <v>509</v>
      </c>
      <c r="C431" t="s" s="17">
        <v>37</v>
      </c>
      <c r="D431" s="18">
        <v>3</v>
      </c>
      <c r="E431" t="s" s="19">
        <v>497</v>
      </c>
      <c r="F431" s="18">
        <v>1</v>
      </c>
      <c r="G431" s="18">
        <v>1</v>
      </c>
      <c r="H431" t="s" s="19">
        <v>80</v>
      </c>
      <c r="I431" t="s" s="19">
        <v>53</v>
      </c>
      <c r="J431" s="18">
        <v>560</v>
      </c>
      <c r="K431" s="18">
        <v>286</v>
      </c>
      <c r="L431" s="18">
        <v>662</v>
      </c>
      <c r="M431" s="20">
        <v>0.0358072</v>
      </c>
      <c r="N431" s="18">
        <v>8</v>
      </c>
      <c r="O431" s="18">
        <v>1</v>
      </c>
      <c r="P431" s="18">
        <v>2</v>
      </c>
      <c r="Q431" s="18">
        <v>0</v>
      </c>
      <c r="R431" s="18">
        <v>3</v>
      </c>
      <c r="S431" t="s" s="19">
        <v>43</v>
      </c>
      <c r="T431" s="18">
        <v>0</v>
      </c>
      <c r="U431" s="18">
        <v>0</v>
      </c>
      <c r="V431" s="18">
        <v>100000</v>
      </c>
      <c r="W431" t="s" s="19">
        <v>55</v>
      </c>
    </row>
    <row r="432" ht="20.05" customHeight="1">
      <c r="A432" s="15">
        <v>27</v>
      </c>
      <c r="B432" t="s" s="16">
        <f>CONCATENATE($A432,C432,G432,S432,R432)</f>
        <v>510</v>
      </c>
      <c r="C432" t="s" s="17">
        <v>57</v>
      </c>
      <c r="D432" s="18">
        <v>3</v>
      </c>
      <c r="E432" t="s" s="19">
        <v>497</v>
      </c>
      <c r="F432" s="18">
        <v>0</v>
      </c>
      <c r="G432" s="18">
        <v>0</v>
      </c>
      <c r="H432" t="s" s="19">
        <v>80</v>
      </c>
      <c r="I432" t="s" s="19">
        <v>58</v>
      </c>
      <c r="J432" s="18">
        <v>3240</v>
      </c>
      <c r="K432" s="18">
        <v>1626</v>
      </c>
      <c r="L432" s="18">
        <v>5254</v>
      </c>
      <c r="M432" s="20">
        <v>1.86348</v>
      </c>
      <c r="N432" s="18">
        <v>4</v>
      </c>
      <c r="O432" s="18">
        <v>1</v>
      </c>
      <c r="P432" t="s" s="19">
        <v>35</v>
      </c>
      <c r="Q432" t="s" s="19">
        <v>35</v>
      </c>
      <c r="R432" t="s" s="19">
        <v>35</v>
      </c>
      <c r="S432" t="s" s="19">
        <v>35</v>
      </c>
      <c r="T432" t="s" s="19">
        <v>35</v>
      </c>
      <c r="U432" t="s" s="19">
        <v>35</v>
      </c>
      <c r="V432" t="s" s="19">
        <v>35</v>
      </c>
      <c r="W432" t="s" s="19">
        <v>35</v>
      </c>
    </row>
    <row r="433" ht="20.05" customHeight="1">
      <c r="A433" s="15">
        <v>27</v>
      </c>
      <c r="B433" t="s" s="16">
        <f>CONCATENATE($A433,C433,G433,S433,R433)</f>
        <v>511</v>
      </c>
      <c r="C433" t="s" s="17">
        <v>60</v>
      </c>
      <c r="D433" s="18">
        <v>3</v>
      </c>
      <c r="E433" t="s" s="19">
        <v>497</v>
      </c>
      <c r="F433" s="18">
        <v>0</v>
      </c>
      <c r="G433" s="18">
        <v>0</v>
      </c>
      <c r="H433" t="s" s="19">
        <v>80</v>
      </c>
      <c r="I433" t="s" s="19">
        <v>58</v>
      </c>
      <c r="J433" s="18">
        <v>3240</v>
      </c>
      <c r="K433" s="18">
        <v>1626</v>
      </c>
      <c r="L433" s="18">
        <v>5254</v>
      </c>
      <c r="M433" s="20">
        <v>1.08705</v>
      </c>
      <c r="N433" s="18">
        <v>4</v>
      </c>
      <c r="O433" s="18">
        <v>1</v>
      </c>
      <c r="P433" t="s" s="19">
        <v>35</v>
      </c>
      <c r="Q433" t="s" s="19">
        <v>35</v>
      </c>
      <c r="R433" t="s" s="19">
        <v>35</v>
      </c>
      <c r="S433" t="s" s="19">
        <v>35</v>
      </c>
      <c r="T433" t="s" s="19">
        <v>35</v>
      </c>
      <c r="U433" t="s" s="19">
        <v>35</v>
      </c>
      <c r="V433" t="s" s="19">
        <v>35</v>
      </c>
      <c r="W433" t="s" s="19">
        <v>35</v>
      </c>
    </row>
    <row r="434" ht="20.05" customHeight="1">
      <c r="A434" s="15">
        <v>27</v>
      </c>
      <c r="B434" t="s" s="16">
        <f>CONCATENATE($A434,C434,G434,S434,R434)</f>
        <v>512</v>
      </c>
      <c r="C434" t="s" s="17">
        <v>62</v>
      </c>
      <c r="D434" s="18">
        <v>3</v>
      </c>
      <c r="E434" t="s" s="19">
        <v>497</v>
      </c>
      <c r="F434" s="18">
        <v>0</v>
      </c>
      <c r="G434" s="18">
        <v>0</v>
      </c>
      <c r="H434" t="s" s="19">
        <v>80</v>
      </c>
      <c r="I434" t="s" s="19">
        <v>58</v>
      </c>
      <c r="J434" s="18">
        <v>3240</v>
      </c>
      <c r="K434" s="18">
        <v>1626</v>
      </c>
      <c r="L434" s="18">
        <v>5254</v>
      </c>
      <c r="M434" s="20">
        <v>1.16865</v>
      </c>
      <c r="N434" s="18">
        <v>4</v>
      </c>
      <c r="O434" s="18">
        <v>1</v>
      </c>
      <c r="P434" t="s" s="19">
        <v>35</v>
      </c>
      <c r="Q434" t="s" s="19">
        <v>35</v>
      </c>
      <c r="R434" t="s" s="19">
        <v>35</v>
      </c>
      <c r="S434" t="s" s="19">
        <v>35</v>
      </c>
      <c r="T434" t="s" s="19">
        <v>35</v>
      </c>
      <c r="U434" t="s" s="19">
        <v>35</v>
      </c>
      <c r="V434" t="s" s="19">
        <v>35</v>
      </c>
      <c r="W434" t="s" s="19">
        <v>35</v>
      </c>
    </row>
    <row r="435" ht="20.05" customHeight="1">
      <c r="A435" s="15">
        <v>28</v>
      </c>
      <c r="B435" t="s" s="16">
        <f>CONCATENATE($A435,C435,G435,S435,R435)</f>
        <v>513</v>
      </c>
      <c r="C435" t="s" s="17">
        <v>31</v>
      </c>
      <c r="D435" s="18">
        <v>3</v>
      </c>
      <c r="E435" t="s" s="19">
        <v>514</v>
      </c>
      <c r="F435" s="18">
        <v>0</v>
      </c>
      <c r="G435" s="18">
        <v>0</v>
      </c>
      <c r="H435" t="s" s="19">
        <v>80</v>
      </c>
      <c r="I435" t="s" s="19">
        <v>515</v>
      </c>
      <c r="J435" s="18">
        <v>4796</v>
      </c>
      <c r="K435" s="18">
        <v>2404</v>
      </c>
      <c r="L435" s="18">
        <v>8459</v>
      </c>
      <c r="M435" s="20">
        <v>0.261352</v>
      </c>
      <c r="N435" s="18">
        <v>8</v>
      </c>
      <c r="O435" s="18">
        <v>1</v>
      </c>
      <c r="P435" t="s" s="19">
        <v>35</v>
      </c>
      <c r="Q435" t="s" s="19">
        <v>35</v>
      </c>
      <c r="R435" t="s" s="19">
        <v>35</v>
      </c>
      <c r="S435" t="s" s="19">
        <v>35</v>
      </c>
      <c r="T435" t="s" s="19">
        <v>35</v>
      </c>
      <c r="U435" t="s" s="19">
        <v>35</v>
      </c>
      <c r="V435" t="s" s="19">
        <v>35</v>
      </c>
      <c r="W435" t="s" s="19">
        <v>35</v>
      </c>
    </row>
    <row r="436" ht="20.05" customHeight="1">
      <c r="A436" s="15">
        <v>28</v>
      </c>
      <c r="B436" t="s" s="16">
        <f>CONCATENATE($A436,C436,G436,S436,R436)</f>
        <v>516</v>
      </c>
      <c r="C436" t="s" s="17">
        <v>37</v>
      </c>
      <c r="D436" s="18">
        <v>3</v>
      </c>
      <c r="E436" t="s" s="19">
        <v>514</v>
      </c>
      <c r="F436" s="18">
        <v>0</v>
      </c>
      <c r="G436" s="18">
        <v>0</v>
      </c>
      <c r="H436" t="s" s="19">
        <v>80</v>
      </c>
      <c r="I436" t="s" s="19">
        <v>515</v>
      </c>
      <c r="J436" s="18">
        <v>4796</v>
      </c>
      <c r="K436" s="18">
        <v>2404</v>
      </c>
      <c r="L436" s="18">
        <v>8459</v>
      </c>
      <c r="M436" s="20">
        <v>1.10472</v>
      </c>
      <c r="N436" s="18">
        <v>8</v>
      </c>
      <c r="O436" s="18">
        <v>1</v>
      </c>
      <c r="P436" s="18">
        <v>8</v>
      </c>
      <c r="Q436" s="18">
        <v>5</v>
      </c>
      <c r="R436" s="18">
        <v>1</v>
      </c>
      <c r="S436" t="s" s="19">
        <v>38</v>
      </c>
      <c r="T436" s="18">
        <v>0</v>
      </c>
      <c r="U436" s="18">
        <v>0</v>
      </c>
      <c r="V436" s="18">
        <v>100000</v>
      </c>
      <c r="W436" t="s" s="19">
        <v>39</v>
      </c>
    </row>
    <row r="437" ht="20.05" customHeight="1">
      <c r="A437" s="15">
        <v>28</v>
      </c>
      <c r="B437" t="s" s="16">
        <f>CONCATENATE($A437,C437,G437,S437,R437)</f>
        <v>517</v>
      </c>
      <c r="C437" t="s" s="17">
        <v>37</v>
      </c>
      <c r="D437" s="18">
        <v>3</v>
      </c>
      <c r="E437" t="s" s="19">
        <v>514</v>
      </c>
      <c r="F437" s="18">
        <v>0</v>
      </c>
      <c r="G437" s="18">
        <v>0</v>
      </c>
      <c r="H437" t="s" s="19">
        <v>80</v>
      </c>
      <c r="I437" t="s" s="19">
        <v>515</v>
      </c>
      <c r="J437" s="18">
        <v>4796</v>
      </c>
      <c r="K437" s="18">
        <v>2404</v>
      </c>
      <c r="L437" s="18">
        <v>8459</v>
      </c>
      <c r="M437" s="20">
        <v>0.552678</v>
      </c>
      <c r="N437" s="18">
        <v>8</v>
      </c>
      <c r="O437" s="18">
        <v>1</v>
      </c>
      <c r="P437" s="18">
        <v>4</v>
      </c>
      <c r="Q437" s="18">
        <v>2</v>
      </c>
      <c r="R437" s="18">
        <v>3</v>
      </c>
      <c r="S437" t="s" s="19">
        <v>38</v>
      </c>
      <c r="T437" s="18">
        <v>0</v>
      </c>
      <c r="U437" s="18">
        <v>0</v>
      </c>
      <c r="V437" s="18">
        <v>100000</v>
      </c>
      <c r="W437" t="s" s="19">
        <v>39</v>
      </c>
    </row>
    <row r="438" ht="20.05" customHeight="1">
      <c r="A438" s="15">
        <v>28</v>
      </c>
      <c r="B438" t="s" s="16">
        <f>CONCATENATE($A438,C438,G438,S438,R438)</f>
        <v>518</v>
      </c>
      <c r="C438" t="s" s="17">
        <v>37</v>
      </c>
      <c r="D438" s="18">
        <v>3</v>
      </c>
      <c r="E438" t="s" s="19">
        <v>514</v>
      </c>
      <c r="F438" s="18">
        <v>0</v>
      </c>
      <c r="G438" s="18">
        <v>0</v>
      </c>
      <c r="H438" t="s" s="19">
        <v>80</v>
      </c>
      <c r="I438" t="s" s="19">
        <v>515</v>
      </c>
      <c r="J438" s="18">
        <v>4796</v>
      </c>
      <c r="K438" s="18">
        <v>2404</v>
      </c>
      <c r="L438" s="18">
        <v>8459</v>
      </c>
      <c r="M438" s="20">
        <v>0.960919</v>
      </c>
      <c r="N438" s="18">
        <v>8</v>
      </c>
      <c r="O438" s="18">
        <v>1</v>
      </c>
      <c r="P438" s="18">
        <v>4</v>
      </c>
      <c r="Q438" s="18">
        <v>1</v>
      </c>
      <c r="R438" s="18">
        <v>5</v>
      </c>
      <c r="S438" t="s" s="19">
        <v>38</v>
      </c>
      <c r="T438" s="18">
        <v>0</v>
      </c>
      <c r="U438" s="18">
        <v>0</v>
      </c>
      <c r="V438" s="18">
        <v>100000</v>
      </c>
      <c r="W438" t="s" s="19">
        <v>39</v>
      </c>
    </row>
    <row r="439" ht="20.05" customHeight="1">
      <c r="A439" s="15">
        <v>28</v>
      </c>
      <c r="B439" t="s" s="16">
        <f>CONCATENATE($A439,C439,G439,S439,R439)</f>
        <v>519</v>
      </c>
      <c r="C439" t="s" s="17">
        <v>37</v>
      </c>
      <c r="D439" s="18">
        <v>3</v>
      </c>
      <c r="E439" t="s" s="19">
        <v>514</v>
      </c>
      <c r="F439" s="18">
        <v>1</v>
      </c>
      <c r="G439" s="18">
        <v>0</v>
      </c>
      <c r="H439" t="s" s="19">
        <v>80</v>
      </c>
      <c r="I439" t="s" s="19">
        <v>258</v>
      </c>
      <c r="J439" s="18">
        <v>2276</v>
      </c>
      <c r="K439" s="18">
        <v>1144</v>
      </c>
      <c r="L439" s="18">
        <v>3421</v>
      </c>
      <c r="M439" s="20">
        <v>0.104633</v>
      </c>
      <c r="N439" s="18">
        <v>8</v>
      </c>
      <c r="O439" s="18">
        <v>1</v>
      </c>
      <c r="P439" s="18">
        <v>3</v>
      </c>
      <c r="Q439" s="18">
        <v>1</v>
      </c>
      <c r="R439" s="18">
        <v>1</v>
      </c>
      <c r="S439" t="s" s="19">
        <v>43</v>
      </c>
      <c r="T439" s="18">
        <v>0</v>
      </c>
      <c r="U439" s="18">
        <v>0</v>
      </c>
      <c r="V439" s="18">
        <v>100000</v>
      </c>
      <c r="W439" t="s" s="19">
        <v>39</v>
      </c>
    </row>
    <row r="440" ht="20.05" customHeight="1">
      <c r="A440" s="15">
        <v>28</v>
      </c>
      <c r="B440" t="s" s="16">
        <f>CONCATENATE($A440,C440,G440,S440,R440)</f>
        <v>520</v>
      </c>
      <c r="C440" t="s" s="17">
        <v>37</v>
      </c>
      <c r="D440" s="18">
        <v>3</v>
      </c>
      <c r="E440" t="s" s="19">
        <v>514</v>
      </c>
      <c r="F440" s="18">
        <v>1</v>
      </c>
      <c r="G440" s="18">
        <v>0</v>
      </c>
      <c r="H440" t="s" s="19">
        <v>80</v>
      </c>
      <c r="I440" t="s" s="19">
        <v>521</v>
      </c>
      <c r="J440" s="18">
        <v>3284</v>
      </c>
      <c r="K440" s="18">
        <v>1648</v>
      </c>
      <c r="L440" s="18">
        <v>5469</v>
      </c>
      <c r="M440" s="20">
        <v>0.334982</v>
      </c>
      <c r="N440" s="18">
        <v>8</v>
      </c>
      <c r="O440" s="18">
        <v>1</v>
      </c>
      <c r="P440" s="18">
        <v>3</v>
      </c>
      <c r="Q440" s="18">
        <v>1</v>
      </c>
      <c r="R440" s="18">
        <v>3</v>
      </c>
      <c r="S440" t="s" s="19">
        <v>43</v>
      </c>
      <c r="T440" s="18">
        <v>0</v>
      </c>
      <c r="U440" s="18">
        <v>0</v>
      </c>
      <c r="V440" s="18">
        <v>100000</v>
      </c>
      <c r="W440" t="s" s="19">
        <v>39</v>
      </c>
    </row>
    <row r="441" ht="20.05" customHeight="1">
      <c r="A441" s="15">
        <v>28</v>
      </c>
      <c r="B441" t="s" s="16">
        <f>CONCATENATE($A441,C441,G441,S441,R441)</f>
        <v>522</v>
      </c>
      <c r="C441" t="s" s="17">
        <v>37</v>
      </c>
      <c r="D441" s="18">
        <v>3</v>
      </c>
      <c r="E441" t="s" s="19">
        <v>514</v>
      </c>
      <c r="F441" s="18">
        <v>0</v>
      </c>
      <c r="G441" s="18">
        <v>0</v>
      </c>
      <c r="H441" t="s" s="19">
        <v>80</v>
      </c>
      <c r="I441" t="s" s="19">
        <v>523</v>
      </c>
      <c r="J441" s="18">
        <v>4292</v>
      </c>
      <c r="K441" s="18">
        <v>2152</v>
      </c>
      <c r="L441" s="18">
        <v>7493</v>
      </c>
      <c r="M441" s="20">
        <v>0.534958</v>
      </c>
      <c r="N441" s="18">
        <v>8</v>
      </c>
      <c r="O441" s="18">
        <v>1</v>
      </c>
      <c r="P441" s="18">
        <v>3</v>
      </c>
      <c r="Q441" s="18">
        <v>1</v>
      </c>
      <c r="R441" s="18">
        <v>5</v>
      </c>
      <c r="S441" t="s" s="19">
        <v>43</v>
      </c>
      <c r="T441" s="18">
        <v>0</v>
      </c>
      <c r="U441" s="18">
        <v>0</v>
      </c>
      <c r="V441" s="18">
        <v>100000</v>
      </c>
      <c r="W441" t="s" s="19">
        <v>39</v>
      </c>
    </row>
    <row r="442" ht="20.05" customHeight="1">
      <c r="A442" s="15">
        <v>28</v>
      </c>
      <c r="B442" t="s" s="16">
        <f>CONCATENATE($A442,C442,G442,S442,R442)</f>
        <v>524</v>
      </c>
      <c r="C442" t="s" s="17">
        <v>37</v>
      </c>
      <c r="D442" s="18">
        <v>3</v>
      </c>
      <c r="E442" t="s" s="19">
        <v>514</v>
      </c>
      <c r="F442" s="18">
        <v>1</v>
      </c>
      <c r="G442" s="18">
        <v>0</v>
      </c>
      <c r="H442" t="s" s="19">
        <v>80</v>
      </c>
      <c r="I442" t="s" s="19">
        <v>525</v>
      </c>
      <c r="J442" s="18">
        <v>2528</v>
      </c>
      <c r="K442" s="18">
        <v>1270</v>
      </c>
      <c r="L442" s="18">
        <v>3920</v>
      </c>
      <c r="M442" s="20">
        <v>0.181279</v>
      </c>
      <c r="N442" s="18">
        <v>8</v>
      </c>
      <c r="O442" s="18">
        <v>1</v>
      </c>
      <c r="P442" s="18">
        <v>4</v>
      </c>
      <c r="Q442" s="18">
        <v>1</v>
      </c>
      <c r="R442" s="18">
        <v>1</v>
      </c>
      <c r="S442" t="s" s="19">
        <v>47</v>
      </c>
      <c r="T442" s="18">
        <v>0</v>
      </c>
      <c r="U442" s="18">
        <v>0</v>
      </c>
      <c r="V442" s="18">
        <v>100000</v>
      </c>
      <c r="W442" t="s" s="19">
        <v>39</v>
      </c>
    </row>
    <row r="443" ht="20.05" customHeight="1">
      <c r="A443" s="15">
        <v>28</v>
      </c>
      <c r="B443" t="s" s="16">
        <f>CONCATENATE($A443,C443,G443,S443,R443)</f>
        <v>526</v>
      </c>
      <c r="C443" t="s" s="17">
        <v>37</v>
      </c>
      <c r="D443" s="18">
        <v>3</v>
      </c>
      <c r="E443" t="s" s="19">
        <v>514</v>
      </c>
      <c r="F443" s="18">
        <v>1</v>
      </c>
      <c r="G443" s="18">
        <v>0</v>
      </c>
      <c r="H443" t="s" s="19">
        <v>80</v>
      </c>
      <c r="I443" t="s" s="19">
        <v>527</v>
      </c>
      <c r="J443" s="18">
        <v>3788</v>
      </c>
      <c r="K443" s="18">
        <v>1900</v>
      </c>
      <c r="L443" s="18">
        <v>6439</v>
      </c>
      <c r="M443" s="20">
        <v>0.351064</v>
      </c>
      <c r="N443" s="18">
        <v>8</v>
      </c>
      <c r="O443" s="18">
        <v>1</v>
      </c>
      <c r="P443" s="18">
        <v>4</v>
      </c>
      <c r="Q443" s="18">
        <v>1</v>
      </c>
      <c r="R443" s="18">
        <v>3</v>
      </c>
      <c r="S443" t="s" s="19">
        <v>47</v>
      </c>
      <c r="T443" s="18">
        <v>0</v>
      </c>
      <c r="U443" s="18">
        <v>0</v>
      </c>
      <c r="V443" s="18">
        <v>100000</v>
      </c>
      <c r="W443" t="s" s="19">
        <v>39</v>
      </c>
    </row>
    <row r="444" ht="20.05" customHeight="1">
      <c r="A444" s="15">
        <v>28</v>
      </c>
      <c r="B444" t="s" s="16">
        <f>CONCATENATE($A444,C444,G444,S444,R444)</f>
        <v>528</v>
      </c>
      <c r="C444" t="s" s="17">
        <v>37</v>
      </c>
      <c r="D444" s="18">
        <v>3</v>
      </c>
      <c r="E444" t="s" s="19">
        <v>514</v>
      </c>
      <c r="F444" s="18">
        <v>1</v>
      </c>
      <c r="G444" s="18">
        <v>0</v>
      </c>
      <c r="H444" t="s" s="19">
        <v>80</v>
      </c>
      <c r="I444" t="s" s="19">
        <v>523</v>
      </c>
      <c r="J444" s="18">
        <v>4292</v>
      </c>
      <c r="K444" s="18">
        <v>2152</v>
      </c>
      <c r="L444" s="18">
        <v>7449</v>
      </c>
      <c r="M444" s="20">
        <v>0.276392</v>
      </c>
      <c r="N444" s="18">
        <v>8</v>
      </c>
      <c r="O444" s="18">
        <v>1</v>
      </c>
      <c r="P444" s="18">
        <v>3</v>
      </c>
      <c r="Q444" s="18">
        <v>1</v>
      </c>
      <c r="R444" s="18">
        <v>5</v>
      </c>
      <c r="S444" t="s" s="19">
        <v>47</v>
      </c>
      <c r="T444" s="18">
        <v>0</v>
      </c>
      <c r="U444" s="18">
        <v>0</v>
      </c>
      <c r="V444" s="18">
        <v>100000</v>
      </c>
      <c r="W444" t="s" s="19">
        <v>39</v>
      </c>
    </row>
    <row r="445" ht="20.05" customHeight="1">
      <c r="A445" s="15">
        <v>28</v>
      </c>
      <c r="B445" t="s" s="16">
        <f>CONCATENATE($A445,C445,G445,S445,R445)</f>
        <v>529</v>
      </c>
      <c r="C445" t="s" s="17">
        <v>31</v>
      </c>
      <c r="D445" s="18">
        <v>3</v>
      </c>
      <c r="E445" t="s" s="19">
        <v>514</v>
      </c>
      <c r="F445" s="18">
        <v>0</v>
      </c>
      <c r="G445" s="18">
        <v>1</v>
      </c>
      <c r="H445" t="s" s="19">
        <v>63</v>
      </c>
      <c r="I445" t="s" s="19">
        <v>515</v>
      </c>
      <c r="J445" s="18">
        <v>4811</v>
      </c>
      <c r="K445" s="18">
        <v>2419</v>
      </c>
      <c r="L445" s="18">
        <v>8489</v>
      </c>
      <c r="M445" s="20">
        <v>1800.07</v>
      </c>
      <c r="N445" s="18">
        <v>8</v>
      </c>
      <c r="O445" s="18">
        <v>1</v>
      </c>
      <c r="P445" t="s" s="19">
        <v>35</v>
      </c>
      <c r="Q445" t="s" s="19">
        <v>35</v>
      </c>
      <c r="R445" t="s" s="19">
        <v>35</v>
      </c>
      <c r="S445" t="s" s="19">
        <v>35</v>
      </c>
      <c r="T445" t="s" s="19">
        <v>35</v>
      </c>
      <c r="U445" t="s" s="19">
        <v>35</v>
      </c>
      <c r="V445" t="s" s="19">
        <v>35</v>
      </c>
      <c r="W445" t="s" s="19">
        <v>35</v>
      </c>
    </row>
    <row r="446" ht="20.05" customHeight="1">
      <c r="A446" s="15">
        <v>28</v>
      </c>
      <c r="B446" t="s" s="16">
        <f>CONCATENATE($A446,C446,G446,S446,R446)</f>
        <v>530</v>
      </c>
      <c r="C446" t="s" s="17">
        <v>52</v>
      </c>
      <c r="D446" s="18">
        <v>3</v>
      </c>
      <c r="E446" t="s" s="19">
        <v>514</v>
      </c>
      <c r="F446" s="18">
        <v>1</v>
      </c>
      <c r="G446" s="18">
        <v>1</v>
      </c>
      <c r="H446" t="s" s="19">
        <v>80</v>
      </c>
      <c r="I446" t="s" s="19">
        <v>53</v>
      </c>
      <c r="J446" s="18">
        <v>716</v>
      </c>
      <c r="K446" s="18">
        <v>364</v>
      </c>
      <c r="L446" s="18">
        <v>859</v>
      </c>
      <c r="M446" s="20">
        <v>0.102742</v>
      </c>
      <c r="N446" s="18">
        <v>8</v>
      </c>
      <c r="O446" s="18">
        <v>1</v>
      </c>
      <c r="P446" t="s" s="19">
        <v>35</v>
      </c>
      <c r="Q446" t="s" s="19">
        <v>35</v>
      </c>
      <c r="R446" t="s" s="19">
        <v>35</v>
      </c>
      <c r="S446" t="s" s="19">
        <v>35</v>
      </c>
      <c r="T446" t="s" s="19">
        <v>35</v>
      </c>
      <c r="U446" t="s" s="19">
        <v>35</v>
      </c>
      <c r="V446" t="s" s="19">
        <v>35</v>
      </c>
      <c r="W446" t="s" s="19">
        <v>35</v>
      </c>
    </row>
    <row r="447" ht="20.05" customHeight="1">
      <c r="A447" s="15">
        <v>28</v>
      </c>
      <c r="B447" t="s" s="16">
        <f>CONCATENATE($A447,C447,G447,S447,R447)</f>
        <v>531</v>
      </c>
      <c r="C447" t="s" s="17">
        <v>37</v>
      </c>
      <c r="D447" s="18">
        <v>3</v>
      </c>
      <c r="E447" t="s" s="19">
        <v>514</v>
      </c>
      <c r="F447" s="18">
        <v>1</v>
      </c>
      <c r="G447" s="18">
        <v>1</v>
      </c>
      <c r="H447" t="s" s="19">
        <v>80</v>
      </c>
      <c r="I447" t="s" s="19">
        <v>521</v>
      </c>
      <c r="J447" s="18">
        <v>3284</v>
      </c>
      <c r="K447" s="18">
        <v>1648</v>
      </c>
      <c r="L447" s="18">
        <v>5469</v>
      </c>
      <c r="M447" s="20">
        <v>0.336226</v>
      </c>
      <c r="N447" s="18">
        <v>8</v>
      </c>
      <c r="O447" s="18">
        <v>1</v>
      </c>
      <c r="P447" s="18">
        <v>3</v>
      </c>
      <c r="Q447" s="18">
        <v>1</v>
      </c>
      <c r="R447" s="18">
        <v>3</v>
      </c>
      <c r="S447" t="s" s="19">
        <v>43</v>
      </c>
      <c r="T447" s="18">
        <v>0</v>
      </c>
      <c r="U447" s="18">
        <v>0</v>
      </c>
      <c r="V447" s="18">
        <v>100000</v>
      </c>
      <c r="W447" t="s" s="19">
        <v>55</v>
      </c>
    </row>
    <row r="448" ht="20.05" customHeight="1">
      <c r="A448" s="15">
        <v>28</v>
      </c>
      <c r="B448" t="s" s="16">
        <f>CONCATENATE($A448,C448,G448,S448,R448)</f>
        <v>532</v>
      </c>
      <c r="C448" t="s" s="17">
        <v>57</v>
      </c>
      <c r="D448" s="18">
        <v>3</v>
      </c>
      <c r="E448" t="s" s="19">
        <v>514</v>
      </c>
      <c r="F448" s="18">
        <v>0</v>
      </c>
      <c r="G448" s="18">
        <v>0</v>
      </c>
      <c r="H448" t="s" s="19">
        <v>80</v>
      </c>
      <c r="I448" t="s" s="19">
        <v>58</v>
      </c>
      <c r="J448" s="18">
        <v>3016</v>
      </c>
      <c r="K448" s="18">
        <v>1514</v>
      </c>
      <c r="L448" s="18">
        <v>4404</v>
      </c>
      <c r="M448" s="20">
        <v>4.98411</v>
      </c>
      <c r="N448" s="18">
        <v>4</v>
      </c>
      <c r="O448" s="18">
        <v>1</v>
      </c>
      <c r="P448" t="s" s="19">
        <v>35</v>
      </c>
      <c r="Q448" t="s" s="19">
        <v>35</v>
      </c>
      <c r="R448" t="s" s="19">
        <v>35</v>
      </c>
      <c r="S448" t="s" s="19">
        <v>35</v>
      </c>
      <c r="T448" t="s" s="19">
        <v>35</v>
      </c>
      <c r="U448" t="s" s="19">
        <v>35</v>
      </c>
      <c r="V448" t="s" s="19">
        <v>35</v>
      </c>
      <c r="W448" t="s" s="19">
        <v>35</v>
      </c>
    </row>
    <row r="449" ht="20.05" customHeight="1">
      <c r="A449" s="15">
        <v>28</v>
      </c>
      <c r="B449" t="s" s="16">
        <f>CONCATENATE($A449,C449,G449,S449,R449)</f>
        <v>533</v>
      </c>
      <c r="C449" t="s" s="17">
        <v>60</v>
      </c>
      <c r="D449" s="18">
        <v>3</v>
      </c>
      <c r="E449" t="s" s="19">
        <v>514</v>
      </c>
      <c r="F449" s="18">
        <v>0</v>
      </c>
      <c r="G449" s="18">
        <v>0</v>
      </c>
      <c r="H449" t="s" s="19">
        <v>80</v>
      </c>
      <c r="I449" t="s" s="19">
        <v>58</v>
      </c>
      <c r="J449" s="18">
        <v>3016</v>
      </c>
      <c r="K449" s="18">
        <v>1514</v>
      </c>
      <c r="L449" s="18">
        <v>4404</v>
      </c>
      <c r="M449" s="20">
        <v>4.86836</v>
      </c>
      <c r="N449" s="18">
        <v>4</v>
      </c>
      <c r="O449" s="18">
        <v>1</v>
      </c>
      <c r="P449" t="s" s="19">
        <v>35</v>
      </c>
      <c r="Q449" t="s" s="19">
        <v>35</v>
      </c>
      <c r="R449" t="s" s="19">
        <v>35</v>
      </c>
      <c r="S449" t="s" s="19">
        <v>35</v>
      </c>
      <c r="T449" t="s" s="19">
        <v>35</v>
      </c>
      <c r="U449" t="s" s="19">
        <v>35</v>
      </c>
      <c r="V449" t="s" s="19">
        <v>35</v>
      </c>
      <c r="W449" t="s" s="19">
        <v>35</v>
      </c>
    </row>
    <row r="450" ht="20.05" customHeight="1">
      <c r="A450" s="15">
        <v>28</v>
      </c>
      <c r="B450" t="s" s="16">
        <f>CONCATENATE($A450,C450,G450,S450,R450)</f>
        <v>534</v>
      </c>
      <c r="C450" t="s" s="17">
        <v>62</v>
      </c>
      <c r="D450" s="18">
        <v>3</v>
      </c>
      <c r="E450" t="s" s="19">
        <v>514</v>
      </c>
      <c r="F450" s="18">
        <v>0</v>
      </c>
      <c r="G450" s="18">
        <v>0</v>
      </c>
      <c r="H450" t="s" s="19">
        <v>80</v>
      </c>
      <c r="I450" t="s" s="19">
        <v>58</v>
      </c>
      <c r="J450" s="18">
        <v>3016</v>
      </c>
      <c r="K450" s="18">
        <v>1514</v>
      </c>
      <c r="L450" s="18">
        <v>4404</v>
      </c>
      <c r="M450" s="20">
        <v>4.67536</v>
      </c>
      <c r="N450" s="18">
        <v>4</v>
      </c>
      <c r="O450" s="18">
        <v>1</v>
      </c>
      <c r="P450" t="s" s="19">
        <v>35</v>
      </c>
      <c r="Q450" t="s" s="19">
        <v>35</v>
      </c>
      <c r="R450" t="s" s="19">
        <v>35</v>
      </c>
      <c r="S450" t="s" s="19">
        <v>35</v>
      </c>
      <c r="T450" t="s" s="19">
        <v>35</v>
      </c>
      <c r="U450" t="s" s="19">
        <v>35</v>
      </c>
      <c r="V450" t="s" s="19">
        <v>35</v>
      </c>
      <c r="W450" t="s" s="19">
        <v>35</v>
      </c>
    </row>
    <row r="451" ht="20.05" customHeight="1">
      <c r="A451" s="15">
        <v>29</v>
      </c>
      <c r="B451" t="s" s="16">
        <f>CONCATENATE($A451,C451,G451,S451,R451)</f>
        <v>535</v>
      </c>
      <c r="C451" t="s" s="17">
        <v>31</v>
      </c>
      <c r="D451" s="18">
        <v>3</v>
      </c>
      <c r="E451" t="s" s="19">
        <v>497</v>
      </c>
      <c r="F451" s="18">
        <v>0</v>
      </c>
      <c r="G451" s="18">
        <v>0</v>
      </c>
      <c r="H451" t="s" s="19">
        <v>33</v>
      </c>
      <c r="I451" t="s" s="19">
        <v>536</v>
      </c>
      <c r="J451" s="18">
        <v>3088</v>
      </c>
      <c r="K451" s="18">
        <v>1550</v>
      </c>
      <c r="L451" s="18">
        <v>4916</v>
      </c>
      <c r="M451" s="20">
        <v>0.0494924</v>
      </c>
      <c r="N451" s="18">
        <v>8</v>
      </c>
      <c r="O451" s="18">
        <v>1</v>
      </c>
      <c r="P451" t="s" s="19">
        <v>35</v>
      </c>
      <c r="Q451" t="s" s="19">
        <v>35</v>
      </c>
      <c r="R451" t="s" s="19">
        <v>35</v>
      </c>
      <c r="S451" t="s" s="19">
        <v>35</v>
      </c>
      <c r="T451" t="s" s="19">
        <v>35</v>
      </c>
      <c r="U451" t="s" s="19">
        <v>35</v>
      </c>
      <c r="V451" t="s" s="19">
        <v>35</v>
      </c>
      <c r="W451" t="s" s="19">
        <v>35</v>
      </c>
    </row>
    <row r="452" ht="20.05" customHeight="1">
      <c r="A452" s="15">
        <v>29</v>
      </c>
      <c r="B452" t="s" s="16">
        <f>CONCATENATE($A452,C452,G452,S452,R452)</f>
        <v>537</v>
      </c>
      <c r="C452" t="s" s="17">
        <v>37</v>
      </c>
      <c r="D452" s="18">
        <v>3</v>
      </c>
      <c r="E452" t="s" s="19">
        <v>497</v>
      </c>
      <c r="F452" s="18">
        <v>0</v>
      </c>
      <c r="G452" s="18">
        <v>0</v>
      </c>
      <c r="H452" t="s" s="19">
        <v>33</v>
      </c>
      <c r="I452" t="s" s="19">
        <v>536</v>
      </c>
      <c r="J452" s="18">
        <v>3088</v>
      </c>
      <c r="K452" s="18">
        <v>1550</v>
      </c>
      <c r="L452" s="18">
        <v>4916</v>
      </c>
      <c r="M452" s="20">
        <v>0.148135</v>
      </c>
      <c r="N452" s="18">
        <v>8</v>
      </c>
      <c r="O452" s="18">
        <v>1</v>
      </c>
      <c r="P452" s="18">
        <v>6</v>
      </c>
      <c r="Q452" s="18">
        <v>5</v>
      </c>
      <c r="R452" s="18">
        <v>1</v>
      </c>
      <c r="S452" t="s" s="19">
        <v>38</v>
      </c>
      <c r="T452" s="18">
        <v>0</v>
      </c>
      <c r="U452" s="18">
        <v>0</v>
      </c>
      <c r="V452" s="18">
        <v>100000</v>
      </c>
      <c r="W452" t="s" s="19">
        <v>39</v>
      </c>
    </row>
    <row r="453" ht="20.05" customHeight="1">
      <c r="A453" s="15">
        <v>29</v>
      </c>
      <c r="B453" t="s" s="16">
        <f>CONCATENATE($A453,C453,G453,S453,R453)</f>
        <v>538</v>
      </c>
      <c r="C453" t="s" s="17">
        <v>37</v>
      </c>
      <c r="D453" s="18">
        <v>3</v>
      </c>
      <c r="E453" t="s" s="19">
        <v>497</v>
      </c>
      <c r="F453" s="18">
        <v>0</v>
      </c>
      <c r="G453" s="18">
        <v>0</v>
      </c>
      <c r="H453" t="s" s="19">
        <v>33</v>
      </c>
      <c r="I453" t="s" s="19">
        <v>536</v>
      </c>
      <c r="J453" s="18">
        <v>3088</v>
      </c>
      <c r="K453" s="18">
        <v>1550</v>
      </c>
      <c r="L453" s="18">
        <v>4916</v>
      </c>
      <c r="M453" s="20">
        <v>0.0931048</v>
      </c>
      <c r="N453" s="18">
        <v>8</v>
      </c>
      <c r="O453" s="18">
        <v>1</v>
      </c>
      <c r="P453" s="18">
        <v>4</v>
      </c>
      <c r="Q453" s="18">
        <v>3</v>
      </c>
      <c r="R453" s="18">
        <v>3</v>
      </c>
      <c r="S453" t="s" s="19">
        <v>38</v>
      </c>
      <c r="T453" s="18">
        <v>0</v>
      </c>
      <c r="U453" s="18">
        <v>0</v>
      </c>
      <c r="V453" s="18">
        <v>100000</v>
      </c>
      <c r="W453" t="s" s="19">
        <v>39</v>
      </c>
    </row>
    <row r="454" ht="20.05" customHeight="1">
      <c r="A454" s="15">
        <v>29</v>
      </c>
      <c r="B454" t="s" s="16">
        <f>CONCATENATE($A454,C454,G454,S454,R454)</f>
        <v>539</v>
      </c>
      <c r="C454" t="s" s="17">
        <v>37</v>
      </c>
      <c r="D454" s="18">
        <v>3</v>
      </c>
      <c r="E454" t="s" s="19">
        <v>497</v>
      </c>
      <c r="F454" s="18">
        <v>0</v>
      </c>
      <c r="G454" s="18">
        <v>0</v>
      </c>
      <c r="H454" t="s" s="19">
        <v>33</v>
      </c>
      <c r="I454" t="s" s="19">
        <v>536</v>
      </c>
      <c r="J454" s="18">
        <v>3088</v>
      </c>
      <c r="K454" s="18">
        <v>1550</v>
      </c>
      <c r="L454" s="18">
        <v>4916</v>
      </c>
      <c r="M454" s="20">
        <v>0.0594253</v>
      </c>
      <c r="N454" s="18">
        <v>8</v>
      </c>
      <c r="O454" s="18">
        <v>1</v>
      </c>
      <c r="P454" s="18">
        <v>3</v>
      </c>
      <c r="Q454" s="18">
        <v>2</v>
      </c>
      <c r="R454" s="18">
        <v>5</v>
      </c>
      <c r="S454" t="s" s="19">
        <v>38</v>
      </c>
      <c r="T454" s="18">
        <v>0</v>
      </c>
      <c r="U454" s="18">
        <v>0</v>
      </c>
      <c r="V454" s="18">
        <v>100000</v>
      </c>
      <c r="W454" t="s" s="19">
        <v>39</v>
      </c>
    </row>
    <row r="455" ht="20.05" customHeight="1">
      <c r="A455" s="15">
        <v>29</v>
      </c>
      <c r="B455" t="s" s="16">
        <f>CONCATENATE($A455,C455,G455,S455,R455)</f>
        <v>540</v>
      </c>
      <c r="C455" t="s" s="17">
        <v>37</v>
      </c>
      <c r="D455" s="18">
        <v>3</v>
      </c>
      <c r="E455" t="s" s="19">
        <v>497</v>
      </c>
      <c r="F455" s="18">
        <v>0</v>
      </c>
      <c r="G455" s="18">
        <v>0</v>
      </c>
      <c r="H455" t="s" s="19">
        <v>33</v>
      </c>
      <c r="I455" t="s" s="19">
        <v>536</v>
      </c>
      <c r="J455" s="18">
        <v>3088</v>
      </c>
      <c r="K455" s="18">
        <v>1550</v>
      </c>
      <c r="L455" s="18">
        <v>4916</v>
      </c>
      <c r="M455" s="20">
        <v>0.151495</v>
      </c>
      <c r="N455" s="18">
        <v>8</v>
      </c>
      <c r="O455" s="18">
        <v>1</v>
      </c>
      <c r="P455" s="18">
        <v>6</v>
      </c>
      <c r="Q455" s="18">
        <v>5</v>
      </c>
      <c r="R455" s="18">
        <v>1</v>
      </c>
      <c r="S455" t="s" s="19">
        <v>43</v>
      </c>
      <c r="T455" s="18">
        <v>0</v>
      </c>
      <c r="U455" s="18">
        <v>0</v>
      </c>
      <c r="V455" s="18">
        <v>100000</v>
      </c>
      <c r="W455" t="s" s="19">
        <v>39</v>
      </c>
    </row>
    <row r="456" ht="20.05" customHeight="1">
      <c r="A456" s="15">
        <v>29</v>
      </c>
      <c r="B456" t="s" s="16">
        <f>CONCATENATE($A456,C456,G456,S456,R456)</f>
        <v>541</v>
      </c>
      <c r="C456" t="s" s="17">
        <v>37</v>
      </c>
      <c r="D456" s="18">
        <v>3</v>
      </c>
      <c r="E456" t="s" s="19">
        <v>497</v>
      </c>
      <c r="F456" s="18">
        <v>0</v>
      </c>
      <c r="G456" s="18">
        <v>0</v>
      </c>
      <c r="H456" t="s" s="19">
        <v>33</v>
      </c>
      <c r="I456" t="s" s="19">
        <v>536</v>
      </c>
      <c r="J456" s="18">
        <v>3088</v>
      </c>
      <c r="K456" s="18">
        <v>1550</v>
      </c>
      <c r="L456" s="18">
        <v>4916</v>
      </c>
      <c r="M456" s="20">
        <v>0.0937945</v>
      </c>
      <c r="N456" s="18">
        <v>8</v>
      </c>
      <c r="O456" s="18">
        <v>1</v>
      </c>
      <c r="P456" s="18">
        <v>4</v>
      </c>
      <c r="Q456" s="18">
        <v>3</v>
      </c>
      <c r="R456" s="18">
        <v>3</v>
      </c>
      <c r="S456" t="s" s="19">
        <v>43</v>
      </c>
      <c r="T456" s="18">
        <v>0</v>
      </c>
      <c r="U456" s="18">
        <v>0</v>
      </c>
      <c r="V456" s="18">
        <v>100000</v>
      </c>
      <c r="W456" t="s" s="19">
        <v>39</v>
      </c>
    </row>
    <row r="457" ht="20.05" customHeight="1">
      <c r="A457" s="15">
        <v>29</v>
      </c>
      <c r="B457" t="s" s="16">
        <f>CONCATENATE($A457,C457,G457,S457,R457)</f>
        <v>542</v>
      </c>
      <c r="C457" t="s" s="17">
        <v>37</v>
      </c>
      <c r="D457" s="18">
        <v>3</v>
      </c>
      <c r="E457" t="s" s="19">
        <v>497</v>
      </c>
      <c r="F457" s="18">
        <v>0</v>
      </c>
      <c r="G457" s="18">
        <v>0</v>
      </c>
      <c r="H457" t="s" s="19">
        <v>33</v>
      </c>
      <c r="I457" t="s" s="19">
        <v>536</v>
      </c>
      <c r="J457" s="18">
        <v>3088</v>
      </c>
      <c r="K457" s="18">
        <v>1550</v>
      </c>
      <c r="L457" s="18">
        <v>4916</v>
      </c>
      <c r="M457" s="20">
        <v>0.0597136</v>
      </c>
      <c r="N457" s="18">
        <v>8</v>
      </c>
      <c r="O457" s="18">
        <v>1</v>
      </c>
      <c r="P457" s="18">
        <v>3</v>
      </c>
      <c r="Q457" s="18">
        <v>2</v>
      </c>
      <c r="R457" s="18">
        <v>5</v>
      </c>
      <c r="S457" t="s" s="19">
        <v>43</v>
      </c>
      <c r="T457" s="18">
        <v>0</v>
      </c>
      <c r="U457" s="18">
        <v>0</v>
      </c>
      <c r="V457" s="18">
        <v>100000</v>
      </c>
      <c r="W457" t="s" s="19">
        <v>39</v>
      </c>
    </row>
    <row r="458" ht="20.05" customHeight="1">
      <c r="A458" s="15">
        <v>29</v>
      </c>
      <c r="B458" t="s" s="16">
        <f>CONCATENATE($A458,C458,G458,S458,R458)</f>
        <v>543</v>
      </c>
      <c r="C458" t="s" s="17">
        <v>37</v>
      </c>
      <c r="D458" s="18">
        <v>3</v>
      </c>
      <c r="E458" t="s" s="19">
        <v>497</v>
      </c>
      <c r="F458" s="18">
        <v>0</v>
      </c>
      <c r="G458" s="18">
        <v>0</v>
      </c>
      <c r="H458" t="s" s="19">
        <v>33</v>
      </c>
      <c r="I458" t="s" s="19">
        <v>536</v>
      </c>
      <c r="J458" s="18">
        <v>3088</v>
      </c>
      <c r="K458" s="18">
        <v>1550</v>
      </c>
      <c r="L458" s="18">
        <v>4916</v>
      </c>
      <c r="M458" s="20">
        <v>0.150141</v>
      </c>
      <c r="N458" s="18">
        <v>8</v>
      </c>
      <c r="O458" s="18">
        <v>1</v>
      </c>
      <c r="P458" s="18">
        <v>6</v>
      </c>
      <c r="Q458" s="18">
        <v>5</v>
      </c>
      <c r="R458" s="18">
        <v>1</v>
      </c>
      <c r="S458" t="s" s="19">
        <v>47</v>
      </c>
      <c r="T458" s="18">
        <v>0</v>
      </c>
      <c r="U458" s="18">
        <v>0</v>
      </c>
      <c r="V458" s="18">
        <v>100000</v>
      </c>
      <c r="W458" t="s" s="19">
        <v>39</v>
      </c>
    </row>
    <row r="459" ht="20.05" customHeight="1">
      <c r="A459" s="15">
        <v>29</v>
      </c>
      <c r="B459" t="s" s="16">
        <f>CONCATENATE($A459,C459,G459,S459,R459)</f>
        <v>544</v>
      </c>
      <c r="C459" t="s" s="17">
        <v>37</v>
      </c>
      <c r="D459" s="18">
        <v>3</v>
      </c>
      <c r="E459" t="s" s="19">
        <v>497</v>
      </c>
      <c r="F459" s="18">
        <v>0</v>
      </c>
      <c r="G459" s="18">
        <v>0</v>
      </c>
      <c r="H459" t="s" s="19">
        <v>33</v>
      </c>
      <c r="I459" t="s" s="19">
        <v>536</v>
      </c>
      <c r="J459" s="18">
        <v>3088</v>
      </c>
      <c r="K459" s="18">
        <v>1550</v>
      </c>
      <c r="L459" s="18">
        <v>4916</v>
      </c>
      <c r="M459" s="20">
        <v>0.09365270000000001</v>
      </c>
      <c r="N459" s="18">
        <v>8</v>
      </c>
      <c r="O459" s="18">
        <v>1</v>
      </c>
      <c r="P459" s="18">
        <v>4</v>
      </c>
      <c r="Q459" s="18">
        <v>3</v>
      </c>
      <c r="R459" s="18">
        <v>3</v>
      </c>
      <c r="S459" t="s" s="19">
        <v>47</v>
      </c>
      <c r="T459" s="18">
        <v>0</v>
      </c>
      <c r="U459" s="18">
        <v>0</v>
      </c>
      <c r="V459" s="18">
        <v>100000</v>
      </c>
      <c r="W459" t="s" s="19">
        <v>39</v>
      </c>
    </row>
    <row r="460" ht="20.05" customHeight="1">
      <c r="A460" s="15">
        <v>29</v>
      </c>
      <c r="B460" t="s" s="16">
        <f>CONCATENATE($A460,C460,G460,S460,R460)</f>
        <v>545</v>
      </c>
      <c r="C460" t="s" s="17">
        <v>37</v>
      </c>
      <c r="D460" s="18">
        <v>3</v>
      </c>
      <c r="E460" t="s" s="19">
        <v>497</v>
      </c>
      <c r="F460" s="18">
        <v>0</v>
      </c>
      <c r="G460" s="18">
        <v>0</v>
      </c>
      <c r="H460" t="s" s="19">
        <v>33</v>
      </c>
      <c r="I460" t="s" s="19">
        <v>536</v>
      </c>
      <c r="J460" s="18">
        <v>3088</v>
      </c>
      <c r="K460" s="18">
        <v>1550</v>
      </c>
      <c r="L460" s="18">
        <v>4916</v>
      </c>
      <c r="M460" s="20">
        <v>0.0596476</v>
      </c>
      <c r="N460" s="18">
        <v>8</v>
      </c>
      <c r="O460" s="18">
        <v>1</v>
      </c>
      <c r="P460" s="18">
        <v>3</v>
      </c>
      <c r="Q460" s="18">
        <v>2</v>
      </c>
      <c r="R460" s="18">
        <v>5</v>
      </c>
      <c r="S460" t="s" s="19">
        <v>47</v>
      </c>
      <c r="T460" s="18">
        <v>0</v>
      </c>
      <c r="U460" s="18">
        <v>0</v>
      </c>
      <c r="V460" s="18">
        <v>100000</v>
      </c>
      <c r="W460" t="s" s="19">
        <v>39</v>
      </c>
    </row>
    <row r="461" ht="20.05" customHeight="1">
      <c r="A461" s="15">
        <v>29</v>
      </c>
      <c r="B461" t="s" s="16">
        <f>CONCATENATE($A461,C461,G461,S461,R461)</f>
        <v>546</v>
      </c>
      <c r="C461" t="s" s="17">
        <v>31</v>
      </c>
      <c r="D461" s="18">
        <v>3</v>
      </c>
      <c r="E461" t="s" s="19">
        <v>497</v>
      </c>
      <c r="F461" s="18">
        <v>0</v>
      </c>
      <c r="G461" s="18">
        <v>1</v>
      </c>
      <c r="H461" t="s" s="19">
        <v>33</v>
      </c>
      <c r="I461" t="s" s="19">
        <v>536</v>
      </c>
      <c r="J461" s="18">
        <v>3097</v>
      </c>
      <c r="K461" s="18">
        <v>1559</v>
      </c>
      <c r="L461" s="18">
        <v>4934</v>
      </c>
      <c r="M461" s="20">
        <v>0.0509785</v>
      </c>
      <c r="N461" s="18">
        <v>8</v>
      </c>
      <c r="O461" s="18">
        <v>1</v>
      </c>
      <c r="P461" t="s" s="19">
        <v>35</v>
      </c>
      <c r="Q461" t="s" s="19">
        <v>35</v>
      </c>
      <c r="R461" t="s" s="19">
        <v>35</v>
      </c>
      <c r="S461" t="s" s="19">
        <v>35</v>
      </c>
      <c r="T461" t="s" s="19">
        <v>35</v>
      </c>
      <c r="U461" t="s" s="19">
        <v>35</v>
      </c>
      <c r="V461" t="s" s="19">
        <v>35</v>
      </c>
      <c r="W461" t="s" s="19">
        <v>35</v>
      </c>
    </row>
    <row r="462" ht="20.05" customHeight="1">
      <c r="A462" s="15">
        <v>29</v>
      </c>
      <c r="B462" t="s" s="16">
        <f>CONCATENATE($A462,C462,G462,S462,R462)</f>
        <v>547</v>
      </c>
      <c r="C462" t="s" s="17">
        <v>52</v>
      </c>
      <c r="D462" s="18">
        <v>3</v>
      </c>
      <c r="E462" t="s" s="19">
        <v>497</v>
      </c>
      <c r="F462" s="18">
        <v>0</v>
      </c>
      <c r="G462" s="18">
        <v>1</v>
      </c>
      <c r="H462" t="s" s="19">
        <v>33</v>
      </c>
      <c r="I462" t="s" s="19">
        <v>53</v>
      </c>
      <c r="J462" s="18">
        <v>584</v>
      </c>
      <c r="K462" s="18">
        <v>298</v>
      </c>
      <c r="L462" s="18">
        <v>704</v>
      </c>
      <c r="M462" s="20">
        <v>0.117045</v>
      </c>
      <c r="N462" s="18">
        <v>8</v>
      </c>
      <c r="O462" s="18">
        <v>1</v>
      </c>
      <c r="P462" t="s" s="19">
        <v>35</v>
      </c>
      <c r="Q462" t="s" s="19">
        <v>35</v>
      </c>
      <c r="R462" t="s" s="19">
        <v>35</v>
      </c>
      <c r="S462" t="s" s="19">
        <v>35</v>
      </c>
      <c r="T462" t="s" s="19">
        <v>35</v>
      </c>
      <c r="U462" t="s" s="19">
        <v>35</v>
      </c>
      <c r="V462" t="s" s="19">
        <v>35</v>
      </c>
      <c r="W462" t="s" s="19">
        <v>35</v>
      </c>
    </row>
    <row r="463" ht="20.05" customHeight="1">
      <c r="A463" s="15">
        <v>29</v>
      </c>
      <c r="B463" t="s" s="16">
        <f>CONCATENATE($A463,C463,G463,S463,R463)</f>
        <v>548</v>
      </c>
      <c r="C463" t="s" s="17">
        <v>37</v>
      </c>
      <c r="D463" s="18">
        <v>3</v>
      </c>
      <c r="E463" t="s" s="19">
        <v>497</v>
      </c>
      <c r="F463" s="18">
        <v>0</v>
      </c>
      <c r="G463" s="18">
        <v>1</v>
      </c>
      <c r="H463" t="s" s="19">
        <v>33</v>
      </c>
      <c r="I463" t="s" s="19">
        <v>536</v>
      </c>
      <c r="J463" s="18">
        <v>3088</v>
      </c>
      <c r="K463" s="18">
        <v>1550</v>
      </c>
      <c r="L463" s="18">
        <v>4916</v>
      </c>
      <c r="M463" s="20">
        <v>0.0940415</v>
      </c>
      <c r="N463" s="18">
        <v>8</v>
      </c>
      <c r="O463" s="18">
        <v>1</v>
      </c>
      <c r="P463" s="18">
        <v>4</v>
      </c>
      <c r="Q463" s="18">
        <v>3</v>
      </c>
      <c r="R463" s="18">
        <v>3</v>
      </c>
      <c r="S463" t="s" s="19">
        <v>43</v>
      </c>
      <c r="T463" s="18">
        <v>0</v>
      </c>
      <c r="U463" s="18">
        <v>0</v>
      </c>
      <c r="V463" s="18">
        <v>100000</v>
      </c>
      <c r="W463" t="s" s="19">
        <v>55</v>
      </c>
    </row>
    <row r="464" ht="20.05" customHeight="1">
      <c r="A464" s="15">
        <v>29</v>
      </c>
      <c r="B464" t="s" s="16">
        <f>CONCATENATE($A464,C464,G464,S464,R464)</f>
        <v>549</v>
      </c>
      <c r="C464" t="s" s="17">
        <v>57</v>
      </c>
      <c r="D464" s="18">
        <v>3</v>
      </c>
      <c r="E464" t="s" s="19">
        <v>497</v>
      </c>
      <c r="F464" s="18">
        <v>0</v>
      </c>
      <c r="G464" s="18">
        <v>0</v>
      </c>
      <c r="H464" t="s" s="19">
        <v>33</v>
      </c>
      <c r="I464" t="s" s="19">
        <v>58</v>
      </c>
      <c r="J464" s="18">
        <v>3240</v>
      </c>
      <c r="K464" s="18">
        <v>1626</v>
      </c>
      <c r="L464" s="18">
        <v>5266</v>
      </c>
      <c r="M464" s="20">
        <v>0.793782</v>
      </c>
      <c r="N464" s="18">
        <v>4</v>
      </c>
      <c r="O464" s="18">
        <v>1</v>
      </c>
      <c r="P464" t="s" s="19">
        <v>35</v>
      </c>
      <c r="Q464" t="s" s="19">
        <v>35</v>
      </c>
      <c r="R464" t="s" s="19">
        <v>35</v>
      </c>
      <c r="S464" t="s" s="19">
        <v>35</v>
      </c>
      <c r="T464" t="s" s="19">
        <v>35</v>
      </c>
      <c r="U464" t="s" s="19">
        <v>35</v>
      </c>
      <c r="V464" t="s" s="19">
        <v>35</v>
      </c>
      <c r="W464" t="s" s="19">
        <v>35</v>
      </c>
    </row>
    <row r="465" ht="20.05" customHeight="1">
      <c r="A465" s="15">
        <v>29</v>
      </c>
      <c r="B465" t="s" s="16">
        <f>CONCATENATE($A465,C465,G465,S465,R465)</f>
        <v>550</v>
      </c>
      <c r="C465" t="s" s="17">
        <v>60</v>
      </c>
      <c r="D465" s="18">
        <v>3</v>
      </c>
      <c r="E465" t="s" s="19">
        <v>497</v>
      </c>
      <c r="F465" s="18">
        <v>0</v>
      </c>
      <c r="G465" s="18">
        <v>0</v>
      </c>
      <c r="H465" t="s" s="19">
        <v>33</v>
      </c>
      <c r="I465" t="s" s="19">
        <v>58</v>
      </c>
      <c r="J465" s="18">
        <v>3240</v>
      </c>
      <c r="K465" s="18">
        <v>1626</v>
      </c>
      <c r="L465" s="18">
        <v>5266</v>
      </c>
      <c r="M465" s="20">
        <v>0.690806</v>
      </c>
      <c r="N465" s="18">
        <v>4</v>
      </c>
      <c r="O465" s="18">
        <v>1</v>
      </c>
      <c r="P465" t="s" s="19">
        <v>35</v>
      </c>
      <c r="Q465" t="s" s="19">
        <v>35</v>
      </c>
      <c r="R465" t="s" s="19">
        <v>35</v>
      </c>
      <c r="S465" t="s" s="19">
        <v>35</v>
      </c>
      <c r="T465" t="s" s="19">
        <v>35</v>
      </c>
      <c r="U465" t="s" s="19">
        <v>35</v>
      </c>
      <c r="V465" t="s" s="19">
        <v>35</v>
      </c>
      <c r="W465" t="s" s="19">
        <v>35</v>
      </c>
    </row>
    <row r="466" ht="20.05" customHeight="1">
      <c r="A466" s="15">
        <v>29</v>
      </c>
      <c r="B466" t="s" s="16">
        <f>CONCATENATE($A466,C466,G466,S466,R466)</f>
        <v>551</v>
      </c>
      <c r="C466" t="s" s="17">
        <v>62</v>
      </c>
      <c r="D466" s="18">
        <v>3</v>
      </c>
      <c r="E466" t="s" s="19">
        <v>497</v>
      </c>
      <c r="F466" s="18">
        <v>0</v>
      </c>
      <c r="G466" s="18">
        <v>0</v>
      </c>
      <c r="H466" t="s" s="19">
        <v>33</v>
      </c>
      <c r="I466" t="s" s="19">
        <v>58</v>
      </c>
      <c r="J466" s="18">
        <v>3240</v>
      </c>
      <c r="K466" s="18">
        <v>1626</v>
      </c>
      <c r="L466" s="18">
        <v>5266</v>
      </c>
      <c r="M466" s="20">
        <v>0.378131</v>
      </c>
      <c r="N466" s="18">
        <v>4</v>
      </c>
      <c r="O466" s="18">
        <v>1</v>
      </c>
      <c r="P466" t="s" s="19">
        <v>35</v>
      </c>
      <c r="Q466" t="s" s="19">
        <v>35</v>
      </c>
      <c r="R466" t="s" s="19">
        <v>35</v>
      </c>
      <c r="S466" t="s" s="19">
        <v>35</v>
      </c>
      <c r="T466" t="s" s="19">
        <v>35</v>
      </c>
      <c r="U466" t="s" s="19">
        <v>35</v>
      </c>
      <c r="V466" t="s" s="19">
        <v>35</v>
      </c>
      <c r="W466" t="s" s="19">
        <v>35</v>
      </c>
    </row>
    <row r="467" ht="20.05" customHeight="1">
      <c r="A467" s="15">
        <v>30</v>
      </c>
      <c r="B467" t="s" s="16">
        <f>CONCATENATE($A467,C467,G467,S467,R467)</f>
        <v>552</v>
      </c>
      <c r="C467" t="s" s="17">
        <v>31</v>
      </c>
      <c r="D467" s="18">
        <v>3</v>
      </c>
      <c r="E467" t="s" s="19">
        <v>53</v>
      </c>
      <c r="F467" s="18">
        <v>0</v>
      </c>
      <c r="G467" s="18">
        <v>0</v>
      </c>
      <c r="H467" t="s" s="19">
        <v>33</v>
      </c>
      <c r="I467" t="s" s="19">
        <v>34</v>
      </c>
      <c r="J467" s="18">
        <v>1980</v>
      </c>
      <c r="K467" s="18">
        <v>996</v>
      </c>
      <c r="L467" s="18">
        <v>2915</v>
      </c>
      <c r="M467" s="20">
        <v>0.0284117</v>
      </c>
      <c r="N467" s="18">
        <v>8</v>
      </c>
      <c r="O467" s="18">
        <v>1</v>
      </c>
      <c r="P467" t="s" s="19">
        <v>35</v>
      </c>
      <c r="Q467" t="s" s="19">
        <v>35</v>
      </c>
      <c r="R467" t="s" s="19">
        <v>35</v>
      </c>
      <c r="S467" t="s" s="19">
        <v>35</v>
      </c>
      <c r="T467" t="s" s="19">
        <v>35</v>
      </c>
      <c r="U467" t="s" s="19">
        <v>35</v>
      </c>
      <c r="V467" t="s" s="19">
        <v>35</v>
      </c>
      <c r="W467" t="s" s="19">
        <v>35</v>
      </c>
    </row>
    <row r="468" ht="20.05" customHeight="1">
      <c r="A468" s="15">
        <v>30</v>
      </c>
      <c r="B468" t="s" s="16">
        <f>CONCATENATE($A468,C468,G468,S468,R468)</f>
        <v>553</v>
      </c>
      <c r="C468" t="s" s="17">
        <v>37</v>
      </c>
      <c r="D468" s="18">
        <v>3</v>
      </c>
      <c r="E468" t="s" s="19">
        <v>53</v>
      </c>
      <c r="F468" s="18">
        <v>0</v>
      </c>
      <c r="G468" s="18">
        <v>0</v>
      </c>
      <c r="H468" t="s" s="19">
        <v>33</v>
      </c>
      <c r="I468" t="s" s="19">
        <v>34</v>
      </c>
      <c r="J468" s="18">
        <v>1980</v>
      </c>
      <c r="K468" s="18">
        <v>996</v>
      </c>
      <c r="L468" s="18">
        <v>2915</v>
      </c>
      <c r="M468" s="20">
        <v>0.0367669</v>
      </c>
      <c r="N468" s="18">
        <v>8</v>
      </c>
      <c r="O468" s="18">
        <v>1</v>
      </c>
      <c r="P468" s="18">
        <v>3</v>
      </c>
      <c r="Q468" s="18">
        <v>2</v>
      </c>
      <c r="R468" s="18">
        <v>1</v>
      </c>
      <c r="S468" t="s" s="19">
        <v>38</v>
      </c>
      <c r="T468" s="18">
        <v>0</v>
      </c>
      <c r="U468" s="18">
        <v>0</v>
      </c>
      <c r="V468" s="18">
        <v>100000</v>
      </c>
      <c r="W468" t="s" s="19">
        <v>39</v>
      </c>
    </row>
    <row r="469" ht="20.05" customHeight="1">
      <c r="A469" s="15">
        <v>30</v>
      </c>
      <c r="B469" t="s" s="16">
        <f>CONCATENATE($A469,C469,G469,S469,R469)</f>
        <v>554</v>
      </c>
      <c r="C469" t="s" s="17">
        <v>37</v>
      </c>
      <c r="D469" s="18">
        <v>3</v>
      </c>
      <c r="E469" t="s" s="19">
        <v>53</v>
      </c>
      <c r="F469" s="18">
        <v>0</v>
      </c>
      <c r="G469" s="18">
        <v>0</v>
      </c>
      <c r="H469" t="s" s="19">
        <v>33</v>
      </c>
      <c r="I469" t="s" s="19">
        <v>34</v>
      </c>
      <c r="J469" s="18">
        <v>1980</v>
      </c>
      <c r="K469" s="18">
        <v>996</v>
      </c>
      <c r="L469" s="18">
        <v>2915</v>
      </c>
      <c r="M469" s="20">
        <v>0.036955</v>
      </c>
      <c r="N469" s="18">
        <v>8</v>
      </c>
      <c r="O469" s="18">
        <v>1</v>
      </c>
      <c r="P469" s="18">
        <v>3</v>
      </c>
      <c r="Q469" s="18">
        <v>2</v>
      </c>
      <c r="R469" s="18">
        <v>3</v>
      </c>
      <c r="S469" t="s" s="19">
        <v>38</v>
      </c>
      <c r="T469" s="18">
        <v>0</v>
      </c>
      <c r="U469" s="18">
        <v>0</v>
      </c>
      <c r="V469" s="18">
        <v>100000</v>
      </c>
      <c r="W469" t="s" s="19">
        <v>39</v>
      </c>
    </row>
    <row r="470" ht="20.05" customHeight="1">
      <c r="A470" s="15">
        <v>30</v>
      </c>
      <c r="B470" t="s" s="16">
        <f>CONCATENATE($A470,C470,G470,S470,R470)</f>
        <v>555</v>
      </c>
      <c r="C470" t="s" s="17">
        <v>37</v>
      </c>
      <c r="D470" s="18">
        <v>3</v>
      </c>
      <c r="E470" t="s" s="19">
        <v>53</v>
      </c>
      <c r="F470" s="18">
        <v>0</v>
      </c>
      <c r="G470" s="18">
        <v>0</v>
      </c>
      <c r="H470" t="s" s="19">
        <v>33</v>
      </c>
      <c r="I470" t="s" s="19">
        <v>34</v>
      </c>
      <c r="J470" s="18">
        <v>1980</v>
      </c>
      <c r="K470" s="18">
        <v>996</v>
      </c>
      <c r="L470" s="18">
        <v>2915</v>
      </c>
      <c r="M470" s="20">
        <v>0.0368539</v>
      </c>
      <c r="N470" s="18">
        <v>8</v>
      </c>
      <c r="O470" s="18">
        <v>1</v>
      </c>
      <c r="P470" s="18">
        <v>3</v>
      </c>
      <c r="Q470" s="18">
        <v>2</v>
      </c>
      <c r="R470" s="18">
        <v>5</v>
      </c>
      <c r="S470" t="s" s="19">
        <v>38</v>
      </c>
      <c r="T470" s="18">
        <v>0</v>
      </c>
      <c r="U470" s="18">
        <v>0</v>
      </c>
      <c r="V470" s="18">
        <v>100000</v>
      </c>
      <c r="W470" t="s" s="19">
        <v>39</v>
      </c>
    </row>
    <row r="471" ht="20.05" customHeight="1">
      <c r="A471" s="15">
        <v>30</v>
      </c>
      <c r="B471" t="s" s="16">
        <f>CONCATENATE($A471,C471,G471,S471,R471)</f>
        <v>556</v>
      </c>
      <c r="C471" t="s" s="17">
        <v>37</v>
      </c>
      <c r="D471" s="18">
        <v>3</v>
      </c>
      <c r="E471" t="s" s="19">
        <v>53</v>
      </c>
      <c r="F471" s="18">
        <v>0</v>
      </c>
      <c r="G471" s="18">
        <v>0</v>
      </c>
      <c r="H471" t="s" s="19">
        <v>33</v>
      </c>
      <c r="I471" t="s" s="19">
        <v>34</v>
      </c>
      <c r="J471" s="18">
        <v>1980</v>
      </c>
      <c r="K471" s="18">
        <v>996</v>
      </c>
      <c r="L471" s="18">
        <v>2915</v>
      </c>
      <c r="M471" s="20">
        <v>0.0370235</v>
      </c>
      <c r="N471" s="18">
        <v>8</v>
      </c>
      <c r="O471" s="18">
        <v>1</v>
      </c>
      <c r="P471" s="18">
        <v>3</v>
      </c>
      <c r="Q471" s="18">
        <v>2</v>
      </c>
      <c r="R471" s="18">
        <v>1</v>
      </c>
      <c r="S471" t="s" s="19">
        <v>43</v>
      </c>
      <c r="T471" s="18">
        <v>0</v>
      </c>
      <c r="U471" s="18">
        <v>0</v>
      </c>
      <c r="V471" s="18">
        <v>100000</v>
      </c>
      <c r="W471" t="s" s="19">
        <v>39</v>
      </c>
    </row>
    <row r="472" ht="20.05" customHeight="1">
      <c r="A472" s="15">
        <v>30</v>
      </c>
      <c r="B472" t="s" s="16">
        <f>CONCATENATE($A472,C472,G472,S472,R472)</f>
        <v>557</v>
      </c>
      <c r="C472" t="s" s="17">
        <v>37</v>
      </c>
      <c r="D472" s="18">
        <v>3</v>
      </c>
      <c r="E472" t="s" s="19">
        <v>53</v>
      </c>
      <c r="F472" s="18">
        <v>0</v>
      </c>
      <c r="G472" s="18">
        <v>0</v>
      </c>
      <c r="H472" t="s" s="19">
        <v>33</v>
      </c>
      <c r="I472" t="s" s="19">
        <v>34</v>
      </c>
      <c r="J472" s="18">
        <v>1980</v>
      </c>
      <c r="K472" s="18">
        <v>996</v>
      </c>
      <c r="L472" s="18">
        <v>2915</v>
      </c>
      <c r="M472" s="20">
        <v>0.03639</v>
      </c>
      <c r="N472" s="18">
        <v>8</v>
      </c>
      <c r="O472" s="18">
        <v>1</v>
      </c>
      <c r="P472" s="18">
        <v>3</v>
      </c>
      <c r="Q472" s="18">
        <v>2</v>
      </c>
      <c r="R472" s="18">
        <v>3</v>
      </c>
      <c r="S472" t="s" s="19">
        <v>43</v>
      </c>
      <c r="T472" s="18">
        <v>0</v>
      </c>
      <c r="U472" s="18">
        <v>0</v>
      </c>
      <c r="V472" s="18">
        <v>100000</v>
      </c>
      <c r="W472" t="s" s="19">
        <v>39</v>
      </c>
    </row>
    <row r="473" ht="20.05" customHeight="1">
      <c r="A473" s="15">
        <v>30</v>
      </c>
      <c r="B473" t="s" s="16">
        <f>CONCATENATE($A473,C473,G473,S473,R473)</f>
        <v>558</v>
      </c>
      <c r="C473" t="s" s="17">
        <v>37</v>
      </c>
      <c r="D473" s="18">
        <v>3</v>
      </c>
      <c r="E473" t="s" s="19">
        <v>53</v>
      </c>
      <c r="F473" s="18">
        <v>0</v>
      </c>
      <c r="G473" s="18">
        <v>0</v>
      </c>
      <c r="H473" t="s" s="19">
        <v>33</v>
      </c>
      <c r="I473" t="s" s="19">
        <v>34</v>
      </c>
      <c r="J473" s="18">
        <v>1980</v>
      </c>
      <c r="K473" s="18">
        <v>996</v>
      </c>
      <c r="L473" s="18">
        <v>2915</v>
      </c>
      <c r="M473" s="20">
        <v>0.0372287</v>
      </c>
      <c r="N473" s="18">
        <v>8</v>
      </c>
      <c r="O473" s="18">
        <v>1</v>
      </c>
      <c r="P473" s="18">
        <v>3</v>
      </c>
      <c r="Q473" s="18">
        <v>2</v>
      </c>
      <c r="R473" s="18">
        <v>5</v>
      </c>
      <c r="S473" t="s" s="19">
        <v>43</v>
      </c>
      <c r="T473" s="18">
        <v>0</v>
      </c>
      <c r="U473" s="18">
        <v>0</v>
      </c>
      <c r="V473" s="18">
        <v>100000</v>
      </c>
      <c r="W473" t="s" s="19">
        <v>39</v>
      </c>
    </row>
    <row r="474" ht="20.05" customHeight="1">
      <c r="A474" s="15">
        <v>30</v>
      </c>
      <c r="B474" t="s" s="16">
        <f>CONCATENATE($A474,C474,G474,S474,R474)</f>
        <v>559</v>
      </c>
      <c r="C474" t="s" s="17">
        <v>37</v>
      </c>
      <c r="D474" s="18">
        <v>3</v>
      </c>
      <c r="E474" t="s" s="19">
        <v>53</v>
      </c>
      <c r="F474" s="18">
        <v>0</v>
      </c>
      <c r="G474" s="18">
        <v>0</v>
      </c>
      <c r="H474" t="s" s="19">
        <v>33</v>
      </c>
      <c r="I474" t="s" s="19">
        <v>34</v>
      </c>
      <c r="J474" s="18">
        <v>1980</v>
      </c>
      <c r="K474" s="18">
        <v>996</v>
      </c>
      <c r="L474" s="18">
        <v>2915</v>
      </c>
      <c r="M474" s="20">
        <v>0.0366908</v>
      </c>
      <c r="N474" s="18">
        <v>8</v>
      </c>
      <c r="O474" s="18">
        <v>1</v>
      </c>
      <c r="P474" s="18">
        <v>3</v>
      </c>
      <c r="Q474" s="18">
        <v>2</v>
      </c>
      <c r="R474" s="18">
        <v>1</v>
      </c>
      <c r="S474" t="s" s="19">
        <v>47</v>
      </c>
      <c r="T474" s="18">
        <v>0</v>
      </c>
      <c r="U474" s="18">
        <v>0</v>
      </c>
      <c r="V474" s="18">
        <v>100000</v>
      </c>
      <c r="W474" t="s" s="19">
        <v>39</v>
      </c>
    </row>
    <row r="475" ht="20.05" customHeight="1">
      <c r="A475" s="15">
        <v>30</v>
      </c>
      <c r="B475" t="s" s="16">
        <f>CONCATENATE($A475,C475,G475,S475,R475)</f>
        <v>560</v>
      </c>
      <c r="C475" t="s" s="17">
        <v>37</v>
      </c>
      <c r="D475" s="18">
        <v>3</v>
      </c>
      <c r="E475" t="s" s="19">
        <v>53</v>
      </c>
      <c r="F475" s="18">
        <v>0</v>
      </c>
      <c r="G475" s="18">
        <v>0</v>
      </c>
      <c r="H475" t="s" s="19">
        <v>33</v>
      </c>
      <c r="I475" t="s" s="19">
        <v>34</v>
      </c>
      <c r="J475" s="18">
        <v>1980</v>
      </c>
      <c r="K475" s="18">
        <v>996</v>
      </c>
      <c r="L475" s="18">
        <v>2915</v>
      </c>
      <c r="M475" s="20">
        <v>0.0368205</v>
      </c>
      <c r="N475" s="18">
        <v>8</v>
      </c>
      <c r="O475" s="18">
        <v>1</v>
      </c>
      <c r="P475" s="18">
        <v>3</v>
      </c>
      <c r="Q475" s="18">
        <v>2</v>
      </c>
      <c r="R475" s="18">
        <v>3</v>
      </c>
      <c r="S475" t="s" s="19">
        <v>47</v>
      </c>
      <c r="T475" s="18">
        <v>0</v>
      </c>
      <c r="U475" s="18">
        <v>0</v>
      </c>
      <c r="V475" s="18">
        <v>100000</v>
      </c>
      <c r="W475" t="s" s="19">
        <v>39</v>
      </c>
    </row>
    <row r="476" ht="20.05" customHeight="1">
      <c r="A476" s="15">
        <v>30</v>
      </c>
      <c r="B476" t="s" s="16">
        <f>CONCATENATE($A476,C476,G476,S476,R476)</f>
        <v>561</v>
      </c>
      <c r="C476" t="s" s="17">
        <v>37</v>
      </c>
      <c r="D476" s="18">
        <v>3</v>
      </c>
      <c r="E476" t="s" s="19">
        <v>53</v>
      </c>
      <c r="F476" s="18">
        <v>0</v>
      </c>
      <c r="G476" s="18">
        <v>0</v>
      </c>
      <c r="H476" t="s" s="19">
        <v>33</v>
      </c>
      <c r="I476" t="s" s="19">
        <v>34</v>
      </c>
      <c r="J476" s="18">
        <v>1980</v>
      </c>
      <c r="K476" s="18">
        <v>996</v>
      </c>
      <c r="L476" s="18">
        <v>2915</v>
      </c>
      <c r="M476" s="20">
        <v>0.0366246</v>
      </c>
      <c r="N476" s="18">
        <v>8</v>
      </c>
      <c r="O476" s="18">
        <v>1</v>
      </c>
      <c r="P476" s="18">
        <v>3</v>
      </c>
      <c r="Q476" s="18">
        <v>2</v>
      </c>
      <c r="R476" s="18">
        <v>5</v>
      </c>
      <c r="S476" t="s" s="19">
        <v>47</v>
      </c>
      <c r="T476" s="18">
        <v>0</v>
      </c>
      <c r="U476" s="18">
        <v>0</v>
      </c>
      <c r="V476" s="18">
        <v>100000</v>
      </c>
      <c r="W476" t="s" s="19">
        <v>39</v>
      </c>
    </row>
    <row r="477" ht="20.05" customHeight="1">
      <c r="A477" s="15">
        <v>30</v>
      </c>
      <c r="B477" t="s" s="16">
        <f>CONCATENATE($A477,C477,G477,S477,R477)</f>
        <v>562</v>
      </c>
      <c r="C477" t="s" s="17">
        <v>31</v>
      </c>
      <c r="D477" s="18">
        <v>3</v>
      </c>
      <c r="E477" t="s" s="19">
        <v>53</v>
      </c>
      <c r="F477" s="18">
        <v>0</v>
      </c>
      <c r="G477" s="18">
        <v>1</v>
      </c>
      <c r="H477" t="s" s="19">
        <v>33</v>
      </c>
      <c r="I477" t="s" s="19">
        <v>34</v>
      </c>
      <c r="J477" s="18">
        <v>1986</v>
      </c>
      <c r="K477" s="18">
        <v>1002</v>
      </c>
      <c r="L477" s="18">
        <v>2927</v>
      </c>
      <c r="M477" s="20">
        <v>0.0283197</v>
      </c>
      <c r="N477" s="18">
        <v>8</v>
      </c>
      <c r="O477" s="18">
        <v>1</v>
      </c>
      <c r="P477" t="s" s="19">
        <v>35</v>
      </c>
      <c r="Q477" t="s" s="19">
        <v>35</v>
      </c>
      <c r="R477" t="s" s="19">
        <v>35</v>
      </c>
      <c r="S477" t="s" s="19">
        <v>35</v>
      </c>
      <c r="T477" t="s" s="19">
        <v>35</v>
      </c>
      <c r="U477" t="s" s="19">
        <v>35</v>
      </c>
      <c r="V477" t="s" s="19">
        <v>35</v>
      </c>
      <c r="W477" t="s" s="19">
        <v>35</v>
      </c>
    </row>
    <row r="478" ht="20.05" customHeight="1">
      <c r="A478" s="15">
        <v>30</v>
      </c>
      <c r="B478" t="s" s="16">
        <f>CONCATENATE($A478,C478,G478,S478,R478)</f>
        <v>563</v>
      </c>
      <c r="C478" t="s" s="17">
        <v>52</v>
      </c>
      <c r="D478" s="18">
        <v>3</v>
      </c>
      <c r="E478" t="s" s="19">
        <v>53</v>
      </c>
      <c r="F478" s="18">
        <v>0</v>
      </c>
      <c r="G478" s="18">
        <v>1</v>
      </c>
      <c r="H478" t="s" s="19">
        <v>33</v>
      </c>
      <c r="I478" t="s" s="19">
        <v>53</v>
      </c>
      <c r="J478" s="18">
        <v>468</v>
      </c>
      <c r="K478" s="18">
        <v>240</v>
      </c>
      <c r="L478" s="18">
        <v>551</v>
      </c>
      <c r="M478" s="20">
        <v>0.0413531</v>
      </c>
      <c r="N478" s="18">
        <v>8</v>
      </c>
      <c r="O478" s="18">
        <v>1</v>
      </c>
      <c r="P478" t="s" s="19">
        <v>35</v>
      </c>
      <c r="Q478" t="s" s="19">
        <v>35</v>
      </c>
      <c r="R478" t="s" s="19">
        <v>35</v>
      </c>
      <c r="S478" t="s" s="19">
        <v>35</v>
      </c>
      <c r="T478" t="s" s="19">
        <v>35</v>
      </c>
      <c r="U478" t="s" s="19">
        <v>35</v>
      </c>
      <c r="V478" t="s" s="19">
        <v>35</v>
      </c>
      <c r="W478" t="s" s="19">
        <v>35</v>
      </c>
    </row>
    <row r="479" ht="20.05" customHeight="1">
      <c r="A479" s="15">
        <v>30</v>
      </c>
      <c r="B479" t="s" s="16">
        <f>CONCATENATE($A479,C479,G479,S479,R479)</f>
        <v>564</v>
      </c>
      <c r="C479" t="s" s="17">
        <v>37</v>
      </c>
      <c r="D479" s="18">
        <v>3</v>
      </c>
      <c r="E479" t="s" s="19">
        <v>53</v>
      </c>
      <c r="F479" s="18">
        <v>0</v>
      </c>
      <c r="G479" s="18">
        <v>1</v>
      </c>
      <c r="H479" t="s" s="19">
        <v>33</v>
      </c>
      <c r="I479" t="s" s="19">
        <v>34</v>
      </c>
      <c r="J479" s="18">
        <v>1980</v>
      </c>
      <c r="K479" s="18">
        <v>996</v>
      </c>
      <c r="L479" s="18">
        <v>2915</v>
      </c>
      <c r="M479" s="20">
        <v>0.0366702</v>
      </c>
      <c r="N479" s="18">
        <v>8</v>
      </c>
      <c r="O479" s="18">
        <v>1</v>
      </c>
      <c r="P479" s="18">
        <v>3</v>
      </c>
      <c r="Q479" s="18">
        <v>2</v>
      </c>
      <c r="R479" s="18">
        <v>3</v>
      </c>
      <c r="S479" t="s" s="19">
        <v>43</v>
      </c>
      <c r="T479" s="18">
        <v>0</v>
      </c>
      <c r="U479" s="18">
        <v>0</v>
      </c>
      <c r="V479" s="18">
        <v>100000</v>
      </c>
      <c r="W479" t="s" s="19">
        <v>55</v>
      </c>
    </row>
    <row r="480" ht="20.05" customHeight="1">
      <c r="A480" s="15">
        <v>30</v>
      </c>
      <c r="B480" t="s" s="16">
        <f>CONCATENATE($A480,C480,G480,S480,R480)</f>
        <v>565</v>
      </c>
      <c r="C480" t="s" s="17">
        <v>57</v>
      </c>
      <c r="D480" s="18">
        <v>3</v>
      </c>
      <c r="E480" t="s" s="19">
        <v>53</v>
      </c>
      <c r="F480" s="18">
        <v>0</v>
      </c>
      <c r="G480" s="18">
        <v>0</v>
      </c>
      <c r="H480" t="s" s="19">
        <v>33</v>
      </c>
      <c r="I480" t="s" s="19">
        <v>58</v>
      </c>
      <c r="J480" s="18">
        <v>2192</v>
      </c>
      <c r="K480" s="18">
        <v>1102</v>
      </c>
      <c r="L480" s="18">
        <v>3334</v>
      </c>
      <c r="M480" s="20">
        <v>0.616972</v>
      </c>
      <c r="N480" s="18">
        <v>4</v>
      </c>
      <c r="O480" s="18">
        <v>1</v>
      </c>
      <c r="P480" t="s" s="19">
        <v>35</v>
      </c>
      <c r="Q480" t="s" s="19">
        <v>35</v>
      </c>
      <c r="R480" t="s" s="19">
        <v>35</v>
      </c>
      <c r="S480" t="s" s="19">
        <v>35</v>
      </c>
      <c r="T480" t="s" s="19">
        <v>35</v>
      </c>
      <c r="U480" t="s" s="19">
        <v>35</v>
      </c>
      <c r="V480" t="s" s="19">
        <v>35</v>
      </c>
      <c r="W480" t="s" s="19">
        <v>35</v>
      </c>
    </row>
    <row r="481" ht="20.05" customHeight="1">
      <c r="A481" s="15">
        <v>30</v>
      </c>
      <c r="B481" t="s" s="16">
        <f>CONCATENATE($A481,C481,G481,S481,R481)</f>
        <v>566</v>
      </c>
      <c r="C481" t="s" s="17">
        <v>60</v>
      </c>
      <c r="D481" s="18">
        <v>3</v>
      </c>
      <c r="E481" t="s" s="19">
        <v>53</v>
      </c>
      <c r="F481" s="18">
        <v>0</v>
      </c>
      <c r="G481" s="18">
        <v>0</v>
      </c>
      <c r="H481" t="s" s="19">
        <v>33</v>
      </c>
      <c r="I481" t="s" s="19">
        <v>58</v>
      </c>
      <c r="J481" s="18">
        <v>2192</v>
      </c>
      <c r="K481" s="18">
        <v>1102</v>
      </c>
      <c r="L481" s="18">
        <v>3334</v>
      </c>
      <c r="M481" s="20">
        <v>0.491728</v>
      </c>
      <c r="N481" s="18">
        <v>4</v>
      </c>
      <c r="O481" s="18">
        <v>1</v>
      </c>
      <c r="P481" t="s" s="19">
        <v>35</v>
      </c>
      <c r="Q481" t="s" s="19">
        <v>35</v>
      </c>
      <c r="R481" t="s" s="19">
        <v>35</v>
      </c>
      <c r="S481" t="s" s="19">
        <v>35</v>
      </c>
      <c r="T481" t="s" s="19">
        <v>35</v>
      </c>
      <c r="U481" t="s" s="19">
        <v>35</v>
      </c>
      <c r="V481" t="s" s="19">
        <v>35</v>
      </c>
      <c r="W481" t="s" s="19">
        <v>35</v>
      </c>
    </row>
    <row r="482" ht="20.05" customHeight="1">
      <c r="A482" s="15">
        <v>30</v>
      </c>
      <c r="B482" t="s" s="16">
        <f>CONCATENATE($A482,C482,G482,S482,R482)</f>
        <v>567</v>
      </c>
      <c r="C482" t="s" s="17">
        <v>62</v>
      </c>
      <c r="D482" s="18">
        <v>3</v>
      </c>
      <c r="E482" t="s" s="19">
        <v>53</v>
      </c>
      <c r="F482" s="18">
        <v>0</v>
      </c>
      <c r="G482" s="18">
        <v>0</v>
      </c>
      <c r="H482" t="s" s="19">
        <v>33</v>
      </c>
      <c r="I482" t="s" s="19">
        <v>58</v>
      </c>
      <c r="J482" s="18">
        <v>2192</v>
      </c>
      <c r="K482" s="18">
        <v>1102</v>
      </c>
      <c r="L482" s="18">
        <v>3334</v>
      </c>
      <c r="M482" s="20">
        <v>0.525447</v>
      </c>
      <c r="N482" s="18">
        <v>4</v>
      </c>
      <c r="O482" s="18">
        <v>1</v>
      </c>
      <c r="P482" t="s" s="19">
        <v>35</v>
      </c>
      <c r="Q482" t="s" s="19">
        <v>35</v>
      </c>
      <c r="R482" t="s" s="19">
        <v>35</v>
      </c>
      <c r="S482" t="s" s="19">
        <v>35</v>
      </c>
      <c r="T482" t="s" s="19">
        <v>35</v>
      </c>
      <c r="U482" t="s" s="19">
        <v>35</v>
      </c>
      <c r="V482" t="s" s="19">
        <v>35</v>
      </c>
      <c r="W482" t="s" s="19">
        <v>35</v>
      </c>
    </row>
    <row r="483" ht="20.05" customHeight="1">
      <c r="A483" s="15">
        <v>31</v>
      </c>
      <c r="B483" t="s" s="16">
        <f>CONCATENATE($A483,C483,G483,S483,R483)</f>
        <v>568</v>
      </c>
      <c r="C483" t="s" s="17">
        <v>31</v>
      </c>
      <c r="D483" s="18">
        <v>3</v>
      </c>
      <c r="E483" t="s" s="19">
        <v>136</v>
      </c>
      <c r="F483" s="18">
        <v>1</v>
      </c>
      <c r="G483" s="18">
        <v>0</v>
      </c>
      <c r="H483" t="s" s="19">
        <v>80</v>
      </c>
      <c r="I483" t="s" s="19">
        <v>569</v>
      </c>
      <c r="J483" s="18">
        <v>4036</v>
      </c>
      <c r="K483" s="18">
        <v>2024</v>
      </c>
      <c r="L483" s="18">
        <v>6881</v>
      </c>
      <c r="M483" s="20">
        <v>0.5250939999999999</v>
      </c>
      <c r="N483" s="18">
        <v>8</v>
      </c>
      <c r="O483" s="18">
        <v>1</v>
      </c>
      <c r="P483" t="s" s="19">
        <v>35</v>
      </c>
      <c r="Q483" t="s" s="19">
        <v>35</v>
      </c>
      <c r="R483" t="s" s="19">
        <v>35</v>
      </c>
      <c r="S483" t="s" s="19">
        <v>35</v>
      </c>
      <c r="T483" t="s" s="19">
        <v>35</v>
      </c>
      <c r="U483" t="s" s="19">
        <v>35</v>
      </c>
      <c r="V483" t="s" s="19">
        <v>35</v>
      </c>
      <c r="W483" t="s" s="19">
        <v>35</v>
      </c>
    </row>
    <row r="484" ht="20.05" customHeight="1">
      <c r="A484" s="15">
        <v>31</v>
      </c>
      <c r="B484" t="s" s="16">
        <f>CONCATENATE($A484,C484,G484,S484,R484)</f>
        <v>570</v>
      </c>
      <c r="C484" t="s" s="17">
        <v>37</v>
      </c>
      <c r="D484" s="18">
        <v>3</v>
      </c>
      <c r="E484" t="s" s="19">
        <v>136</v>
      </c>
      <c r="F484" s="18">
        <v>1</v>
      </c>
      <c r="G484" s="18">
        <v>0</v>
      </c>
      <c r="H484" t="s" s="19">
        <v>80</v>
      </c>
      <c r="I484" t="s" s="19">
        <v>571</v>
      </c>
      <c r="J484" s="18">
        <v>3556</v>
      </c>
      <c r="K484" s="18">
        <v>1784</v>
      </c>
      <c r="L484" s="18">
        <v>5921</v>
      </c>
      <c r="M484" s="20">
        <v>7.03866</v>
      </c>
      <c r="N484" s="18">
        <v>8</v>
      </c>
      <c r="O484" s="18">
        <v>1</v>
      </c>
      <c r="P484" s="18">
        <v>6</v>
      </c>
      <c r="Q484" s="18">
        <v>4</v>
      </c>
      <c r="R484" s="18">
        <v>1</v>
      </c>
      <c r="S484" t="s" s="19">
        <v>38</v>
      </c>
      <c r="T484" s="18">
        <v>0</v>
      </c>
      <c r="U484" s="18">
        <v>0</v>
      </c>
      <c r="V484" s="18">
        <v>100000</v>
      </c>
      <c r="W484" t="s" s="19">
        <v>39</v>
      </c>
    </row>
    <row r="485" ht="20.05" customHeight="1">
      <c r="A485" s="15">
        <v>31</v>
      </c>
      <c r="B485" t="s" s="16">
        <f>CONCATENATE($A485,C485,G485,S485,R485)</f>
        <v>572</v>
      </c>
      <c r="C485" t="s" s="17">
        <v>37</v>
      </c>
      <c r="D485" s="18">
        <v>3</v>
      </c>
      <c r="E485" t="s" s="19">
        <v>136</v>
      </c>
      <c r="F485" s="18">
        <v>1</v>
      </c>
      <c r="G485" s="18">
        <v>0</v>
      </c>
      <c r="H485" t="s" s="19">
        <v>80</v>
      </c>
      <c r="I485" t="s" s="19">
        <v>569</v>
      </c>
      <c r="J485" s="18">
        <v>4036</v>
      </c>
      <c r="K485" s="18">
        <v>2024</v>
      </c>
      <c r="L485" s="18">
        <v>6881</v>
      </c>
      <c r="M485" s="20">
        <v>0.582055</v>
      </c>
      <c r="N485" s="18">
        <v>8</v>
      </c>
      <c r="O485" s="18">
        <v>1</v>
      </c>
      <c r="P485" s="18">
        <v>4</v>
      </c>
      <c r="Q485" s="18">
        <v>2</v>
      </c>
      <c r="R485" s="18">
        <v>3</v>
      </c>
      <c r="S485" t="s" s="19">
        <v>38</v>
      </c>
      <c r="T485" s="18">
        <v>0</v>
      </c>
      <c r="U485" s="18">
        <v>0</v>
      </c>
      <c r="V485" s="18">
        <v>100000</v>
      </c>
      <c r="W485" t="s" s="19">
        <v>39</v>
      </c>
    </row>
    <row r="486" ht="20.05" customHeight="1">
      <c r="A486" s="15">
        <v>31</v>
      </c>
      <c r="B486" t="s" s="16">
        <f>CONCATENATE($A486,C486,G486,S486,R486)</f>
        <v>573</v>
      </c>
      <c r="C486" t="s" s="17">
        <v>37</v>
      </c>
      <c r="D486" s="18">
        <v>3</v>
      </c>
      <c r="E486" t="s" s="19">
        <v>136</v>
      </c>
      <c r="F486" s="18">
        <v>1</v>
      </c>
      <c r="G486" s="18">
        <v>0</v>
      </c>
      <c r="H486" t="s" s="19">
        <v>80</v>
      </c>
      <c r="I486" t="s" s="19">
        <v>569</v>
      </c>
      <c r="J486" s="18">
        <v>4036</v>
      </c>
      <c r="K486" s="18">
        <v>2024</v>
      </c>
      <c r="L486" s="18">
        <v>6881</v>
      </c>
      <c r="M486" s="20">
        <v>0.551974</v>
      </c>
      <c r="N486" s="18">
        <v>8</v>
      </c>
      <c r="O486" s="18">
        <v>1</v>
      </c>
      <c r="P486" s="18">
        <v>3</v>
      </c>
      <c r="Q486" s="18">
        <v>1</v>
      </c>
      <c r="R486" s="18">
        <v>5</v>
      </c>
      <c r="S486" t="s" s="19">
        <v>38</v>
      </c>
      <c r="T486" s="18">
        <v>0</v>
      </c>
      <c r="U486" s="18">
        <v>0</v>
      </c>
      <c r="V486" s="18">
        <v>100000</v>
      </c>
      <c r="W486" t="s" s="19">
        <v>39</v>
      </c>
    </row>
    <row r="487" ht="20.05" customHeight="1">
      <c r="A487" s="15">
        <v>31</v>
      </c>
      <c r="B487" t="s" s="16">
        <f>CONCATENATE($A487,C487,G487,S487,R487)</f>
        <v>574</v>
      </c>
      <c r="C487" t="s" s="17">
        <v>37</v>
      </c>
      <c r="D487" s="18">
        <v>3</v>
      </c>
      <c r="E487" t="s" s="19">
        <v>136</v>
      </c>
      <c r="F487" s="18">
        <v>1</v>
      </c>
      <c r="G487" s="18">
        <v>0</v>
      </c>
      <c r="H487" t="s" s="19">
        <v>80</v>
      </c>
      <c r="I487" t="s" s="19">
        <v>575</v>
      </c>
      <c r="J487" s="18">
        <v>2356</v>
      </c>
      <c r="K487" s="18">
        <v>1184</v>
      </c>
      <c r="L487" s="18">
        <v>3627</v>
      </c>
      <c r="M487" s="20">
        <v>0.577017</v>
      </c>
      <c r="N487" s="18">
        <v>8</v>
      </c>
      <c r="O487" s="18">
        <v>1</v>
      </c>
      <c r="P487" s="18">
        <v>4</v>
      </c>
      <c r="Q487" s="18">
        <v>1</v>
      </c>
      <c r="R487" s="18">
        <v>1</v>
      </c>
      <c r="S487" t="s" s="19">
        <v>43</v>
      </c>
      <c r="T487" s="18">
        <v>0</v>
      </c>
      <c r="U487" s="18">
        <v>0</v>
      </c>
      <c r="V487" s="18">
        <v>100000</v>
      </c>
      <c r="W487" t="s" s="19">
        <v>39</v>
      </c>
    </row>
    <row r="488" ht="20.05" customHeight="1">
      <c r="A488" s="15">
        <v>31</v>
      </c>
      <c r="B488" t="s" s="16">
        <f>CONCATENATE($A488,C488,G488,S488,R488)</f>
        <v>576</v>
      </c>
      <c r="C488" t="s" s="17">
        <v>37</v>
      </c>
      <c r="D488" s="18">
        <v>3</v>
      </c>
      <c r="E488" t="s" s="19">
        <v>136</v>
      </c>
      <c r="F488" s="18">
        <v>1</v>
      </c>
      <c r="G488" s="18">
        <v>0</v>
      </c>
      <c r="H488" t="s" s="19">
        <v>80</v>
      </c>
      <c r="I488" t="s" s="19">
        <v>577</v>
      </c>
      <c r="J488" s="18">
        <v>3076</v>
      </c>
      <c r="K488" s="18">
        <v>1544</v>
      </c>
      <c r="L488" s="18">
        <v>5041</v>
      </c>
      <c r="M488" s="20">
        <v>0.370188</v>
      </c>
      <c r="N488" s="18">
        <v>8</v>
      </c>
      <c r="O488" s="18">
        <v>1</v>
      </c>
      <c r="P488" s="18">
        <v>3</v>
      </c>
      <c r="Q488" s="18">
        <v>1</v>
      </c>
      <c r="R488" s="18">
        <v>3</v>
      </c>
      <c r="S488" t="s" s="19">
        <v>43</v>
      </c>
      <c r="T488" s="18">
        <v>0</v>
      </c>
      <c r="U488" s="18">
        <v>0</v>
      </c>
      <c r="V488" s="18">
        <v>100000</v>
      </c>
      <c r="W488" t="s" s="19">
        <v>39</v>
      </c>
    </row>
    <row r="489" ht="20.05" customHeight="1">
      <c r="A489" s="15">
        <v>31</v>
      </c>
      <c r="B489" t="s" s="16">
        <f>CONCATENATE($A489,C489,G489,S489,R489)</f>
        <v>578</v>
      </c>
      <c r="C489" t="s" s="17">
        <v>37</v>
      </c>
      <c r="D489" s="18">
        <v>3</v>
      </c>
      <c r="E489" t="s" s="19">
        <v>136</v>
      </c>
      <c r="F489" s="18">
        <v>1</v>
      </c>
      <c r="G489" s="18">
        <v>0</v>
      </c>
      <c r="H489" t="s" s="19">
        <v>80</v>
      </c>
      <c r="I489" t="s" s="19">
        <v>569</v>
      </c>
      <c r="J489" s="18">
        <v>4036</v>
      </c>
      <c r="K489" s="18">
        <v>2024</v>
      </c>
      <c r="L489" s="18">
        <v>6881</v>
      </c>
      <c r="M489" s="20">
        <v>0.5741849999999999</v>
      </c>
      <c r="N489" s="18">
        <v>8</v>
      </c>
      <c r="O489" s="18">
        <v>1</v>
      </c>
      <c r="P489" s="18">
        <v>3</v>
      </c>
      <c r="Q489" s="18">
        <v>1</v>
      </c>
      <c r="R489" s="18">
        <v>5</v>
      </c>
      <c r="S489" t="s" s="19">
        <v>43</v>
      </c>
      <c r="T489" s="18">
        <v>0</v>
      </c>
      <c r="U489" s="18">
        <v>0</v>
      </c>
      <c r="V489" s="18">
        <v>100000</v>
      </c>
      <c r="W489" t="s" s="19">
        <v>39</v>
      </c>
    </row>
    <row r="490" ht="20.05" customHeight="1">
      <c r="A490" s="15">
        <v>31</v>
      </c>
      <c r="B490" t="s" s="16">
        <f>CONCATENATE($A490,C490,G490,S490,R490)</f>
        <v>579</v>
      </c>
      <c r="C490" t="s" s="17">
        <v>37</v>
      </c>
      <c r="D490" s="18">
        <v>3</v>
      </c>
      <c r="E490" t="s" s="19">
        <v>136</v>
      </c>
      <c r="F490" s="18">
        <v>1</v>
      </c>
      <c r="G490" s="18">
        <v>0</v>
      </c>
      <c r="H490" t="s" s="19">
        <v>80</v>
      </c>
      <c r="I490" t="s" s="19">
        <v>575</v>
      </c>
      <c r="J490" s="18">
        <v>2356</v>
      </c>
      <c r="K490" s="18">
        <v>1184</v>
      </c>
      <c r="L490" s="18">
        <v>3627</v>
      </c>
      <c r="M490" s="20">
        <v>0.577844</v>
      </c>
      <c r="N490" s="18">
        <v>8</v>
      </c>
      <c r="O490" s="18">
        <v>1</v>
      </c>
      <c r="P490" s="18">
        <v>4</v>
      </c>
      <c r="Q490" s="18">
        <v>1</v>
      </c>
      <c r="R490" s="18">
        <v>1</v>
      </c>
      <c r="S490" t="s" s="19">
        <v>47</v>
      </c>
      <c r="T490" s="18">
        <v>0</v>
      </c>
      <c r="U490" s="18">
        <v>0</v>
      </c>
      <c r="V490" s="18">
        <v>100000</v>
      </c>
      <c r="W490" t="s" s="19">
        <v>39</v>
      </c>
    </row>
    <row r="491" ht="20.05" customHeight="1">
      <c r="A491" s="15">
        <v>31</v>
      </c>
      <c r="B491" t="s" s="16">
        <f>CONCATENATE($A491,C491,G491,S491,R491)</f>
        <v>580</v>
      </c>
      <c r="C491" t="s" s="17">
        <v>37</v>
      </c>
      <c r="D491" s="18">
        <v>3</v>
      </c>
      <c r="E491" t="s" s="19">
        <v>136</v>
      </c>
      <c r="F491" s="18">
        <v>1</v>
      </c>
      <c r="G491" s="18">
        <v>0</v>
      </c>
      <c r="H491" t="s" s="19">
        <v>80</v>
      </c>
      <c r="I491" t="s" s="19">
        <v>577</v>
      </c>
      <c r="J491" s="18">
        <v>3076</v>
      </c>
      <c r="K491" s="18">
        <v>1544</v>
      </c>
      <c r="L491" s="18">
        <v>5011</v>
      </c>
      <c r="M491" s="20">
        <v>0.483681</v>
      </c>
      <c r="N491" s="18">
        <v>8</v>
      </c>
      <c r="O491" s="18">
        <v>1</v>
      </c>
      <c r="P491" s="18">
        <v>3</v>
      </c>
      <c r="Q491" s="18">
        <v>1</v>
      </c>
      <c r="R491" s="18">
        <v>3</v>
      </c>
      <c r="S491" t="s" s="19">
        <v>47</v>
      </c>
      <c r="T491" s="18">
        <v>0</v>
      </c>
      <c r="U491" s="18">
        <v>0</v>
      </c>
      <c r="V491" s="18">
        <v>100000</v>
      </c>
      <c r="W491" t="s" s="19">
        <v>39</v>
      </c>
    </row>
    <row r="492" ht="20.05" customHeight="1">
      <c r="A492" s="15">
        <v>31</v>
      </c>
      <c r="B492" t="s" s="16">
        <f>CONCATENATE($A492,C492,G492,S492,R492)</f>
        <v>581</v>
      </c>
      <c r="C492" t="s" s="17">
        <v>37</v>
      </c>
      <c r="D492" s="18">
        <v>3</v>
      </c>
      <c r="E492" t="s" s="19">
        <v>136</v>
      </c>
      <c r="F492" s="18">
        <v>1</v>
      </c>
      <c r="G492" s="18">
        <v>0</v>
      </c>
      <c r="H492" t="s" s="19">
        <v>80</v>
      </c>
      <c r="I492" t="s" s="19">
        <v>569</v>
      </c>
      <c r="J492" s="18">
        <v>4036</v>
      </c>
      <c r="K492" s="18">
        <v>2024</v>
      </c>
      <c r="L492" s="18">
        <v>6881</v>
      </c>
      <c r="M492" s="20">
        <v>0.597767</v>
      </c>
      <c r="N492" s="18">
        <v>8</v>
      </c>
      <c r="O492" s="18">
        <v>1</v>
      </c>
      <c r="P492" s="18">
        <v>3</v>
      </c>
      <c r="Q492" s="18">
        <v>1</v>
      </c>
      <c r="R492" s="18">
        <v>5</v>
      </c>
      <c r="S492" t="s" s="19">
        <v>47</v>
      </c>
      <c r="T492" s="18">
        <v>0</v>
      </c>
      <c r="U492" s="18">
        <v>0</v>
      </c>
      <c r="V492" s="18">
        <v>100000</v>
      </c>
      <c r="W492" t="s" s="19">
        <v>39</v>
      </c>
    </row>
    <row r="493" ht="20.05" customHeight="1">
      <c r="A493" s="15">
        <v>31</v>
      </c>
      <c r="B493" t="s" s="16">
        <f>CONCATENATE($A493,C493,G493,S493,R493)</f>
        <v>582</v>
      </c>
      <c r="C493" t="s" s="17">
        <v>31</v>
      </c>
      <c r="D493" s="18">
        <v>3</v>
      </c>
      <c r="E493" t="s" s="19">
        <v>136</v>
      </c>
      <c r="F493" s="18">
        <v>0</v>
      </c>
      <c r="G493" s="18">
        <v>1</v>
      </c>
      <c r="H493" t="s" s="19">
        <v>63</v>
      </c>
      <c r="I493" t="s" s="19">
        <v>569</v>
      </c>
      <c r="J493" s="18">
        <v>4049</v>
      </c>
      <c r="K493" s="18">
        <v>2037</v>
      </c>
      <c r="L493" s="18">
        <v>6907</v>
      </c>
      <c r="M493" s="20">
        <v>1800.05</v>
      </c>
      <c r="N493" s="18">
        <v>8</v>
      </c>
      <c r="O493" s="18">
        <v>1</v>
      </c>
      <c r="P493" t="s" s="19">
        <v>35</v>
      </c>
      <c r="Q493" t="s" s="19">
        <v>35</v>
      </c>
      <c r="R493" t="s" s="19">
        <v>35</v>
      </c>
      <c r="S493" t="s" s="19">
        <v>35</v>
      </c>
      <c r="T493" t="s" s="19">
        <v>35</v>
      </c>
      <c r="U493" t="s" s="19">
        <v>35</v>
      </c>
      <c r="V493" t="s" s="19">
        <v>35</v>
      </c>
      <c r="W493" t="s" s="19">
        <v>35</v>
      </c>
    </row>
    <row r="494" ht="20.05" customHeight="1">
      <c r="A494" s="15">
        <v>31</v>
      </c>
      <c r="B494" t="s" s="16">
        <f>CONCATENATE($A494,C494,G494,S494,R494)</f>
        <v>583</v>
      </c>
      <c r="C494" t="s" s="17">
        <v>52</v>
      </c>
      <c r="D494" s="18">
        <v>3</v>
      </c>
      <c r="E494" t="s" s="19">
        <v>136</v>
      </c>
      <c r="F494" s="18">
        <v>1</v>
      </c>
      <c r="G494" s="18">
        <v>1</v>
      </c>
      <c r="H494" t="s" s="19">
        <v>80</v>
      </c>
      <c r="I494" t="s" s="19">
        <v>53</v>
      </c>
      <c r="J494" s="18">
        <v>676</v>
      </c>
      <c r="K494" s="18">
        <v>344</v>
      </c>
      <c r="L494" s="18">
        <v>797</v>
      </c>
      <c r="M494" s="20">
        <v>0.057677</v>
      </c>
      <c r="N494" s="18">
        <v>8</v>
      </c>
      <c r="O494" s="18">
        <v>1</v>
      </c>
      <c r="P494" t="s" s="19">
        <v>35</v>
      </c>
      <c r="Q494" t="s" s="19">
        <v>35</v>
      </c>
      <c r="R494" t="s" s="19">
        <v>35</v>
      </c>
      <c r="S494" t="s" s="19">
        <v>35</v>
      </c>
      <c r="T494" t="s" s="19">
        <v>35</v>
      </c>
      <c r="U494" t="s" s="19">
        <v>35</v>
      </c>
      <c r="V494" t="s" s="19">
        <v>35</v>
      </c>
      <c r="W494" t="s" s="19">
        <v>35</v>
      </c>
    </row>
    <row r="495" ht="20.05" customHeight="1">
      <c r="A495" s="15">
        <v>31</v>
      </c>
      <c r="B495" t="s" s="16">
        <f>CONCATENATE($A495,C495,G495,S495,R495)</f>
        <v>584</v>
      </c>
      <c r="C495" t="s" s="17">
        <v>37</v>
      </c>
      <c r="D495" s="18">
        <v>3</v>
      </c>
      <c r="E495" t="s" s="19">
        <v>136</v>
      </c>
      <c r="F495" s="18">
        <v>1</v>
      </c>
      <c r="G495" s="18">
        <v>1</v>
      </c>
      <c r="H495" t="s" s="19">
        <v>80</v>
      </c>
      <c r="I495" t="s" s="19">
        <v>577</v>
      </c>
      <c r="J495" s="18">
        <v>3076</v>
      </c>
      <c r="K495" s="18">
        <v>1544</v>
      </c>
      <c r="L495" s="18">
        <v>5041</v>
      </c>
      <c r="M495" s="20">
        <v>0.368339</v>
      </c>
      <c r="N495" s="18">
        <v>8</v>
      </c>
      <c r="O495" s="18">
        <v>1</v>
      </c>
      <c r="P495" s="18">
        <v>3</v>
      </c>
      <c r="Q495" s="18">
        <v>1</v>
      </c>
      <c r="R495" s="18">
        <v>3</v>
      </c>
      <c r="S495" t="s" s="19">
        <v>43</v>
      </c>
      <c r="T495" s="18">
        <v>0</v>
      </c>
      <c r="U495" s="18">
        <v>0</v>
      </c>
      <c r="V495" s="18">
        <v>100000</v>
      </c>
      <c r="W495" t="s" s="19">
        <v>55</v>
      </c>
    </row>
    <row r="496" ht="20.05" customHeight="1">
      <c r="A496" s="15">
        <v>31</v>
      </c>
      <c r="B496" t="s" s="16">
        <f>CONCATENATE($A496,C496,G496,S496,R496)</f>
        <v>585</v>
      </c>
      <c r="C496" t="s" s="17">
        <v>57</v>
      </c>
      <c r="D496" s="18">
        <v>3</v>
      </c>
      <c r="E496" t="s" s="19">
        <v>136</v>
      </c>
      <c r="F496" s="18">
        <v>0</v>
      </c>
      <c r="G496" s="18">
        <v>0</v>
      </c>
      <c r="H496" t="s" s="19">
        <v>80</v>
      </c>
      <c r="I496" t="s" s="19">
        <v>58</v>
      </c>
      <c r="J496" s="18">
        <v>2456</v>
      </c>
      <c r="K496" s="18">
        <v>1234</v>
      </c>
      <c r="L496" s="18">
        <v>3568</v>
      </c>
      <c r="M496" s="20">
        <v>0.274599</v>
      </c>
      <c r="N496" s="18">
        <v>4</v>
      </c>
      <c r="O496" s="18">
        <v>1</v>
      </c>
      <c r="P496" t="s" s="19">
        <v>35</v>
      </c>
      <c r="Q496" t="s" s="19">
        <v>35</v>
      </c>
      <c r="R496" t="s" s="19">
        <v>35</v>
      </c>
      <c r="S496" t="s" s="19">
        <v>35</v>
      </c>
      <c r="T496" t="s" s="19">
        <v>35</v>
      </c>
      <c r="U496" t="s" s="19">
        <v>35</v>
      </c>
      <c r="V496" t="s" s="19">
        <v>35</v>
      </c>
      <c r="W496" t="s" s="19">
        <v>35</v>
      </c>
    </row>
    <row r="497" ht="20.05" customHeight="1">
      <c r="A497" s="15">
        <v>31</v>
      </c>
      <c r="B497" t="s" s="16">
        <f>CONCATENATE($A497,C497,G497,S497,R497)</f>
        <v>586</v>
      </c>
      <c r="C497" t="s" s="17">
        <v>60</v>
      </c>
      <c r="D497" s="18">
        <v>3</v>
      </c>
      <c r="E497" t="s" s="19">
        <v>136</v>
      </c>
      <c r="F497" s="18">
        <v>0</v>
      </c>
      <c r="G497" s="18">
        <v>0</v>
      </c>
      <c r="H497" t="s" s="19">
        <v>80</v>
      </c>
      <c r="I497" t="s" s="19">
        <v>58</v>
      </c>
      <c r="J497" s="18">
        <v>2456</v>
      </c>
      <c r="K497" s="18">
        <v>1234</v>
      </c>
      <c r="L497" s="18">
        <v>3568</v>
      </c>
      <c r="M497" s="20">
        <v>0.196737</v>
      </c>
      <c r="N497" s="18">
        <v>4</v>
      </c>
      <c r="O497" s="18">
        <v>1</v>
      </c>
      <c r="P497" t="s" s="19">
        <v>35</v>
      </c>
      <c r="Q497" t="s" s="19">
        <v>35</v>
      </c>
      <c r="R497" t="s" s="19">
        <v>35</v>
      </c>
      <c r="S497" t="s" s="19">
        <v>35</v>
      </c>
      <c r="T497" t="s" s="19">
        <v>35</v>
      </c>
      <c r="U497" t="s" s="19">
        <v>35</v>
      </c>
      <c r="V497" t="s" s="19">
        <v>35</v>
      </c>
      <c r="W497" t="s" s="19">
        <v>35</v>
      </c>
    </row>
    <row r="498" ht="20.05" customHeight="1">
      <c r="A498" s="15">
        <v>31</v>
      </c>
      <c r="B498" t="s" s="16">
        <f>CONCATENATE($A498,C498,G498,S498,R498)</f>
        <v>587</v>
      </c>
      <c r="C498" t="s" s="17">
        <v>62</v>
      </c>
      <c r="D498" s="18">
        <v>3</v>
      </c>
      <c r="E498" t="s" s="19">
        <v>136</v>
      </c>
      <c r="F498" s="18">
        <v>0</v>
      </c>
      <c r="G498" s="18">
        <v>0</v>
      </c>
      <c r="H498" t="s" s="19">
        <v>80</v>
      </c>
      <c r="I498" t="s" s="19">
        <v>58</v>
      </c>
      <c r="J498" s="18">
        <v>2456</v>
      </c>
      <c r="K498" s="18">
        <v>1234</v>
      </c>
      <c r="L498" s="18">
        <v>3568</v>
      </c>
      <c r="M498" s="20">
        <v>0.481535</v>
      </c>
      <c r="N498" s="18">
        <v>4</v>
      </c>
      <c r="O498" s="18">
        <v>1</v>
      </c>
      <c r="P498" t="s" s="19">
        <v>35</v>
      </c>
      <c r="Q498" t="s" s="19">
        <v>35</v>
      </c>
      <c r="R498" t="s" s="19">
        <v>35</v>
      </c>
      <c r="S498" t="s" s="19">
        <v>35</v>
      </c>
      <c r="T498" t="s" s="19">
        <v>35</v>
      </c>
      <c r="U498" t="s" s="19">
        <v>35</v>
      </c>
      <c r="V498" t="s" s="19">
        <v>35</v>
      </c>
      <c r="W498" t="s" s="19">
        <v>35</v>
      </c>
    </row>
    <row r="499" ht="20.05" customHeight="1">
      <c r="A499" s="15">
        <v>32</v>
      </c>
      <c r="B499" t="s" s="16">
        <f>CONCATENATE($A499,C499,G499,S499,R499)</f>
        <v>588</v>
      </c>
      <c r="C499" t="s" s="17">
        <v>31</v>
      </c>
      <c r="D499" s="18">
        <v>3</v>
      </c>
      <c r="E499" t="s" s="19">
        <v>589</v>
      </c>
      <c r="F499" s="18">
        <v>1</v>
      </c>
      <c r="G499" s="18">
        <v>0</v>
      </c>
      <c r="H499" t="s" s="19">
        <v>80</v>
      </c>
      <c r="I499" t="s" s="19">
        <v>590</v>
      </c>
      <c r="J499" s="18">
        <v>2724</v>
      </c>
      <c r="K499" s="18">
        <v>1368</v>
      </c>
      <c r="L499" s="18">
        <v>4301</v>
      </c>
      <c r="M499" s="20">
        <v>0.107326</v>
      </c>
      <c r="N499" s="18">
        <v>8</v>
      </c>
      <c r="O499" s="18">
        <v>1</v>
      </c>
      <c r="P499" t="s" s="19">
        <v>35</v>
      </c>
      <c r="Q499" t="s" s="19">
        <v>35</v>
      </c>
      <c r="R499" t="s" s="19">
        <v>35</v>
      </c>
      <c r="S499" t="s" s="19">
        <v>35</v>
      </c>
      <c r="T499" t="s" s="19">
        <v>35</v>
      </c>
      <c r="U499" t="s" s="19">
        <v>35</v>
      </c>
      <c r="V499" t="s" s="19">
        <v>35</v>
      </c>
      <c r="W499" t="s" s="19">
        <v>35</v>
      </c>
    </row>
    <row r="500" ht="20.05" customHeight="1">
      <c r="A500" s="15">
        <v>32</v>
      </c>
      <c r="B500" t="s" s="16">
        <f>CONCATENATE($A500,C500,G500,S500,R500)</f>
        <v>591</v>
      </c>
      <c r="C500" t="s" s="17">
        <v>37</v>
      </c>
      <c r="D500" s="18">
        <v>3</v>
      </c>
      <c r="E500" t="s" s="19">
        <v>589</v>
      </c>
      <c r="F500" s="18">
        <v>1</v>
      </c>
      <c r="G500" s="18">
        <v>0</v>
      </c>
      <c r="H500" t="s" s="19">
        <v>80</v>
      </c>
      <c r="I500" t="s" s="19">
        <v>590</v>
      </c>
      <c r="J500" s="18">
        <v>2724</v>
      </c>
      <c r="K500" s="18">
        <v>1368</v>
      </c>
      <c r="L500" s="18">
        <v>4301</v>
      </c>
      <c r="M500" s="20">
        <v>0.191074</v>
      </c>
      <c r="N500" s="18">
        <v>8</v>
      </c>
      <c r="O500" s="18">
        <v>1</v>
      </c>
      <c r="P500" s="18">
        <v>5</v>
      </c>
      <c r="Q500" s="18">
        <v>3</v>
      </c>
      <c r="R500" s="18">
        <v>1</v>
      </c>
      <c r="S500" t="s" s="19">
        <v>38</v>
      </c>
      <c r="T500" s="18">
        <v>0</v>
      </c>
      <c r="U500" s="18">
        <v>0</v>
      </c>
      <c r="V500" s="18">
        <v>100000</v>
      </c>
      <c r="W500" t="s" s="19">
        <v>39</v>
      </c>
    </row>
    <row r="501" ht="20.05" customHeight="1">
      <c r="A501" s="15">
        <v>32</v>
      </c>
      <c r="B501" t="s" s="16">
        <f>CONCATENATE($A501,C501,G501,S501,R501)</f>
        <v>592</v>
      </c>
      <c r="C501" t="s" s="17">
        <v>37</v>
      </c>
      <c r="D501" s="18">
        <v>3</v>
      </c>
      <c r="E501" t="s" s="19">
        <v>589</v>
      </c>
      <c r="F501" s="18">
        <v>1</v>
      </c>
      <c r="G501" s="18">
        <v>0</v>
      </c>
      <c r="H501" t="s" s="19">
        <v>80</v>
      </c>
      <c r="I501" t="s" s="19">
        <v>590</v>
      </c>
      <c r="J501" s="18">
        <v>2724</v>
      </c>
      <c r="K501" s="18">
        <v>1368</v>
      </c>
      <c r="L501" s="18">
        <v>4301</v>
      </c>
      <c r="M501" s="20">
        <v>0.144895</v>
      </c>
      <c r="N501" s="18">
        <v>8</v>
      </c>
      <c r="O501" s="18">
        <v>1</v>
      </c>
      <c r="P501" s="18">
        <v>3</v>
      </c>
      <c r="Q501" s="18">
        <v>1</v>
      </c>
      <c r="R501" s="18">
        <v>3</v>
      </c>
      <c r="S501" t="s" s="19">
        <v>38</v>
      </c>
      <c r="T501" s="18">
        <v>0</v>
      </c>
      <c r="U501" s="18">
        <v>0</v>
      </c>
      <c r="V501" s="18">
        <v>100000</v>
      </c>
      <c r="W501" t="s" s="19">
        <v>39</v>
      </c>
    </row>
    <row r="502" ht="20.05" customHeight="1">
      <c r="A502" s="15">
        <v>32</v>
      </c>
      <c r="B502" t="s" s="16">
        <f>CONCATENATE($A502,C502,G502,S502,R502)</f>
        <v>593</v>
      </c>
      <c r="C502" t="s" s="17">
        <v>37</v>
      </c>
      <c r="D502" s="18">
        <v>3</v>
      </c>
      <c r="E502" t="s" s="19">
        <v>589</v>
      </c>
      <c r="F502" s="18">
        <v>1</v>
      </c>
      <c r="G502" s="18">
        <v>0</v>
      </c>
      <c r="H502" t="s" s="19">
        <v>80</v>
      </c>
      <c r="I502" t="s" s="19">
        <v>590</v>
      </c>
      <c r="J502" s="18">
        <v>2724</v>
      </c>
      <c r="K502" s="18">
        <v>1368</v>
      </c>
      <c r="L502" s="18">
        <v>4301</v>
      </c>
      <c r="M502" s="20">
        <v>0.146348</v>
      </c>
      <c r="N502" s="18">
        <v>8</v>
      </c>
      <c r="O502" s="18">
        <v>1</v>
      </c>
      <c r="P502" s="18">
        <v>3</v>
      </c>
      <c r="Q502" s="18">
        <v>1</v>
      </c>
      <c r="R502" s="18">
        <v>5</v>
      </c>
      <c r="S502" t="s" s="19">
        <v>38</v>
      </c>
      <c r="T502" s="18">
        <v>0</v>
      </c>
      <c r="U502" s="18">
        <v>0</v>
      </c>
      <c r="V502" s="18">
        <v>100000</v>
      </c>
      <c r="W502" t="s" s="19">
        <v>39</v>
      </c>
    </row>
    <row r="503" ht="20.05" customHeight="1">
      <c r="A503" s="15">
        <v>32</v>
      </c>
      <c r="B503" t="s" s="16">
        <f>CONCATENATE($A503,C503,G503,S503,R503)</f>
        <v>594</v>
      </c>
      <c r="C503" t="s" s="17">
        <v>37</v>
      </c>
      <c r="D503" s="18">
        <v>3</v>
      </c>
      <c r="E503" t="s" s="19">
        <v>589</v>
      </c>
      <c r="F503" s="18">
        <v>1</v>
      </c>
      <c r="G503" s="18">
        <v>0</v>
      </c>
      <c r="H503" t="s" s="19">
        <v>80</v>
      </c>
      <c r="I503" t="s" s="19">
        <v>258</v>
      </c>
      <c r="J503" s="18">
        <v>2172</v>
      </c>
      <c r="K503" s="18">
        <v>1092</v>
      </c>
      <c r="L503" s="18">
        <v>3213</v>
      </c>
      <c r="M503" s="20">
        <v>0.10004</v>
      </c>
      <c r="N503" s="18">
        <v>8</v>
      </c>
      <c r="O503" s="18">
        <v>1</v>
      </c>
      <c r="P503" s="18">
        <v>3</v>
      </c>
      <c r="Q503" s="18">
        <v>1</v>
      </c>
      <c r="R503" s="18">
        <v>1</v>
      </c>
      <c r="S503" t="s" s="19">
        <v>43</v>
      </c>
      <c r="T503" s="18">
        <v>0</v>
      </c>
      <c r="U503" s="18">
        <v>0</v>
      </c>
      <c r="V503" s="18">
        <v>100000</v>
      </c>
      <c r="W503" t="s" s="19">
        <v>39</v>
      </c>
    </row>
    <row r="504" ht="20.05" customHeight="1">
      <c r="A504" s="15">
        <v>32</v>
      </c>
      <c r="B504" t="s" s="16">
        <f>CONCATENATE($A504,C504,G504,S504,R504)</f>
        <v>595</v>
      </c>
      <c r="C504" t="s" s="17">
        <v>37</v>
      </c>
      <c r="D504" s="18">
        <v>3</v>
      </c>
      <c r="E504" t="s" s="19">
        <v>589</v>
      </c>
      <c r="F504" s="18">
        <v>1</v>
      </c>
      <c r="G504" s="18">
        <v>0</v>
      </c>
      <c r="H504" t="s" s="19">
        <v>80</v>
      </c>
      <c r="I504" t="s" s="19">
        <v>590</v>
      </c>
      <c r="J504" s="18">
        <v>2724</v>
      </c>
      <c r="K504" s="18">
        <v>1368</v>
      </c>
      <c r="L504" s="18">
        <v>4301</v>
      </c>
      <c r="M504" s="20">
        <v>0.137764</v>
      </c>
      <c r="N504" s="18">
        <v>8</v>
      </c>
      <c r="O504" s="18">
        <v>1</v>
      </c>
      <c r="P504" s="18">
        <v>3</v>
      </c>
      <c r="Q504" s="18">
        <v>1</v>
      </c>
      <c r="R504" s="18">
        <v>3</v>
      </c>
      <c r="S504" t="s" s="19">
        <v>43</v>
      </c>
      <c r="T504" s="18">
        <v>0</v>
      </c>
      <c r="U504" s="18">
        <v>0</v>
      </c>
      <c r="V504" s="18">
        <v>100000</v>
      </c>
      <c r="W504" t="s" s="19">
        <v>39</v>
      </c>
    </row>
    <row r="505" ht="20.05" customHeight="1">
      <c r="A505" s="15">
        <v>32</v>
      </c>
      <c r="B505" t="s" s="16">
        <f>CONCATENATE($A505,C505,G505,S505,R505)</f>
        <v>596</v>
      </c>
      <c r="C505" t="s" s="17">
        <v>37</v>
      </c>
      <c r="D505" s="18">
        <v>3</v>
      </c>
      <c r="E505" t="s" s="19">
        <v>589</v>
      </c>
      <c r="F505" s="18">
        <v>1</v>
      </c>
      <c r="G505" s="18">
        <v>0</v>
      </c>
      <c r="H505" t="s" s="19">
        <v>80</v>
      </c>
      <c r="I505" t="s" s="19">
        <v>590</v>
      </c>
      <c r="J505" s="18">
        <v>2724</v>
      </c>
      <c r="K505" s="18">
        <v>1368</v>
      </c>
      <c r="L505" s="18">
        <v>4301</v>
      </c>
      <c r="M505" s="20">
        <v>0.138563</v>
      </c>
      <c r="N505" s="18">
        <v>8</v>
      </c>
      <c r="O505" s="18">
        <v>1</v>
      </c>
      <c r="P505" s="18">
        <v>3</v>
      </c>
      <c r="Q505" s="18">
        <v>1</v>
      </c>
      <c r="R505" s="18">
        <v>5</v>
      </c>
      <c r="S505" t="s" s="19">
        <v>43</v>
      </c>
      <c r="T505" s="18">
        <v>0</v>
      </c>
      <c r="U505" s="18">
        <v>0</v>
      </c>
      <c r="V505" s="18">
        <v>100000</v>
      </c>
      <c r="W505" t="s" s="19">
        <v>39</v>
      </c>
    </row>
    <row r="506" ht="20.05" customHeight="1">
      <c r="A506" s="15">
        <v>32</v>
      </c>
      <c r="B506" t="s" s="16">
        <f>CONCATENATE($A506,C506,G506,S506,R506)</f>
        <v>597</v>
      </c>
      <c r="C506" t="s" s="17">
        <v>37</v>
      </c>
      <c r="D506" s="18">
        <v>3</v>
      </c>
      <c r="E506" t="s" s="19">
        <v>589</v>
      </c>
      <c r="F506" s="18">
        <v>1</v>
      </c>
      <c r="G506" s="18">
        <v>0</v>
      </c>
      <c r="H506" t="s" s="19">
        <v>80</v>
      </c>
      <c r="I506" t="s" s="19">
        <v>590</v>
      </c>
      <c r="J506" s="18">
        <v>2724</v>
      </c>
      <c r="K506" s="18">
        <v>1368</v>
      </c>
      <c r="L506" s="18">
        <v>4301</v>
      </c>
      <c r="M506" s="20">
        <v>0.192777</v>
      </c>
      <c r="N506" s="18">
        <v>8</v>
      </c>
      <c r="O506" s="18">
        <v>1</v>
      </c>
      <c r="P506" s="18">
        <v>5</v>
      </c>
      <c r="Q506" s="18">
        <v>3</v>
      </c>
      <c r="R506" s="18">
        <v>1</v>
      </c>
      <c r="S506" t="s" s="19">
        <v>47</v>
      </c>
      <c r="T506" s="18">
        <v>0</v>
      </c>
      <c r="U506" s="18">
        <v>0</v>
      </c>
      <c r="V506" s="18">
        <v>100000</v>
      </c>
      <c r="W506" t="s" s="19">
        <v>39</v>
      </c>
    </row>
    <row r="507" ht="20.05" customHeight="1">
      <c r="A507" s="15">
        <v>32</v>
      </c>
      <c r="B507" t="s" s="16">
        <f>CONCATENATE($A507,C507,G507,S507,R507)</f>
        <v>598</v>
      </c>
      <c r="C507" t="s" s="17">
        <v>37</v>
      </c>
      <c r="D507" s="18">
        <v>3</v>
      </c>
      <c r="E507" t="s" s="19">
        <v>589</v>
      </c>
      <c r="F507" s="18">
        <v>1</v>
      </c>
      <c r="G507" s="18">
        <v>0</v>
      </c>
      <c r="H507" t="s" s="19">
        <v>80</v>
      </c>
      <c r="I507" t="s" s="19">
        <v>590</v>
      </c>
      <c r="J507" s="18">
        <v>2724</v>
      </c>
      <c r="K507" s="18">
        <v>1368</v>
      </c>
      <c r="L507" s="18">
        <v>4301</v>
      </c>
      <c r="M507" s="20">
        <v>0.145057</v>
      </c>
      <c r="N507" s="18">
        <v>8</v>
      </c>
      <c r="O507" s="18">
        <v>1</v>
      </c>
      <c r="P507" s="18">
        <v>3</v>
      </c>
      <c r="Q507" s="18">
        <v>1</v>
      </c>
      <c r="R507" s="18">
        <v>3</v>
      </c>
      <c r="S507" t="s" s="19">
        <v>47</v>
      </c>
      <c r="T507" s="18">
        <v>0</v>
      </c>
      <c r="U507" s="18">
        <v>0</v>
      </c>
      <c r="V507" s="18">
        <v>100000</v>
      </c>
      <c r="W507" t="s" s="19">
        <v>39</v>
      </c>
    </row>
    <row r="508" ht="20.05" customHeight="1">
      <c r="A508" s="15">
        <v>32</v>
      </c>
      <c r="B508" t="s" s="16">
        <f>CONCATENATE($A508,C508,G508,S508,R508)</f>
        <v>599</v>
      </c>
      <c r="C508" t="s" s="17">
        <v>37</v>
      </c>
      <c r="D508" s="18">
        <v>3</v>
      </c>
      <c r="E508" t="s" s="19">
        <v>589</v>
      </c>
      <c r="F508" s="18">
        <v>1</v>
      </c>
      <c r="G508" s="18">
        <v>0</v>
      </c>
      <c r="H508" t="s" s="19">
        <v>80</v>
      </c>
      <c r="I508" t="s" s="19">
        <v>590</v>
      </c>
      <c r="J508" s="18">
        <v>2724</v>
      </c>
      <c r="K508" s="18">
        <v>1368</v>
      </c>
      <c r="L508" s="18">
        <v>4301</v>
      </c>
      <c r="M508" s="20">
        <v>0.145533</v>
      </c>
      <c r="N508" s="18">
        <v>8</v>
      </c>
      <c r="O508" s="18">
        <v>1</v>
      </c>
      <c r="P508" s="18">
        <v>3</v>
      </c>
      <c r="Q508" s="18">
        <v>1</v>
      </c>
      <c r="R508" s="18">
        <v>5</v>
      </c>
      <c r="S508" t="s" s="19">
        <v>47</v>
      </c>
      <c r="T508" s="18">
        <v>0</v>
      </c>
      <c r="U508" s="18">
        <v>0</v>
      </c>
      <c r="V508" s="18">
        <v>100000</v>
      </c>
      <c r="W508" t="s" s="19">
        <v>39</v>
      </c>
    </row>
    <row r="509" ht="20.05" customHeight="1">
      <c r="A509" s="15">
        <v>32</v>
      </c>
      <c r="B509" t="s" s="16">
        <f>CONCATENATE($A509,C509,G509,S509,R509)</f>
        <v>600</v>
      </c>
      <c r="C509" t="s" s="17">
        <v>31</v>
      </c>
      <c r="D509" s="18">
        <v>3</v>
      </c>
      <c r="E509" t="s" s="19">
        <v>589</v>
      </c>
      <c r="F509" s="18">
        <v>1</v>
      </c>
      <c r="G509" s="18">
        <v>1</v>
      </c>
      <c r="H509" t="s" s="19">
        <v>80</v>
      </c>
      <c r="I509" t="s" s="19">
        <v>590</v>
      </c>
      <c r="J509" s="18">
        <v>2731</v>
      </c>
      <c r="K509" s="18">
        <v>1375</v>
      </c>
      <c r="L509" s="18">
        <v>4315</v>
      </c>
      <c r="M509" s="20">
        <v>0.10836</v>
      </c>
      <c r="N509" s="18">
        <v>8</v>
      </c>
      <c r="O509" s="18">
        <v>1</v>
      </c>
      <c r="P509" t="s" s="19">
        <v>35</v>
      </c>
      <c r="Q509" t="s" s="19">
        <v>35</v>
      </c>
      <c r="R509" t="s" s="19">
        <v>35</v>
      </c>
      <c r="S509" t="s" s="19">
        <v>35</v>
      </c>
      <c r="T509" t="s" s="19">
        <v>35</v>
      </c>
      <c r="U509" t="s" s="19">
        <v>35</v>
      </c>
      <c r="V509" t="s" s="19">
        <v>35</v>
      </c>
      <c r="W509" t="s" s="19">
        <v>35</v>
      </c>
    </row>
    <row r="510" ht="20.05" customHeight="1">
      <c r="A510" s="15">
        <v>32</v>
      </c>
      <c r="B510" t="s" s="16">
        <f>CONCATENATE($A510,C510,G510,S510,R510)</f>
        <v>601</v>
      </c>
      <c r="C510" t="s" s="17">
        <v>52</v>
      </c>
      <c r="D510" s="18">
        <v>3</v>
      </c>
      <c r="E510" t="s" s="19">
        <v>589</v>
      </c>
      <c r="F510" s="18">
        <v>1</v>
      </c>
      <c r="G510" s="18">
        <v>1</v>
      </c>
      <c r="H510" t="s" s="19">
        <v>80</v>
      </c>
      <c r="I510" t="s" s="19">
        <v>53</v>
      </c>
      <c r="J510" s="18">
        <v>700</v>
      </c>
      <c r="K510" s="18">
        <v>356</v>
      </c>
      <c r="L510" s="18">
        <v>845</v>
      </c>
      <c r="M510" s="20">
        <v>0.0861208</v>
      </c>
      <c r="N510" s="18">
        <v>8</v>
      </c>
      <c r="O510" s="18">
        <v>1</v>
      </c>
      <c r="P510" t="s" s="19">
        <v>35</v>
      </c>
      <c r="Q510" t="s" s="19">
        <v>35</v>
      </c>
      <c r="R510" t="s" s="19">
        <v>35</v>
      </c>
      <c r="S510" t="s" s="19">
        <v>35</v>
      </c>
      <c r="T510" t="s" s="19">
        <v>35</v>
      </c>
      <c r="U510" t="s" s="19">
        <v>35</v>
      </c>
      <c r="V510" t="s" s="19">
        <v>35</v>
      </c>
      <c r="W510" t="s" s="19">
        <v>35</v>
      </c>
    </row>
    <row r="511" ht="20.05" customHeight="1">
      <c r="A511" s="15">
        <v>32</v>
      </c>
      <c r="B511" t="s" s="16">
        <f>CONCATENATE($A511,C511,G511,S511,R511)</f>
        <v>602</v>
      </c>
      <c r="C511" t="s" s="17">
        <v>37</v>
      </c>
      <c r="D511" s="18">
        <v>3</v>
      </c>
      <c r="E511" t="s" s="19">
        <v>589</v>
      </c>
      <c r="F511" s="18">
        <v>1</v>
      </c>
      <c r="G511" s="18">
        <v>1</v>
      </c>
      <c r="H511" t="s" s="19">
        <v>80</v>
      </c>
      <c r="I511" t="s" s="19">
        <v>590</v>
      </c>
      <c r="J511" s="18">
        <v>2724</v>
      </c>
      <c r="K511" s="18">
        <v>1368</v>
      </c>
      <c r="L511" s="18">
        <v>4301</v>
      </c>
      <c r="M511" s="20">
        <v>0.137169</v>
      </c>
      <c r="N511" s="18">
        <v>8</v>
      </c>
      <c r="O511" s="18">
        <v>1</v>
      </c>
      <c r="P511" s="18">
        <v>3</v>
      </c>
      <c r="Q511" s="18">
        <v>1</v>
      </c>
      <c r="R511" s="18">
        <v>3</v>
      </c>
      <c r="S511" t="s" s="19">
        <v>43</v>
      </c>
      <c r="T511" s="18">
        <v>0</v>
      </c>
      <c r="U511" s="18">
        <v>0</v>
      </c>
      <c r="V511" s="18">
        <v>100000</v>
      </c>
      <c r="W511" t="s" s="19">
        <v>55</v>
      </c>
    </row>
    <row r="512" ht="20.05" customHeight="1">
      <c r="A512" s="15">
        <v>32</v>
      </c>
      <c r="B512" t="s" s="16">
        <f>CONCATENATE($A512,C512,G512,S512,R512)</f>
        <v>603</v>
      </c>
      <c r="C512" t="s" s="17">
        <v>57</v>
      </c>
      <c r="D512" s="18">
        <v>3</v>
      </c>
      <c r="E512" t="s" s="19">
        <v>589</v>
      </c>
      <c r="F512" s="18">
        <v>0</v>
      </c>
      <c r="G512" s="18">
        <v>0</v>
      </c>
      <c r="H512" t="s" s="19">
        <v>80</v>
      </c>
      <c r="I512" t="s" s="19">
        <v>58</v>
      </c>
      <c r="J512" s="18">
        <v>3956</v>
      </c>
      <c r="K512" s="18">
        <v>1984</v>
      </c>
      <c r="L512" s="18">
        <v>6495</v>
      </c>
      <c r="M512" s="20">
        <v>2.49109</v>
      </c>
      <c r="N512" s="18">
        <v>4</v>
      </c>
      <c r="O512" s="18">
        <v>1</v>
      </c>
      <c r="P512" t="s" s="19">
        <v>35</v>
      </c>
      <c r="Q512" t="s" s="19">
        <v>35</v>
      </c>
      <c r="R512" t="s" s="19">
        <v>35</v>
      </c>
      <c r="S512" t="s" s="19">
        <v>35</v>
      </c>
      <c r="T512" t="s" s="19">
        <v>35</v>
      </c>
      <c r="U512" t="s" s="19">
        <v>35</v>
      </c>
      <c r="V512" t="s" s="19">
        <v>35</v>
      </c>
      <c r="W512" t="s" s="19">
        <v>35</v>
      </c>
    </row>
    <row r="513" ht="20.05" customHeight="1">
      <c r="A513" s="15">
        <v>32</v>
      </c>
      <c r="B513" t="s" s="16">
        <f>CONCATENATE($A513,C513,G513,S513,R513)</f>
        <v>604</v>
      </c>
      <c r="C513" t="s" s="17">
        <v>60</v>
      </c>
      <c r="D513" s="18">
        <v>3</v>
      </c>
      <c r="E513" t="s" s="19">
        <v>589</v>
      </c>
      <c r="F513" s="18">
        <v>0</v>
      </c>
      <c r="G513" s="18">
        <v>0</v>
      </c>
      <c r="H513" t="s" s="19">
        <v>80</v>
      </c>
      <c r="I513" t="s" s="19">
        <v>58</v>
      </c>
      <c r="J513" s="18">
        <v>3956</v>
      </c>
      <c r="K513" s="18">
        <v>1984</v>
      </c>
      <c r="L513" s="18">
        <v>6495</v>
      </c>
      <c r="M513" s="20">
        <v>1.36709</v>
      </c>
      <c r="N513" s="18">
        <v>4</v>
      </c>
      <c r="O513" s="18">
        <v>1</v>
      </c>
      <c r="P513" t="s" s="19">
        <v>35</v>
      </c>
      <c r="Q513" t="s" s="19">
        <v>35</v>
      </c>
      <c r="R513" t="s" s="19">
        <v>35</v>
      </c>
      <c r="S513" t="s" s="19">
        <v>35</v>
      </c>
      <c r="T513" t="s" s="19">
        <v>35</v>
      </c>
      <c r="U513" t="s" s="19">
        <v>35</v>
      </c>
      <c r="V513" t="s" s="19">
        <v>35</v>
      </c>
      <c r="W513" t="s" s="19">
        <v>35</v>
      </c>
    </row>
    <row r="514" ht="20.05" customHeight="1">
      <c r="A514" s="15">
        <v>32</v>
      </c>
      <c r="B514" t="s" s="16">
        <f>CONCATENATE($A514,C514,G514,S514,R514)</f>
        <v>605</v>
      </c>
      <c r="C514" t="s" s="17">
        <v>62</v>
      </c>
      <c r="D514" s="18">
        <v>3</v>
      </c>
      <c r="E514" t="s" s="19">
        <v>589</v>
      </c>
      <c r="F514" s="18">
        <v>0</v>
      </c>
      <c r="G514" s="18">
        <v>0</v>
      </c>
      <c r="H514" t="s" s="19">
        <v>80</v>
      </c>
      <c r="I514" t="s" s="19">
        <v>58</v>
      </c>
      <c r="J514" s="18">
        <v>5716</v>
      </c>
      <c r="K514" s="18">
        <v>2864</v>
      </c>
      <c r="L514" s="18">
        <v>10095</v>
      </c>
      <c r="M514" s="20">
        <v>2.1668</v>
      </c>
      <c r="N514" s="18">
        <v>4</v>
      </c>
      <c r="O514" s="18">
        <v>1</v>
      </c>
      <c r="P514" t="s" s="19">
        <v>35</v>
      </c>
      <c r="Q514" t="s" s="19">
        <v>35</v>
      </c>
      <c r="R514" t="s" s="19">
        <v>35</v>
      </c>
      <c r="S514" t="s" s="19">
        <v>35</v>
      </c>
      <c r="T514" t="s" s="19">
        <v>35</v>
      </c>
      <c r="U514" t="s" s="19">
        <v>35</v>
      </c>
      <c r="V514" t="s" s="19">
        <v>35</v>
      </c>
      <c r="W514" t="s" s="19">
        <v>35</v>
      </c>
    </row>
    <row r="515" ht="20.05" customHeight="1">
      <c r="A515" s="15">
        <v>33</v>
      </c>
      <c r="B515" t="s" s="16">
        <f>CONCATENATE($A515,C515,G515,S515,R515)</f>
        <v>606</v>
      </c>
      <c r="C515" t="s" s="17">
        <v>31</v>
      </c>
      <c r="D515" s="18">
        <v>3</v>
      </c>
      <c r="E515" t="s" s="19">
        <v>607</v>
      </c>
      <c r="F515" s="18">
        <v>0</v>
      </c>
      <c r="G515" s="18">
        <v>0</v>
      </c>
      <c r="H515" t="s" s="19">
        <v>80</v>
      </c>
      <c r="I515" t="s" s="19">
        <v>608</v>
      </c>
      <c r="J515" s="18">
        <v>3900</v>
      </c>
      <c r="K515" s="18">
        <v>1956</v>
      </c>
      <c r="L515" s="18">
        <v>6311</v>
      </c>
      <c r="M515" s="20">
        <v>0.0655183</v>
      </c>
      <c r="N515" s="18">
        <v>8</v>
      </c>
      <c r="O515" s="18">
        <v>1</v>
      </c>
      <c r="P515" t="s" s="19">
        <v>35</v>
      </c>
      <c r="Q515" t="s" s="19">
        <v>35</v>
      </c>
      <c r="R515" t="s" s="19">
        <v>35</v>
      </c>
      <c r="S515" t="s" s="19">
        <v>35</v>
      </c>
      <c r="T515" t="s" s="19">
        <v>35</v>
      </c>
      <c r="U515" t="s" s="19">
        <v>35</v>
      </c>
      <c r="V515" t="s" s="19">
        <v>35</v>
      </c>
      <c r="W515" t="s" s="19">
        <v>35</v>
      </c>
    </row>
    <row r="516" ht="20.05" customHeight="1">
      <c r="A516" s="15">
        <v>33</v>
      </c>
      <c r="B516" t="s" s="16">
        <f>CONCATENATE($A516,C516,G516,S516,R516)</f>
        <v>609</v>
      </c>
      <c r="C516" t="s" s="17">
        <v>37</v>
      </c>
      <c r="D516" s="18">
        <v>3</v>
      </c>
      <c r="E516" t="s" s="19">
        <v>607</v>
      </c>
      <c r="F516" s="18">
        <v>0</v>
      </c>
      <c r="G516" s="18">
        <v>0</v>
      </c>
      <c r="H516" t="s" s="19">
        <v>80</v>
      </c>
      <c r="I516" t="s" s="19">
        <v>608</v>
      </c>
      <c r="J516" s="18">
        <v>3900</v>
      </c>
      <c r="K516" s="18">
        <v>1956</v>
      </c>
      <c r="L516" s="18">
        <v>6311</v>
      </c>
      <c r="M516" s="20">
        <v>0.150163</v>
      </c>
      <c r="N516" s="18">
        <v>8</v>
      </c>
      <c r="O516" s="18">
        <v>1</v>
      </c>
      <c r="P516" s="18">
        <v>5</v>
      </c>
      <c r="Q516" s="18">
        <v>4</v>
      </c>
      <c r="R516" s="18">
        <v>1</v>
      </c>
      <c r="S516" t="s" s="19">
        <v>38</v>
      </c>
      <c r="T516" s="18">
        <v>0</v>
      </c>
      <c r="U516" s="18">
        <v>0</v>
      </c>
      <c r="V516" s="18">
        <v>100000</v>
      </c>
      <c r="W516" t="s" s="19">
        <v>39</v>
      </c>
    </row>
    <row r="517" ht="20.05" customHeight="1">
      <c r="A517" s="15">
        <v>33</v>
      </c>
      <c r="B517" t="s" s="16">
        <f>CONCATENATE($A517,C517,G517,S517,R517)</f>
        <v>610</v>
      </c>
      <c r="C517" t="s" s="17">
        <v>37</v>
      </c>
      <c r="D517" s="18">
        <v>3</v>
      </c>
      <c r="E517" t="s" s="19">
        <v>607</v>
      </c>
      <c r="F517" s="18">
        <v>0</v>
      </c>
      <c r="G517" s="18">
        <v>0</v>
      </c>
      <c r="H517" t="s" s="19">
        <v>80</v>
      </c>
      <c r="I517" t="s" s="19">
        <v>608</v>
      </c>
      <c r="J517" s="18">
        <v>3900</v>
      </c>
      <c r="K517" s="18">
        <v>1956</v>
      </c>
      <c r="L517" s="18">
        <v>6311</v>
      </c>
      <c r="M517" s="20">
        <v>0.0787224</v>
      </c>
      <c r="N517" s="18">
        <v>8</v>
      </c>
      <c r="O517" s="18">
        <v>1</v>
      </c>
      <c r="P517" s="18">
        <v>3</v>
      </c>
      <c r="Q517" s="18">
        <v>2</v>
      </c>
      <c r="R517" s="18">
        <v>3</v>
      </c>
      <c r="S517" t="s" s="19">
        <v>38</v>
      </c>
      <c r="T517" s="18">
        <v>0</v>
      </c>
      <c r="U517" s="18">
        <v>0</v>
      </c>
      <c r="V517" s="18">
        <v>100000</v>
      </c>
      <c r="W517" t="s" s="19">
        <v>39</v>
      </c>
    </row>
    <row r="518" ht="20.05" customHeight="1">
      <c r="A518" s="15">
        <v>33</v>
      </c>
      <c r="B518" t="s" s="16">
        <f>CONCATENATE($A518,C518,G518,S518,R518)</f>
        <v>611</v>
      </c>
      <c r="C518" t="s" s="17">
        <v>37</v>
      </c>
      <c r="D518" s="18">
        <v>3</v>
      </c>
      <c r="E518" t="s" s="19">
        <v>607</v>
      </c>
      <c r="F518" s="18">
        <v>0</v>
      </c>
      <c r="G518" s="18">
        <v>0</v>
      </c>
      <c r="H518" t="s" s="19">
        <v>80</v>
      </c>
      <c r="I518" t="s" s="19">
        <v>608</v>
      </c>
      <c r="J518" s="18">
        <v>3900</v>
      </c>
      <c r="K518" s="18">
        <v>1956</v>
      </c>
      <c r="L518" s="18">
        <v>6311</v>
      </c>
      <c r="M518" s="20">
        <v>0.0787002</v>
      </c>
      <c r="N518" s="18">
        <v>8</v>
      </c>
      <c r="O518" s="18">
        <v>1</v>
      </c>
      <c r="P518" s="18">
        <v>3</v>
      </c>
      <c r="Q518" s="18">
        <v>2</v>
      </c>
      <c r="R518" s="18">
        <v>5</v>
      </c>
      <c r="S518" t="s" s="19">
        <v>38</v>
      </c>
      <c r="T518" s="18">
        <v>0</v>
      </c>
      <c r="U518" s="18">
        <v>0</v>
      </c>
      <c r="V518" s="18">
        <v>100000</v>
      </c>
      <c r="W518" t="s" s="19">
        <v>39</v>
      </c>
    </row>
    <row r="519" ht="20.05" customHeight="1">
      <c r="A519" s="15">
        <v>33</v>
      </c>
      <c r="B519" t="s" s="16">
        <f>CONCATENATE($A519,C519,G519,S519,R519)</f>
        <v>612</v>
      </c>
      <c r="C519" t="s" s="17">
        <v>37</v>
      </c>
      <c r="D519" s="18">
        <v>3</v>
      </c>
      <c r="E519" t="s" s="19">
        <v>607</v>
      </c>
      <c r="F519" s="18">
        <v>0</v>
      </c>
      <c r="G519" s="18">
        <v>0</v>
      </c>
      <c r="H519" t="s" s="19">
        <v>80</v>
      </c>
      <c r="I519" t="s" s="19">
        <v>608</v>
      </c>
      <c r="J519" s="18">
        <v>3900</v>
      </c>
      <c r="K519" s="18">
        <v>1956</v>
      </c>
      <c r="L519" s="18">
        <v>6311</v>
      </c>
      <c r="M519" s="20">
        <v>0.150815</v>
      </c>
      <c r="N519" s="18">
        <v>8</v>
      </c>
      <c r="O519" s="18">
        <v>1</v>
      </c>
      <c r="P519" s="18">
        <v>5</v>
      </c>
      <c r="Q519" s="18">
        <v>4</v>
      </c>
      <c r="R519" s="18">
        <v>1</v>
      </c>
      <c r="S519" t="s" s="19">
        <v>43</v>
      </c>
      <c r="T519" s="18">
        <v>0</v>
      </c>
      <c r="U519" s="18">
        <v>0</v>
      </c>
      <c r="V519" s="18">
        <v>100000</v>
      </c>
      <c r="W519" t="s" s="19">
        <v>39</v>
      </c>
    </row>
    <row r="520" ht="20.05" customHeight="1">
      <c r="A520" s="15">
        <v>33</v>
      </c>
      <c r="B520" t="s" s="16">
        <f>CONCATENATE($A520,C520,G520,S520,R520)</f>
        <v>613</v>
      </c>
      <c r="C520" t="s" s="17">
        <v>37</v>
      </c>
      <c r="D520" s="18">
        <v>3</v>
      </c>
      <c r="E520" t="s" s="19">
        <v>607</v>
      </c>
      <c r="F520" s="18">
        <v>0</v>
      </c>
      <c r="G520" s="18">
        <v>0</v>
      </c>
      <c r="H520" t="s" s="19">
        <v>80</v>
      </c>
      <c r="I520" t="s" s="19">
        <v>608</v>
      </c>
      <c r="J520" s="18">
        <v>3900</v>
      </c>
      <c r="K520" s="18">
        <v>1956</v>
      </c>
      <c r="L520" s="18">
        <v>6311</v>
      </c>
      <c r="M520" s="20">
        <v>0.07864649999999999</v>
      </c>
      <c r="N520" s="18">
        <v>8</v>
      </c>
      <c r="O520" s="18">
        <v>1</v>
      </c>
      <c r="P520" s="18">
        <v>3</v>
      </c>
      <c r="Q520" s="18">
        <v>2</v>
      </c>
      <c r="R520" s="18">
        <v>3</v>
      </c>
      <c r="S520" t="s" s="19">
        <v>43</v>
      </c>
      <c r="T520" s="18">
        <v>0</v>
      </c>
      <c r="U520" s="18">
        <v>0</v>
      </c>
      <c r="V520" s="18">
        <v>100000</v>
      </c>
      <c r="W520" t="s" s="19">
        <v>39</v>
      </c>
    </row>
    <row r="521" ht="20.05" customHeight="1">
      <c r="A521" s="15">
        <v>33</v>
      </c>
      <c r="B521" t="s" s="16">
        <f>CONCATENATE($A521,C521,G521,S521,R521)</f>
        <v>614</v>
      </c>
      <c r="C521" t="s" s="17">
        <v>37</v>
      </c>
      <c r="D521" s="18">
        <v>3</v>
      </c>
      <c r="E521" t="s" s="19">
        <v>607</v>
      </c>
      <c r="F521" s="18">
        <v>0</v>
      </c>
      <c r="G521" s="18">
        <v>0</v>
      </c>
      <c r="H521" t="s" s="19">
        <v>80</v>
      </c>
      <c r="I521" t="s" s="19">
        <v>608</v>
      </c>
      <c r="J521" s="18">
        <v>3900</v>
      </c>
      <c r="K521" s="18">
        <v>1956</v>
      </c>
      <c r="L521" s="18">
        <v>6311</v>
      </c>
      <c r="M521" s="20">
        <v>0.07857500000000001</v>
      </c>
      <c r="N521" s="18">
        <v>8</v>
      </c>
      <c r="O521" s="18">
        <v>1</v>
      </c>
      <c r="P521" s="18">
        <v>3</v>
      </c>
      <c r="Q521" s="18">
        <v>2</v>
      </c>
      <c r="R521" s="18">
        <v>5</v>
      </c>
      <c r="S521" t="s" s="19">
        <v>43</v>
      </c>
      <c r="T521" s="18">
        <v>0</v>
      </c>
      <c r="U521" s="18">
        <v>0</v>
      </c>
      <c r="V521" s="18">
        <v>100000</v>
      </c>
      <c r="W521" t="s" s="19">
        <v>39</v>
      </c>
    </row>
    <row r="522" ht="20.05" customHeight="1">
      <c r="A522" s="15">
        <v>33</v>
      </c>
      <c r="B522" t="s" s="16">
        <f>CONCATENATE($A522,C522,G522,S522,R522)</f>
        <v>615</v>
      </c>
      <c r="C522" t="s" s="17">
        <v>37</v>
      </c>
      <c r="D522" s="18">
        <v>3</v>
      </c>
      <c r="E522" t="s" s="19">
        <v>607</v>
      </c>
      <c r="F522" s="18">
        <v>0</v>
      </c>
      <c r="G522" s="18">
        <v>0</v>
      </c>
      <c r="H522" t="s" s="19">
        <v>80</v>
      </c>
      <c r="I522" t="s" s="19">
        <v>608</v>
      </c>
      <c r="J522" s="18">
        <v>3900</v>
      </c>
      <c r="K522" s="18">
        <v>1956</v>
      </c>
      <c r="L522" s="18">
        <v>6311</v>
      </c>
      <c r="M522" s="20">
        <v>0.150208</v>
      </c>
      <c r="N522" s="18">
        <v>8</v>
      </c>
      <c r="O522" s="18">
        <v>1</v>
      </c>
      <c r="P522" s="18">
        <v>5</v>
      </c>
      <c r="Q522" s="18">
        <v>4</v>
      </c>
      <c r="R522" s="18">
        <v>1</v>
      </c>
      <c r="S522" t="s" s="19">
        <v>47</v>
      </c>
      <c r="T522" s="18">
        <v>0</v>
      </c>
      <c r="U522" s="18">
        <v>0</v>
      </c>
      <c r="V522" s="18">
        <v>100000</v>
      </c>
      <c r="W522" t="s" s="19">
        <v>39</v>
      </c>
    </row>
    <row r="523" ht="20.05" customHeight="1">
      <c r="A523" s="15">
        <v>33</v>
      </c>
      <c r="B523" t="s" s="16">
        <f>CONCATENATE($A523,C523,G523,S523,R523)</f>
        <v>616</v>
      </c>
      <c r="C523" t="s" s="17">
        <v>37</v>
      </c>
      <c r="D523" s="18">
        <v>3</v>
      </c>
      <c r="E523" t="s" s="19">
        <v>607</v>
      </c>
      <c r="F523" s="18">
        <v>0</v>
      </c>
      <c r="G523" s="18">
        <v>0</v>
      </c>
      <c r="H523" t="s" s="19">
        <v>80</v>
      </c>
      <c r="I523" t="s" s="19">
        <v>608</v>
      </c>
      <c r="J523" s="18">
        <v>3900</v>
      </c>
      <c r="K523" s="18">
        <v>1956</v>
      </c>
      <c r="L523" s="18">
        <v>6311</v>
      </c>
      <c r="M523" s="20">
        <v>0.0800115</v>
      </c>
      <c r="N523" s="18">
        <v>8</v>
      </c>
      <c r="O523" s="18">
        <v>1</v>
      </c>
      <c r="P523" s="18">
        <v>3</v>
      </c>
      <c r="Q523" s="18">
        <v>2</v>
      </c>
      <c r="R523" s="18">
        <v>3</v>
      </c>
      <c r="S523" t="s" s="19">
        <v>47</v>
      </c>
      <c r="T523" s="18">
        <v>0</v>
      </c>
      <c r="U523" s="18">
        <v>0</v>
      </c>
      <c r="V523" s="18">
        <v>100000</v>
      </c>
      <c r="W523" t="s" s="19">
        <v>39</v>
      </c>
    </row>
    <row r="524" ht="20.05" customHeight="1">
      <c r="A524" s="15">
        <v>33</v>
      </c>
      <c r="B524" t="s" s="16">
        <f>CONCATENATE($A524,C524,G524,S524,R524)</f>
        <v>617</v>
      </c>
      <c r="C524" t="s" s="17">
        <v>37</v>
      </c>
      <c r="D524" s="18">
        <v>3</v>
      </c>
      <c r="E524" t="s" s="19">
        <v>607</v>
      </c>
      <c r="F524" s="18">
        <v>0</v>
      </c>
      <c r="G524" s="18">
        <v>0</v>
      </c>
      <c r="H524" t="s" s="19">
        <v>80</v>
      </c>
      <c r="I524" t="s" s="19">
        <v>608</v>
      </c>
      <c r="J524" s="18">
        <v>3900</v>
      </c>
      <c r="K524" s="18">
        <v>1956</v>
      </c>
      <c r="L524" s="18">
        <v>6311</v>
      </c>
      <c r="M524" s="20">
        <v>0.07913539999999999</v>
      </c>
      <c r="N524" s="18">
        <v>8</v>
      </c>
      <c r="O524" s="18">
        <v>1</v>
      </c>
      <c r="P524" s="18">
        <v>3</v>
      </c>
      <c r="Q524" s="18">
        <v>2</v>
      </c>
      <c r="R524" s="18">
        <v>5</v>
      </c>
      <c r="S524" t="s" s="19">
        <v>47</v>
      </c>
      <c r="T524" s="18">
        <v>0</v>
      </c>
      <c r="U524" s="18">
        <v>0</v>
      </c>
      <c r="V524" s="18">
        <v>100000</v>
      </c>
      <c r="W524" t="s" s="19">
        <v>39</v>
      </c>
    </row>
    <row r="525" ht="20.05" customHeight="1">
      <c r="A525" s="15">
        <v>33</v>
      </c>
      <c r="B525" t="s" s="16">
        <f>CONCATENATE($A525,C525,G525,S525,R525)</f>
        <v>618</v>
      </c>
      <c r="C525" t="s" s="17">
        <v>31</v>
      </c>
      <c r="D525" s="18">
        <v>3</v>
      </c>
      <c r="E525" t="s" s="19">
        <v>607</v>
      </c>
      <c r="F525" s="18">
        <v>0</v>
      </c>
      <c r="G525" s="18">
        <v>1</v>
      </c>
      <c r="H525" t="s" s="19">
        <v>80</v>
      </c>
      <c r="I525" t="s" s="19">
        <v>608</v>
      </c>
      <c r="J525" s="18">
        <v>3910</v>
      </c>
      <c r="K525" s="18">
        <v>1966</v>
      </c>
      <c r="L525" s="18">
        <v>6331</v>
      </c>
      <c r="M525" s="20">
        <v>0.0653035</v>
      </c>
      <c r="N525" s="18">
        <v>8</v>
      </c>
      <c r="O525" s="18">
        <v>1</v>
      </c>
      <c r="P525" t="s" s="19">
        <v>35</v>
      </c>
      <c r="Q525" t="s" s="19">
        <v>35</v>
      </c>
      <c r="R525" t="s" s="19">
        <v>35</v>
      </c>
      <c r="S525" t="s" s="19">
        <v>35</v>
      </c>
      <c r="T525" t="s" s="19">
        <v>35</v>
      </c>
      <c r="U525" t="s" s="19">
        <v>35</v>
      </c>
      <c r="V525" t="s" s="19">
        <v>35</v>
      </c>
      <c r="W525" t="s" s="19">
        <v>35</v>
      </c>
    </row>
    <row r="526" ht="20.05" customHeight="1">
      <c r="A526" s="15">
        <v>33</v>
      </c>
      <c r="B526" t="s" s="16">
        <f>CONCATENATE($A526,C526,G526,S526,R526)</f>
        <v>619</v>
      </c>
      <c r="C526" t="s" s="17">
        <v>52</v>
      </c>
      <c r="D526" s="18">
        <v>3</v>
      </c>
      <c r="E526" t="s" s="19">
        <v>607</v>
      </c>
      <c r="F526" s="18">
        <v>0</v>
      </c>
      <c r="G526" s="18">
        <v>1</v>
      </c>
      <c r="H526" t="s" s="19">
        <v>80</v>
      </c>
      <c r="I526" t="s" s="19">
        <v>53</v>
      </c>
      <c r="J526" s="18">
        <v>704</v>
      </c>
      <c r="K526" s="18">
        <v>358</v>
      </c>
      <c r="L526" s="18">
        <v>882</v>
      </c>
      <c r="M526" s="20">
        <v>0.208272</v>
      </c>
      <c r="N526" s="18">
        <v>8</v>
      </c>
      <c r="O526" s="18">
        <v>1</v>
      </c>
      <c r="P526" t="s" s="19">
        <v>35</v>
      </c>
      <c r="Q526" t="s" s="19">
        <v>35</v>
      </c>
      <c r="R526" t="s" s="19">
        <v>35</v>
      </c>
      <c r="S526" t="s" s="19">
        <v>35</v>
      </c>
      <c r="T526" t="s" s="19">
        <v>35</v>
      </c>
      <c r="U526" t="s" s="19">
        <v>35</v>
      </c>
      <c r="V526" t="s" s="19">
        <v>35</v>
      </c>
      <c r="W526" t="s" s="19">
        <v>35</v>
      </c>
    </row>
    <row r="527" ht="20.05" customHeight="1">
      <c r="A527" s="15">
        <v>33</v>
      </c>
      <c r="B527" t="s" s="16">
        <f>CONCATENATE($A527,C527,G527,S527,R527)</f>
        <v>620</v>
      </c>
      <c r="C527" t="s" s="17">
        <v>37</v>
      </c>
      <c r="D527" s="18">
        <v>3</v>
      </c>
      <c r="E527" t="s" s="19">
        <v>607</v>
      </c>
      <c r="F527" s="18">
        <v>0</v>
      </c>
      <c r="G527" s="18">
        <v>1</v>
      </c>
      <c r="H527" t="s" s="19">
        <v>80</v>
      </c>
      <c r="I527" t="s" s="19">
        <v>608</v>
      </c>
      <c r="J527" s="18">
        <v>3900</v>
      </c>
      <c r="K527" s="18">
        <v>1956</v>
      </c>
      <c r="L527" s="18">
        <v>6311</v>
      </c>
      <c r="M527" s="20">
        <v>0.0787742</v>
      </c>
      <c r="N527" s="18">
        <v>8</v>
      </c>
      <c r="O527" s="18">
        <v>1</v>
      </c>
      <c r="P527" s="18">
        <v>3</v>
      </c>
      <c r="Q527" s="18">
        <v>2</v>
      </c>
      <c r="R527" s="18">
        <v>3</v>
      </c>
      <c r="S527" t="s" s="19">
        <v>43</v>
      </c>
      <c r="T527" s="18">
        <v>0</v>
      </c>
      <c r="U527" s="18">
        <v>0</v>
      </c>
      <c r="V527" s="18">
        <v>100000</v>
      </c>
      <c r="W527" t="s" s="19">
        <v>55</v>
      </c>
    </row>
    <row r="528" ht="20.05" customHeight="1">
      <c r="A528" s="15">
        <v>33</v>
      </c>
      <c r="B528" t="s" s="16">
        <f>CONCATENATE($A528,C528,G528,S528,R528)</f>
        <v>621</v>
      </c>
      <c r="C528" t="s" s="17">
        <v>57</v>
      </c>
      <c r="D528" s="18">
        <v>3</v>
      </c>
      <c r="E528" t="s" s="19">
        <v>607</v>
      </c>
      <c r="F528" s="18">
        <v>0</v>
      </c>
      <c r="G528" s="18">
        <v>0</v>
      </c>
      <c r="H528" t="s" s="19">
        <v>63</v>
      </c>
      <c r="I528" t="s" s="19">
        <v>58</v>
      </c>
      <c r="J528" s="18">
        <v>6968</v>
      </c>
      <c r="K528" s="18">
        <v>3490</v>
      </c>
      <c r="L528" s="18">
        <v>11854</v>
      </c>
      <c r="M528" s="20">
        <v>1800.7</v>
      </c>
      <c r="N528" s="18">
        <v>4</v>
      </c>
      <c r="O528" s="18">
        <v>1</v>
      </c>
      <c r="P528" t="s" s="19">
        <v>35</v>
      </c>
      <c r="Q528" t="s" s="19">
        <v>35</v>
      </c>
      <c r="R528" t="s" s="19">
        <v>35</v>
      </c>
      <c r="S528" t="s" s="19">
        <v>35</v>
      </c>
      <c r="T528" t="s" s="19">
        <v>35</v>
      </c>
      <c r="U528" t="s" s="19">
        <v>35</v>
      </c>
      <c r="V528" t="s" s="19">
        <v>35</v>
      </c>
      <c r="W528" t="s" s="19">
        <v>35</v>
      </c>
    </row>
    <row r="529" ht="20.05" customHeight="1">
      <c r="A529" s="15">
        <v>33</v>
      </c>
      <c r="B529" t="s" s="16">
        <f>CONCATENATE($A529,C529,G529,S529,R529)</f>
        <v>622</v>
      </c>
      <c r="C529" t="s" s="17">
        <v>60</v>
      </c>
      <c r="D529" s="18">
        <v>3</v>
      </c>
      <c r="E529" t="s" s="19">
        <v>607</v>
      </c>
      <c r="F529" s="18">
        <v>0</v>
      </c>
      <c r="G529" s="18">
        <v>0</v>
      </c>
      <c r="H529" t="s" s="19">
        <v>80</v>
      </c>
      <c r="I529" t="s" s="19">
        <v>58</v>
      </c>
      <c r="J529" s="18">
        <v>6432</v>
      </c>
      <c r="K529" s="18">
        <v>3222</v>
      </c>
      <c r="L529" s="18">
        <v>10770</v>
      </c>
      <c r="M529" s="20">
        <v>0.98613</v>
      </c>
      <c r="N529" s="18">
        <v>4</v>
      </c>
      <c r="O529" s="18">
        <v>1</v>
      </c>
      <c r="P529" t="s" s="19">
        <v>35</v>
      </c>
      <c r="Q529" t="s" s="19">
        <v>35</v>
      </c>
      <c r="R529" t="s" s="19">
        <v>35</v>
      </c>
      <c r="S529" t="s" s="19">
        <v>35</v>
      </c>
      <c r="T529" t="s" s="19">
        <v>35</v>
      </c>
      <c r="U529" t="s" s="19">
        <v>35</v>
      </c>
      <c r="V529" t="s" s="19">
        <v>35</v>
      </c>
      <c r="W529" t="s" s="19">
        <v>35</v>
      </c>
    </row>
    <row r="530" ht="20.05" customHeight="1">
      <c r="A530" s="15">
        <v>33</v>
      </c>
      <c r="B530" t="s" s="16">
        <f>CONCATENATE($A530,C530,G530,S530,R530)</f>
        <v>623</v>
      </c>
      <c r="C530" t="s" s="17">
        <v>62</v>
      </c>
      <c r="D530" s="18">
        <v>3</v>
      </c>
      <c r="E530" t="s" s="19">
        <v>607</v>
      </c>
      <c r="F530" s="18">
        <v>0</v>
      </c>
      <c r="G530" s="18">
        <v>0</v>
      </c>
      <c r="H530" t="s" s="19">
        <v>80</v>
      </c>
      <c r="I530" t="s" s="19">
        <v>58</v>
      </c>
      <c r="J530" s="18">
        <v>10412</v>
      </c>
      <c r="K530" s="18">
        <v>5212</v>
      </c>
      <c r="L530" s="18">
        <v>18657</v>
      </c>
      <c r="M530" s="20">
        <v>7.58696</v>
      </c>
      <c r="N530" s="18">
        <v>4</v>
      </c>
      <c r="O530" s="18">
        <v>1</v>
      </c>
      <c r="P530" t="s" s="19">
        <v>35</v>
      </c>
      <c r="Q530" t="s" s="19">
        <v>35</v>
      </c>
      <c r="R530" t="s" s="19">
        <v>35</v>
      </c>
      <c r="S530" t="s" s="19">
        <v>35</v>
      </c>
      <c r="T530" t="s" s="19">
        <v>35</v>
      </c>
      <c r="U530" t="s" s="19">
        <v>35</v>
      </c>
      <c r="V530" t="s" s="19">
        <v>35</v>
      </c>
      <c r="W530" t="s" s="19">
        <v>35</v>
      </c>
    </row>
    <row r="531" ht="20.05" customHeight="1">
      <c r="A531" s="15">
        <v>34</v>
      </c>
      <c r="B531" t="s" s="16">
        <f>CONCATENATE($A531,C531,G531,S531,R531)</f>
        <v>624</v>
      </c>
      <c r="C531" t="s" s="17">
        <v>31</v>
      </c>
      <c r="D531" s="18">
        <v>3</v>
      </c>
      <c r="E531" t="s" s="19">
        <v>32</v>
      </c>
      <c r="F531" s="18">
        <v>0</v>
      </c>
      <c r="G531" s="18">
        <v>0</v>
      </c>
      <c r="H531" t="s" s="19">
        <v>80</v>
      </c>
      <c r="I531" t="s" s="19">
        <v>480</v>
      </c>
      <c r="J531" s="18">
        <v>3212</v>
      </c>
      <c r="K531" s="18">
        <v>1612</v>
      </c>
      <c r="L531" s="18">
        <v>5081</v>
      </c>
      <c r="M531" s="20">
        <v>0.416751</v>
      </c>
      <c r="N531" s="18">
        <v>8</v>
      </c>
      <c r="O531" s="18">
        <v>1</v>
      </c>
      <c r="P531" t="s" s="19">
        <v>35</v>
      </c>
      <c r="Q531" t="s" s="19">
        <v>35</v>
      </c>
      <c r="R531" t="s" s="19">
        <v>35</v>
      </c>
      <c r="S531" t="s" s="19">
        <v>35</v>
      </c>
      <c r="T531" t="s" s="19">
        <v>35</v>
      </c>
      <c r="U531" t="s" s="19">
        <v>35</v>
      </c>
      <c r="V531" t="s" s="19">
        <v>35</v>
      </c>
      <c r="W531" t="s" s="19">
        <v>35</v>
      </c>
    </row>
    <row r="532" ht="20.05" customHeight="1">
      <c r="A532" s="15">
        <v>34</v>
      </c>
      <c r="B532" t="s" s="16">
        <f>CONCATENATE($A532,C532,G532,S532,R532)</f>
        <v>625</v>
      </c>
      <c r="C532" t="s" s="17">
        <v>37</v>
      </c>
      <c r="D532" s="18">
        <v>3</v>
      </c>
      <c r="E532" t="s" s="19">
        <v>32</v>
      </c>
      <c r="F532" s="18">
        <v>1</v>
      </c>
      <c r="G532" s="18">
        <v>0</v>
      </c>
      <c r="H532" t="s" s="19">
        <v>80</v>
      </c>
      <c r="I532" t="s" s="19">
        <v>32</v>
      </c>
      <c r="J532" s="18">
        <v>1928</v>
      </c>
      <c r="K532" s="18">
        <v>970</v>
      </c>
      <c r="L532" s="18">
        <v>2860</v>
      </c>
      <c r="M532" s="20">
        <v>0.146442</v>
      </c>
      <c r="N532" s="18">
        <v>8</v>
      </c>
      <c r="O532" s="18">
        <v>1</v>
      </c>
      <c r="P532" s="18">
        <v>3</v>
      </c>
      <c r="Q532" s="18">
        <v>0</v>
      </c>
      <c r="R532" s="18">
        <v>1</v>
      </c>
      <c r="S532" t="s" s="19">
        <v>38</v>
      </c>
      <c r="T532" s="18">
        <v>0</v>
      </c>
      <c r="U532" s="18">
        <v>0</v>
      </c>
      <c r="V532" s="18">
        <v>100000</v>
      </c>
      <c r="W532" t="s" s="19">
        <v>39</v>
      </c>
    </row>
    <row r="533" ht="20.05" customHeight="1">
      <c r="A533" s="15">
        <v>34</v>
      </c>
      <c r="B533" t="s" s="16">
        <f>CONCATENATE($A533,C533,G533,S533,R533)</f>
        <v>626</v>
      </c>
      <c r="C533" t="s" s="17">
        <v>37</v>
      </c>
      <c r="D533" s="18">
        <v>3</v>
      </c>
      <c r="E533" t="s" s="19">
        <v>32</v>
      </c>
      <c r="F533" s="18">
        <v>1</v>
      </c>
      <c r="G533" s="18">
        <v>0</v>
      </c>
      <c r="H533" t="s" s="19">
        <v>80</v>
      </c>
      <c r="I533" t="s" s="19">
        <v>32</v>
      </c>
      <c r="J533" s="18">
        <v>1928</v>
      </c>
      <c r="K533" s="18">
        <v>970</v>
      </c>
      <c r="L533" s="18">
        <v>2860</v>
      </c>
      <c r="M533" s="20">
        <v>0.146024</v>
      </c>
      <c r="N533" s="18">
        <v>8</v>
      </c>
      <c r="O533" s="18">
        <v>1</v>
      </c>
      <c r="P533" s="18">
        <v>3</v>
      </c>
      <c r="Q533" s="18">
        <v>0</v>
      </c>
      <c r="R533" s="18">
        <v>3</v>
      </c>
      <c r="S533" t="s" s="19">
        <v>38</v>
      </c>
      <c r="T533" s="18">
        <v>0</v>
      </c>
      <c r="U533" s="18">
        <v>0</v>
      </c>
      <c r="V533" s="18">
        <v>100000</v>
      </c>
      <c r="W533" t="s" s="19">
        <v>39</v>
      </c>
    </row>
    <row r="534" ht="20.05" customHeight="1">
      <c r="A534" s="15">
        <v>34</v>
      </c>
      <c r="B534" t="s" s="16">
        <f>CONCATENATE($A534,C534,G534,S534,R534)</f>
        <v>627</v>
      </c>
      <c r="C534" t="s" s="17">
        <v>37</v>
      </c>
      <c r="D534" s="18">
        <v>3</v>
      </c>
      <c r="E534" t="s" s="19">
        <v>32</v>
      </c>
      <c r="F534" s="18">
        <v>1</v>
      </c>
      <c r="G534" s="18">
        <v>0</v>
      </c>
      <c r="H534" t="s" s="19">
        <v>80</v>
      </c>
      <c r="I534" t="s" s="19">
        <v>32</v>
      </c>
      <c r="J534" s="18">
        <v>1928</v>
      </c>
      <c r="K534" s="18">
        <v>970</v>
      </c>
      <c r="L534" s="18">
        <v>2860</v>
      </c>
      <c r="M534" s="20">
        <v>0.146028</v>
      </c>
      <c r="N534" s="18">
        <v>8</v>
      </c>
      <c r="O534" s="18">
        <v>1</v>
      </c>
      <c r="P534" s="18">
        <v>3</v>
      </c>
      <c r="Q534" s="18">
        <v>0</v>
      </c>
      <c r="R534" s="18">
        <v>5</v>
      </c>
      <c r="S534" t="s" s="19">
        <v>38</v>
      </c>
      <c r="T534" s="18">
        <v>0</v>
      </c>
      <c r="U534" s="18">
        <v>0</v>
      </c>
      <c r="V534" s="18">
        <v>100000</v>
      </c>
      <c r="W534" t="s" s="19">
        <v>39</v>
      </c>
    </row>
    <row r="535" ht="20.05" customHeight="1">
      <c r="A535" s="15">
        <v>34</v>
      </c>
      <c r="B535" t="s" s="16">
        <f>CONCATENATE($A535,C535,G535,S535,R535)</f>
        <v>628</v>
      </c>
      <c r="C535" t="s" s="17">
        <v>37</v>
      </c>
      <c r="D535" s="18">
        <v>3</v>
      </c>
      <c r="E535" t="s" s="19">
        <v>32</v>
      </c>
      <c r="F535" s="18">
        <v>1</v>
      </c>
      <c r="G535" s="18">
        <v>0</v>
      </c>
      <c r="H535" t="s" s="19">
        <v>80</v>
      </c>
      <c r="I535" t="s" s="19">
        <v>32</v>
      </c>
      <c r="J535" s="18">
        <v>1928</v>
      </c>
      <c r="K535" s="18">
        <v>970</v>
      </c>
      <c r="L535" s="18">
        <v>2860</v>
      </c>
      <c r="M535" s="20">
        <v>0.146459</v>
      </c>
      <c r="N535" s="18">
        <v>8</v>
      </c>
      <c r="O535" s="18">
        <v>1</v>
      </c>
      <c r="P535" s="18">
        <v>3</v>
      </c>
      <c r="Q535" s="18">
        <v>0</v>
      </c>
      <c r="R535" s="18">
        <v>1</v>
      </c>
      <c r="S535" t="s" s="19">
        <v>43</v>
      </c>
      <c r="T535" s="18">
        <v>0</v>
      </c>
      <c r="U535" s="18">
        <v>0</v>
      </c>
      <c r="V535" s="18">
        <v>100000</v>
      </c>
      <c r="W535" t="s" s="19">
        <v>39</v>
      </c>
    </row>
    <row r="536" ht="20.05" customHeight="1">
      <c r="A536" s="15">
        <v>34</v>
      </c>
      <c r="B536" t="s" s="16">
        <f>CONCATENATE($A536,C536,G536,S536,R536)</f>
        <v>629</v>
      </c>
      <c r="C536" t="s" s="17">
        <v>37</v>
      </c>
      <c r="D536" s="18">
        <v>3</v>
      </c>
      <c r="E536" t="s" s="19">
        <v>32</v>
      </c>
      <c r="F536" s="18">
        <v>1</v>
      </c>
      <c r="G536" s="18">
        <v>0</v>
      </c>
      <c r="H536" t="s" s="19">
        <v>80</v>
      </c>
      <c r="I536" t="s" s="19">
        <v>32</v>
      </c>
      <c r="J536" s="18">
        <v>1928</v>
      </c>
      <c r="K536" s="18">
        <v>970</v>
      </c>
      <c r="L536" s="18">
        <v>2860</v>
      </c>
      <c r="M536" s="20">
        <v>0.146725</v>
      </c>
      <c r="N536" s="18">
        <v>8</v>
      </c>
      <c r="O536" s="18">
        <v>1</v>
      </c>
      <c r="P536" s="18">
        <v>3</v>
      </c>
      <c r="Q536" s="18">
        <v>0</v>
      </c>
      <c r="R536" s="18">
        <v>3</v>
      </c>
      <c r="S536" t="s" s="19">
        <v>43</v>
      </c>
      <c r="T536" s="18">
        <v>0</v>
      </c>
      <c r="U536" s="18">
        <v>0</v>
      </c>
      <c r="V536" s="18">
        <v>100000</v>
      </c>
      <c r="W536" t="s" s="19">
        <v>39</v>
      </c>
    </row>
    <row r="537" ht="20.05" customHeight="1">
      <c r="A537" s="15">
        <v>34</v>
      </c>
      <c r="B537" t="s" s="16">
        <f>CONCATENATE($A537,C537,G537,S537,R537)</f>
        <v>630</v>
      </c>
      <c r="C537" t="s" s="17">
        <v>37</v>
      </c>
      <c r="D537" s="18">
        <v>3</v>
      </c>
      <c r="E537" t="s" s="19">
        <v>32</v>
      </c>
      <c r="F537" s="18">
        <v>1</v>
      </c>
      <c r="G537" s="18">
        <v>0</v>
      </c>
      <c r="H537" t="s" s="19">
        <v>80</v>
      </c>
      <c r="I537" t="s" s="19">
        <v>32</v>
      </c>
      <c r="J537" s="18">
        <v>1928</v>
      </c>
      <c r="K537" s="18">
        <v>970</v>
      </c>
      <c r="L537" s="18">
        <v>2860</v>
      </c>
      <c r="M537" s="20">
        <v>0.146624</v>
      </c>
      <c r="N537" s="18">
        <v>8</v>
      </c>
      <c r="O537" s="18">
        <v>1</v>
      </c>
      <c r="P537" s="18">
        <v>3</v>
      </c>
      <c r="Q537" s="18">
        <v>0</v>
      </c>
      <c r="R537" s="18">
        <v>5</v>
      </c>
      <c r="S537" t="s" s="19">
        <v>43</v>
      </c>
      <c r="T537" s="18">
        <v>0</v>
      </c>
      <c r="U537" s="18">
        <v>0</v>
      </c>
      <c r="V537" s="18">
        <v>100000</v>
      </c>
      <c r="W537" t="s" s="19">
        <v>39</v>
      </c>
    </row>
    <row r="538" ht="20.05" customHeight="1">
      <c r="A538" s="15">
        <v>34</v>
      </c>
      <c r="B538" t="s" s="16">
        <f>CONCATENATE($A538,C538,G538,S538,R538)</f>
        <v>631</v>
      </c>
      <c r="C538" t="s" s="17">
        <v>37</v>
      </c>
      <c r="D538" s="18">
        <v>3</v>
      </c>
      <c r="E538" t="s" s="19">
        <v>32</v>
      </c>
      <c r="F538" s="18">
        <v>1</v>
      </c>
      <c r="G538" s="18">
        <v>0</v>
      </c>
      <c r="H538" t="s" s="19">
        <v>80</v>
      </c>
      <c r="I538" t="s" s="19">
        <v>32</v>
      </c>
      <c r="J538" s="18">
        <v>1928</v>
      </c>
      <c r="K538" s="18">
        <v>970</v>
      </c>
      <c r="L538" s="18">
        <v>2860</v>
      </c>
      <c r="M538" s="20">
        <v>0.146933</v>
      </c>
      <c r="N538" s="18">
        <v>8</v>
      </c>
      <c r="O538" s="18">
        <v>1</v>
      </c>
      <c r="P538" s="18">
        <v>3</v>
      </c>
      <c r="Q538" s="18">
        <v>0</v>
      </c>
      <c r="R538" s="18">
        <v>1</v>
      </c>
      <c r="S538" t="s" s="19">
        <v>47</v>
      </c>
      <c r="T538" s="18">
        <v>0</v>
      </c>
      <c r="U538" s="18">
        <v>0</v>
      </c>
      <c r="V538" s="18">
        <v>100000</v>
      </c>
      <c r="W538" t="s" s="19">
        <v>39</v>
      </c>
    </row>
    <row r="539" ht="20.05" customHeight="1">
      <c r="A539" s="15">
        <v>34</v>
      </c>
      <c r="B539" t="s" s="16">
        <f>CONCATENATE($A539,C539,G539,S539,R539)</f>
        <v>632</v>
      </c>
      <c r="C539" t="s" s="17">
        <v>37</v>
      </c>
      <c r="D539" s="18">
        <v>3</v>
      </c>
      <c r="E539" t="s" s="19">
        <v>32</v>
      </c>
      <c r="F539" s="18">
        <v>1</v>
      </c>
      <c r="G539" s="18">
        <v>0</v>
      </c>
      <c r="H539" t="s" s="19">
        <v>80</v>
      </c>
      <c r="I539" t="s" s="19">
        <v>32</v>
      </c>
      <c r="J539" s="18">
        <v>1928</v>
      </c>
      <c r="K539" s="18">
        <v>970</v>
      </c>
      <c r="L539" s="18">
        <v>2860</v>
      </c>
      <c r="M539" s="20">
        <v>0.1469</v>
      </c>
      <c r="N539" s="18">
        <v>8</v>
      </c>
      <c r="O539" s="18">
        <v>1</v>
      </c>
      <c r="P539" s="18">
        <v>3</v>
      </c>
      <c r="Q539" s="18">
        <v>0</v>
      </c>
      <c r="R539" s="18">
        <v>3</v>
      </c>
      <c r="S539" t="s" s="19">
        <v>47</v>
      </c>
      <c r="T539" s="18">
        <v>0</v>
      </c>
      <c r="U539" s="18">
        <v>0</v>
      </c>
      <c r="V539" s="18">
        <v>100000</v>
      </c>
      <c r="W539" t="s" s="19">
        <v>39</v>
      </c>
    </row>
    <row r="540" ht="20.05" customHeight="1">
      <c r="A540" s="15">
        <v>34</v>
      </c>
      <c r="B540" t="s" s="16">
        <f>CONCATENATE($A540,C540,G540,S540,R540)</f>
        <v>633</v>
      </c>
      <c r="C540" t="s" s="17">
        <v>37</v>
      </c>
      <c r="D540" s="18">
        <v>3</v>
      </c>
      <c r="E540" t="s" s="19">
        <v>32</v>
      </c>
      <c r="F540" s="18">
        <v>1</v>
      </c>
      <c r="G540" s="18">
        <v>0</v>
      </c>
      <c r="H540" t="s" s="19">
        <v>80</v>
      </c>
      <c r="I540" t="s" s="19">
        <v>32</v>
      </c>
      <c r="J540" s="18">
        <v>1928</v>
      </c>
      <c r="K540" s="18">
        <v>970</v>
      </c>
      <c r="L540" s="18">
        <v>2860</v>
      </c>
      <c r="M540" s="20">
        <v>0.146273</v>
      </c>
      <c r="N540" s="18">
        <v>8</v>
      </c>
      <c r="O540" s="18">
        <v>1</v>
      </c>
      <c r="P540" s="18">
        <v>3</v>
      </c>
      <c r="Q540" s="18">
        <v>0</v>
      </c>
      <c r="R540" s="18">
        <v>5</v>
      </c>
      <c r="S540" t="s" s="19">
        <v>47</v>
      </c>
      <c r="T540" s="18">
        <v>0</v>
      </c>
      <c r="U540" s="18">
        <v>0</v>
      </c>
      <c r="V540" s="18">
        <v>100000</v>
      </c>
      <c r="W540" t="s" s="19">
        <v>39</v>
      </c>
    </row>
    <row r="541" ht="20.05" customHeight="1">
      <c r="A541" s="15">
        <v>34</v>
      </c>
      <c r="B541" t="s" s="16">
        <f>CONCATENATE($A541,C541,G541,S541,R541)</f>
        <v>634</v>
      </c>
      <c r="C541" t="s" s="17">
        <v>31</v>
      </c>
      <c r="D541" s="18">
        <v>3</v>
      </c>
      <c r="E541" t="s" s="19">
        <v>32</v>
      </c>
      <c r="F541" s="18">
        <v>0</v>
      </c>
      <c r="G541" s="18">
        <v>1</v>
      </c>
      <c r="H541" t="s" s="19">
        <v>80</v>
      </c>
      <c r="I541" t="s" s="19">
        <v>480</v>
      </c>
      <c r="J541" s="18">
        <v>3221</v>
      </c>
      <c r="K541" s="18">
        <v>1621</v>
      </c>
      <c r="L541" s="18">
        <v>5099</v>
      </c>
      <c r="M541" s="20">
        <v>1.02504</v>
      </c>
      <c r="N541" s="18">
        <v>8</v>
      </c>
      <c r="O541" s="18">
        <v>1</v>
      </c>
      <c r="P541" t="s" s="19">
        <v>35</v>
      </c>
      <c r="Q541" t="s" s="19">
        <v>35</v>
      </c>
      <c r="R541" t="s" s="19">
        <v>35</v>
      </c>
      <c r="S541" t="s" s="19">
        <v>35</v>
      </c>
      <c r="T541" t="s" s="19">
        <v>35</v>
      </c>
      <c r="U541" t="s" s="19">
        <v>35</v>
      </c>
      <c r="V541" t="s" s="19">
        <v>35</v>
      </c>
      <c r="W541" t="s" s="19">
        <v>35</v>
      </c>
    </row>
    <row r="542" ht="20.05" customHeight="1">
      <c r="A542" s="15">
        <v>34</v>
      </c>
      <c r="B542" t="s" s="16">
        <f>CONCATENATE($A542,C542,G542,S542,R542)</f>
        <v>635</v>
      </c>
      <c r="C542" t="s" s="17">
        <v>52</v>
      </c>
      <c r="D542" s="18">
        <v>3</v>
      </c>
      <c r="E542" t="s" s="19">
        <v>32</v>
      </c>
      <c r="F542" s="18">
        <v>1</v>
      </c>
      <c r="G542" s="18">
        <v>1</v>
      </c>
      <c r="H542" t="s" s="19">
        <v>80</v>
      </c>
      <c r="I542" t="s" s="19">
        <v>53</v>
      </c>
      <c r="J542" s="18">
        <v>612</v>
      </c>
      <c r="K542" s="18">
        <v>312</v>
      </c>
      <c r="L542" s="18">
        <v>725</v>
      </c>
      <c r="M542" s="20">
        <v>0.0664457</v>
      </c>
      <c r="N542" s="18">
        <v>8</v>
      </c>
      <c r="O542" s="18">
        <v>1</v>
      </c>
      <c r="P542" t="s" s="19">
        <v>35</v>
      </c>
      <c r="Q542" t="s" s="19">
        <v>35</v>
      </c>
      <c r="R542" t="s" s="19">
        <v>35</v>
      </c>
      <c r="S542" t="s" s="19">
        <v>35</v>
      </c>
      <c r="T542" t="s" s="19">
        <v>35</v>
      </c>
      <c r="U542" t="s" s="19">
        <v>35</v>
      </c>
      <c r="V542" t="s" s="19">
        <v>35</v>
      </c>
      <c r="W542" t="s" s="19">
        <v>35</v>
      </c>
    </row>
    <row r="543" ht="20.05" customHeight="1">
      <c r="A543" s="15">
        <v>34</v>
      </c>
      <c r="B543" t="s" s="16">
        <f>CONCATENATE($A543,C543,G543,S543,R543)</f>
        <v>636</v>
      </c>
      <c r="C543" t="s" s="17">
        <v>37</v>
      </c>
      <c r="D543" s="18">
        <v>3</v>
      </c>
      <c r="E543" t="s" s="19">
        <v>32</v>
      </c>
      <c r="F543" s="18">
        <v>1</v>
      </c>
      <c r="G543" s="18">
        <v>1</v>
      </c>
      <c r="H543" t="s" s="19">
        <v>80</v>
      </c>
      <c r="I543" t="s" s="19">
        <v>32</v>
      </c>
      <c r="J543" s="18">
        <v>1928</v>
      </c>
      <c r="K543" s="18">
        <v>970</v>
      </c>
      <c r="L543" s="18">
        <v>2860</v>
      </c>
      <c r="M543" s="20">
        <v>0.14612</v>
      </c>
      <c r="N543" s="18">
        <v>8</v>
      </c>
      <c r="O543" s="18">
        <v>1</v>
      </c>
      <c r="P543" s="18">
        <v>3</v>
      </c>
      <c r="Q543" s="18">
        <v>0</v>
      </c>
      <c r="R543" s="18">
        <v>3</v>
      </c>
      <c r="S543" t="s" s="19">
        <v>43</v>
      </c>
      <c r="T543" s="18">
        <v>0</v>
      </c>
      <c r="U543" s="18">
        <v>0</v>
      </c>
      <c r="V543" s="18">
        <v>100000</v>
      </c>
      <c r="W543" t="s" s="19">
        <v>55</v>
      </c>
    </row>
    <row r="544" ht="20.05" customHeight="1">
      <c r="A544" s="15">
        <v>34</v>
      </c>
      <c r="B544" t="s" s="16">
        <f>CONCATENATE($A544,C544,G544,S544,R544)</f>
        <v>637</v>
      </c>
      <c r="C544" t="s" s="17">
        <v>57</v>
      </c>
      <c r="D544" s="18">
        <v>3</v>
      </c>
      <c r="E544" t="s" s="19">
        <v>32</v>
      </c>
      <c r="F544" s="18">
        <v>0</v>
      </c>
      <c r="G544" s="18">
        <v>0</v>
      </c>
      <c r="H544" t="s" s="19">
        <v>63</v>
      </c>
      <c r="I544" t="s" s="19">
        <v>58</v>
      </c>
      <c r="J544" s="18">
        <v>3456</v>
      </c>
      <c r="K544" s="18">
        <v>1734</v>
      </c>
      <c r="L544" s="18">
        <v>5492</v>
      </c>
      <c r="M544" s="20">
        <v>1800.17</v>
      </c>
      <c r="N544" s="18">
        <v>4</v>
      </c>
      <c r="O544" s="18">
        <v>1</v>
      </c>
      <c r="P544" t="s" s="19">
        <v>35</v>
      </c>
      <c r="Q544" t="s" s="19">
        <v>35</v>
      </c>
      <c r="R544" t="s" s="19">
        <v>35</v>
      </c>
      <c r="S544" t="s" s="19">
        <v>35</v>
      </c>
      <c r="T544" t="s" s="19">
        <v>35</v>
      </c>
      <c r="U544" t="s" s="19">
        <v>35</v>
      </c>
      <c r="V544" t="s" s="19">
        <v>35</v>
      </c>
      <c r="W544" t="s" s="19">
        <v>35</v>
      </c>
    </row>
    <row r="545" ht="20.05" customHeight="1">
      <c r="A545" s="15">
        <v>34</v>
      </c>
      <c r="B545" t="s" s="16">
        <f>CONCATENATE($A545,C545,G545,S545,R545)</f>
        <v>638</v>
      </c>
      <c r="C545" t="s" s="17">
        <v>60</v>
      </c>
      <c r="D545" s="18">
        <v>3</v>
      </c>
      <c r="E545" t="s" s="19">
        <v>32</v>
      </c>
      <c r="F545" s="18">
        <v>0</v>
      </c>
      <c r="G545" s="18">
        <v>0</v>
      </c>
      <c r="H545" t="s" s="19">
        <v>80</v>
      </c>
      <c r="I545" t="s" s="19">
        <v>58</v>
      </c>
      <c r="J545" s="18">
        <v>4056</v>
      </c>
      <c r="K545" s="18">
        <v>2034</v>
      </c>
      <c r="L545" s="18">
        <v>6652</v>
      </c>
      <c r="M545" s="20">
        <v>1.36154</v>
      </c>
      <c r="N545" s="18">
        <v>4</v>
      </c>
      <c r="O545" s="18">
        <v>1</v>
      </c>
      <c r="P545" t="s" s="19">
        <v>35</v>
      </c>
      <c r="Q545" t="s" s="19">
        <v>35</v>
      </c>
      <c r="R545" t="s" s="19">
        <v>35</v>
      </c>
      <c r="S545" t="s" s="19">
        <v>35</v>
      </c>
      <c r="T545" t="s" s="19">
        <v>35</v>
      </c>
      <c r="U545" t="s" s="19">
        <v>35</v>
      </c>
      <c r="V545" t="s" s="19">
        <v>35</v>
      </c>
      <c r="W545" t="s" s="19">
        <v>35</v>
      </c>
    </row>
    <row r="546" ht="20.05" customHeight="1">
      <c r="A546" s="15">
        <v>34</v>
      </c>
      <c r="B546" t="s" s="16">
        <f>CONCATENATE($A546,C546,G546,S546,R546)</f>
        <v>639</v>
      </c>
      <c r="C546" t="s" s="17">
        <v>62</v>
      </c>
      <c r="D546" s="18">
        <v>3</v>
      </c>
      <c r="E546" t="s" s="19">
        <v>32</v>
      </c>
      <c r="F546" s="18">
        <v>0</v>
      </c>
      <c r="G546" s="18">
        <v>0</v>
      </c>
      <c r="H546" t="s" s="19">
        <v>80</v>
      </c>
      <c r="I546" t="s" s="19">
        <v>58</v>
      </c>
      <c r="J546" s="18">
        <v>3856</v>
      </c>
      <c r="K546" s="18">
        <v>1934</v>
      </c>
      <c r="L546" s="18">
        <v>6294</v>
      </c>
      <c r="M546" s="20">
        <v>46.3625</v>
      </c>
      <c r="N546" s="18">
        <v>4</v>
      </c>
      <c r="O546" s="18">
        <v>1</v>
      </c>
      <c r="P546" t="s" s="19">
        <v>35</v>
      </c>
      <c r="Q546" t="s" s="19">
        <v>35</v>
      </c>
      <c r="R546" t="s" s="19">
        <v>35</v>
      </c>
      <c r="S546" t="s" s="19">
        <v>35</v>
      </c>
      <c r="T546" t="s" s="19">
        <v>35</v>
      </c>
      <c r="U546" t="s" s="19">
        <v>35</v>
      </c>
      <c r="V546" t="s" s="19">
        <v>35</v>
      </c>
      <c r="W546" t="s" s="19">
        <v>35</v>
      </c>
    </row>
    <row r="547" ht="20.05" customHeight="1">
      <c r="A547" s="15">
        <v>35</v>
      </c>
      <c r="B547" t="s" s="16">
        <f>CONCATENATE($A547,C547,G547,S547,R547)</f>
        <v>640</v>
      </c>
      <c r="C547" t="s" s="17">
        <v>31</v>
      </c>
      <c r="D547" s="18">
        <v>3</v>
      </c>
      <c r="E547" t="s" s="19">
        <v>34</v>
      </c>
      <c r="F547" s="18">
        <v>0</v>
      </c>
      <c r="G547" s="18">
        <v>0</v>
      </c>
      <c r="H547" t="s" s="19">
        <v>33</v>
      </c>
      <c r="I547" t="s" s="19">
        <v>154</v>
      </c>
      <c r="J547" s="18">
        <v>3884</v>
      </c>
      <c r="K547" s="18">
        <v>1948</v>
      </c>
      <c r="L547" s="18">
        <v>6283</v>
      </c>
      <c r="M547" s="20">
        <v>0.0626138</v>
      </c>
      <c r="N547" s="18">
        <v>8</v>
      </c>
      <c r="O547" s="18">
        <v>1</v>
      </c>
      <c r="P547" t="s" s="19">
        <v>35</v>
      </c>
      <c r="Q547" t="s" s="19">
        <v>35</v>
      </c>
      <c r="R547" t="s" s="19">
        <v>35</v>
      </c>
      <c r="S547" t="s" s="19">
        <v>35</v>
      </c>
      <c r="T547" t="s" s="19">
        <v>35</v>
      </c>
      <c r="U547" t="s" s="19">
        <v>35</v>
      </c>
      <c r="V547" t="s" s="19">
        <v>35</v>
      </c>
      <c r="W547" t="s" s="19">
        <v>35</v>
      </c>
    </row>
    <row r="548" ht="20.05" customHeight="1">
      <c r="A548" s="15">
        <v>35</v>
      </c>
      <c r="B548" t="s" s="16">
        <f>CONCATENATE($A548,C548,G548,S548,R548)</f>
        <v>641</v>
      </c>
      <c r="C548" t="s" s="17">
        <v>37</v>
      </c>
      <c r="D548" s="18">
        <v>3</v>
      </c>
      <c r="E548" t="s" s="19">
        <v>34</v>
      </c>
      <c r="F548" s="18">
        <v>0</v>
      </c>
      <c r="G548" s="18">
        <v>0</v>
      </c>
      <c r="H548" t="s" s="19">
        <v>33</v>
      </c>
      <c r="I548" t="s" s="19">
        <v>154</v>
      </c>
      <c r="J548" s="18">
        <v>3884</v>
      </c>
      <c r="K548" s="18">
        <v>1948</v>
      </c>
      <c r="L548" s="18">
        <v>6283</v>
      </c>
      <c r="M548" s="20">
        <v>0.13735</v>
      </c>
      <c r="N548" s="18">
        <v>8</v>
      </c>
      <c r="O548" s="18">
        <v>1</v>
      </c>
      <c r="P548" s="18">
        <v>5</v>
      </c>
      <c r="Q548" s="18">
        <v>4</v>
      </c>
      <c r="R548" s="18">
        <v>1</v>
      </c>
      <c r="S548" t="s" s="19">
        <v>38</v>
      </c>
      <c r="T548" s="18">
        <v>0</v>
      </c>
      <c r="U548" s="18">
        <v>0</v>
      </c>
      <c r="V548" s="18">
        <v>100000</v>
      </c>
      <c r="W548" t="s" s="19">
        <v>39</v>
      </c>
    </row>
    <row r="549" ht="20.05" customHeight="1">
      <c r="A549" s="15">
        <v>35</v>
      </c>
      <c r="B549" t="s" s="16">
        <f>CONCATENATE($A549,C549,G549,S549,R549)</f>
        <v>642</v>
      </c>
      <c r="C549" t="s" s="17">
        <v>37</v>
      </c>
      <c r="D549" s="18">
        <v>3</v>
      </c>
      <c r="E549" t="s" s="19">
        <v>34</v>
      </c>
      <c r="F549" s="18">
        <v>0</v>
      </c>
      <c r="G549" s="18">
        <v>0</v>
      </c>
      <c r="H549" t="s" s="19">
        <v>33</v>
      </c>
      <c r="I549" t="s" s="19">
        <v>154</v>
      </c>
      <c r="J549" s="18">
        <v>3884</v>
      </c>
      <c r="K549" s="18">
        <v>1948</v>
      </c>
      <c r="L549" s="18">
        <v>6283</v>
      </c>
      <c r="M549" s="20">
        <v>0.0719858</v>
      </c>
      <c r="N549" s="18">
        <v>8</v>
      </c>
      <c r="O549" s="18">
        <v>1</v>
      </c>
      <c r="P549" s="18">
        <v>3</v>
      </c>
      <c r="Q549" s="18">
        <v>2</v>
      </c>
      <c r="R549" s="18">
        <v>3</v>
      </c>
      <c r="S549" t="s" s="19">
        <v>38</v>
      </c>
      <c r="T549" s="18">
        <v>0</v>
      </c>
      <c r="U549" s="18">
        <v>0</v>
      </c>
      <c r="V549" s="18">
        <v>100000</v>
      </c>
      <c r="W549" t="s" s="19">
        <v>39</v>
      </c>
    </row>
    <row r="550" ht="20.05" customHeight="1">
      <c r="A550" s="15">
        <v>35</v>
      </c>
      <c r="B550" t="s" s="16">
        <f>CONCATENATE($A550,C550,G550,S550,R550)</f>
        <v>643</v>
      </c>
      <c r="C550" t="s" s="17">
        <v>37</v>
      </c>
      <c r="D550" s="18">
        <v>3</v>
      </c>
      <c r="E550" t="s" s="19">
        <v>34</v>
      </c>
      <c r="F550" s="18">
        <v>0</v>
      </c>
      <c r="G550" s="18">
        <v>0</v>
      </c>
      <c r="H550" t="s" s="19">
        <v>33</v>
      </c>
      <c r="I550" t="s" s="19">
        <v>154</v>
      </c>
      <c r="J550" s="18">
        <v>3884</v>
      </c>
      <c r="K550" s="18">
        <v>1948</v>
      </c>
      <c r="L550" s="18">
        <v>6283</v>
      </c>
      <c r="M550" s="20">
        <v>0.07224369999999999</v>
      </c>
      <c r="N550" s="18">
        <v>8</v>
      </c>
      <c r="O550" s="18">
        <v>1</v>
      </c>
      <c r="P550" s="18">
        <v>3</v>
      </c>
      <c r="Q550" s="18">
        <v>2</v>
      </c>
      <c r="R550" s="18">
        <v>5</v>
      </c>
      <c r="S550" t="s" s="19">
        <v>38</v>
      </c>
      <c r="T550" s="18">
        <v>0</v>
      </c>
      <c r="U550" s="18">
        <v>0</v>
      </c>
      <c r="V550" s="18">
        <v>100000</v>
      </c>
      <c r="W550" t="s" s="19">
        <v>39</v>
      </c>
    </row>
    <row r="551" ht="20.05" customHeight="1">
      <c r="A551" s="15">
        <v>35</v>
      </c>
      <c r="B551" t="s" s="16">
        <f>CONCATENATE($A551,C551,G551,S551,R551)</f>
        <v>644</v>
      </c>
      <c r="C551" t="s" s="17">
        <v>37</v>
      </c>
      <c r="D551" s="18">
        <v>3</v>
      </c>
      <c r="E551" t="s" s="19">
        <v>34</v>
      </c>
      <c r="F551" s="18">
        <v>0</v>
      </c>
      <c r="G551" s="18">
        <v>0</v>
      </c>
      <c r="H551" t="s" s="19">
        <v>33</v>
      </c>
      <c r="I551" t="s" s="19">
        <v>154</v>
      </c>
      <c r="J551" s="18">
        <v>3884</v>
      </c>
      <c r="K551" s="18">
        <v>1948</v>
      </c>
      <c r="L551" s="18">
        <v>6283</v>
      </c>
      <c r="M551" s="20">
        <v>0.137612</v>
      </c>
      <c r="N551" s="18">
        <v>8</v>
      </c>
      <c r="O551" s="18">
        <v>1</v>
      </c>
      <c r="P551" s="18">
        <v>5</v>
      </c>
      <c r="Q551" s="18">
        <v>4</v>
      </c>
      <c r="R551" s="18">
        <v>1</v>
      </c>
      <c r="S551" t="s" s="19">
        <v>43</v>
      </c>
      <c r="T551" s="18">
        <v>0</v>
      </c>
      <c r="U551" s="18">
        <v>0</v>
      </c>
      <c r="V551" s="18">
        <v>100000</v>
      </c>
      <c r="W551" t="s" s="19">
        <v>39</v>
      </c>
    </row>
    <row r="552" ht="20.05" customHeight="1">
      <c r="A552" s="15">
        <v>35</v>
      </c>
      <c r="B552" t="s" s="16">
        <f>CONCATENATE($A552,C552,G552,S552,R552)</f>
        <v>645</v>
      </c>
      <c r="C552" t="s" s="17">
        <v>37</v>
      </c>
      <c r="D552" s="18">
        <v>3</v>
      </c>
      <c r="E552" t="s" s="19">
        <v>34</v>
      </c>
      <c r="F552" s="18">
        <v>0</v>
      </c>
      <c r="G552" s="18">
        <v>0</v>
      </c>
      <c r="H552" t="s" s="19">
        <v>33</v>
      </c>
      <c r="I552" t="s" s="19">
        <v>154</v>
      </c>
      <c r="J552" s="18">
        <v>3884</v>
      </c>
      <c r="K552" s="18">
        <v>1948</v>
      </c>
      <c r="L552" s="18">
        <v>6283</v>
      </c>
      <c r="M552" s="20">
        <v>0.0712638</v>
      </c>
      <c r="N552" s="18">
        <v>8</v>
      </c>
      <c r="O552" s="18">
        <v>1</v>
      </c>
      <c r="P552" s="18">
        <v>3</v>
      </c>
      <c r="Q552" s="18">
        <v>2</v>
      </c>
      <c r="R552" s="18">
        <v>3</v>
      </c>
      <c r="S552" t="s" s="19">
        <v>43</v>
      </c>
      <c r="T552" s="18">
        <v>0</v>
      </c>
      <c r="U552" s="18">
        <v>0</v>
      </c>
      <c r="V552" s="18">
        <v>100000</v>
      </c>
      <c r="W552" t="s" s="19">
        <v>39</v>
      </c>
    </row>
    <row r="553" ht="20.05" customHeight="1">
      <c r="A553" s="15">
        <v>35</v>
      </c>
      <c r="B553" t="s" s="16">
        <f>CONCATENATE($A553,C553,G553,S553,R553)</f>
        <v>646</v>
      </c>
      <c r="C553" t="s" s="17">
        <v>37</v>
      </c>
      <c r="D553" s="18">
        <v>3</v>
      </c>
      <c r="E553" t="s" s="19">
        <v>34</v>
      </c>
      <c r="F553" s="18">
        <v>0</v>
      </c>
      <c r="G553" s="18">
        <v>0</v>
      </c>
      <c r="H553" t="s" s="19">
        <v>33</v>
      </c>
      <c r="I553" t="s" s="19">
        <v>154</v>
      </c>
      <c r="J553" s="18">
        <v>3884</v>
      </c>
      <c r="K553" s="18">
        <v>1948</v>
      </c>
      <c r="L553" s="18">
        <v>6283</v>
      </c>
      <c r="M553" s="20">
        <v>0.0729868</v>
      </c>
      <c r="N553" s="18">
        <v>8</v>
      </c>
      <c r="O553" s="18">
        <v>1</v>
      </c>
      <c r="P553" s="18">
        <v>3</v>
      </c>
      <c r="Q553" s="18">
        <v>2</v>
      </c>
      <c r="R553" s="18">
        <v>5</v>
      </c>
      <c r="S553" t="s" s="19">
        <v>43</v>
      </c>
      <c r="T553" s="18">
        <v>0</v>
      </c>
      <c r="U553" s="18">
        <v>0</v>
      </c>
      <c r="V553" s="18">
        <v>100000</v>
      </c>
      <c r="W553" t="s" s="19">
        <v>39</v>
      </c>
    </row>
    <row r="554" ht="20.05" customHeight="1">
      <c r="A554" s="15">
        <v>35</v>
      </c>
      <c r="B554" t="s" s="16">
        <f>CONCATENATE($A554,C554,G554,S554,R554)</f>
        <v>647</v>
      </c>
      <c r="C554" t="s" s="17">
        <v>37</v>
      </c>
      <c r="D554" s="18">
        <v>3</v>
      </c>
      <c r="E554" t="s" s="19">
        <v>34</v>
      </c>
      <c r="F554" s="18">
        <v>0</v>
      </c>
      <c r="G554" s="18">
        <v>0</v>
      </c>
      <c r="H554" t="s" s="19">
        <v>33</v>
      </c>
      <c r="I554" t="s" s="19">
        <v>154</v>
      </c>
      <c r="J554" s="18">
        <v>3884</v>
      </c>
      <c r="K554" s="18">
        <v>1948</v>
      </c>
      <c r="L554" s="18">
        <v>6283</v>
      </c>
      <c r="M554" s="20">
        <v>0.138592</v>
      </c>
      <c r="N554" s="18">
        <v>8</v>
      </c>
      <c r="O554" s="18">
        <v>1</v>
      </c>
      <c r="P554" s="18">
        <v>5</v>
      </c>
      <c r="Q554" s="18">
        <v>4</v>
      </c>
      <c r="R554" s="18">
        <v>1</v>
      </c>
      <c r="S554" t="s" s="19">
        <v>47</v>
      </c>
      <c r="T554" s="18">
        <v>0</v>
      </c>
      <c r="U554" s="18">
        <v>0</v>
      </c>
      <c r="V554" s="18">
        <v>100000</v>
      </c>
      <c r="W554" t="s" s="19">
        <v>39</v>
      </c>
    </row>
    <row r="555" ht="20.05" customHeight="1">
      <c r="A555" s="15">
        <v>35</v>
      </c>
      <c r="B555" t="s" s="16">
        <f>CONCATENATE($A555,C555,G555,S555,R555)</f>
        <v>648</v>
      </c>
      <c r="C555" t="s" s="17">
        <v>37</v>
      </c>
      <c r="D555" s="18">
        <v>3</v>
      </c>
      <c r="E555" t="s" s="19">
        <v>34</v>
      </c>
      <c r="F555" s="18">
        <v>0</v>
      </c>
      <c r="G555" s="18">
        <v>0</v>
      </c>
      <c r="H555" t="s" s="19">
        <v>33</v>
      </c>
      <c r="I555" t="s" s="19">
        <v>154</v>
      </c>
      <c r="J555" s="18">
        <v>3884</v>
      </c>
      <c r="K555" s="18">
        <v>1948</v>
      </c>
      <c r="L555" s="18">
        <v>6283</v>
      </c>
      <c r="M555" s="20">
        <v>0.0727235</v>
      </c>
      <c r="N555" s="18">
        <v>8</v>
      </c>
      <c r="O555" s="18">
        <v>1</v>
      </c>
      <c r="P555" s="18">
        <v>3</v>
      </c>
      <c r="Q555" s="18">
        <v>2</v>
      </c>
      <c r="R555" s="18">
        <v>3</v>
      </c>
      <c r="S555" t="s" s="19">
        <v>47</v>
      </c>
      <c r="T555" s="18">
        <v>0</v>
      </c>
      <c r="U555" s="18">
        <v>0</v>
      </c>
      <c r="V555" s="18">
        <v>100000</v>
      </c>
      <c r="W555" t="s" s="19">
        <v>39</v>
      </c>
    </row>
    <row r="556" ht="20.05" customHeight="1">
      <c r="A556" s="15">
        <v>35</v>
      </c>
      <c r="B556" t="s" s="16">
        <f>CONCATENATE($A556,C556,G556,S556,R556)</f>
        <v>649</v>
      </c>
      <c r="C556" t="s" s="17">
        <v>37</v>
      </c>
      <c r="D556" s="18">
        <v>3</v>
      </c>
      <c r="E556" t="s" s="19">
        <v>34</v>
      </c>
      <c r="F556" s="18">
        <v>0</v>
      </c>
      <c r="G556" s="18">
        <v>0</v>
      </c>
      <c r="H556" t="s" s="19">
        <v>33</v>
      </c>
      <c r="I556" t="s" s="19">
        <v>154</v>
      </c>
      <c r="J556" s="18">
        <v>3884</v>
      </c>
      <c r="K556" s="18">
        <v>1948</v>
      </c>
      <c r="L556" s="18">
        <v>6283</v>
      </c>
      <c r="M556" s="20">
        <v>0.07304040000000001</v>
      </c>
      <c r="N556" s="18">
        <v>8</v>
      </c>
      <c r="O556" s="18">
        <v>1</v>
      </c>
      <c r="P556" s="18">
        <v>3</v>
      </c>
      <c r="Q556" s="18">
        <v>2</v>
      </c>
      <c r="R556" s="18">
        <v>5</v>
      </c>
      <c r="S556" t="s" s="19">
        <v>47</v>
      </c>
      <c r="T556" s="18">
        <v>0</v>
      </c>
      <c r="U556" s="18">
        <v>0</v>
      </c>
      <c r="V556" s="18">
        <v>100000</v>
      </c>
      <c r="W556" t="s" s="19">
        <v>39</v>
      </c>
    </row>
    <row r="557" ht="20.05" customHeight="1">
      <c r="A557" s="15">
        <v>35</v>
      </c>
      <c r="B557" t="s" s="16">
        <f>CONCATENATE($A557,C557,G557,S557,R557)</f>
        <v>650</v>
      </c>
      <c r="C557" t="s" s="17">
        <v>31</v>
      </c>
      <c r="D557" s="18">
        <v>3</v>
      </c>
      <c r="E557" t="s" s="19">
        <v>34</v>
      </c>
      <c r="F557" s="18">
        <v>0</v>
      </c>
      <c r="G557" s="18">
        <v>1</v>
      </c>
      <c r="H557" t="s" s="19">
        <v>33</v>
      </c>
      <c r="I557" t="s" s="19">
        <v>154</v>
      </c>
      <c r="J557" s="18">
        <v>3895</v>
      </c>
      <c r="K557" s="18">
        <v>1959</v>
      </c>
      <c r="L557" s="18">
        <v>6305</v>
      </c>
      <c r="M557" s="20">
        <v>0.061227</v>
      </c>
      <c r="N557" s="18">
        <v>8</v>
      </c>
      <c r="O557" s="18">
        <v>1</v>
      </c>
      <c r="P557" t="s" s="19">
        <v>35</v>
      </c>
      <c r="Q557" t="s" s="19">
        <v>35</v>
      </c>
      <c r="R557" t="s" s="19">
        <v>35</v>
      </c>
      <c r="S557" t="s" s="19">
        <v>35</v>
      </c>
      <c r="T557" t="s" s="19">
        <v>35</v>
      </c>
      <c r="U557" t="s" s="19">
        <v>35</v>
      </c>
      <c r="V557" t="s" s="19">
        <v>35</v>
      </c>
      <c r="W557" t="s" s="19">
        <v>35</v>
      </c>
    </row>
    <row r="558" ht="20.05" customHeight="1">
      <c r="A558" s="15">
        <v>35</v>
      </c>
      <c r="B558" t="s" s="16">
        <f>CONCATENATE($A558,C558,G558,S558,R558)</f>
        <v>651</v>
      </c>
      <c r="C558" t="s" s="17">
        <v>52</v>
      </c>
      <c r="D558" s="18">
        <v>3</v>
      </c>
      <c r="E558" t="s" s="19">
        <v>34</v>
      </c>
      <c r="F558" s="18">
        <v>0</v>
      </c>
      <c r="G558" s="18">
        <v>1</v>
      </c>
      <c r="H558" t="s" s="19">
        <v>33</v>
      </c>
      <c r="I558" t="s" s="19">
        <v>53</v>
      </c>
      <c r="J558" s="18">
        <v>664</v>
      </c>
      <c r="K558" s="18">
        <v>338</v>
      </c>
      <c r="L558" s="18">
        <v>814</v>
      </c>
      <c r="M558" s="20">
        <v>0.26005</v>
      </c>
      <c r="N558" s="18">
        <v>8</v>
      </c>
      <c r="O558" s="18">
        <v>1</v>
      </c>
      <c r="P558" t="s" s="19">
        <v>35</v>
      </c>
      <c r="Q558" t="s" s="19">
        <v>35</v>
      </c>
      <c r="R558" t="s" s="19">
        <v>35</v>
      </c>
      <c r="S558" t="s" s="19">
        <v>35</v>
      </c>
      <c r="T558" t="s" s="19">
        <v>35</v>
      </c>
      <c r="U558" t="s" s="19">
        <v>35</v>
      </c>
      <c r="V558" t="s" s="19">
        <v>35</v>
      </c>
      <c r="W558" t="s" s="19">
        <v>35</v>
      </c>
    </row>
    <row r="559" ht="20.05" customHeight="1">
      <c r="A559" s="15">
        <v>35</v>
      </c>
      <c r="B559" t="s" s="16">
        <f>CONCATENATE($A559,C559,G559,S559,R559)</f>
        <v>652</v>
      </c>
      <c r="C559" t="s" s="17">
        <v>37</v>
      </c>
      <c r="D559" s="18">
        <v>3</v>
      </c>
      <c r="E559" t="s" s="19">
        <v>34</v>
      </c>
      <c r="F559" s="18">
        <v>0</v>
      </c>
      <c r="G559" s="18">
        <v>1</v>
      </c>
      <c r="H559" t="s" s="19">
        <v>33</v>
      </c>
      <c r="I559" t="s" s="19">
        <v>154</v>
      </c>
      <c r="J559" s="18">
        <v>3884</v>
      </c>
      <c r="K559" s="18">
        <v>1948</v>
      </c>
      <c r="L559" s="18">
        <v>6283</v>
      </c>
      <c r="M559" s="20">
        <v>0.073834</v>
      </c>
      <c r="N559" s="18">
        <v>8</v>
      </c>
      <c r="O559" s="18">
        <v>1</v>
      </c>
      <c r="P559" s="18">
        <v>3</v>
      </c>
      <c r="Q559" s="18">
        <v>2</v>
      </c>
      <c r="R559" s="18">
        <v>3</v>
      </c>
      <c r="S559" t="s" s="19">
        <v>43</v>
      </c>
      <c r="T559" s="18">
        <v>0</v>
      </c>
      <c r="U559" s="18">
        <v>0</v>
      </c>
      <c r="V559" s="18">
        <v>100000</v>
      </c>
      <c r="W559" t="s" s="19">
        <v>55</v>
      </c>
    </row>
    <row r="560" ht="20.05" customHeight="1">
      <c r="A560" s="15">
        <v>35</v>
      </c>
      <c r="B560" t="s" s="16">
        <f>CONCATENATE($A560,C560,G560,S560,R560)</f>
        <v>653</v>
      </c>
      <c r="C560" t="s" s="17">
        <v>57</v>
      </c>
      <c r="D560" s="18">
        <v>3</v>
      </c>
      <c r="E560" t="s" s="19">
        <v>34</v>
      </c>
      <c r="F560" s="18">
        <v>0</v>
      </c>
      <c r="G560" s="18">
        <v>0</v>
      </c>
      <c r="H560" t="s" s="19">
        <v>80</v>
      </c>
      <c r="I560" t="s" s="19">
        <v>58</v>
      </c>
      <c r="J560" s="18">
        <v>4032</v>
      </c>
      <c r="K560" s="18">
        <v>2022</v>
      </c>
      <c r="L560" s="18">
        <v>6486</v>
      </c>
      <c r="M560" s="20">
        <v>2.13893</v>
      </c>
      <c r="N560" s="18">
        <v>4</v>
      </c>
      <c r="O560" s="18">
        <v>1</v>
      </c>
      <c r="P560" t="s" s="19">
        <v>35</v>
      </c>
      <c r="Q560" t="s" s="19">
        <v>35</v>
      </c>
      <c r="R560" t="s" s="19">
        <v>35</v>
      </c>
      <c r="S560" t="s" s="19">
        <v>35</v>
      </c>
      <c r="T560" t="s" s="19">
        <v>35</v>
      </c>
      <c r="U560" t="s" s="19">
        <v>35</v>
      </c>
      <c r="V560" t="s" s="19">
        <v>35</v>
      </c>
      <c r="W560" t="s" s="19">
        <v>35</v>
      </c>
    </row>
    <row r="561" ht="20.05" customHeight="1">
      <c r="A561" s="15">
        <v>35</v>
      </c>
      <c r="B561" t="s" s="16">
        <f>CONCATENATE($A561,C561,G561,S561,R561)</f>
        <v>654</v>
      </c>
      <c r="C561" t="s" s="17">
        <v>60</v>
      </c>
      <c r="D561" s="18">
        <v>3</v>
      </c>
      <c r="E561" t="s" s="19">
        <v>34</v>
      </c>
      <c r="F561" s="18">
        <v>0</v>
      </c>
      <c r="G561" s="18">
        <v>0</v>
      </c>
      <c r="H561" t="s" s="19">
        <v>80</v>
      </c>
      <c r="I561" t="s" s="19">
        <v>58</v>
      </c>
      <c r="J561" s="18">
        <v>3816</v>
      </c>
      <c r="K561" s="18">
        <v>1914</v>
      </c>
      <c r="L561" s="18">
        <v>6054</v>
      </c>
      <c r="M561" s="20">
        <v>1.65481</v>
      </c>
      <c r="N561" s="18">
        <v>4</v>
      </c>
      <c r="O561" s="18">
        <v>1</v>
      </c>
      <c r="P561" t="s" s="19">
        <v>35</v>
      </c>
      <c r="Q561" t="s" s="19">
        <v>35</v>
      </c>
      <c r="R561" t="s" s="19">
        <v>35</v>
      </c>
      <c r="S561" t="s" s="19">
        <v>35</v>
      </c>
      <c r="T561" t="s" s="19">
        <v>35</v>
      </c>
      <c r="U561" t="s" s="19">
        <v>35</v>
      </c>
      <c r="V561" t="s" s="19">
        <v>35</v>
      </c>
      <c r="W561" t="s" s="19">
        <v>35</v>
      </c>
    </row>
    <row r="562" ht="20.05" customHeight="1">
      <c r="A562" s="15">
        <v>35</v>
      </c>
      <c r="B562" t="s" s="16">
        <f>CONCATENATE($A562,C562,G562,S562,R562)</f>
        <v>655</v>
      </c>
      <c r="C562" t="s" s="17">
        <v>62</v>
      </c>
      <c r="D562" s="18">
        <v>3</v>
      </c>
      <c r="E562" t="s" s="19">
        <v>34</v>
      </c>
      <c r="F562" s="18">
        <v>0</v>
      </c>
      <c r="G562" s="18">
        <v>0</v>
      </c>
      <c r="H562" t="s" s="19">
        <v>80</v>
      </c>
      <c r="I562" t="s" s="19">
        <v>58</v>
      </c>
      <c r="J562" s="18">
        <v>3600</v>
      </c>
      <c r="K562" s="18">
        <v>1806</v>
      </c>
      <c r="L562" s="18">
        <v>5660</v>
      </c>
      <c r="M562" s="20">
        <v>1.17474</v>
      </c>
      <c r="N562" s="18">
        <v>4</v>
      </c>
      <c r="O562" s="18">
        <v>1</v>
      </c>
      <c r="P562" t="s" s="19">
        <v>35</v>
      </c>
      <c r="Q562" t="s" s="19">
        <v>35</v>
      </c>
      <c r="R562" t="s" s="19">
        <v>35</v>
      </c>
      <c r="S562" t="s" s="19">
        <v>35</v>
      </c>
      <c r="T562" t="s" s="19">
        <v>35</v>
      </c>
      <c r="U562" t="s" s="19">
        <v>35</v>
      </c>
      <c r="V562" t="s" s="19">
        <v>35</v>
      </c>
      <c r="W562" t="s" s="19">
        <v>35</v>
      </c>
    </row>
    <row r="563" ht="20.05" customHeight="1">
      <c r="A563" s="15">
        <v>36</v>
      </c>
      <c r="B563" t="s" s="16">
        <f>CONCATENATE($A563,C563,G563,S563,R563)</f>
        <v>656</v>
      </c>
      <c r="C563" t="s" s="17">
        <v>31</v>
      </c>
      <c r="D563" s="18">
        <v>3</v>
      </c>
      <c r="E563" t="s" s="19">
        <v>589</v>
      </c>
      <c r="F563" s="18">
        <v>1</v>
      </c>
      <c r="G563" s="18">
        <v>0</v>
      </c>
      <c r="H563" t="s" s="19">
        <v>80</v>
      </c>
      <c r="I563" t="s" s="19">
        <v>657</v>
      </c>
      <c r="J563" s="18">
        <v>6456</v>
      </c>
      <c r="K563" s="18">
        <v>3234</v>
      </c>
      <c r="L563" s="18">
        <v>12030</v>
      </c>
      <c r="M563" s="20">
        <v>0.568406</v>
      </c>
      <c r="N563" s="18">
        <v>8</v>
      </c>
      <c r="O563" s="18">
        <v>1</v>
      </c>
      <c r="P563" t="s" s="19">
        <v>35</v>
      </c>
      <c r="Q563" t="s" s="19">
        <v>35</v>
      </c>
      <c r="R563" t="s" s="19">
        <v>35</v>
      </c>
      <c r="S563" t="s" s="19">
        <v>35</v>
      </c>
      <c r="T563" t="s" s="19">
        <v>35</v>
      </c>
      <c r="U563" t="s" s="19">
        <v>35</v>
      </c>
      <c r="V563" t="s" s="19">
        <v>35</v>
      </c>
      <c r="W563" t="s" s="19">
        <v>35</v>
      </c>
    </row>
    <row r="564" ht="20.05" customHeight="1">
      <c r="A564" s="15">
        <v>36</v>
      </c>
      <c r="B564" t="s" s="16">
        <f>CONCATENATE($A564,C564,G564,S564,R564)</f>
        <v>658</v>
      </c>
      <c r="C564" t="s" s="17">
        <v>37</v>
      </c>
      <c r="D564" s="18">
        <v>3</v>
      </c>
      <c r="E564" t="s" s="19">
        <v>589</v>
      </c>
      <c r="F564" s="18">
        <v>1</v>
      </c>
      <c r="G564" s="18">
        <v>0</v>
      </c>
      <c r="H564" t="s" s="19">
        <v>80</v>
      </c>
      <c r="I564" t="s" s="19">
        <v>659</v>
      </c>
      <c r="J564" s="18">
        <v>3192</v>
      </c>
      <c r="K564" s="18">
        <v>1602</v>
      </c>
      <c r="L564" s="18">
        <v>5312</v>
      </c>
      <c r="M564" s="20">
        <v>2.69268</v>
      </c>
      <c r="N564" s="18">
        <v>8</v>
      </c>
      <c r="O564" s="18">
        <v>1</v>
      </c>
      <c r="P564" s="18">
        <v>7</v>
      </c>
      <c r="Q564" s="18">
        <v>3</v>
      </c>
      <c r="R564" s="18">
        <v>1</v>
      </c>
      <c r="S564" t="s" s="19">
        <v>38</v>
      </c>
      <c r="T564" s="18">
        <v>0</v>
      </c>
      <c r="U564" s="18">
        <v>0</v>
      </c>
      <c r="V564" s="18">
        <v>100000</v>
      </c>
      <c r="W564" t="s" s="19">
        <v>39</v>
      </c>
    </row>
    <row r="565" ht="20.05" customHeight="1">
      <c r="A565" s="15">
        <v>36</v>
      </c>
      <c r="B565" t="s" s="16">
        <f>CONCATENATE($A565,C565,G565,S565,R565)</f>
        <v>660</v>
      </c>
      <c r="C565" t="s" s="17">
        <v>37</v>
      </c>
      <c r="D565" s="18">
        <v>3</v>
      </c>
      <c r="E565" t="s" s="19">
        <v>589</v>
      </c>
      <c r="F565" s="18">
        <v>1</v>
      </c>
      <c r="G565" s="18">
        <v>0</v>
      </c>
      <c r="H565" t="s" s="19">
        <v>80</v>
      </c>
      <c r="I565" t="s" s="19">
        <v>659</v>
      </c>
      <c r="J565" s="18">
        <v>3192</v>
      </c>
      <c r="K565" s="18">
        <v>1602</v>
      </c>
      <c r="L565" s="18">
        <v>5312</v>
      </c>
      <c r="M565" s="20">
        <v>2.64183</v>
      </c>
      <c r="N565" s="18">
        <v>8</v>
      </c>
      <c r="O565" s="18">
        <v>1</v>
      </c>
      <c r="P565" s="18">
        <v>5</v>
      </c>
      <c r="Q565" s="18">
        <v>1</v>
      </c>
      <c r="R565" s="18">
        <v>3</v>
      </c>
      <c r="S565" t="s" s="19">
        <v>38</v>
      </c>
      <c r="T565" s="18">
        <v>0</v>
      </c>
      <c r="U565" s="18">
        <v>0</v>
      </c>
      <c r="V565" s="18">
        <v>100000</v>
      </c>
      <c r="W565" t="s" s="19">
        <v>39</v>
      </c>
    </row>
    <row r="566" ht="20.05" customHeight="1">
      <c r="A566" s="15">
        <v>36</v>
      </c>
      <c r="B566" t="s" s="16">
        <f>CONCATENATE($A566,C566,G566,S566,R566)</f>
        <v>661</v>
      </c>
      <c r="C566" t="s" s="17">
        <v>37</v>
      </c>
      <c r="D566" s="18">
        <v>3</v>
      </c>
      <c r="E566" t="s" s="19">
        <v>589</v>
      </c>
      <c r="F566" s="18">
        <v>1</v>
      </c>
      <c r="G566" s="18">
        <v>0</v>
      </c>
      <c r="H566" t="s" s="19">
        <v>80</v>
      </c>
      <c r="I566" t="s" s="19">
        <v>659</v>
      </c>
      <c r="J566" s="18">
        <v>3192</v>
      </c>
      <c r="K566" s="18">
        <v>1602</v>
      </c>
      <c r="L566" s="18">
        <v>5270</v>
      </c>
      <c r="M566" s="20">
        <v>6.37207</v>
      </c>
      <c r="N566" s="18">
        <v>8</v>
      </c>
      <c r="O566" s="18">
        <v>1</v>
      </c>
      <c r="P566" s="18">
        <v>3</v>
      </c>
      <c r="Q566" s="18">
        <v>1</v>
      </c>
      <c r="R566" s="18">
        <v>5</v>
      </c>
      <c r="S566" t="s" s="19">
        <v>38</v>
      </c>
      <c r="T566" s="18">
        <v>0</v>
      </c>
      <c r="U566" s="18">
        <v>0</v>
      </c>
      <c r="V566" s="18">
        <v>100000</v>
      </c>
      <c r="W566" t="s" s="19">
        <v>39</v>
      </c>
    </row>
    <row r="567" ht="20.05" customHeight="1">
      <c r="A567" s="15">
        <v>36</v>
      </c>
      <c r="B567" t="s" s="16">
        <f>CONCATENATE($A567,C567,G567,S567,R567)</f>
        <v>662</v>
      </c>
      <c r="C567" t="s" s="17">
        <v>37</v>
      </c>
      <c r="D567" s="18">
        <v>3</v>
      </c>
      <c r="E567" t="s" s="19">
        <v>589</v>
      </c>
      <c r="F567" s="18">
        <v>1</v>
      </c>
      <c r="G567" s="18">
        <v>0</v>
      </c>
      <c r="H567" t="s" s="19">
        <v>80</v>
      </c>
      <c r="I567" t="s" s="19">
        <v>119</v>
      </c>
      <c r="J567" s="18">
        <v>2376</v>
      </c>
      <c r="K567" s="18">
        <v>1194</v>
      </c>
      <c r="L567" s="18">
        <v>3696</v>
      </c>
      <c r="M567" s="20">
        <v>0.6651860000000001</v>
      </c>
      <c r="N567" s="18">
        <v>8</v>
      </c>
      <c r="O567" s="18">
        <v>1</v>
      </c>
      <c r="P567" s="18">
        <v>4</v>
      </c>
      <c r="Q567" s="18">
        <v>1</v>
      </c>
      <c r="R567" s="18">
        <v>1</v>
      </c>
      <c r="S567" t="s" s="19">
        <v>43</v>
      </c>
      <c r="T567" s="18">
        <v>0</v>
      </c>
      <c r="U567" s="18">
        <v>0</v>
      </c>
      <c r="V567" s="18">
        <v>100000</v>
      </c>
      <c r="W567" t="s" s="19">
        <v>39</v>
      </c>
    </row>
    <row r="568" ht="20.05" customHeight="1">
      <c r="A568" s="15">
        <v>36</v>
      </c>
      <c r="B568" t="s" s="16">
        <f>CONCATENATE($A568,C568,G568,S568,R568)</f>
        <v>663</v>
      </c>
      <c r="C568" t="s" s="17">
        <v>37</v>
      </c>
      <c r="D568" s="18">
        <v>3</v>
      </c>
      <c r="E568" t="s" s="19">
        <v>589</v>
      </c>
      <c r="F568" s="18">
        <v>1</v>
      </c>
      <c r="G568" s="18">
        <v>0</v>
      </c>
      <c r="H568" t="s" s="19">
        <v>80</v>
      </c>
      <c r="I568" t="s" s="19">
        <v>664</v>
      </c>
      <c r="J568" s="18">
        <v>2920</v>
      </c>
      <c r="K568" s="18">
        <v>1466</v>
      </c>
      <c r="L568" s="18">
        <v>4844</v>
      </c>
      <c r="M568" s="20">
        <v>19.0248</v>
      </c>
      <c r="N568" s="18">
        <v>8</v>
      </c>
      <c r="O568" s="18">
        <v>1</v>
      </c>
      <c r="P568" s="18">
        <v>4</v>
      </c>
      <c r="Q568" s="18">
        <v>1</v>
      </c>
      <c r="R568" s="18">
        <v>3</v>
      </c>
      <c r="S568" t="s" s="19">
        <v>43</v>
      </c>
      <c r="T568" s="18">
        <v>0</v>
      </c>
      <c r="U568" s="18">
        <v>0</v>
      </c>
      <c r="V568" s="18">
        <v>100000</v>
      </c>
      <c r="W568" t="s" s="19">
        <v>39</v>
      </c>
    </row>
    <row r="569" ht="20.05" customHeight="1">
      <c r="A569" s="15">
        <v>36</v>
      </c>
      <c r="B569" t="s" s="16">
        <f>CONCATENATE($A569,C569,G569,S569,R569)</f>
        <v>665</v>
      </c>
      <c r="C569" t="s" s="17">
        <v>37</v>
      </c>
      <c r="D569" s="18">
        <v>3</v>
      </c>
      <c r="E569" t="s" s="19">
        <v>589</v>
      </c>
      <c r="F569" s="18">
        <v>1</v>
      </c>
      <c r="G569" s="18">
        <v>0</v>
      </c>
      <c r="H569" t="s" s="19">
        <v>80</v>
      </c>
      <c r="I569" t="s" s="19">
        <v>659</v>
      </c>
      <c r="J569" s="18">
        <v>3192</v>
      </c>
      <c r="K569" s="18">
        <v>1602</v>
      </c>
      <c r="L569" s="18">
        <v>5406</v>
      </c>
      <c r="M569" s="20">
        <v>3.33193</v>
      </c>
      <c r="N569" s="18">
        <v>8</v>
      </c>
      <c r="O569" s="18">
        <v>1</v>
      </c>
      <c r="P569" s="18">
        <v>3</v>
      </c>
      <c r="Q569" s="18">
        <v>1</v>
      </c>
      <c r="R569" s="18">
        <v>5</v>
      </c>
      <c r="S569" t="s" s="19">
        <v>43</v>
      </c>
      <c r="T569" s="18">
        <v>0</v>
      </c>
      <c r="U569" s="18">
        <v>0</v>
      </c>
      <c r="V569" s="18">
        <v>100000</v>
      </c>
      <c r="W569" t="s" s="19">
        <v>39</v>
      </c>
    </row>
    <row r="570" ht="20.05" customHeight="1">
      <c r="A570" s="15">
        <v>36</v>
      </c>
      <c r="B570" t="s" s="16">
        <f>CONCATENATE($A570,C570,G570,S570,R570)</f>
        <v>666</v>
      </c>
      <c r="C570" t="s" s="17">
        <v>37</v>
      </c>
      <c r="D570" s="18">
        <v>3</v>
      </c>
      <c r="E570" t="s" s="19">
        <v>589</v>
      </c>
      <c r="F570" s="18">
        <v>1</v>
      </c>
      <c r="G570" s="18">
        <v>0</v>
      </c>
      <c r="H570" t="s" s="19">
        <v>80</v>
      </c>
      <c r="I570" t="s" s="19">
        <v>590</v>
      </c>
      <c r="J570" s="18">
        <v>2648</v>
      </c>
      <c r="K570" s="18">
        <v>1330</v>
      </c>
      <c r="L570" s="18">
        <v>4252</v>
      </c>
      <c r="M570" s="20">
        <v>1.67876</v>
      </c>
      <c r="N570" s="18">
        <v>8</v>
      </c>
      <c r="O570" s="18">
        <v>1</v>
      </c>
      <c r="P570" s="18">
        <v>5</v>
      </c>
      <c r="Q570" s="18">
        <v>1</v>
      </c>
      <c r="R570" s="18">
        <v>1</v>
      </c>
      <c r="S570" t="s" s="19">
        <v>47</v>
      </c>
      <c r="T570" s="18">
        <v>0</v>
      </c>
      <c r="U570" s="18">
        <v>0</v>
      </c>
      <c r="V570" s="18">
        <v>100000</v>
      </c>
      <c r="W570" t="s" s="19">
        <v>39</v>
      </c>
    </row>
    <row r="571" ht="20.05" customHeight="1">
      <c r="A571" s="15">
        <v>36</v>
      </c>
      <c r="B571" t="s" s="16">
        <f>CONCATENATE($A571,C571,G571,S571,R571)</f>
        <v>667</v>
      </c>
      <c r="C571" t="s" s="17">
        <v>37</v>
      </c>
      <c r="D571" s="18">
        <v>3</v>
      </c>
      <c r="E571" t="s" s="19">
        <v>589</v>
      </c>
      <c r="F571" s="18">
        <v>1</v>
      </c>
      <c r="G571" s="18">
        <v>0</v>
      </c>
      <c r="H571" t="s" s="19">
        <v>80</v>
      </c>
      <c r="I571" t="s" s="19">
        <v>659</v>
      </c>
      <c r="J571" s="18">
        <v>3192</v>
      </c>
      <c r="K571" s="18">
        <v>1602</v>
      </c>
      <c r="L571" s="18">
        <v>5370</v>
      </c>
      <c r="M571" s="20">
        <v>316.937</v>
      </c>
      <c r="N571" s="18">
        <v>8</v>
      </c>
      <c r="O571" s="18">
        <v>1</v>
      </c>
      <c r="P571" s="18">
        <v>5</v>
      </c>
      <c r="Q571" s="18">
        <v>1</v>
      </c>
      <c r="R571" s="18">
        <v>3</v>
      </c>
      <c r="S571" t="s" s="19">
        <v>47</v>
      </c>
      <c r="T571" s="18">
        <v>0</v>
      </c>
      <c r="U571" s="18">
        <v>0</v>
      </c>
      <c r="V571" s="18">
        <v>100000</v>
      </c>
      <c r="W571" t="s" s="19">
        <v>39</v>
      </c>
    </row>
    <row r="572" ht="20.05" customHeight="1">
      <c r="A572" s="15">
        <v>36</v>
      </c>
      <c r="B572" t="s" s="16">
        <f>CONCATENATE($A572,C572,G572,S572,R572)</f>
        <v>668</v>
      </c>
      <c r="C572" t="s" s="17">
        <v>37</v>
      </c>
      <c r="D572" s="18">
        <v>3</v>
      </c>
      <c r="E572" t="s" s="19">
        <v>589</v>
      </c>
      <c r="F572" s="18">
        <v>1</v>
      </c>
      <c r="G572" s="18">
        <v>0</v>
      </c>
      <c r="H572" t="s" s="19">
        <v>80</v>
      </c>
      <c r="I572" t="s" s="19">
        <v>659</v>
      </c>
      <c r="J572" s="18">
        <v>3192</v>
      </c>
      <c r="K572" s="18">
        <v>1602</v>
      </c>
      <c r="L572" s="18">
        <v>5374</v>
      </c>
      <c r="M572" s="20">
        <v>0.683068</v>
      </c>
      <c r="N572" s="18">
        <v>8</v>
      </c>
      <c r="O572" s="18">
        <v>1</v>
      </c>
      <c r="P572" s="18">
        <v>3</v>
      </c>
      <c r="Q572" s="18">
        <v>1</v>
      </c>
      <c r="R572" s="18">
        <v>5</v>
      </c>
      <c r="S572" t="s" s="19">
        <v>47</v>
      </c>
      <c r="T572" s="18">
        <v>0</v>
      </c>
      <c r="U572" s="18">
        <v>0</v>
      </c>
      <c r="V572" s="18">
        <v>100000</v>
      </c>
      <c r="W572" t="s" s="19">
        <v>39</v>
      </c>
    </row>
    <row r="573" ht="20.05" customHeight="1">
      <c r="A573" s="15">
        <v>36</v>
      </c>
      <c r="B573" t="s" s="16">
        <f>CONCATENATE($A573,C573,G573,S573,R573)</f>
        <v>669</v>
      </c>
      <c r="C573" t="s" s="17">
        <v>31</v>
      </c>
      <c r="D573" s="18">
        <v>3</v>
      </c>
      <c r="E573" t="s" s="19">
        <v>589</v>
      </c>
      <c r="F573" s="18">
        <v>0</v>
      </c>
      <c r="G573" s="18">
        <v>1</v>
      </c>
      <c r="H573" t="s" s="19">
        <v>63</v>
      </c>
      <c r="I573" t="s" s="19">
        <v>657</v>
      </c>
      <c r="J573" s="18">
        <v>6477</v>
      </c>
      <c r="K573" s="18">
        <v>3255</v>
      </c>
      <c r="L573" s="18">
        <v>12072</v>
      </c>
      <c r="M573" s="20">
        <v>1800.11</v>
      </c>
      <c r="N573" s="18">
        <v>8</v>
      </c>
      <c r="O573" s="18">
        <v>1</v>
      </c>
      <c r="P573" t="s" s="19">
        <v>35</v>
      </c>
      <c r="Q573" t="s" s="19">
        <v>35</v>
      </c>
      <c r="R573" t="s" s="19">
        <v>35</v>
      </c>
      <c r="S573" t="s" s="19">
        <v>35</v>
      </c>
      <c r="T573" t="s" s="19">
        <v>35</v>
      </c>
      <c r="U573" t="s" s="19">
        <v>35</v>
      </c>
      <c r="V573" t="s" s="19">
        <v>35</v>
      </c>
      <c r="W573" t="s" s="19">
        <v>35</v>
      </c>
    </row>
    <row r="574" ht="20.05" customHeight="1">
      <c r="A574" s="15">
        <v>36</v>
      </c>
      <c r="B574" t="s" s="16">
        <f>CONCATENATE($A574,C574,G574,S574,R574)</f>
        <v>670</v>
      </c>
      <c r="C574" t="s" s="17">
        <v>52</v>
      </c>
      <c r="D574" s="18">
        <v>3</v>
      </c>
      <c r="E574" t="s" s="19">
        <v>589</v>
      </c>
      <c r="F574" s="18">
        <v>1</v>
      </c>
      <c r="G574" s="18">
        <v>1</v>
      </c>
      <c r="H574" t="s" s="19">
        <v>80</v>
      </c>
      <c r="I574" t="s" s="19">
        <v>53</v>
      </c>
      <c r="J574" s="18">
        <v>676</v>
      </c>
      <c r="K574" s="18">
        <v>344</v>
      </c>
      <c r="L574" s="18">
        <v>805</v>
      </c>
      <c r="M574" s="20">
        <v>0.0611026</v>
      </c>
      <c r="N574" s="18">
        <v>8</v>
      </c>
      <c r="O574" s="18">
        <v>1</v>
      </c>
      <c r="P574" t="s" s="19">
        <v>35</v>
      </c>
      <c r="Q574" t="s" s="19">
        <v>35</v>
      </c>
      <c r="R574" t="s" s="19">
        <v>35</v>
      </c>
      <c r="S574" t="s" s="19">
        <v>35</v>
      </c>
      <c r="T574" t="s" s="19">
        <v>35</v>
      </c>
      <c r="U574" t="s" s="19">
        <v>35</v>
      </c>
      <c r="V574" t="s" s="19">
        <v>35</v>
      </c>
      <c r="W574" t="s" s="19">
        <v>35</v>
      </c>
    </row>
    <row r="575" ht="20.05" customHeight="1">
      <c r="A575" s="15">
        <v>36</v>
      </c>
      <c r="B575" t="s" s="16">
        <f>CONCATENATE($A575,C575,G575,S575,R575)</f>
        <v>671</v>
      </c>
      <c r="C575" t="s" s="17">
        <v>37</v>
      </c>
      <c r="D575" s="18">
        <v>3</v>
      </c>
      <c r="E575" t="s" s="19">
        <v>589</v>
      </c>
      <c r="F575" s="18">
        <v>1</v>
      </c>
      <c r="G575" s="18">
        <v>1</v>
      </c>
      <c r="H575" t="s" s="19">
        <v>80</v>
      </c>
      <c r="I575" t="s" s="19">
        <v>664</v>
      </c>
      <c r="J575" s="18">
        <v>2920</v>
      </c>
      <c r="K575" s="18">
        <v>1466</v>
      </c>
      <c r="L575" s="18">
        <v>4844</v>
      </c>
      <c r="M575" s="20">
        <v>18.6364</v>
      </c>
      <c r="N575" s="18">
        <v>8</v>
      </c>
      <c r="O575" s="18">
        <v>1</v>
      </c>
      <c r="P575" s="18">
        <v>4</v>
      </c>
      <c r="Q575" s="18">
        <v>1</v>
      </c>
      <c r="R575" s="18">
        <v>3</v>
      </c>
      <c r="S575" t="s" s="19">
        <v>43</v>
      </c>
      <c r="T575" s="18">
        <v>0</v>
      </c>
      <c r="U575" s="18">
        <v>0</v>
      </c>
      <c r="V575" s="18">
        <v>100000</v>
      </c>
      <c r="W575" t="s" s="19">
        <v>55</v>
      </c>
    </row>
    <row r="576" ht="20.05" customHeight="1">
      <c r="A576" s="15">
        <v>36</v>
      </c>
      <c r="B576" t="s" s="16">
        <f>CONCATENATE($A576,C576,G576,S576,R576)</f>
        <v>672</v>
      </c>
      <c r="C576" t="s" s="17">
        <v>57</v>
      </c>
      <c r="D576" s="18">
        <v>3</v>
      </c>
      <c r="E576" t="s" s="19">
        <v>589</v>
      </c>
      <c r="F576" s="18">
        <v>0</v>
      </c>
      <c r="G576" s="18">
        <v>0</v>
      </c>
      <c r="H576" t="s" s="19">
        <v>80</v>
      </c>
      <c r="I576" t="s" s="19">
        <v>58</v>
      </c>
      <c r="J576" s="18">
        <v>9716</v>
      </c>
      <c r="K576" s="18">
        <v>4864</v>
      </c>
      <c r="L576" s="18">
        <v>18469</v>
      </c>
      <c r="M576" s="20">
        <v>6.49018</v>
      </c>
      <c r="N576" s="18">
        <v>4</v>
      </c>
      <c r="O576" s="18">
        <v>1</v>
      </c>
      <c r="P576" t="s" s="19">
        <v>35</v>
      </c>
      <c r="Q576" t="s" s="19">
        <v>35</v>
      </c>
      <c r="R576" t="s" s="19">
        <v>35</v>
      </c>
      <c r="S576" t="s" s="19">
        <v>35</v>
      </c>
      <c r="T576" t="s" s="19">
        <v>35</v>
      </c>
      <c r="U576" t="s" s="19">
        <v>35</v>
      </c>
      <c r="V576" t="s" s="19">
        <v>35</v>
      </c>
      <c r="W576" t="s" s="19">
        <v>35</v>
      </c>
    </row>
    <row r="577" ht="20.05" customHeight="1">
      <c r="A577" s="15">
        <v>36</v>
      </c>
      <c r="B577" t="s" s="16">
        <f>CONCATENATE($A577,C577,G577,S577,R577)</f>
        <v>673</v>
      </c>
      <c r="C577" t="s" s="17">
        <v>60</v>
      </c>
      <c r="D577" s="18">
        <v>3</v>
      </c>
      <c r="E577" t="s" s="19">
        <v>589</v>
      </c>
      <c r="F577" s="18">
        <v>0</v>
      </c>
      <c r="G577" s="18">
        <v>0</v>
      </c>
      <c r="H577" t="s" s="19">
        <v>80</v>
      </c>
      <c r="I577" t="s" s="19">
        <v>58</v>
      </c>
      <c r="J577" s="18">
        <v>10156</v>
      </c>
      <c r="K577" s="18">
        <v>5084</v>
      </c>
      <c r="L577" s="18">
        <v>19333</v>
      </c>
      <c r="M577" s="20">
        <v>2.82858</v>
      </c>
      <c r="N577" s="18">
        <v>4</v>
      </c>
      <c r="O577" s="18">
        <v>1</v>
      </c>
      <c r="P577" t="s" s="19">
        <v>35</v>
      </c>
      <c r="Q577" t="s" s="19">
        <v>35</v>
      </c>
      <c r="R577" t="s" s="19">
        <v>35</v>
      </c>
      <c r="S577" t="s" s="19">
        <v>35</v>
      </c>
      <c r="T577" t="s" s="19">
        <v>35</v>
      </c>
      <c r="U577" t="s" s="19">
        <v>35</v>
      </c>
      <c r="V577" t="s" s="19">
        <v>35</v>
      </c>
      <c r="W577" t="s" s="19">
        <v>35</v>
      </c>
    </row>
    <row r="578" ht="20.05" customHeight="1">
      <c r="A578" s="15">
        <v>36</v>
      </c>
      <c r="B578" t="s" s="16">
        <f>CONCATENATE($A578,C578,G578,S578,R578)</f>
        <v>674</v>
      </c>
      <c r="C578" t="s" s="17">
        <v>62</v>
      </c>
      <c r="D578" s="18">
        <v>3</v>
      </c>
      <c r="E578" t="s" s="19">
        <v>589</v>
      </c>
      <c r="F578" s="18">
        <v>0</v>
      </c>
      <c r="G578" s="18">
        <v>0</v>
      </c>
      <c r="H578" t="s" s="19">
        <v>80</v>
      </c>
      <c r="I578" t="s" s="19">
        <v>58</v>
      </c>
      <c r="J578" s="18">
        <v>5976</v>
      </c>
      <c r="K578" s="18">
        <v>2994</v>
      </c>
      <c r="L578" s="18">
        <v>10808</v>
      </c>
      <c r="M578" s="20">
        <v>2.28305</v>
      </c>
      <c r="N578" s="18">
        <v>4</v>
      </c>
      <c r="O578" s="18">
        <v>1</v>
      </c>
      <c r="P578" t="s" s="19">
        <v>35</v>
      </c>
      <c r="Q578" t="s" s="19">
        <v>35</v>
      </c>
      <c r="R578" t="s" s="19">
        <v>35</v>
      </c>
      <c r="S578" t="s" s="19">
        <v>35</v>
      </c>
      <c r="T578" t="s" s="19">
        <v>35</v>
      </c>
      <c r="U578" t="s" s="19">
        <v>35</v>
      </c>
      <c r="V578" t="s" s="19">
        <v>35</v>
      </c>
      <c r="W578" t="s" s="19">
        <v>35</v>
      </c>
    </row>
    <row r="579" ht="20.05" customHeight="1">
      <c r="A579" s="15">
        <v>37</v>
      </c>
      <c r="B579" t="s" s="16">
        <f>CONCATENATE($A579,C579,G579,S579,R579)</f>
        <v>675</v>
      </c>
      <c r="C579" t="s" s="17">
        <v>31</v>
      </c>
      <c r="D579" s="18">
        <v>3</v>
      </c>
      <c r="E579" t="s" s="19">
        <v>119</v>
      </c>
      <c r="F579" s="18">
        <v>0</v>
      </c>
      <c r="G579" s="18">
        <v>0</v>
      </c>
      <c r="H579" t="s" s="19">
        <v>80</v>
      </c>
      <c r="I579" t="s" s="19">
        <v>676</v>
      </c>
      <c r="J579" s="18">
        <v>3652</v>
      </c>
      <c r="K579" s="18">
        <v>1832</v>
      </c>
      <c r="L579" s="18">
        <v>5803</v>
      </c>
      <c r="M579" s="20">
        <v>0.246959</v>
      </c>
      <c r="N579" s="18">
        <v>8</v>
      </c>
      <c r="O579" s="18">
        <v>1</v>
      </c>
      <c r="P579" t="s" s="19">
        <v>35</v>
      </c>
      <c r="Q579" t="s" s="19">
        <v>35</v>
      </c>
      <c r="R579" t="s" s="19">
        <v>35</v>
      </c>
      <c r="S579" t="s" s="19">
        <v>35</v>
      </c>
      <c r="T579" t="s" s="19">
        <v>35</v>
      </c>
      <c r="U579" t="s" s="19">
        <v>35</v>
      </c>
      <c r="V579" t="s" s="19">
        <v>35</v>
      </c>
      <c r="W579" t="s" s="19">
        <v>35</v>
      </c>
    </row>
    <row r="580" ht="20.05" customHeight="1">
      <c r="A580" s="15">
        <v>37</v>
      </c>
      <c r="B580" t="s" s="16">
        <f>CONCATENATE($A580,C580,G580,S580,R580)</f>
        <v>677</v>
      </c>
      <c r="C580" t="s" s="17">
        <v>37</v>
      </c>
      <c r="D580" s="18">
        <v>3</v>
      </c>
      <c r="E580" t="s" s="19">
        <v>119</v>
      </c>
      <c r="F580" s="18">
        <v>0</v>
      </c>
      <c r="G580" s="18">
        <v>0</v>
      </c>
      <c r="H580" t="s" s="19">
        <v>80</v>
      </c>
      <c r="I580" t="s" s="19">
        <v>607</v>
      </c>
      <c r="J580" s="18">
        <v>3408</v>
      </c>
      <c r="K580" s="18">
        <v>1710</v>
      </c>
      <c r="L580" s="18">
        <v>5320</v>
      </c>
      <c r="M580" s="20">
        <v>0.200344</v>
      </c>
      <c r="N580" s="18">
        <v>8</v>
      </c>
      <c r="O580" s="18">
        <v>1</v>
      </c>
      <c r="P580" s="18">
        <v>4</v>
      </c>
      <c r="Q580" s="18">
        <v>2</v>
      </c>
      <c r="R580" s="18">
        <v>1</v>
      </c>
      <c r="S580" t="s" s="19">
        <v>38</v>
      </c>
      <c r="T580" s="18">
        <v>0</v>
      </c>
      <c r="U580" s="18">
        <v>0</v>
      </c>
      <c r="V580" s="18">
        <v>100000</v>
      </c>
      <c r="W580" t="s" s="19">
        <v>39</v>
      </c>
    </row>
    <row r="581" ht="20.05" customHeight="1">
      <c r="A581" s="15">
        <v>37</v>
      </c>
      <c r="B581" t="s" s="16">
        <f>CONCATENATE($A581,C581,G581,S581,R581)</f>
        <v>678</v>
      </c>
      <c r="C581" t="s" s="17">
        <v>37</v>
      </c>
      <c r="D581" s="18">
        <v>3</v>
      </c>
      <c r="E581" t="s" s="19">
        <v>119</v>
      </c>
      <c r="F581" s="18">
        <v>0</v>
      </c>
      <c r="G581" s="18">
        <v>0</v>
      </c>
      <c r="H581" t="s" s="19">
        <v>80</v>
      </c>
      <c r="I581" t="s" s="19">
        <v>676</v>
      </c>
      <c r="J581" s="18">
        <v>3652</v>
      </c>
      <c r="K581" s="18">
        <v>1832</v>
      </c>
      <c r="L581" s="18">
        <v>5803</v>
      </c>
      <c r="M581" s="20">
        <v>0.253849</v>
      </c>
      <c r="N581" s="18">
        <v>8</v>
      </c>
      <c r="O581" s="18">
        <v>1</v>
      </c>
      <c r="P581" s="18">
        <v>3</v>
      </c>
      <c r="Q581" s="18">
        <v>1</v>
      </c>
      <c r="R581" s="18">
        <v>3</v>
      </c>
      <c r="S581" t="s" s="19">
        <v>38</v>
      </c>
      <c r="T581" s="18">
        <v>0</v>
      </c>
      <c r="U581" s="18">
        <v>0</v>
      </c>
      <c r="V581" s="18">
        <v>100000</v>
      </c>
      <c r="W581" t="s" s="19">
        <v>39</v>
      </c>
    </row>
    <row r="582" ht="20.05" customHeight="1">
      <c r="A582" s="15">
        <v>37</v>
      </c>
      <c r="B582" t="s" s="16">
        <f>CONCATENATE($A582,C582,G582,S582,R582)</f>
        <v>679</v>
      </c>
      <c r="C582" t="s" s="17">
        <v>37</v>
      </c>
      <c r="D582" s="18">
        <v>3</v>
      </c>
      <c r="E582" t="s" s="19">
        <v>119</v>
      </c>
      <c r="F582" s="18">
        <v>0</v>
      </c>
      <c r="G582" s="18">
        <v>0</v>
      </c>
      <c r="H582" t="s" s="19">
        <v>80</v>
      </c>
      <c r="I582" t="s" s="19">
        <v>676</v>
      </c>
      <c r="J582" s="18">
        <v>3652</v>
      </c>
      <c r="K582" s="18">
        <v>1832</v>
      </c>
      <c r="L582" s="18">
        <v>5803</v>
      </c>
      <c r="M582" s="20">
        <v>0.25148</v>
      </c>
      <c r="N582" s="18">
        <v>8</v>
      </c>
      <c r="O582" s="18">
        <v>1</v>
      </c>
      <c r="P582" s="18">
        <v>3</v>
      </c>
      <c r="Q582" s="18">
        <v>1</v>
      </c>
      <c r="R582" s="18">
        <v>5</v>
      </c>
      <c r="S582" t="s" s="19">
        <v>38</v>
      </c>
      <c r="T582" s="18">
        <v>0</v>
      </c>
      <c r="U582" s="18">
        <v>0</v>
      </c>
      <c r="V582" s="18">
        <v>100000</v>
      </c>
      <c r="W582" t="s" s="19">
        <v>39</v>
      </c>
    </row>
    <row r="583" ht="20.05" customHeight="1">
      <c r="A583" s="15">
        <v>37</v>
      </c>
      <c r="B583" t="s" s="16">
        <f>CONCATENATE($A583,C583,G583,S583,R583)</f>
        <v>680</v>
      </c>
      <c r="C583" t="s" s="17">
        <v>37</v>
      </c>
      <c r="D583" s="18">
        <v>3</v>
      </c>
      <c r="E583" t="s" s="19">
        <v>119</v>
      </c>
      <c r="F583" s="18">
        <v>0</v>
      </c>
      <c r="G583" s="18">
        <v>0</v>
      </c>
      <c r="H583" t="s" s="19">
        <v>80</v>
      </c>
      <c r="I583" t="s" s="19">
        <v>222</v>
      </c>
      <c r="J583" s="18">
        <v>3164</v>
      </c>
      <c r="K583" s="18">
        <v>1588</v>
      </c>
      <c r="L583" s="18">
        <v>4877</v>
      </c>
      <c r="M583" s="20">
        <v>0.344575</v>
      </c>
      <c r="N583" s="18">
        <v>8</v>
      </c>
      <c r="O583" s="18">
        <v>1</v>
      </c>
      <c r="P583" s="18">
        <v>4</v>
      </c>
      <c r="Q583" s="18">
        <v>1</v>
      </c>
      <c r="R583" s="18">
        <v>1</v>
      </c>
      <c r="S583" t="s" s="19">
        <v>43</v>
      </c>
      <c r="T583" s="18">
        <v>0</v>
      </c>
      <c r="U583" s="18">
        <v>0</v>
      </c>
      <c r="V583" s="18">
        <v>100000</v>
      </c>
      <c r="W583" t="s" s="19">
        <v>39</v>
      </c>
    </row>
    <row r="584" ht="20.05" customHeight="1">
      <c r="A584" s="15">
        <v>37</v>
      </c>
      <c r="B584" t="s" s="16">
        <f>CONCATENATE($A584,C584,G584,S584,R584)</f>
        <v>681</v>
      </c>
      <c r="C584" t="s" s="17">
        <v>37</v>
      </c>
      <c r="D584" s="18">
        <v>3</v>
      </c>
      <c r="E584" t="s" s="19">
        <v>119</v>
      </c>
      <c r="F584" s="18">
        <v>1</v>
      </c>
      <c r="G584" s="18">
        <v>0</v>
      </c>
      <c r="H584" t="s" s="19">
        <v>80</v>
      </c>
      <c r="I584" t="s" s="19">
        <v>676</v>
      </c>
      <c r="J584" s="18">
        <v>3652</v>
      </c>
      <c r="K584" s="18">
        <v>1832</v>
      </c>
      <c r="L584" s="18">
        <v>5803</v>
      </c>
      <c r="M584" s="20">
        <v>0.197544</v>
      </c>
      <c r="N584" s="18">
        <v>8</v>
      </c>
      <c r="O584" s="18">
        <v>1</v>
      </c>
      <c r="P584" s="18">
        <v>3</v>
      </c>
      <c r="Q584" s="18">
        <v>1</v>
      </c>
      <c r="R584" s="18">
        <v>3</v>
      </c>
      <c r="S584" t="s" s="19">
        <v>43</v>
      </c>
      <c r="T584" s="18">
        <v>0</v>
      </c>
      <c r="U584" s="18">
        <v>0</v>
      </c>
      <c r="V584" s="18">
        <v>100000</v>
      </c>
      <c r="W584" t="s" s="19">
        <v>39</v>
      </c>
    </row>
    <row r="585" ht="20.05" customHeight="1">
      <c r="A585" s="15">
        <v>37</v>
      </c>
      <c r="B585" t="s" s="16">
        <f>CONCATENATE($A585,C585,G585,S585,R585)</f>
        <v>682</v>
      </c>
      <c r="C585" t="s" s="17">
        <v>37</v>
      </c>
      <c r="D585" s="18">
        <v>3</v>
      </c>
      <c r="E585" t="s" s="19">
        <v>119</v>
      </c>
      <c r="F585" s="18">
        <v>1</v>
      </c>
      <c r="G585" s="18">
        <v>0</v>
      </c>
      <c r="H585" t="s" s="19">
        <v>80</v>
      </c>
      <c r="I585" t="s" s="19">
        <v>676</v>
      </c>
      <c r="J585" s="18">
        <v>3652</v>
      </c>
      <c r="K585" s="18">
        <v>1832</v>
      </c>
      <c r="L585" s="18">
        <v>5803</v>
      </c>
      <c r="M585" s="20">
        <v>0.197877</v>
      </c>
      <c r="N585" s="18">
        <v>8</v>
      </c>
      <c r="O585" s="18">
        <v>1</v>
      </c>
      <c r="P585" s="18">
        <v>3</v>
      </c>
      <c r="Q585" s="18">
        <v>1</v>
      </c>
      <c r="R585" s="18">
        <v>5</v>
      </c>
      <c r="S585" t="s" s="19">
        <v>43</v>
      </c>
      <c r="T585" s="18">
        <v>0</v>
      </c>
      <c r="U585" s="18">
        <v>0</v>
      </c>
      <c r="V585" s="18">
        <v>100000</v>
      </c>
      <c r="W585" t="s" s="19">
        <v>39</v>
      </c>
    </row>
    <row r="586" ht="20.05" customHeight="1">
      <c r="A586" s="15">
        <v>37</v>
      </c>
      <c r="B586" t="s" s="16">
        <f>CONCATENATE($A586,C586,G586,S586,R586)</f>
        <v>683</v>
      </c>
      <c r="C586" t="s" s="17">
        <v>37</v>
      </c>
      <c r="D586" s="18">
        <v>3</v>
      </c>
      <c r="E586" t="s" s="19">
        <v>119</v>
      </c>
      <c r="F586" s="18">
        <v>0</v>
      </c>
      <c r="G586" s="18">
        <v>0</v>
      </c>
      <c r="H586" t="s" s="19">
        <v>80</v>
      </c>
      <c r="I586" t="s" s="19">
        <v>222</v>
      </c>
      <c r="J586" s="18">
        <v>3164</v>
      </c>
      <c r="K586" s="18">
        <v>1588</v>
      </c>
      <c r="L586" s="18">
        <v>4877</v>
      </c>
      <c r="M586" s="20">
        <v>0.347426</v>
      </c>
      <c r="N586" s="18">
        <v>8</v>
      </c>
      <c r="O586" s="18">
        <v>1</v>
      </c>
      <c r="P586" s="18">
        <v>4</v>
      </c>
      <c r="Q586" s="18">
        <v>1</v>
      </c>
      <c r="R586" s="18">
        <v>1</v>
      </c>
      <c r="S586" t="s" s="19">
        <v>47</v>
      </c>
      <c r="T586" s="18">
        <v>0</v>
      </c>
      <c r="U586" s="18">
        <v>0</v>
      </c>
      <c r="V586" s="18">
        <v>100000</v>
      </c>
      <c r="W586" t="s" s="19">
        <v>39</v>
      </c>
    </row>
    <row r="587" ht="20.05" customHeight="1">
      <c r="A587" s="15">
        <v>37</v>
      </c>
      <c r="B587" t="s" s="16">
        <f>CONCATENATE($A587,C587,G587,S587,R587)</f>
        <v>684</v>
      </c>
      <c r="C587" t="s" s="17">
        <v>37</v>
      </c>
      <c r="D587" s="18">
        <v>3</v>
      </c>
      <c r="E587" t="s" s="19">
        <v>119</v>
      </c>
      <c r="F587" s="18">
        <v>1</v>
      </c>
      <c r="G587" s="18">
        <v>0</v>
      </c>
      <c r="H587" t="s" s="19">
        <v>80</v>
      </c>
      <c r="I587" t="s" s="19">
        <v>676</v>
      </c>
      <c r="J587" s="18">
        <v>3652</v>
      </c>
      <c r="K587" s="18">
        <v>1832</v>
      </c>
      <c r="L587" s="18">
        <v>5803</v>
      </c>
      <c r="M587" s="20">
        <v>0.194782</v>
      </c>
      <c r="N587" s="18">
        <v>8</v>
      </c>
      <c r="O587" s="18">
        <v>1</v>
      </c>
      <c r="P587" s="18">
        <v>3</v>
      </c>
      <c r="Q587" s="18">
        <v>1</v>
      </c>
      <c r="R587" s="18">
        <v>3</v>
      </c>
      <c r="S587" t="s" s="19">
        <v>47</v>
      </c>
      <c r="T587" s="18">
        <v>0</v>
      </c>
      <c r="U587" s="18">
        <v>0</v>
      </c>
      <c r="V587" s="18">
        <v>100000</v>
      </c>
      <c r="W587" t="s" s="19">
        <v>39</v>
      </c>
    </row>
    <row r="588" ht="20.05" customHeight="1">
      <c r="A588" s="15">
        <v>37</v>
      </c>
      <c r="B588" t="s" s="16">
        <f>CONCATENATE($A588,C588,G588,S588,R588)</f>
        <v>685</v>
      </c>
      <c r="C588" t="s" s="17">
        <v>37</v>
      </c>
      <c r="D588" s="18">
        <v>3</v>
      </c>
      <c r="E588" t="s" s="19">
        <v>119</v>
      </c>
      <c r="F588" s="18">
        <v>0</v>
      </c>
      <c r="G588" s="18">
        <v>0</v>
      </c>
      <c r="H588" t="s" s="19">
        <v>80</v>
      </c>
      <c r="I588" t="s" s="19">
        <v>676</v>
      </c>
      <c r="J588" s="18">
        <v>3652</v>
      </c>
      <c r="K588" s="18">
        <v>1832</v>
      </c>
      <c r="L588" s="18">
        <v>5803</v>
      </c>
      <c r="M588" s="20">
        <v>0.25736</v>
      </c>
      <c r="N588" s="18">
        <v>8</v>
      </c>
      <c r="O588" s="18">
        <v>1</v>
      </c>
      <c r="P588" s="18">
        <v>3</v>
      </c>
      <c r="Q588" s="18">
        <v>1</v>
      </c>
      <c r="R588" s="18">
        <v>5</v>
      </c>
      <c r="S588" t="s" s="19">
        <v>47</v>
      </c>
      <c r="T588" s="18">
        <v>0</v>
      </c>
      <c r="U588" s="18">
        <v>0</v>
      </c>
      <c r="V588" s="18">
        <v>100000</v>
      </c>
      <c r="W588" t="s" s="19">
        <v>39</v>
      </c>
    </row>
    <row r="589" ht="20.05" customHeight="1">
      <c r="A589" s="15">
        <v>37</v>
      </c>
      <c r="B589" t="s" s="16">
        <f>CONCATENATE($A589,C589,G589,S589,R589)</f>
        <v>686</v>
      </c>
      <c r="C589" t="s" s="17">
        <v>31</v>
      </c>
      <c r="D589" s="18">
        <v>3</v>
      </c>
      <c r="E589" t="s" s="19">
        <v>119</v>
      </c>
      <c r="F589" s="18">
        <v>1</v>
      </c>
      <c r="G589" s="18">
        <v>1</v>
      </c>
      <c r="H589" t="s" s="19">
        <v>80</v>
      </c>
      <c r="I589" t="s" s="19">
        <v>676</v>
      </c>
      <c r="J589" s="18">
        <v>3661</v>
      </c>
      <c r="K589" s="18">
        <v>1841</v>
      </c>
      <c r="L589" s="18">
        <v>5821</v>
      </c>
      <c r="M589" s="20">
        <v>0.153908</v>
      </c>
      <c r="N589" s="18">
        <v>8</v>
      </c>
      <c r="O589" s="18">
        <v>1</v>
      </c>
      <c r="P589" t="s" s="19">
        <v>35</v>
      </c>
      <c r="Q589" t="s" s="19">
        <v>35</v>
      </c>
      <c r="R589" t="s" s="19">
        <v>35</v>
      </c>
      <c r="S589" t="s" s="19">
        <v>35</v>
      </c>
      <c r="T589" t="s" s="19">
        <v>35</v>
      </c>
      <c r="U589" t="s" s="19">
        <v>35</v>
      </c>
      <c r="V589" t="s" s="19">
        <v>35</v>
      </c>
      <c r="W589" t="s" s="19">
        <v>35</v>
      </c>
    </row>
    <row r="590" ht="20.05" customHeight="1">
      <c r="A590" s="15">
        <v>37</v>
      </c>
      <c r="B590" t="s" s="16">
        <f>CONCATENATE($A590,C590,G590,S590,R590)</f>
        <v>687</v>
      </c>
      <c r="C590" t="s" s="17">
        <v>52</v>
      </c>
      <c r="D590" s="18">
        <v>3</v>
      </c>
      <c r="E590" t="s" s="19">
        <v>119</v>
      </c>
      <c r="F590" s="18">
        <v>1</v>
      </c>
      <c r="G590" s="18">
        <v>1</v>
      </c>
      <c r="H590" t="s" s="19">
        <v>80</v>
      </c>
      <c r="I590" t="s" s="19">
        <v>53</v>
      </c>
      <c r="J590" s="18">
        <v>704</v>
      </c>
      <c r="K590" s="18">
        <v>358</v>
      </c>
      <c r="L590" s="18">
        <v>860</v>
      </c>
      <c r="M590" s="20">
        <v>0.150236</v>
      </c>
      <c r="N590" s="18">
        <v>8</v>
      </c>
      <c r="O590" s="18">
        <v>1</v>
      </c>
      <c r="P590" t="s" s="19">
        <v>35</v>
      </c>
      <c r="Q590" t="s" s="19">
        <v>35</v>
      </c>
      <c r="R590" t="s" s="19">
        <v>35</v>
      </c>
      <c r="S590" t="s" s="19">
        <v>35</v>
      </c>
      <c r="T590" t="s" s="19">
        <v>35</v>
      </c>
      <c r="U590" t="s" s="19">
        <v>35</v>
      </c>
      <c r="V590" t="s" s="19">
        <v>35</v>
      </c>
      <c r="W590" t="s" s="19">
        <v>35</v>
      </c>
    </row>
    <row r="591" ht="20.05" customHeight="1">
      <c r="A591" s="15">
        <v>37</v>
      </c>
      <c r="B591" t="s" s="16">
        <f>CONCATENATE($A591,C591,G591,S591,R591)</f>
        <v>688</v>
      </c>
      <c r="C591" t="s" s="17">
        <v>37</v>
      </c>
      <c r="D591" s="18">
        <v>3</v>
      </c>
      <c r="E591" t="s" s="19">
        <v>119</v>
      </c>
      <c r="F591" s="18">
        <v>1</v>
      </c>
      <c r="G591" s="18">
        <v>1</v>
      </c>
      <c r="H591" t="s" s="19">
        <v>80</v>
      </c>
      <c r="I591" t="s" s="19">
        <v>676</v>
      </c>
      <c r="J591" s="18">
        <v>3652</v>
      </c>
      <c r="K591" s="18">
        <v>1832</v>
      </c>
      <c r="L591" s="18">
        <v>5803</v>
      </c>
      <c r="M591" s="20">
        <v>0.197315</v>
      </c>
      <c r="N591" s="18">
        <v>8</v>
      </c>
      <c r="O591" s="18">
        <v>1</v>
      </c>
      <c r="P591" s="18">
        <v>3</v>
      </c>
      <c r="Q591" s="18">
        <v>1</v>
      </c>
      <c r="R591" s="18">
        <v>3</v>
      </c>
      <c r="S591" t="s" s="19">
        <v>43</v>
      </c>
      <c r="T591" s="18">
        <v>0</v>
      </c>
      <c r="U591" s="18">
        <v>0</v>
      </c>
      <c r="V591" s="18">
        <v>100000</v>
      </c>
      <c r="W591" t="s" s="19">
        <v>55</v>
      </c>
    </row>
    <row r="592" ht="20.05" customHeight="1">
      <c r="A592" s="15">
        <v>37</v>
      </c>
      <c r="B592" t="s" s="16">
        <f>CONCATENATE($A592,C592,G592,S592,R592)</f>
        <v>689</v>
      </c>
      <c r="C592" t="s" s="17">
        <v>57</v>
      </c>
      <c r="D592" s="18">
        <v>3</v>
      </c>
      <c r="E592" t="s" s="19">
        <v>119</v>
      </c>
      <c r="F592" s="18">
        <v>0</v>
      </c>
      <c r="G592" s="18">
        <v>0</v>
      </c>
      <c r="H592" t="s" s="19">
        <v>63</v>
      </c>
      <c r="I592" t="s" s="19">
        <v>58</v>
      </c>
      <c r="J592" s="18">
        <v>4996</v>
      </c>
      <c r="K592" s="18">
        <v>2504</v>
      </c>
      <c r="L592" s="18">
        <v>8387</v>
      </c>
      <c r="M592" s="20">
        <v>1800.37</v>
      </c>
      <c r="N592" s="18">
        <v>4</v>
      </c>
      <c r="O592" s="18">
        <v>1</v>
      </c>
      <c r="P592" t="s" s="19">
        <v>35</v>
      </c>
      <c r="Q592" t="s" s="19">
        <v>35</v>
      </c>
      <c r="R592" t="s" s="19">
        <v>35</v>
      </c>
      <c r="S592" t="s" s="19">
        <v>35</v>
      </c>
      <c r="T592" t="s" s="19">
        <v>35</v>
      </c>
      <c r="U592" t="s" s="19">
        <v>35</v>
      </c>
      <c r="V592" t="s" s="19">
        <v>35</v>
      </c>
      <c r="W592" t="s" s="19">
        <v>35</v>
      </c>
    </row>
    <row r="593" ht="20.05" customHeight="1">
      <c r="A593" s="15">
        <v>37</v>
      </c>
      <c r="B593" t="s" s="16">
        <f>CONCATENATE($A593,C593,G593,S593,R593)</f>
        <v>690</v>
      </c>
      <c r="C593" t="s" s="17">
        <v>60</v>
      </c>
      <c r="D593" s="18">
        <v>3</v>
      </c>
      <c r="E593" t="s" s="19">
        <v>119</v>
      </c>
      <c r="F593" s="18">
        <v>0</v>
      </c>
      <c r="G593" s="18">
        <v>0</v>
      </c>
      <c r="H593" t="s" s="19">
        <v>80</v>
      </c>
      <c r="I593" t="s" s="19">
        <v>58</v>
      </c>
      <c r="J593" s="18">
        <v>6332</v>
      </c>
      <c r="K593" s="18">
        <v>3172</v>
      </c>
      <c r="L593" s="18">
        <v>10993</v>
      </c>
      <c r="M593" s="20">
        <v>2.53205</v>
      </c>
      <c r="N593" s="18">
        <v>4</v>
      </c>
      <c r="O593" s="18">
        <v>1</v>
      </c>
      <c r="P593" t="s" s="19">
        <v>35</v>
      </c>
      <c r="Q593" t="s" s="19">
        <v>35</v>
      </c>
      <c r="R593" t="s" s="19">
        <v>35</v>
      </c>
      <c r="S593" t="s" s="19">
        <v>35</v>
      </c>
      <c r="T593" t="s" s="19">
        <v>35</v>
      </c>
      <c r="U593" t="s" s="19">
        <v>35</v>
      </c>
      <c r="V593" t="s" s="19">
        <v>35</v>
      </c>
      <c r="W593" t="s" s="19">
        <v>35</v>
      </c>
    </row>
    <row r="594" ht="20.05" customHeight="1">
      <c r="A594" s="15">
        <v>37</v>
      </c>
      <c r="B594" t="s" s="16">
        <f>CONCATENATE($A594,C594,G594,S594,R594)</f>
        <v>691</v>
      </c>
      <c r="C594" t="s" s="17">
        <v>62</v>
      </c>
      <c r="D594" s="18">
        <v>3</v>
      </c>
      <c r="E594" t="s" s="19">
        <v>119</v>
      </c>
      <c r="F594" s="18">
        <v>0</v>
      </c>
      <c r="G594" s="18">
        <v>0</v>
      </c>
      <c r="H594" t="s" s="19">
        <v>63</v>
      </c>
      <c r="I594" t="s" s="19">
        <v>58</v>
      </c>
      <c r="J594" s="18">
        <v>5212</v>
      </c>
      <c r="K594" s="18">
        <v>2612</v>
      </c>
      <c r="L594" s="18">
        <v>8807</v>
      </c>
      <c r="M594" s="20">
        <v>1800.06</v>
      </c>
      <c r="N594" s="18">
        <v>4</v>
      </c>
      <c r="O594" s="18">
        <v>1</v>
      </c>
      <c r="P594" t="s" s="19">
        <v>35</v>
      </c>
      <c r="Q594" t="s" s="19">
        <v>35</v>
      </c>
      <c r="R594" t="s" s="19">
        <v>35</v>
      </c>
      <c r="S594" t="s" s="19">
        <v>35</v>
      </c>
      <c r="T594" t="s" s="19">
        <v>35</v>
      </c>
      <c r="U594" t="s" s="19">
        <v>35</v>
      </c>
      <c r="V594" t="s" s="19">
        <v>35</v>
      </c>
      <c r="W594" t="s" s="19">
        <v>35</v>
      </c>
    </row>
    <row r="595" ht="20.05" customHeight="1">
      <c r="A595" s="15">
        <v>38</v>
      </c>
      <c r="B595" t="s" s="16">
        <f>CONCATENATE($A595,C595,G595,S595,R595)</f>
        <v>692</v>
      </c>
      <c r="C595" t="s" s="17">
        <v>31</v>
      </c>
      <c r="D595" s="18">
        <v>3</v>
      </c>
      <c r="E595" t="s" s="19">
        <v>34</v>
      </c>
      <c r="F595" s="18">
        <v>0</v>
      </c>
      <c r="G595" s="18">
        <v>0</v>
      </c>
      <c r="H595" t="s" s="19">
        <v>33</v>
      </c>
      <c r="I595" t="s" s="19">
        <v>693</v>
      </c>
      <c r="J595" s="18">
        <v>3532</v>
      </c>
      <c r="K595" s="18">
        <v>1772</v>
      </c>
      <c r="L595" s="18">
        <v>5617</v>
      </c>
      <c r="M595" s="20">
        <v>0.0558068</v>
      </c>
      <c r="N595" s="18">
        <v>8</v>
      </c>
      <c r="O595" s="18">
        <v>1</v>
      </c>
      <c r="P595" t="s" s="19">
        <v>35</v>
      </c>
      <c r="Q595" t="s" s="19">
        <v>35</v>
      </c>
      <c r="R595" t="s" s="19">
        <v>35</v>
      </c>
      <c r="S595" t="s" s="19">
        <v>35</v>
      </c>
      <c r="T595" t="s" s="19">
        <v>35</v>
      </c>
      <c r="U595" t="s" s="19">
        <v>35</v>
      </c>
      <c r="V595" t="s" s="19">
        <v>35</v>
      </c>
      <c r="W595" t="s" s="19">
        <v>35</v>
      </c>
    </row>
    <row r="596" ht="20.05" customHeight="1">
      <c r="A596" s="15">
        <v>38</v>
      </c>
      <c r="B596" t="s" s="16">
        <f>CONCATENATE($A596,C596,G596,S596,R596)</f>
        <v>694</v>
      </c>
      <c r="C596" t="s" s="17">
        <v>37</v>
      </c>
      <c r="D596" s="18">
        <v>3</v>
      </c>
      <c r="E596" t="s" s="19">
        <v>34</v>
      </c>
      <c r="F596" s="18">
        <v>0</v>
      </c>
      <c r="G596" s="18">
        <v>0</v>
      </c>
      <c r="H596" t="s" s="19">
        <v>33</v>
      </c>
      <c r="I596" t="s" s="19">
        <v>693</v>
      </c>
      <c r="J596" s="18">
        <v>3532</v>
      </c>
      <c r="K596" s="18">
        <v>1772</v>
      </c>
      <c r="L596" s="18">
        <v>5617</v>
      </c>
      <c r="M596" s="20">
        <v>0.196096</v>
      </c>
      <c r="N596" s="18">
        <v>8</v>
      </c>
      <c r="O596" s="18">
        <v>1</v>
      </c>
      <c r="P596" s="18">
        <v>7</v>
      </c>
      <c r="Q596" s="18">
        <v>6</v>
      </c>
      <c r="R596" s="18">
        <v>1</v>
      </c>
      <c r="S596" t="s" s="19">
        <v>38</v>
      </c>
      <c r="T596" s="18">
        <v>0</v>
      </c>
      <c r="U596" s="18">
        <v>0</v>
      </c>
      <c r="V596" s="18">
        <v>100000</v>
      </c>
      <c r="W596" t="s" s="19">
        <v>39</v>
      </c>
    </row>
    <row r="597" ht="20.05" customHeight="1">
      <c r="A597" s="15">
        <v>38</v>
      </c>
      <c r="B597" t="s" s="16">
        <f>CONCATENATE($A597,C597,G597,S597,R597)</f>
        <v>695</v>
      </c>
      <c r="C597" t="s" s="17">
        <v>37</v>
      </c>
      <c r="D597" s="18">
        <v>3</v>
      </c>
      <c r="E597" t="s" s="19">
        <v>34</v>
      </c>
      <c r="F597" s="18">
        <v>0</v>
      </c>
      <c r="G597" s="18">
        <v>0</v>
      </c>
      <c r="H597" t="s" s="19">
        <v>33</v>
      </c>
      <c r="I597" t="s" s="19">
        <v>693</v>
      </c>
      <c r="J597" s="18">
        <v>3532</v>
      </c>
      <c r="K597" s="18">
        <v>1772</v>
      </c>
      <c r="L597" s="18">
        <v>5617</v>
      </c>
      <c r="M597" s="20">
        <v>0.102005</v>
      </c>
      <c r="N597" s="18">
        <v>8</v>
      </c>
      <c r="O597" s="18">
        <v>1</v>
      </c>
      <c r="P597" s="18">
        <v>4</v>
      </c>
      <c r="Q597" s="18">
        <v>3</v>
      </c>
      <c r="R597" s="18">
        <v>3</v>
      </c>
      <c r="S597" t="s" s="19">
        <v>38</v>
      </c>
      <c r="T597" s="18">
        <v>0</v>
      </c>
      <c r="U597" s="18">
        <v>0</v>
      </c>
      <c r="V597" s="18">
        <v>100000</v>
      </c>
      <c r="W597" t="s" s="19">
        <v>39</v>
      </c>
    </row>
    <row r="598" ht="20.05" customHeight="1">
      <c r="A598" s="15">
        <v>38</v>
      </c>
      <c r="B598" t="s" s="16">
        <f>CONCATENATE($A598,C598,G598,S598,R598)</f>
        <v>696</v>
      </c>
      <c r="C598" t="s" s="17">
        <v>37</v>
      </c>
      <c r="D598" s="18">
        <v>3</v>
      </c>
      <c r="E598" t="s" s="19">
        <v>34</v>
      </c>
      <c r="F598" s="18">
        <v>0</v>
      </c>
      <c r="G598" s="18">
        <v>0</v>
      </c>
      <c r="H598" t="s" s="19">
        <v>33</v>
      </c>
      <c r="I598" t="s" s="19">
        <v>693</v>
      </c>
      <c r="J598" s="18">
        <v>3532</v>
      </c>
      <c r="K598" s="18">
        <v>1772</v>
      </c>
      <c r="L598" s="18">
        <v>5617</v>
      </c>
      <c r="M598" s="20">
        <v>0.0661253</v>
      </c>
      <c r="N598" s="18">
        <v>8</v>
      </c>
      <c r="O598" s="18">
        <v>1</v>
      </c>
      <c r="P598" s="18">
        <v>3</v>
      </c>
      <c r="Q598" s="18">
        <v>2</v>
      </c>
      <c r="R598" s="18">
        <v>5</v>
      </c>
      <c r="S598" t="s" s="19">
        <v>38</v>
      </c>
      <c r="T598" s="18">
        <v>0</v>
      </c>
      <c r="U598" s="18">
        <v>0</v>
      </c>
      <c r="V598" s="18">
        <v>100000</v>
      </c>
      <c r="W598" t="s" s="19">
        <v>39</v>
      </c>
    </row>
    <row r="599" ht="20.05" customHeight="1">
      <c r="A599" s="15">
        <v>38</v>
      </c>
      <c r="B599" t="s" s="16">
        <f>CONCATENATE($A599,C599,G599,S599,R599)</f>
        <v>697</v>
      </c>
      <c r="C599" t="s" s="17">
        <v>37</v>
      </c>
      <c r="D599" s="18">
        <v>3</v>
      </c>
      <c r="E599" t="s" s="19">
        <v>34</v>
      </c>
      <c r="F599" s="18">
        <v>0</v>
      </c>
      <c r="G599" s="18">
        <v>0</v>
      </c>
      <c r="H599" t="s" s="19">
        <v>33</v>
      </c>
      <c r="I599" t="s" s="19">
        <v>693</v>
      </c>
      <c r="J599" s="18">
        <v>3532</v>
      </c>
      <c r="K599" s="18">
        <v>1772</v>
      </c>
      <c r="L599" s="18">
        <v>5617</v>
      </c>
      <c r="M599" s="20">
        <v>0.200544</v>
      </c>
      <c r="N599" s="18">
        <v>8</v>
      </c>
      <c r="O599" s="18">
        <v>1</v>
      </c>
      <c r="P599" s="18">
        <v>7</v>
      </c>
      <c r="Q599" s="18">
        <v>6</v>
      </c>
      <c r="R599" s="18">
        <v>1</v>
      </c>
      <c r="S599" t="s" s="19">
        <v>43</v>
      </c>
      <c r="T599" s="18">
        <v>0</v>
      </c>
      <c r="U599" s="18">
        <v>0</v>
      </c>
      <c r="V599" s="18">
        <v>100000</v>
      </c>
      <c r="W599" t="s" s="19">
        <v>39</v>
      </c>
    </row>
    <row r="600" ht="20.05" customHeight="1">
      <c r="A600" s="15">
        <v>38</v>
      </c>
      <c r="B600" t="s" s="16">
        <f>CONCATENATE($A600,C600,G600,S600,R600)</f>
        <v>698</v>
      </c>
      <c r="C600" t="s" s="17">
        <v>37</v>
      </c>
      <c r="D600" s="18">
        <v>3</v>
      </c>
      <c r="E600" t="s" s="19">
        <v>34</v>
      </c>
      <c r="F600" s="18">
        <v>0</v>
      </c>
      <c r="G600" s="18">
        <v>0</v>
      </c>
      <c r="H600" t="s" s="19">
        <v>33</v>
      </c>
      <c r="I600" t="s" s="19">
        <v>693</v>
      </c>
      <c r="J600" s="18">
        <v>3532</v>
      </c>
      <c r="K600" s="18">
        <v>1772</v>
      </c>
      <c r="L600" s="18">
        <v>5617</v>
      </c>
      <c r="M600" s="20">
        <v>0.101604</v>
      </c>
      <c r="N600" s="18">
        <v>8</v>
      </c>
      <c r="O600" s="18">
        <v>1</v>
      </c>
      <c r="P600" s="18">
        <v>4</v>
      </c>
      <c r="Q600" s="18">
        <v>3</v>
      </c>
      <c r="R600" s="18">
        <v>3</v>
      </c>
      <c r="S600" t="s" s="19">
        <v>43</v>
      </c>
      <c r="T600" s="18">
        <v>0</v>
      </c>
      <c r="U600" s="18">
        <v>0</v>
      </c>
      <c r="V600" s="18">
        <v>100000</v>
      </c>
      <c r="W600" t="s" s="19">
        <v>39</v>
      </c>
    </row>
    <row r="601" ht="20.05" customHeight="1">
      <c r="A601" s="15">
        <v>38</v>
      </c>
      <c r="B601" t="s" s="16">
        <f>CONCATENATE($A601,C601,G601,S601,R601)</f>
        <v>699</v>
      </c>
      <c r="C601" t="s" s="17">
        <v>37</v>
      </c>
      <c r="D601" s="18">
        <v>3</v>
      </c>
      <c r="E601" t="s" s="19">
        <v>34</v>
      </c>
      <c r="F601" s="18">
        <v>0</v>
      </c>
      <c r="G601" s="18">
        <v>0</v>
      </c>
      <c r="H601" t="s" s="19">
        <v>33</v>
      </c>
      <c r="I601" t="s" s="19">
        <v>693</v>
      </c>
      <c r="J601" s="18">
        <v>3532</v>
      </c>
      <c r="K601" s="18">
        <v>1772</v>
      </c>
      <c r="L601" s="18">
        <v>5617</v>
      </c>
      <c r="M601" s="20">
        <v>0.0664667</v>
      </c>
      <c r="N601" s="18">
        <v>8</v>
      </c>
      <c r="O601" s="18">
        <v>1</v>
      </c>
      <c r="P601" s="18">
        <v>3</v>
      </c>
      <c r="Q601" s="18">
        <v>2</v>
      </c>
      <c r="R601" s="18">
        <v>5</v>
      </c>
      <c r="S601" t="s" s="19">
        <v>43</v>
      </c>
      <c r="T601" s="18">
        <v>0</v>
      </c>
      <c r="U601" s="18">
        <v>0</v>
      </c>
      <c r="V601" s="18">
        <v>100000</v>
      </c>
      <c r="W601" t="s" s="19">
        <v>39</v>
      </c>
    </row>
    <row r="602" ht="20.05" customHeight="1">
      <c r="A602" s="15">
        <v>38</v>
      </c>
      <c r="B602" t="s" s="16">
        <f>CONCATENATE($A602,C602,G602,S602,R602)</f>
        <v>700</v>
      </c>
      <c r="C602" t="s" s="17">
        <v>37</v>
      </c>
      <c r="D602" s="18">
        <v>3</v>
      </c>
      <c r="E602" t="s" s="19">
        <v>34</v>
      </c>
      <c r="F602" s="18">
        <v>0</v>
      </c>
      <c r="G602" s="18">
        <v>0</v>
      </c>
      <c r="H602" t="s" s="19">
        <v>33</v>
      </c>
      <c r="I602" t="s" s="19">
        <v>693</v>
      </c>
      <c r="J602" s="18">
        <v>3532</v>
      </c>
      <c r="K602" s="18">
        <v>1772</v>
      </c>
      <c r="L602" s="18">
        <v>5617</v>
      </c>
      <c r="M602" s="20">
        <v>0.199148</v>
      </c>
      <c r="N602" s="18">
        <v>8</v>
      </c>
      <c r="O602" s="18">
        <v>1</v>
      </c>
      <c r="P602" s="18">
        <v>7</v>
      </c>
      <c r="Q602" s="18">
        <v>6</v>
      </c>
      <c r="R602" s="18">
        <v>1</v>
      </c>
      <c r="S602" t="s" s="19">
        <v>47</v>
      </c>
      <c r="T602" s="18">
        <v>0</v>
      </c>
      <c r="U602" s="18">
        <v>0</v>
      </c>
      <c r="V602" s="18">
        <v>100000</v>
      </c>
      <c r="W602" t="s" s="19">
        <v>39</v>
      </c>
    </row>
    <row r="603" ht="20.05" customHeight="1">
      <c r="A603" s="15">
        <v>38</v>
      </c>
      <c r="B603" t="s" s="16">
        <f>CONCATENATE($A603,C603,G603,S603,R603)</f>
        <v>701</v>
      </c>
      <c r="C603" t="s" s="17">
        <v>37</v>
      </c>
      <c r="D603" s="18">
        <v>3</v>
      </c>
      <c r="E603" t="s" s="19">
        <v>34</v>
      </c>
      <c r="F603" s="18">
        <v>0</v>
      </c>
      <c r="G603" s="18">
        <v>0</v>
      </c>
      <c r="H603" t="s" s="19">
        <v>33</v>
      </c>
      <c r="I603" t="s" s="19">
        <v>693</v>
      </c>
      <c r="J603" s="18">
        <v>3532</v>
      </c>
      <c r="K603" s="18">
        <v>1772</v>
      </c>
      <c r="L603" s="18">
        <v>5617</v>
      </c>
      <c r="M603" s="20">
        <v>0.101758</v>
      </c>
      <c r="N603" s="18">
        <v>8</v>
      </c>
      <c r="O603" s="18">
        <v>1</v>
      </c>
      <c r="P603" s="18">
        <v>4</v>
      </c>
      <c r="Q603" s="18">
        <v>3</v>
      </c>
      <c r="R603" s="18">
        <v>3</v>
      </c>
      <c r="S603" t="s" s="19">
        <v>47</v>
      </c>
      <c r="T603" s="18">
        <v>0</v>
      </c>
      <c r="U603" s="18">
        <v>0</v>
      </c>
      <c r="V603" s="18">
        <v>100000</v>
      </c>
      <c r="W603" t="s" s="19">
        <v>39</v>
      </c>
    </row>
    <row r="604" ht="20.05" customHeight="1">
      <c r="A604" s="15">
        <v>38</v>
      </c>
      <c r="B604" t="s" s="16">
        <f>CONCATENATE($A604,C604,G604,S604,R604)</f>
        <v>702</v>
      </c>
      <c r="C604" t="s" s="17">
        <v>37</v>
      </c>
      <c r="D604" s="18">
        <v>3</v>
      </c>
      <c r="E604" t="s" s="19">
        <v>34</v>
      </c>
      <c r="F604" s="18">
        <v>0</v>
      </c>
      <c r="G604" s="18">
        <v>0</v>
      </c>
      <c r="H604" t="s" s="19">
        <v>33</v>
      </c>
      <c r="I604" t="s" s="19">
        <v>693</v>
      </c>
      <c r="J604" s="18">
        <v>3532</v>
      </c>
      <c r="K604" s="18">
        <v>1772</v>
      </c>
      <c r="L604" s="18">
        <v>5617</v>
      </c>
      <c r="M604" s="20">
        <v>0.06591610000000001</v>
      </c>
      <c r="N604" s="18">
        <v>8</v>
      </c>
      <c r="O604" s="18">
        <v>1</v>
      </c>
      <c r="P604" s="18">
        <v>3</v>
      </c>
      <c r="Q604" s="18">
        <v>2</v>
      </c>
      <c r="R604" s="18">
        <v>5</v>
      </c>
      <c r="S604" t="s" s="19">
        <v>47</v>
      </c>
      <c r="T604" s="18">
        <v>0</v>
      </c>
      <c r="U604" s="18">
        <v>0</v>
      </c>
      <c r="V604" s="18">
        <v>100000</v>
      </c>
      <c r="W604" t="s" s="19">
        <v>39</v>
      </c>
    </row>
    <row r="605" ht="20.05" customHeight="1">
      <c r="A605" s="15">
        <v>38</v>
      </c>
      <c r="B605" t="s" s="16">
        <f>CONCATENATE($A605,C605,G605,S605,R605)</f>
        <v>703</v>
      </c>
      <c r="C605" t="s" s="17">
        <v>31</v>
      </c>
      <c r="D605" s="18">
        <v>3</v>
      </c>
      <c r="E605" t="s" s="19">
        <v>34</v>
      </c>
      <c r="F605" s="18">
        <v>0</v>
      </c>
      <c r="G605" s="18">
        <v>1</v>
      </c>
      <c r="H605" t="s" s="19">
        <v>33</v>
      </c>
      <c r="I605" t="s" s="19">
        <v>693</v>
      </c>
      <c r="J605" s="18">
        <v>3542</v>
      </c>
      <c r="K605" s="18">
        <v>1782</v>
      </c>
      <c r="L605" s="18">
        <v>5637</v>
      </c>
      <c r="M605" s="20">
        <v>0.056435</v>
      </c>
      <c r="N605" s="18">
        <v>8</v>
      </c>
      <c r="O605" s="18">
        <v>1</v>
      </c>
      <c r="P605" t="s" s="19">
        <v>35</v>
      </c>
      <c r="Q605" t="s" s="19">
        <v>35</v>
      </c>
      <c r="R605" t="s" s="19">
        <v>35</v>
      </c>
      <c r="S605" t="s" s="19">
        <v>35</v>
      </c>
      <c r="T605" t="s" s="19">
        <v>35</v>
      </c>
      <c r="U605" t="s" s="19">
        <v>35</v>
      </c>
      <c r="V605" t="s" s="19">
        <v>35</v>
      </c>
      <c r="W605" t="s" s="19">
        <v>35</v>
      </c>
    </row>
    <row r="606" ht="20.05" customHeight="1">
      <c r="A606" s="15">
        <v>38</v>
      </c>
      <c r="B606" t="s" s="16">
        <f>CONCATENATE($A606,C606,G606,S606,R606)</f>
        <v>704</v>
      </c>
      <c r="C606" t="s" s="17">
        <v>52</v>
      </c>
      <c r="D606" s="18">
        <v>3</v>
      </c>
      <c r="E606" t="s" s="19">
        <v>34</v>
      </c>
      <c r="F606" s="18">
        <v>0</v>
      </c>
      <c r="G606" s="18">
        <v>1</v>
      </c>
      <c r="H606" t="s" s="19">
        <v>33</v>
      </c>
      <c r="I606" t="s" s="19">
        <v>53</v>
      </c>
      <c r="J606" s="18">
        <v>648</v>
      </c>
      <c r="K606" s="18">
        <v>330</v>
      </c>
      <c r="L606" s="18">
        <v>776</v>
      </c>
      <c r="M606" s="20">
        <v>0.132888</v>
      </c>
      <c r="N606" s="18">
        <v>8</v>
      </c>
      <c r="O606" s="18">
        <v>1</v>
      </c>
      <c r="P606" t="s" s="19">
        <v>35</v>
      </c>
      <c r="Q606" t="s" s="19">
        <v>35</v>
      </c>
      <c r="R606" t="s" s="19">
        <v>35</v>
      </c>
      <c r="S606" t="s" s="19">
        <v>35</v>
      </c>
      <c r="T606" t="s" s="19">
        <v>35</v>
      </c>
      <c r="U606" t="s" s="19">
        <v>35</v>
      </c>
      <c r="V606" t="s" s="19">
        <v>35</v>
      </c>
      <c r="W606" t="s" s="19">
        <v>35</v>
      </c>
    </row>
    <row r="607" ht="20.05" customHeight="1">
      <c r="A607" s="15">
        <v>38</v>
      </c>
      <c r="B607" t="s" s="16">
        <f>CONCATENATE($A607,C607,G607,S607,R607)</f>
        <v>705</v>
      </c>
      <c r="C607" t="s" s="17">
        <v>37</v>
      </c>
      <c r="D607" s="18">
        <v>3</v>
      </c>
      <c r="E607" t="s" s="19">
        <v>34</v>
      </c>
      <c r="F607" s="18">
        <v>0</v>
      </c>
      <c r="G607" s="18">
        <v>1</v>
      </c>
      <c r="H607" t="s" s="19">
        <v>33</v>
      </c>
      <c r="I607" t="s" s="19">
        <v>693</v>
      </c>
      <c r="J607" s="18">
        <v>3532</v>
      </c>
      <c r="K607" s="18">
        <v>1772</v>
      </c>
      <c r="L607" s="18">
        <v>5617</v>
      </c>
      <c r="M607" s="20">
        <v>0.10105</v>
      </c>
      <c r="N607" s="18">
        <v>8</v>
      </c>
      <c r="O607" s="18">
        <v>1</v>
      </c>
      <c r="P607" s="18">
        <v>4</v>
      </c>
      <c r="Q607" s="18">
        <v>3</v>
      </c>
      <c r="R607" s="18">
        <v>3</v>
      </c>
      <c r="S607" t="s" s="19">
        <v>43</v>
      </c>
      <c r="T607" s="18">
        <v>0</v>
      </c>
      <c r="U607" s="18">
        <v>0</v>
      </c>
      <c r="V607" s="18">
        <v>100000</v>
      </c>
      <c r="W607" t="s" s="19">
        <v>55</v>
      </c>
    </row>
    <row r="608" ht="20.05" customHeight="1">
      <c r="A608" s="15">
        <v>38</v>
      </c>
      <c r="B608" t="s" s="16">
        <f>CONCATENATE($A608,C608,G608,S608,R608)</f>
        <v>706</v>
      </c>
      <c r="C608" t="s" s="17">
        <v>57</v>
      </c>
      <c r="D608" s="18">
        <v>3</v>
      </c>
      <c r="E608" t="s" s="19">
        <v>34</v>
      </c>
      <c r="F608" s="18">
        <v>0</v>
      </c>
      <c r="G608" s="18">
        <v>0</v>
      </c>
      <c r="H608" t="s" s="19">
        <v>63</v>
      </c>
      <c r="I608" t="s" s="19">
        <v>58</v>
      </c>
      <c r="J608" s="18">
        <v>4680</v>
      </c>
      <c r="K608" s="18">
        <v>2346</v>
      </c>
      <c r="L608" s="18">
        <v>7740</v>
      </c>
      <c r="M608" s="20">
        <v>1812.47</v>
      </c>
      <c r="N608" s="18">
        <v>4</v>
      </c>
      <c r="O608" s="18">
        <v>1</v>
      </c>
      <c r="P608" t="s" s="19">
        <v>35</v>
      </c>
      <c r="Q608" t="s" s="19">
        <v>35</v>
      </c>
      <c r="R608" t="s" s="19">
        <v>35</v>
      </c>
      <c r="S608" t="s" s="19">
        <v>35</v>
      </c>
      <c r="T608" t="s" s="19">
        <v>35</v>
      </c>
      <c r="U608" t="s" s="19">
        <v>35</v>
      </c>
      <c r="V608" t="s" s="19">
        <v>35</v>
      </c>
      <c r="W608" t="s" s="19">
        <v>35</v>
      </c>
    </row>
    <row r="609" ht="20.05" customHeight="1">
      <c r="A609" s="15">
        <v>38</v>
      </c>
      <c r="B609" t="s" s="16">
        <f>CONCATENATE($A609,C609,G609,S609,R609)</f>
        <v>707</v>
      </c>
      <c r="C609" t="s" s="17">
        <v>60</v>
      </c>
      <c r="D609" s="18">
        <v>3</v>
      </c>
      <c r="E609" t="s" s="19">
        <v>34</v>
      </c>
      <c r="F609" s="18">
        <v>0</v>
      </c>
      <c r="G609" s="18">
        <v>0</v>
      </c>
      <c r="H609" t="s" s="19">
        <v>63</v>
      </c>
      <c r="I609" t="s" s="19">
        <v>58</v>
      </c>
      <c r="J609" s="18">
        <v>4680</v>
      </c>
      <c r="K609" s="18">
        <v>2346</v>
      </c>
      <c r="L609" s="18">
        <v>7740</v>
      </c>
      <c r="M609" s="20">
        <v>1809.25</v>
      </c>
      <c r="N609" s="18">
        <v>4</v>
      </c>
      <c r="O609" s="18">
        <v>1</v>
      </c>
      <c r="P609" t="s" s="19">
        <v>35</v>
      </c>
      <c r="Q609" t="s" s="19">
        <v>35</v>
      </c>
      <c r="R609" t="s" s="19">
        <v>35</v>
      </c>
      <c r="S609" t="s" s="19">
        <v>35</v>
      </c>
      <c r="T609" t="s" s="19">
        <v>35</v>
      </c>
      <c r="U609" t="s" s="19">
        <v>35</v>
      </c>
      <c r="V609" t="s" s="19">
        <v>35</v>
      </c>
      <c r="W609" t="s" s="19">
        <v>35</v>
      </c>
    </row>
    <row r="610" ht="20.05" customHeight="1">
      <c r="A610" s="15">
        <v>38</v>
      </c>
      <c r="B610" t="s" s="16">
        <f>CONCATENATE($A610,C610,G610,S610,R610)</f>
        <v>708</v>
      </c>
      <c r="C610" t="s" s="17">
        <v>62</v>
      </c>
      <c r="D610" s="18">
        <v>3</v>
      </c>
      <c r="E610" t="s" s="19">
        <v>34</v>
      </c>
      <c r="F610" s="18">
        <v>0</v>
      </c>
      <c r="G610" s="18">
        <v>0</v>
      </c>
      <c r="H610" t="s" s="19">
        <v>63</v>
      </c>
      <c r="I610" t="s" s="19">
        <v>58</v>
      </c>
      <c r="J610" s="18">
        <v>4248</v>
      </c>
      <c r="K610" s="18">
        <v>2130</v>
      </c>
      <c r="L610" s="18">
        <v>6906</v>
      </c>
      <c r="M610" s="20">
        <v>1808.54</v>
      </c>
      <c r="N610" s="18">
        <v>4</v>
      </c>
      <c r="O610" s="18">
        <v>1</v>
      </c>
      <c r="P610" t="s" s="19">
        <v>35</v>
      </c>
      <c r="Q610" t="s" s="19">
        <v>35</v>
      </c>
      <c r="R610" t="s" s="19">
        <v>35</v>
      </c>
      <c r="S610" t="s" s="19">
        <v>35</v>
      </c>
      <c r="T610" t="s" s="19">
        <v>35</v>
      </c>
      <c r="U610" t="s" s="19">
        <v>35</v>
      </c>
      <c r="V610" t="s" s="19">
        <v>35</v>
      </c>
      <c r="W610" t="s" s="19">
        <v>35</v>
      </c>
    </row>
    <row r="611" ht="20.05" customHeight="1">
      <c r="A611" s="15">
        <v>39</v>
      </c>
      <c r="B611" t="s" s="16">
        <f>CONCATENATE($A611,C611,G611,S611,R611)</f>
        <v>709</v>
      </c>
      <c r="C611" t="s" s="17">
        <v>31</v>
      </c>
      <c r="D611" s="18">
        <v>3</v>
      </c>
      <c r="E611" t="s" s="19">
        <v>710</v>
      </c>
      <c r="F611" s="18">
        <v>0</v>
      </c>
      <c r="G611" s="18">
        <v>0</v>
      </c>
      <c r="H611" t="s" s="19">
        <v>33</v>
      </c>
      <c r="I611" t="s" s="19">
        <v>463</v>
      </c>
      <c r="J611" s="18">
        <v>3964</v>
      </c>
      <c r="K611" s="18">
        <v>1988</v>
      </c>
      <c r="L611" s="18">
        <v>6353</v>
      </c>
      <c r="M611" s="20">
        <v>0.071492</v>
      </c>
      <c r="N611" s="18">
        <v>8</v>
      </c>
      <c r="O611" s="18">
        <v>1</v>
      </c>
      <c r="P611" t="s" s="19">
        <v>35</v>
      </c>
      <c r="Q611" t="s" s="19">
        <v>35</v>
      </c>
      <c r="R611" t="s" s="19">
        <v>35</v>
      </c>
      <c r="S611" t="s" s="19">
        <v>35</v>
      </c>
      <c r="T611" t="s" s="19">
        <v>35</v>
      </c>
      <c r="U611" t="s" s="19">
        <v>35</v>
      </c>
      <c r="V611" t="s" s="19">
        <v>35</v>
      </c>
      <c r="W611" t="s" s="19">
        <v>35</v>
      </c>
    </row>
    <row r="612" ht="20.05" customHeight="1">
      <c r="A612" s="15">
        <v>39</v>
      </c>
      <c r="B612" t="s" s="16">
        <f>CONCATENATE($A612,C612,G612,S612,R612)</f>
        <v>711</v>
      </c>
      <c r="C612" t="s" s="17">
        <v>37</v>
      </c>
      <c r="D612" s="18">
        <v>3</v>
      </c>
      <c r="E612" t="s" s="19">
        <v>710</v>
      </c>
      <c r="F612" s="18">
        <v>0</v>
      </c>
      <c r="G612" s="18">
        <v>0</v>
      </c>
      <c r="H612" t="s" s="19">
        <v>33</v>
      </c>
      <c r="I612" t="s" s="19">
        <v>463</v>
      </c>
      <c r="J612" s="18">
        <v>3964</v>
      </c>
      <c r="K612" s="18">
        <v>1988</v>
      </c>
      <c r="L612" s="18">
        <v>6353</v>
      </c>
      <c r="M612" s="20">
        <v>0.161606</v>
      </c>
      <c r="N612" s="18">
        <v>8</v>
      </c>
      <c r="O612" s="18">
        <v>1</v>
      </c>
      <c r="P612" s="18">
        <v>5</v>
      </c>
      <c r="Q612" s="18">
        <v>4</v>
      </c>
      <c r="R612" s="18">
        <v>1</v>
      </c>
      <c r="S612" t="s" s="19">
        <v>38</v>
      </c>
      <c r="T612" s="18">
        <v>0</v>
      </c>
      <c r="U612" s="18">
        <v>0</v>
      </c>
      <c r="V612" s="18">
        <v>100000</v>
      </c>
      <c r="W612" t="s" s="19">
        <v>39</v>
      </c>
    </row>
    <row r="613" ht="20.05" customHeight="1">
      <c r="A613" s="15">
        <v>39</v>
      </c>
      <c r="B613" t="s" s="16">
        <f>CONCATENATE($A613,C613,G613,S613,R613)</f>
        <v>712</v>
      </c>
      <c r="C613" t="s" s="17">
        <v>37</v>
      </c>
      <c r="D613" s="18">
        <v>3</v>
      </c>
      <c r="E613" t="s" s="19">
        <v>710</v>
      </c>
      <c r="F613" s="18">
        <v>0</v>
      </c>
      <c r="G613" s="18">
        <v>0</v>
      </c>
      <c r="H613" t="s" s="19">
        <v>33</v>
      </c>
      <c r="I613" t="s" s="19">
        <v>463</v>
      </c>
      <c r="J613" s="18">
        <v>3964</v>
      </c>
      <c r="K613" s="18">
        <v>1988</v>
      </c>
      <c r="L613" s="18">
        <v>6353</v>
      </c>
      <c r="M613" s="20">
        <v>0.08321919999999999</v>
      </c>
      <c r="N613" s="18">
        <v>8</v>
      </c>
      <c r="O613" s="18">
        <v>1</v>
      </c>
      <c r="P613" s="18">
        <v>3</v>
      </c>
      <c r="Q613" s="18">
        <v>2</v>
      </c>
      <c r="R613" s="18">
        <v>3</v>
      </c>
      <c r="S613" t="s" s="19">
        <v>38</v>
      </c>
      <c r="T613" s="18">
        <v>0</v>
      </c>
      <c r="U613" s="18">
        <v>0</v>
      </c>
      <c r="V613" s="18">
        <v>100000</v>
      </c>
      <c r="W613" t="s" s="19">
        <v>39</v>
      </c>
    </row>
    <row r="614" ht="20.05" customHeight="1">
      <c r="A614" s="15">
        <v>39</v>
      </c>
      <c r="B614" t="s" s="16">
        <f>CONCATENATE($A614,C614,G614,S614,R614)</f>
        <v>713</v>
      </c>
      <c r="C614" t="s" s="17">
        <v>37</v>
      </c>
      <c r="D614" s="18">
        <v>3</v>
      </c>
      <c r="E614" t="s" s="19">
        <v>710</v>
      </c>
      <c r="F614" s="18">
        <v>0</v>
      </c>
      <c r="G614" s="18">
        <v>0</v>
      </c>
      <c r="H614" t="s" s="19">
        <v>33</v>
      </c>
      <c r="I614" t="s" s="19">
        <v>463</v>
      </c>
      <c r="J614" s="18">
        <v>3964</v>
      </c>
      <c r="K614" s="18">
        <v>1988</v>
      </c>
      <c r="L614" s="18">
        <v>6353</v>
      </c>
      <c r="M614" s="20">
        <v>0.08344699999999999</v>
      </c>
      <c r="N614" s="18">
        <v>8</v>
      </c>
      <c r="O614" s="18">
        <v>1</v>
      </c>
      <c r="P614" s="18">
        <v>3</v>
      </c>
      <c r="Q614" s="18">
        <v>2</v>
      </c>
      <c r="R614" s="18">
        <v>5</v>
      </c>
      <c r="S614" t="s" s="19">
        <v>38</v>
      </c>
      <c r="T614" s="18">
        <v>0</v>
      </c>
      <c r="U614" s="18">
        <v>0</v>
      </c>
      <c r="V614" s="18">
        <v>100000</v>
      </c>
      <c r="W614" t="s" s="19">
        <v>39</v>
      </c>
    </row>
    <row r="615" ht="20.05" customHeight="1">
      <c r="A615" s="15">
        <v>39</v>
      </c>
      <c r="B615" t="s" s="16">
        <f>CONCATENATE($A615,C615,G615,S615,R615)</f>
        <v>714</v>
      </c>
      <c r="C615" t="s" s="17">
        <v>37</v>
      </c>
      <c r="D615" s="18">
        <v>3</v>
      </c>
      <c r="E615" t="s" s="19">
        <v>710</v>
      </c>
      <c r="F615" s="18">
        <v>0</v>
      </c>
      <c r="G615" s="18">
        <v>0</v>
      </c>
      <c r="H615" t="s" s="19">
        <v>33</v>
      </c>
      <c r="I615" t="s" s="19">
        <v>463</v>
      </c>
      <c r="J615" s="18">
        <v>3964</v>
      </c>
      <c r="K615" s="18">
        <v>1988</v>
      </c>
      <c r="L615" s="18">
        <v>6353</v>
      </c>
      <c r="M615" s="20">
        <v>0.164896</v>
      </c>
      <c r="N615" s="18">
        <v>8</v>
      </c>
      <c r="O615" s="18">
        <v>1</v>
      </c>
      <c r="P615" s="18">
        <v>5</v>
      </c>
      <c r="Q615" s="18">
        <v>4</v>
      </c>
      <c r="R615" s="18">
        <v>1</v>
      </c>
      <c r="S615" t="s" s="19">
        <v>43</v>
      </c>
      <c r="T615" s="18">
        <v>0</v>
      </c>
      <c r="U615" s="18">
        <v>0</v>
      </c>
      <c r="V615" s="18">
        <v>100000</v>
      </c>
      <c r="W615" t="s" s="19">
        <v>39</v>
      </c>
    </row>
    <row r="616" ht="20.05" customHeight="1">
      <c r="A616" s="15">
        <v>39</v>
      </c>
      <c r="B616" t="s" s="16">
        <f>CONCATENATE($A616,C616,G616,S616,R616)</f>
        <v>715</v>
      </c>
      <c r="C616" t="s" s="17">
        <v>37</v>
      </c>
      <c r="D616" s="18">
        <v>3</v>
      </c>
      <c r="E616" t="s" s="19">
        <v>710</v>
      </c>
      <c r="F616" s="18">
        <v>0</v>
      </c>
      <c r="G616" s="18">
        <v>0</v>
      </c>
      <c r="H616" t="s" s="19">
        <v>33</v>
      </c>
      <c r="I616" t="s" s="19">
        <v>463</v>
      </c>
      <c r="J616" s="18">
        <v>3964</v>
      </c>
      <c r="K616" s="18">
        <v>1988</v>
      </c>
      <c r="L616" s="18">
        <v>6353</v>
      </c>
      <c r="M616" s="20">
        <v>0.0836013</v>
      </c>
      <c r="N616" s="18">
        <v>8</v>
      </c>
      <c r="O616" s="18">
        <v>1</v>
      </c>
      <c r="P616" s="18">
        <v>3</v>
      </c>
      <c r="Q616" s="18">
        <v>2</v>
      </c>
      <c r="R616" s="18">
        <v>3</v>
      </c>
      <c r="S616" t="s" s="19">
        <v>43</v>
      </c>
      <c r="T616" s="18">
        <v>0</v>
      </c>
      <c r="U616" s="18">
        <v>0</v>
      </c>
      <c r="V616" s="18">
        <v>100000</v>
      </c>
      <c r="W616" t="s" s="19">
        <v>39</v>
      </c>
    </row>
    <row r="617" ht="20.05" customHeight="1">
      <c r="A617" s="15">
        <v>39</v>
      </c>
      <c r="B617" t="s" s="16">
        <f>CONCATENATE($A617,C617,G617,S617,R617)</f>
        <v>716</v>
      </c>
      <c r="C617" t="s" s="17">
        <v>37</v>
      </c>
      <c r="D617" s="18">
        <v>3</v>
      </c>
      <c r="E617" t="s" s="19">
        <v>710</v>
      </c>
      <c r="F617" s="18">
        <v>0</v>
      </c>
      <c r="G617" s="18">
        <v>0</v>
      </c>
      <c r="H617" t="s" s="19">
        <v>33</v>
      </c>
      <c r="I617" t="s" s="19">
        <v>463</v>
      </c>
      <c r="J617" s="18">
        <v>3964</v>
      </c>
      <c r="K617" s="18">
        <v>1988</v>
      </c>
      <c r="L617" s="18">
        <v>6353</v>
      </c>
      <c r="M617" s="20">
        <v>0.0839801</v>
      </c>
      <c r="N617" s="18">
        <v>8</v>
      </c>
      <c r="O617" s="18">
        <v>1</v>
      </c>
      <c r="P617" s="18">
        <v>3</v>
      </c>
      <c r="Q617" s="18">
        <v>2</v>
      </c>
      <c r="R617" s="18">
        <v>5</v>
      </c>
      <c r="S617" t="s" s="19">
        <v>43</v>
      </c>
      <c r="T617" s="18">
        <v>0</v>
      </c>
      <c r="U617" s="18">
        <v>0</v>
      </c>
      <c r="V617" s="18">
        <v>100000</v>
      </c>
      <c r="W617" t="s" s="19">
        <v>39</v>
      </c>
    </row>
    <row r="618" ht="20.05" customHeight="1">
      <c r="A618" s="15">
        <v>39</v>
      </c>
      <c r="B618" t="s" s="16">
        <f>CONCATENATE($A618,C618,G618,S618,R618)</f>
        <v>717</v>
      </c>
      <c r="C618" t="s" s="17">
        <v>37</v>
      </c>
      <c r="D618" s="18">
        <v>3</v>
      </c>
      <c r="E618" t="s" s="19">
        <v>710</v>
      </c>
      <c r="F618" s="18">
        <v>0</v>
      </c>
      <c r="G618" s="18">
        <v>0</v>
      </c>
      <c r="H618" t="s" s="19">
        <v>33</v>
      </c>
      <c r="I618" t="s" s="19">
        <v>463</v>
      </c>
      <c r="J618" s="18">
        <v>3964</v>
      </c>
      <c r="K618" s="18">
        <v>1988</v>
      </c>
      <c r="L618" s="18">
        <v>6353</v>
      </c>
      <c r="M618" s="20">
        <v>0.16298</v>
      </c>
      <c r="N618" s="18">
        <v>8</v>
      </c>
      <c r="O618" s="18">
        <v>1</v>
      </c>
      <c r="P618" s="18">
        <v>5</v>
      </c>
      <c r="Q618" s="18">
        <v>4</v>
      </c>
      <c r="R618" s="18">
        <v>1</v>
      </c>
      <c r="S618" t="s" s="19">
        <v>47</v>
      </c>
      <c r="T618" s="18">
        <v>0</v>
      </c>
      <c r="U618" s="18">
        <v>0</v>
      </c>
      <c r="V618" s="18">
        <v>100000</v>
      </c>
      <c r="W618" t="s" s="19">
        <v>39</v>
      </c>
    </row>
    <row r="619" ht="20.05" customHeight="1">
      <c r="A619" s="15">
        <v>39</v>
      </c>
      <c r="B619" t="s" s="16">
        <f>CONCATENATE($A619,C619,G619,S619,R619)</f>
        <v>718</v>
      </c>
      <c r="C619" t="s" s="17">
        <v>37</v>
      </c>
      <c r="D619" s="18">
        <v>3</v>
      </c>
      <c r="E619" t="s" s="19">
        <v>710</v>
      </c>
      <c r="F619" s="18">
        <v>0</v>
      </c>
      <c r="G619" s="18">
        <v>0</v>
      </c>
      <c r="H619" t="s" s="19">
        <v>33</v>
      </c>
      <c r="I619" t="s" s="19">
        <v>463</v>
      </c>
      <c r="J619" s="18">
        <v>3964</v>
      </c>
      <c r="K619" s="18">
        <v>1988</v>
      </c>
      <c r="L619" s="18">
        <v>6353</v>
      </c>
      <c r="M619" s="20">
        <v>0.0837083</v>
      </c>
      <c r="N619" s="18">
        <v>8</v>
      </c>
      <c r="O619" s="18">
        <v>1</v>
      </c>
      <c r="P619" s="18">
        <v>3</v>
      </c>
      <c r="Q619" s="18">
        <v>2</v>
      </c>
      <c r="R619" s="18">
        <v>3</v>
      </c>
      <c r="S619" t="s" s="19">
        <v>47</v>
      </c>
      <c r="T619" s="18">
        <v>0</v>
      </c>
      <c r="U619" s="18">
        <v>0</v>
      </c>
      <c r="V619" s="18">
        <v>100000</v>
      </c>
      <c r="W619" t="s" s="19">
        <v>39</v>
      </c>
    </row>
    <row r="620" ht="20.05" customHeight="1">
      <c r="A620" s="15">
        <v>39</v>
      </c>
      <c r="B620" t="s" s="16">
        <f>CONCATENATE($A620,C620,G620,S620,R620)</f>
        <v>719</v>
      </c>
      <c r="C620" t="s" s="17">
        <v>37</v>
      </c>
      <c r="D620" s="18">
        <v>3</v>
      </c>
      <c r="E620" t="s" s="19">
        <v>710</v>
      </c>
      <c r="F620" s="18">
        <v>0</v>
      </c>
      <c r="G620" s="18">
        <v>0</v>
      </c>
      <c r="H620" t="s" s="19">
        <v>33</v>
      </c>
      <c r="I620" t="s" s="19">
        <v>463</v>
      </c>
      <c r="J620" s="18">
        <v>3964</v>
      </c>
      <c r="K620" s="18">
        <v>1988</v>
      </c>
      <c r="L620" s="18">
        <v>6353</v>
      </c>
      <c r="M620" s="20">
        <v>0.0830095</v>
      </c>
      <c r="N620" s="18">
        <v>8</v>
      </c>
      <c r="O620" s="18">
        <v>1</v>
      </c>
      <c r="P620" s="18">
        <v>3</v>
      </c>
      <c r="Q620" s="18">
        <v>2</v>
      </c>
      <c r="R620" s="18">
        <v>5</v>
      </c>
      <c r="S620" t="s" s="19">
        <v>47</v>
      </c>
      <c r="T620" s="18">
        <v>0</v>
      </c>
      <c r="U620" s="18">
        <v>0</v>
      </c>
      <c r="V620" s="18">
        <v>100000</v>
      </c>
      <c r="W620" t="s" s="19">
        <v>39</v>
      </c>
    </row>
    <row r="621" ht="20.05" customHeight="1">
      <c r="A621" s="15">
        <v>39</v>
      </c>
      <c r="B621" t="s" s="16">
        <f>CONCATENATE($A621,C621,G621,S621,R621)</f>
        <v>720</v>
      </c>
      <c r="C621" t="s" s="17">
        <v>31</v>
      </c>
      <c r="D621" s="18">
        <v>3</v>
      </c>
      <c r="E621" t="s" s="19">
        <v>710</v>
      </c>
      <c r="F621" s="18">
        <v>0</v>
      </c>
      <c r="G621" s="18">
        <v>1</v>
      </c>
      <c r="H621" t="s" s="19">
        <v>33</v>
      </c>
      <c r="I621" t="s" s="19">
        <v>463</v>
      </c>
      <c r="J621" s="18">
        <v>3973</v>
      </c>
      <c r="K621" s="18">
        <v>1997</v>
      </c>
      <c r="L621" s="18">
        <v>6371</v>
      </c>
      <c r="M621" s="20">
        <v>0.0709639</v>
      </c>
      <c r="N621" s="18">
        <v>8</v>
      </c>
      <c r="O621" s="18">
        <v>1</v>
      </c>
      <c r="P621" t="s" s="19">
        <v>35</v>
      </c>
      <c r="Q621" t="s" s="19">
        <v>35</v>
      </c>
      <c r="R621" t="s" s="19">
        <v>35</v>
      </c>
      <c r="S621" t="s" s="19">
        <v>35</v>
      </c>
      <c r="T621" t="s" s="19">
        <v>35</v>
      </c>
      <c r="U621" t="s" s="19">
        <v>35</v>
      </c>
      <c r="V621" t="s" s="19">
        <v>35</v>
      </c>
      <c r="W621" t="s" s="19">
        <v>35</v>
      </c>
    </row>
    <row r="622" ht="20.05" customHeight="1">
      <c r="A622" s="15">
        <v>39</v>
      </c>
      <c r="B622" t="s" s="16">
        <f>CONCATENATE($A622,C622,G622,S622,R622)</f>
        <v>721</v>
      </c>
      <c r="C622" t="s" s="17">
        <v>52</v>
      </c>
      <c r="D622" s="18">
        <v>3</v>
      </c>
      <c r="E622" t="s" s="19">
        <v>710</v>
      </c>
      <c r="F622" s="18">
        <v>0</v>
      </c>
      <c r="G622" s="18">
        <v>1</v>
      </c>
      <c r="H622" t="s" s="19">
        <v>33</v>
      </c>
      <c r="I622" t="s" s="19">
        <v>53</v>
      </c>
      <c r="J622" s="18">
        <v>756</v>
      </c>
      <c r="K622" s="18">
        <v>384</v>
      </c>
      <c r="L622" s="18">
        <v>935</v>
      </c>
      <c r="M622" s="20">
        <v>0.160267</v>
      </c>
      <c r="N622" s="18">
        <v>8</v>
      </c>
      <c r="O622" s="18">
        <v>1</v>
      </c>
      <c r="P622" t="s" s="19">
        <v>35</v>
      </c>
      <c r="Q622" t="s" s="19">
        <v>35</v>
      </c>
      <c r="R622" t="s" s="19">
        <v>35</v>
      </c>
      <c r="S622" t="s" s="19">
        <v>35</v>
      </c>
      <c r="T622" t="s" s="19">
        <v>35</v>
      </c>
      <c r="U622" t="s" s="19">
        <v>35</v>
      </c>
      <c r="V622" t="s" s="19">
        <v>35</v>
      </c>
      <c r="W622" t="s" s="19">
        <v>35</v>
      </c>
    </row>
    <row r="623" ht="20.05" customHeight="1">
      <c r="A623" s="15">
        <v>39</v>
      </c>
      <c r="B623" t="s" s="16">
        <f>CONCATENATE($A623,C623,G623,S623,R623)</f>
        <v>722</v>
      </c>
      <c r="C623" t="s" s="17">
        <v>37</v>
      </c>
      <c r="D623" s="18">
        <v>3</v>
      </c>
      <c r="E623" t="s" s="19">
        <v>710</v>
      </c>
      <c r="F623" s="18">
        <v>0</v>
      </c>
      <c r="G623" s="18">
        <v>1</v>
      </c>
      <c r="H623" t="s" s="19">
        <v>33</v>
      </c>
      <c r="I623" t="s" s="19">
        <v>463</v>
      </c>
      <c r="J623" s="18">
        <v>3964</v>
      </c>
      <c r="K623" s="18">
        <v>1988</v>
      </c>
      <c r="L623" s="18">
        <v>6353</v>
      </c>
      <c r="M623" s="20">
        <v>0.0856682</v>
      </c>
      <c r="N623" s="18">
        <v>8</v>
      </c>
      <c r="O623" s="18">
        <v>1</v>
      </c>
      <c r="P623" s="18">
        <v>3</v>
      </c>
      <c r="Q623" s="18">
        <v>2</v>
      </c>
      <c r="R623" s="18">
        <v>3</v>
      </c>
      <c r="S623" t="s" s="19">
        <v>43</v>
      </c>
      <c r="T623" s="18">
        <v>0</v>
      </c>
      <c r="U623" s="18">
        <v>0</v>
      </c>
      <c r="V623" s="18">
        <v>100000</v>
      </c>
      <c r="W623" t="s" s="19">
        <v>55</v>
      </c>
    </row>
    <row r="624" ht="20.05" customHeight="1">
      <c r="A624" s="15">
        <v>39</v>
      </c>
      <c r="B624" t="s" s="16">
        <f>CONCATENATE($A624,C624,G624,S624,R624)</f>
        <v>723</v>
      </c>
      <c r="C624" t="s" s="17">
        <v>57</v>
      </c>
      <c r="D624" s="18">
        <v>3</v>
      </c>
      <c r="E624" t="s" s="19">
        <v>710</v>
      </c>
      <c r="F624" s="18">
        <v>0</v>
      </c>
      <c r="G624" s="18">
        <v>0</v>
      </c>
      <c r="H624" t="s" s="19">
        <v>80</v>
      </c>
      <c r="I624" t="s" s="19">
        <v>58</v>
      </c>
      <c r="J624" s="18">
        <v>3016</v>
      </c>
      <c r="K624" s="18">
        <v>1514</v>
      </c>
      <c r="L624" s="18">
        <v>4400</v>
      </c>
      <c r="M624" s="20">
        <v>0.697397</v>
      </c>
      <c r="N624" s="18">
        <v>4</v>
      </c>
      <c r="O624" s="18">
        <v>1</v>
      </c>
      <c r="P624" t="s" s="19">
        <v>35</v>
      </c>
      <c r="Q624" t="s" s="19">
        <v>35</v>
      </c>
      <c r="R624" t="s" s="19">
        <v>35</v>
      </c>
      <c r="S624" t="s" s="19">
        <v>35</v>
      </c>
      <c r="T624" t="s" s="19">
        <v>35</v>
      </c>
      <c r="U624" t="s" s="19">
        <v>35</v>
      </c>
      <c r="V624" t="s" s="19">
        <v>35</v>
      </c>
      <c r="W624" t="s" s="19">
        <v>35</v>
      </c>
    </row>
    <row r="625" ht="20.05" customHeight="1">
      <c r="A625" s="15">
        <v>39</v>
      </c>
      <c r="B625" t="s" s="16">
        <f>CONCATENATE($A625,C625,G625,S625,R625)</f>
        <v>724</v>
      </c>
      <c r="C625" t="s" s="17">
        <v>60</v>
      </c>
      <c r="D625" s="18">
        <v>3</v>
      </c>
      <c r="E625" t="s" s="19">
        <v>710</v>
      </c>
      <c r="F625" s="18">
        <v>0</v>
      </c>
      <c r="G625" s="18">
        <v>0</v>
      </c>
      <c r="H625" t="s" s="19">
        <v>80</v>
      </c>
      <c r="I625" t="s" s="19">
        <v>58</v>
      </c>
      <c r="J625" s="18">
        <v>3016</v>
      </c>
      <c r="K625" s="18">
        <v>1514</v>
      </c>
      <c r="L625" s="18">
        <v>4400</v>
      </c>
      <c r="M625" s="20">
        <v>0.417405</v>
      </c>
      <c r="N625" s="18">
        <v>4</v>
      </c>
      <c r="O625" s="18">
        <v>1</v>
      </c>
      <c r="P625" t="s" s="19">
        <v>35</v>
      </c>
      <c r="Q625" t="s" s="19">
        <v>35</v>
      </c>
      <c r="R625" t="s" s="19">
        <v>35</v>
      </c>
      <c r="S625" t="s" s="19">
        <v>35</v>
      </c>
      <c r="T625" t="s" s="19">
        <v>35</v>
      </c>
      <c r="U625" t="s" s="19">
        <v>35</v>
      </c>
      <c r="V625" t="s" s="19">
        <v>35</v>
      </c>
      <c r="W625" t="s" s="19">
        <v>35</v>
      </c>
    </row>
    <row r="626" ht="20.05" customHeight="1">
      <c r="A626" s="15">
        <v>39</v>
      </c>
      <c r="B626" t="s" s="16">
        <f>CONCATENATE($A626,C626,G626,S626,R626)</f>
        <v>725</v>
      </c>
      <c r="C626" t="s" s="17">
        <v>62</v>
      </c>
      <c r="D626" s="18">
        <v>3</v>
      </c>
      <c r="E626" t="s" s="19">
        <v>710</v>
      </c>
      <c r="F626" s="18">
        <v>0</v>
      </c>
      <c r="G626" s="18">
        <v>0</v>
      </c>
      <c r="H626" t="s" s="19">
        <v>80</v>
      </c>
      <c r="I626" t="s" s="19">
        <v>58</v>
      </c>
      <c r="J626" s="18">
        <v>3016</v>
      </c>
      <c r="K626" s="18">
        <v>1514</v>
      </c>
      <c r="L626" s="18">
        <v>4400</v>
      </c>
      <c r="M626" s="20">
        <v>0.77715</v>
      </c>
      <c r="N626" s="18">
        <v>4</v>
      </c>
      <c r="O626" s="18">
        <v>1</v>
      </c>
      <c r="P626" t="s" s="19">
        <v>35</v>
      </c>
      <c r="Q626" t="s" s="19">
        <v>35</v>
      </c>
      <c r="R626" t="s" s="19">
        <v>35</v>
      </c>
      <c r="S626" t="s" s="19">
        <v>35</v>
      </c>
      <c r="T626" t="s" s="19">
        <v>35</v>
      </c>
      <c r="U626" t="s" s="19">
        <v>35</v>
      </c>
      <c r="V626" t="s" s="19">
        <v>35</v>
      </c>
      <c r="W626" t="s" s="19">
        <v>35</v>
      </c>
    </row>
    <row r="627" ht="20.05" customHeight="1">
      <c r="A627" s="15">
        <v>40</v>
      </c>
      <c r="B627" t="s" s="16">
        <f>CONCATENATE($A627,C627,G627,S627,R627)</f>
        <v>726</v>
      </c>
      <c r="C627" t="s" s="17">
        <v>31</v>
      </c>
      <c r="D627" s="18">
        <v>3</v>
      </c>
      <c r="E627" t="s" s="19">
        <v>258</v>
      </c>
      <c r="F627" s="18">
        <v>1</v>
      </c>
      <c r="G627" s="18">
        <v>0</v>
      </c>
      <c r="H627" t="s" s="19">
        <v>80</v>
      </c>
      <c r="I627" t="s" s="19">
        <v>275</v>
      </c>
      <c r="J627" s="18">
        <v>3196</v>
      </c>
      <c r="K627" s="18">
        <v>1604</v>
      </c>
      <c r="L627" s="18">
        <v>4975</v>
      </c>
      <c r="M627" s="20">
        <v>0.133639</v>
      </c>
      <c r="N627" s="18">
        <v>8</v>
      </c>
      <c r="O627" s="18">
        <v>1</v>
      </c>
      <c r="P627" t="s" s="19">
        <v>35</v>
      </c>
      <c r="Q627" t="s" s="19">
        <v>35</v>
      </c>
      <c r="R627" t="s" s="19">
        <v>35</v>
      </c>
      <c r="S627" t="s" s="19">
        <v>35</v>
      </c>
      <c r="T627" t="s" s="19">
        <v>35</v>
      </c>
      <c r="U627" t="s" s="19">
        <v>35</v>
      </c>
      <c r="V627" t="s" s="19">
        <v>35</v>
      </c>
      <c r="W627" t="s" s="19">
        <v>35</v>
      </c>
    </row>
    <row r="628" ht="20.05" customHeight="1">
      <c r="A628" s="15">
        <v>40</v>
      </c>
      <c r="B628" t="s" s="16">
        <f>CONCATENATE($A628,C628,G628,S628,R628)</f>
        <v>727</v>
      </c>
      <c r="C628" t="s" s="17">
        <v>37</v>
      </c>
      <c r="D628" s="18">
        <v>3</v>
      </c>
      <c r="E628" t="s" s="19">
        <v>258</v>
      </c>
      <c r="F628" s="18">
        <v>1</v>
      </c>
      <c r="G628" s="18">
        <v>0</v>
      </c>
      <c r="H628" t="s" s="19">
        <v>80</v>
      </c>
      <c r="I628" t="s" s="19">
        <v>275</v>
      </c>
      <c r="J628" s="18">
        <v>3196</v>
      </c>
      <c r="K628" s="18">
        <v>1604</v>
      </c>
      <c r="L628" s="18">
        <v>4975</v>
      </c>
      <c r="M628" s="20">
        <v>0.23649</v>
      </c>
      <c r="N628" s="18">
        <v>8</v>
      </c>
      <c r="O628" s="18">
        <v>1</v>
      </c>
      <c r="P628" s="18">
        <v>5</v>
      </c>
      <c r="Q628" s="18">
        <v>3</v>
      </c>
      <c r="R628" s="18">
        <v>1</v>
      </c>
      <c r="S628" t="s" s="19">
        <v>38</v>
      </c>
      <c r="T628" s="18">
        <v>0</v>
      </c>
      <c r="U628" s="18">
        <v>0</v>
      </c>
      <c r="V628" s="18">
        <v>100000</v>
      </c>
      <c r="W628" t="s" s="19">
        <v>39</v>
      </c>
    </row>
    <row r="629" ht="20.05" customHeight="1">
      <c r="A629" s="15">
        <v>40</v>
      </c>
      <c r="B629" t="s" s="16">
        <f>CONCATENATE($A629,C629,G629,S629,R629)</f>
        <v>728</v>
      </c>
      <c r="C629" t="s" s="17">
        <v>37</v>
      </c>
      <c r="D629" s="18">
        <v>3</v>
      </c>
      <c r="E629" t="s" s="19">
        <v>258</v>
      </c>
      <c r="F629" s="18">
        <v>1</v>
      </c>
      <c r="G629" s="18">
        <v>0</v>
      </c>
      <c r="H629" t="s" s="19">
        <v>80</v>
      </c>
      <c r="I629" t="s" s="19">
        <v>275</v>
      </c>
      <c r="J629" s="18">
        <v>3196</v>
      </c>
      <c r="K629" s="18">
        <v>1604</v>
      </c>
      <c r="L629" s="18">
        <v>4975</v>
      </c>
      <c r="M629" s="20">
        <v>0.177244</v>
      </c>
      <c r="N629" s="18">
        <v>8</v>
      </c>
      <c r="O629" s="18">
        <v>1</v>
      </c>
      <c r="P629" s="18">
        <v>3</v>
      </c>
      <c r="Q629" s="18">
        <v>1</v>
      </c>
      <c r="R629" s="18">
        <v>3</v>
      </c>
      <c r="S629" t="s" s="19">
        <v>38</v>
      </c>
      <c r="T629" s="18">
        <v>0</v>
      </c>
      <c r="U629" s="18">
        <v>0</v>
      </c>
      <c r="V629" s="18">
        <v>100000</v>
      </c>
      <c r="W629" t="s" s="19">
        <v>39</v>
      </c>
    </row>
    <row r="630" ht="20.05" customHeight="1">
      <c r="A630" s="15">
        <v>40</v>
      </c>
      <c r="B630" t="s" s="16">
        <f>CONCATENATE($A630,C630,G630,S630,R630)</f>
        <v>729</v>
      </c>
      <c r="C630" t="s" s="17">
        <v>37</v>
      </c>
      <c r="D630" s="18">
        <v>3</v>
      </c>
      <c r="E630" t="s" s="19">
        <v>258</v>
      </c>
      <c r="F630" s="18">
        <v>1</v>
      </c>
      <c r="G630" s="18">
        <v>0</v>
      </c>
      <c r="H630" t="s" s="19">
        <v>80</v>
      </c>
      <c r="I630" t="s" s="19">
        <v>275</v>
      </c>
      <c r="J630" s="18">
        <v>3196</v>
      </c>
      <c r="K630" s="18">
        <v>1604</v>
      </c>
      <c r="L630" s="18">
        <v>4975</v>
      </c>
      <c r="M630" s="20">
        <v>0.176879</v>
      </c>
      <c r="N630" s="18">
        <v>8</v>
      </c>
      <c r="O630" s="18">
        <v>1</v>
      </c>
      <c r="P630" s="18">
        <v>3</v>
      </c>
      <c r="Q630" s="18">
        <v>1</v>
      </c>
      <c r="R630" s="18">
        <v>5</v>
      </c>
      <c r="S630" t="s" s="19">
        <v>38</v>
      </c>
      <c r="T630" s="18">
        <v>0</v>
      </c>
      <c r="U630" s="18">
        <v>0</v>
      </c>
      <c r="V630" s="18">
        <v>100000</v>
      </c>
      <c r="W630" t="s" s="19">
        <v>39</v>
      </c>
    </row>
    <row r="631" ht="20.05" customHeight="1">
      <c r="A631" s="15">
        <v>40</v>
      </c>
      <c r="B631" t="s" s="16">
        <f>CONCATENATE($A631,C631,G631,S631,R631)</f>
        <v>730</v>
      </c>
      <c r="C631" t="s" s="17">
        <v>37</v>
      </c>
      <c r="D631" s="18">
        <v>3</v>
      </c>
      <c r="E631" t="s" s="19">
        <v>258</v>
      </c>
      <c r="F631" s="18">
        <v>1</v>
      </c>
      <c r="G631" s="18">
        <v>0</v>
      </c>
      <c r="H631" t="s" s="19">
        <v>80</v>
      </c>
      <c r="I631" t="s" s="19">
        <v>34</v>
      </c>
      <c r="J631" s="18">
        <v>2724</v>
      </c>
      <c r="K631" s="18">
        <v>1368</v>
      </c>
      <c r="L631" s="18">
        <v>4069</v>
      </c>
      <c r="M631" s="20">
        <v>0.145865</v>
      </c>
      <c r="N631" s="18">
        <v>8</v>
      </c>
      <c r="O631" s="18">
        <v>1</v>
      </c>
      <c r="P631" s="18">
        <v>3</v>
      </c>
      <c r="Q631" s="18">
        <v>1</v>
      </c>
      <c r="R631" s="18">
        <v>1</v>
      </c>
      <c r="S631" t="s" s="19">
        <v>43</v>
      </c>
      <c r="T631" s="18">
        <v>0</v>
      </c>
      <c r="U631" s="18">
        <v>0</v>
      </c>
      <c r="V631" s="18">
        <v>100000</v>
      </c>
      <c r="W631" t="s" s="19">
        <v>39</v>
      </c>
    </row>
    <row r="632" ht="20.05" customHeight="1">
      <c r="A632" s="15">
        <v>40</v>
      </c>
      <c r="B632" t="s" s="16">
        <f>CONCATENATE($A632,C632,G632,S632,R632)</f>
        <v>731</v>
      </c>
      <c r="C632" t="s" s="17">
        <v>37</v>
      </c>
      <c r="D632" s="18">
        <v>3</v>
      </c>
      <c r="E632" t="s" s="19">
        <v>258</v>
      </c>
      <c r="F632" s="18">
        <v>1</v>
      </c>
      <c r="G632" s="18">
        <v>0</v>
      </c>
      <c r="H632" t="s" s="19">
        <v>80</v>
      </c>
      <c r="I632" t="s" s="19">
        <v>275</v>
      </c>
      <c r="J632" s="18">
        <v>3196</v>
      </c>
      <c r="K632" s="18">
        <v>1604</v>
      </c>
      <c r="L632" s="18">
        <v>4975</v>
      </c>
      <c r="M632" s="20">
        <v>0.167265</v>
      </c>
      <c r="N632" s="18">
        <v>8</v>
      </c>
      <c r="O632" s="18">
        <v>1</v>
      </c>
      <c r="P632" s="18">
        <v>3</v>
      </c>
      <c r="Q632" s="18">
        <v>1</v>
      </c>
      <c r="R632" s="18">
        <v>3</v>
      </c>
      <c r="S632" t="s" s="19">
        <v>43</v>
      </c>
      <c r="T632" s="18">
        <v>0</v>
      </c>
      <c r="U632" s="18">
        <v>0</v>
      </c>
      <c r="V632" s="18">
        <v>100000</v>
      </c>
      <c r="W632" t="s" s="19">
        <v>39</v>
      </c>
    </row>
    <row r="633" ht="20.05" customHeight="1">
      <c r="A633" s="15">
        <v>40</v>
      </c>
      <c r="B633" t="s" s="16">
        <f>CONCATENATE($A633,C633,G633,S633,R633)</f>
        <v>732</v>
      </c>
      <c r="C633" t="s" s="17">
        <v>37</v>
      </c>
      <c r="D633" s="18">
        <v>3</v>
      </c>
      <c r="E633" t="s" s="19">
        <v>258</v>
      </c>
      <c r="F633" s="18">
        <v>1</v>
      </c>
      <c r="G633" s="18">
        <v>0</v>
      </c>
      <c r="H633" t="s" s="19">
        <v>80</v>
      </c>
      <c r="I633" t="s" s="19">
        <v>275</v>
      </c>
      <c r="J633" s="18">
        <v>3196</v>
      </c>
      <c r="K633" s="18">
        <v>1604</v>
      </c>
      <c r="L633" s="18">
        <v>4975</v>
      </c>
      <c r="M633" s="20">
        <v>0.169415</v>
      </c>
      <c r="N633" s="18">
        <v>8</v>
      </c>
      <c r="O633" s="18">
        <v>1</v>
      </c>
      <c r="P633" s="18">
        <v>3</v>
      </c>
      <c r="Q633" s="18">
        <v>1</v>
      </c>
      <c r="R633" s="18">
        <v>5</v>
      </c>
      <c r="S633" t="s" s="19">
        <v>43</v>
      </c>
      <c r="T633" s="18">
        <v>0</v>
      </c>
      <c r="U633" s="18">
        <v>0</v>
      </c>
      <c r="V633" s="18">
        <v>100000</v>
      </c>
      <c r="W633" t="s" s="19">
        <v>39</v>
      </c>
    </row>
    <row r="634" ht="20.05" customHeight="1">
      <c r="A634" s="15">
        <v>40</v>
      </c>
      <c r="B634" t="s" s="16">
        <f>CONCATENATE($A634,C634,G634,S634,R634)</f>
        <v>733</v>
      </c>
      <c r="C634" t="s" s="17">
        <v>37</v>
      </c>
      <c r="D634" s="18">
        <v>3</v>
      </c>
      <c r="E634" t="s" s="19">
        <v>258</v>
      </c>
      <c r="F634" s="18">
        <v>1</v>
      </c>
      <c r="G634" s="18">
        <v>0</v>
      </c>
      <c r="H634" t="s" s="19">
        <v>80</v>
      </c>
      <c r="I634" t="s" s="19">
        <v>65</v>
      </c>
      <c r="J634" s="18">
        <v>2960</v>
      </c>
      <c r="K634" s="18">
        <v>1486</v>
      </c>
      <c r="L634" s="18">
        <v>4516</v>
      </c>
      <c r="M634" s="20">
        <v>0.185634</v>
      </c>
      <c r="N634" s="18">
        <v>8</v>
      </c>
      <c r="O634" s="18">
        <v>1</v>
      </c>
      <c r="P634" s="18">
        <v>4</v>
      </c>
      <c r="Q634" s="18">
        <v>2</v>
      </c>
      <c r="R634" s="18">
        <v>1</v>
      </c>
      <c r="S634" t="s" s="19">
        <v>47</v>
      </c>
      <c r="T634" s="18">
        <v>0</v>
      </c>
      <c r="U634" s="18">
        <v>0</v>
      </c>
      <c r="V634" s="18">
        <v>100000</v>
      </c>
      <c r="W634" t="s" s="19">
        <v>39</v>
      </c>
    </row>
    <row r="635" ht="20.05" customHeight="1">
      <c r="A635" s="15">
        <v>40</v>
      </c>
      <c r="B635" t="s" s="16">
        <f>CONCATENATE($A635,C635,G635,S635,R635)</f>
        <v>734</v>
      </c>
      <c r="C635" t="s" s="17">
        <v>37</v>
      </c>
      <c r="D635" s="18">
        <v>3</v>
      </c>
      <c r="E635" t="s" s="19">
        <v>258</v>
      </c>
      <c r="F635" s="18">
        <v>1</v>
      </c>
      <c r="G635" s="18">
        <v>0</v>
      </c>
      <c r="H635" t="s" s="19">
        <v>80</v>
      </c>
      <c r="I635" t="s" s="19">
        <v>275</v>
      </c>
      <c r="J635" s="18">
        <v>3196</v>
      </c>
      <c r="K635" s="18">
        <v>1604</v>
      </c>
      <c r="L635" s="18">
        <v>4975</v>
      </c>
      <c r="M635" s="20">
        <v>0.166429</v>
      </c>
      <c r="N635" s="18">
        <v>8</v>
      </c>
      <c r="O635" s="18">
        <v>1</v>
      </c>
      <c r="P635" s="18">
        <v>3</v>
      </c>
      <c r="Q635" s="18">
        <v>1</v>
      </c>
      <c r="R635" s="18">
        <v>3</v>
      </c>
      <c r="S635" t="s" s="19">
        <v>47</v>
      </c>
      <c r="T635" s="18">
        <v>0</v>
      </c>
      <c r="U635" s="18">
        <v>0</v>
      </c>
      <c r="V635" s="18">
        <v>100000</v>
      </c>
      <c r="W635" t="s" s="19">
        <v>39</v>
      </c>
    </row>
    <row r="636" ht="20.05" customHeight="1">
      <c r="A636" s="15">
        <v>40</v>
      </c>
      <c r="B636" t="s" s="16">
        <f>CONCATENATE($A636,C636,G636,S636,R636)</f>
        <v>735</v>
      </c>
      <c r="C636" t="s" s="17">
        <v>37</v>
      </c>
      <c r="D636" s="18">
        <v>3</v>
      </c>
      <c r="E636" t="s" s="19">
        <v>258</v>
      </c>
      <c r="F636" s="18">
        <v>1</v>
      </c>
      <c r="G636" s="18">
        <v>0</v>
      </c>
      <c r="H636" t="s" s="19">
        <v>80</v>
      </c>
      <c r="I636" t="s" s="19">
        <v>275</v>
      </c>
      <c r="J636" s="18">
        <v>3196</v>
      </c>
      <c r="K636" s="18">
        <v>1604</v>
      </c>
      <c r="L636" s="18">
        <v>4975</v>
      </c>
      <c r="M636" s="20">
        <v>0.176336</v>
      </c>
      <c r="N636" s="18">
        <v>8</v>
      </c>
      <c r="O636" s="18">
        <v>1</v>
      </c>
      <c r="P636" s="18">
        <v>3</v>
      </c>
      <c r="Q636" s="18">
        <v>1</v>
      </c>
      <c r="R636" s="18">
        <v>5</v>
      </c>
      <c r="S636" t="s" s="19">
        <v>47</v>
      </c>
      <c r="T636" s="18">
        <v>0</v>
      </c>
      <c r="U636" s="18">
        <v>0</v>
      </c>
      <c r="V636" s="18">
        <v>100000</v>
      </c>
      <c r="W636" t="s" s="19">
        <v>39</v>
      </c>
    </row>
    <row r="637" ht="20.05" customHeight="1">
      <c r="A637" s="15">
        <v>40</v>
      </c>
      <c r="B637" t="s" s="16">
        <f>CONCATENATE($A637,C637,G637,S637,R637)</f>
        <v>736</v>
      </c>
      <c r="C637" t="s" s="17">
        <v>31</v>
      </c>
      <c r="D637" s="18">
        <v>3</v>
      </c>
      <c r="E637" t="s" s="19">
        <v>258</v>
      </c>
      <c r="F637" s="18">
        <v>1</v>
      </c>
      <c r="G637" s="18">
        <v>1</v>
      </c>
      <c r="H637" t="s" s="19">
        <v>80</v>
      </c>
      <c r="I637" t="s" s="19">
        <v>275</v>
      </c>
      <c r="J637" s="18">
        <v>3204</v>
      </c>
      <c r="K637" s="18">
        <v>1612</v>
      </c>
      <c r="L637" s="18">
        <v>4991</v>
      </c>
      <c r="M637" s="20">
        <v>0.140192</v>
      </c>
      <c r="N637" s="18">
        <v>8</v>
      </c>
      <c r="O637" s="18">
        <v>1</v>
      </c>
      <c r="P637" t="s" s="19">
        <v>35</v>
      </c>
      <c r="Q637" t="s" s="19">
        <v>35</v>
      </c>
      <c r="R637" t="s" s="19">
        <v>35</v>
      </c>
      <c r="S637" t="s" s="19">
        <v>35</v>
      </c>
      <c r="T637" t="s" s="19">
        <v>35</v>
      </c>
      <c r="U637" t="s" s="19">
        <v>35</v>
      </c>
      <c r="V637" t="s" s="19">
        <v>35</v>
      </c>
      <c r="W637" t="s" s="19">
        <v>35</v>
      </c>
    </row>
    <row r="638" ht="20.05" customHeight="1">
      <c r="A638" s="15">
        <v>40</v>
      </c>
      <c r="B638" t="s" s="16">
        <f>CONCATENATE($A638,C638,G638,S638,R638)</f>
        <v>737</v>
      </c>
      <c r="C638" t="s" s="17">
        <v>52</v>
      </c>
      <c r="D638" s="18">
        <v>3</v>
      </c>
      <c r="E638" t="s" s="19">
        <v>258</v>
      </c>
      <c r="F638" s="18">
        <v>1</v>
      </c>
      <c r="G638" s="18">
        <v>1</v>
      </c>
      <c r="H638" t="s" s="19">
        <v>80</v>
      </c>
      <c r="I638" t="s" s="19">
        <v>53</v>
      </c>
      <c r="J638" s="18">
        <v>660</v>
      </c>
      <c r="K638" s="18">
        <v>336</v>
      </c>
      <c r="L638" s="18">
        <v>797</v>
      </c>
      <c r="M638" s="20">
        <v>0.12303</v>
      </c>
      <c r="N638" s="18">
        <v>8</v>
      </c>
      <c r="O638" s="18">
        <v>1</v>
      </c>
      <c r="P638" t="s" s="19">
        <v>35</v>
      </c>
      <c r="Q638" t="s" s="19">
        <v>35</v>
      </c>
      <c r="R638" t="s" s="19">
        <v>35</v>
      </c>
      <c r="S638" t="s" s="19">
        <v>35</v>
      </c>
      <c r="T638" t="s" s="19">
        <v>35</v>
      </c>
      <c r="U638" t="s" s="19">
        <v>35</v>
      </c>
      <c r="V638" t="s" s="19">
        <v>35</v>
      </c>
      <c r="W638" t="s" s="19">
        <v>35</v>
      </c>
    </row>
    <row r="639" ht="20.05" customHeight="1">
      <c r="A639" s="15">
        <v>40</v>
      </c>
      <c r="B639" t="s" s="16">
        <f>CONCATENATE($A639,C639,G639,S639,R639)</f>
        <v>738</v>
      </c>
      <c r="C639" t="s" s="17">
        <v>37</v>
      </c>
      <c r="D639" s="18">
        <v>3</v>
      </c>
      <c r="E639" t="s" s="19">
        <v>258</v>
      </c>
      <c r="F639" s="18">
        <v>1</v>
      </c>
      <c r="G639" s="18">
        <v>1</v>
      </c>
      <c r="H639" t="s" s="19">
        <v>80</v>
      </c>
      <c r="I639" t="s" s="19">
        <v>275</v>
      </c>
      <c r="J639" s="18">
        <v>3196</v>
      </c>
      <c r="K639" s="18">
        <v>1604</v>
      </c>
      <c r="L639" s="18">
        <v>4975</v>
      </c>
      <c r="M639" s="20">
        <v>0.168285</v>
      </c>
      <c r="N639" s="18">
        <v>8</v>
      </c>
      <c r="O639" s="18">
        <v>1</v>
      </c>
      <c r="P639" s="18">
        <v>3</v>
      </c>
      <c r="Q639" s="18">
        <v>1</v>
      </c>
      <c r="R639" s="18">
        <v>3</v>
      </c>
      <c r="S639" t="s" s="19">
        <v>43</v>
      </c>
      <c r="T639" s="18">
        <v>0</v>
      </c>
      <c r="U639" s="18">
        <v>0</v>
      </c>
      <c r="V639" s="18">
        <v>100000</v>
      </c>
      <c r="W639" t="s" s="19">
        <v>55</v>
      </c>
    </row>
    <row r="640" ht="20.05" customHeight="1">
      <c r="A640" s="15">
        <v>40</v>
      </c>
      <c r="B640" t="s" s="16">
        <f>CONCATENATE($A640,C640,G640,S640,R640)</f>
        <v>739</v>
      </c>
      <c r="C640" t="s" s="17">
        <v>57</v>
      </c>
      <c r="D640" s="18">
        <v>3</v>
      </c>
      <c r="E640" t="s" s="19">
        <v>258</v>
      </c>
      <c r="F640" s="18">
        <v>0</v>
      </c>
      <c r="G640" s="18">
        <v>0</v>
      </c>
      <c r="H640" t="s" s="19">
        <v>80</v>
      </c>
      <c r="I640" t="s" s="19">
        <v>58</v>
      </c>
      <c r="J640" s="18">
        <v>2456</v>
      </c>
      <c r="K640" s="18">
        <v>1234</v>
      </c>
      <c r="L640" s="18">
        <v>3576</v>
      </c>
      <c r="M640" s="20">
        <v>0.336978</v>
      </c>
      <c r="N640" s="18">
        <v>4</v>
      </c>
      <c r="O640" s="18">
        <v>1</v>
      </c>
      <c r="P640" t="s" s="19">
        <v>35</v>
      </c>
      <c r="Q640" t="s" s="19">
        <v>35</v>
      </c>
      <c r="R640" t="s" s="19">
        <v>35</v>
      </c>
      <c r="S640" t="s" s="19">
        <v>35</v>
      </c>
      <c r="T640" t="s" s="19">
        <v>35</v>
      </c>
      <c r="U640" t="s" s="19">
        <v>35</v>
      </c>
      <c r="V640" t="s" s="19">
        <v>35</v>
      </c>
      <c r="W640" t="s" s="19">
        <v>35</v>
      </c>
    </row>
    <row r="641" ht="20.05" customHeight="1">
      <c r="A641" s="15">
        <v>40</v>
      </c>
      <c r="B641" t="s" s="16">
        <f>CONCATENATE($A641,C641,G641,S641,R641)</f>
        <v>740</v>
      </c>
      <c r="C641" t="s" s="17">
        <v>60</v>
      </c>
      <c r="D641" s="18">
        <v>3</v>
      </c>
      <c r="E641" t="s" s="19">
        <v>258</v>
      </c>
      <c r="F641" s="18">
        <v>0</v>
      </c>
      <c r="G641" s="18">
        <v>0</v>
      </c>
      <c r="H641" t="s" s="19">
        <v>80</v>
      </c>
      <c r="I641" t="s" s="19">
        <v>58</v>
      </c>
      <c r="J641" s="18">
        <v>2456</v>
      </c>
      <c r="K641" s="18">
        <v>1234</v>
      </c>
      <c r="L641" s="18">
        <v>3576</v>
      </c>
      <c r="M641" s="20">
        <v>0.252992</v>
      </c>
      <c r="N641" s="18">
        <v>4</v>
      </c>
      <c r="O641" s="18">
        <v>1</v>
      </c>
      <c r="P641" t="s" s="19">
        <v>35</v>
      </c>
      <c r="Q641" t="s" s="19">
        <v>35</v>
      </c>
      <c r="R641" t="s" s="19">
        <v>35</v>
      </c>
      <c r="S641" t="s" s="19">
        <v>35</v>
      </c>
      <c r="T641" t="s" s="19">
        <v>35</v>
      </c>
      <c r="U641" t="s" s="19">
        <v>35</v>
      </c>
      <c r="V641" t="s" s="19">
        <v>35</v>
      </c>
      <c r="W641" t="s" s="19">
        <v>35</v>
      </c>
    </row>
    <row r="642" ht="20.05" customHeight="1">
      <c r="A642" s="15">
        <v>40</v>
      </c>
      <c r="B642" t="s" s="16">
        <f>CONCATENATE($A642,C642,G642,S642,R642)</f>
        <v>741</v>
      </c>
      <c r="C642" t="s" s="17">
        <v>62</v>
      </c>
      <c r="D642" s="18">
        <v>3</v>
      </c>
      <c r="E642" t="s" s="19">
        <v>258</v>
      </c>
      <c r="F642" s="18">
        <v>0</v>
      </c>
      <c r="G642" s="18">
        <v>0</v>
      </c>
      <c r="H642" t="s" s="19">
        <v>80</v>
      </c>
      <c r="I642" t="s" s="19">
        <v>58</v>
      </c>
      <c r="J642" s="18">
        <v>2456</v>
      </c>
      <c r="K642" s="18">
        <v>1234</v>
      </c>
      <c r="L642" s="18">
        <v>3576</v>
      </c>
      <c r="M642" s="20">
        <v>0.5617760000000001</v>
      </c>
      <c r="N642" s="18">
        <v>4</v>
      </c>
      <c r="O642" s="18">
        <v>1</v>
      </c>
      <c r="P642" t="s" s="19">
        <v>35</v>
      </c>
      <c r="Q642" t="s" s="19">
        <v>35</v>
      </c>
      <c r="R642" t="s" s="19">
        <v>35</v>
      </c>
      <c r="S642" t="s" s="19">
        <v>35</v>
      </c>
      <c r="T642" t="s" s="19">
        <v>35</v>
      </c>
      <c r="U642" t="s" s="19">
        <v>35</v>
      </c>
      <c r="V642" t="s" s="19">
        <v>35</v>
      </c>
      <c r="W642" t="s" s="19">
        <v>35</v>
      </c>
    </row>
    <row r="643" ht="20.05" customHeight="1">
      <c r="A643" s="15">
        <v>41</v>
      </c>
      <c r="B643" t="s" s="16">
        <f>CONCATENATE($A643,C643,G643,S643,R643)</f>
        <v>742</v>
      </c>
      <c r="C643" t="s" s="17">
        <v>31</v>
      </c>
      <c r="D643" s="18">
        <v>3</v>
      </c>
      <c r="E643" t="s" s="19">
        <v>65</v>
      </c>
      <c r="F643" s="18">
        <v>0</v>
      </c>
      <c r="G643" s="18">
        <v>0</v>
      </c>
      <c r="H643" t="s" s="19">
        <v>33</v>
      </c>
      <c r="I643" t="s" s="19">
        <v>743</v>
      </c>
      <c r="J643" s="18">
        <v>4272</v>
      </c>
      <c r="K643" s="18">
        <v>2142</v>
      </c>
      <c r="L643" s="18">
        <v>6974</v>
      </c>
      <c r="M643" s="20">
        <v>0.0754264</v>
      </c>
      <c r="N643" s="18">
        <v>8</v>
      </c>
      <c r="O643" s="18">
        <v>1</v>
      </c>
      <c r="P643" t="s" s="19">
        <v>35</v>
      </c>
      <c r="Q643" t="s" s="19">
        <v>35</v>
      </c>
      <c r="R643" t="s" s="19">
        <v>35</v>
      </c>
      <c r="S643" t="s" s="19">
        <v>35</v>
      </c>
      <c r="T643" t="s" s="19">
        <v>35</v>
      </c>
      <c r="U643" t="s" s="19">
        <v>35</v>
      </c>
      <c r="V643" t="s" s="19">
        <v>35</v>
      </c>
      <c r="W643" t="s" s="19">
        <v>35</v>
      </c>
    </row>
    <row r="644" ht="20.05" customHeight="1">
      <c r="A644" s="15">
        <v>41</v>
      </c>
      <c r="B644" t="s" s="16">
        <f>CONCATENATE($A644,C644,G644,S644,R644)</f>
        <v>744</v>
      </c>
      <c r="C644" t="s" s="17">
        <v>37</v>
      </c>
      <c r="D644" s="18">
        <v>3</v>
      </c>
      <c r="E644" t="s" s="19">
        <v>65</v>
      </c>
      <c r="F644" s="18">
        <v>0</v>
      </c>
      <c r="G644" s="18">
        <v>0</v>
      </c>
      <c r="H644" t="s" s="19">
        <v>33</v>
      </c>
      <c r="I644" t="s" s="19">
        <v>743</v>
      </c>
      <c r="J644" s="18">
        <v>4272</v>
      </c>
      <c r="K644" s="18">
        <v>2142</v>
      </c>
      <c r="L644" s="18">
        <v>6974</v>
      </c>
      <c r="M644" s="20">
        <v>0.214789</v>
      </c>
      <c r="N644" s="18">
        <v>8</v>
      </c>
      <c r="O644" s="18">
        <v>1</v>
      </c>
      <c r="P644" s="18">
        <v>6</v>
      </c>
      <c r="Q644" s="18">
        <v>5</v>
      </c>
      <c r="R644" s="18">
        <v>1</v>
      </c>
      <c r="S644" t="s" s="19">
        <v>38</v>
      </c>
      <c r="T644" s="18">
        <v>0</v>
      </c>
      <c r="U644" s="18">
        <v>0</v>
      </c>
      <c r="V644" s="18">
        <v>100000</v>
      </c>
      <c r="W644" t="s" s="19">
        <v>39</v>
      </c>
    </row>
    <row r="645" ht="20.05" customHeight="1">
      <c r="A645" s="15">
        <v>41</v>
      </c>
      <c r="B645" t="s" s="16">
        <f>CONCATENATE($A645,C645,G645,S645,R645)</f>
        <v>745</v>
      </c>
      <c r="C645" t="s" s="17">
        <v>37</v>
      </c>
      <c r="D645" s="18">
        <v>3</v>
      </c>
      <c r="E645" t="s" s="19">
        <v>65</v>
      </c>
      <c r="F645" s="18">
        <v>0</v>
      </c>
      <c r="G645" s="18">
        <v>0</v>
      </c>
      <c r="H645" t="s" s="19">
        <v>33</v>
      </c>
      <c r="I645" t="s" s="19">
        <v>743</v>
      </c>
      <c r="J645" s="18">
        <v>4272</v>
      </c>
      <c r="K645" s="18">
        <v>2142</v>
      </c>
      <c r="L645" s="18">
        <v>6974</v>
      </c>
      <c r="M645" s="20">
        <v>0.135962</v>
      </c>
      <c r="N645" s="18">
        <v>8</v>
      </c>
      <c r="O645" s="18">
        <v>1</v>
      </c>
      <c r="P645" s="18">
        <v>4</v>
      </c>
      <c r="Q645" s="18">
        <v>3</v>
      </c>
      <c r="R645" s="18">
        <v>3</v>
      </c>
      <c r="S645" t="s" s="19">
        <v>38</v>
      </c>
      <c r="T645" s="18">
        <v>0</v>
      </c>
      <c r="U645" s="18">
        <v>0</v>
      </c>
      <c r="V645" s="18">
        <v>100000</v>
      </c>
      <c r="W645" t="s" s="19">
        <v>39</v>
      </c>
    </row>
    <row r="646" ht="20.05" customHeight="1">
      <c r="A646" s="15">
        <v>41</v>
      </c>
      <c r="B646" t="s" s="16">
        <f>CONCATENATE($A646,C646,G646,S646,R646)</f>
        <v>746</v>
      </c>
      <c r="C646" t="s" s="17">
        <v>37</v>
      </c>
      <c r="D646" s="18">
        <v>3</v>
      </c>
      <c r="E646" t="s" s="19">
        <v>65</v>
      </c>
      <c r="F646" s="18">
        <v>0</v>
      </c>
      <c r="G646" s="18">
        <v>0</v>
      </c>
      <c r="H646" t="s" s="19">
        <v>33</v>
      </c>
      <c r="I646" t="s" s="19">
        <v>743</v>
      </c>
      <c r="J646" s="18">
        <v>4272</v>
      </c>
      <c r="K646" s="18">
        <v>2142</v>
      </c>
      <c r="L646" s="18">
        <v>6974</v>
      </c>
      <c r="M646" s="20">
        <v>0.084942</v>
      </c>
      <c r="N646" s="18">
        <v>8</v>
      </c>
      <c r="O646" s="18">
        <v>1</v>
      </c>
      <c r="P646" s="18">
        <v>3</v>
      </c>
      <c r="Q646" s="18">
        <v>2</v>
      </c>
      <c r="R646" s="18">
        <v>5</v>
      </c>
      <c r="S646" t="s" s="19">
        <v>38</v>
      </c>
      <c r="T646" s="18">
        <v>0</v>
      </c>
      <c r="U646" s="18">
        <v>0</v>
      </c>
      <c r="V646" s="18">
        <v>100000</v>
      </c>
      <c r="W646" t="s" s="19">
        <v>39</v>
      </c>
    </row>
    <row r="647" ht="20.05" customHeight="1">
      <c r="A647" s="15">
        <v>41</v>
      </c>
      <c r="B647" t="s" s="16">
        <f>CONCATENATE($A647,C647,G647,S647,R647)</f>
        <v>747</v>
      </c>
      <c r="C647" t="s" s="17">
        <v>37</v>
      </c>
      <c r="D647" s="18">
        <v>3</v>
      </c>
      <c r="E647" t="s" s="19">
        <v>65</v>
      </c>
      <c r="F647" s="18">
        <v>0</v>
      </c>
      <c r="G647" s="18">
        <v>0</v>
      </c>
      <c r="H647" t="s" s="19">
        <v>33</v>
      </c>
      <c r="I647" t="s" s="19">
        <v>743</v>
      </c>
      <c r="J647" s="18">
        <v>4272</v>
      </c>
      <c r="K647" s="18">
        <v>2142</v>
      </c>
      <c r="L647" s="18">
        <v>6974</v>
      </c>
      <c r="M647" s="20">
        <v>0.215114</v>
      </c>
      <c r="N647" s="18">
        <v>8</v>
      </c>
      <c r="O647" s="18">
        <v>1</v>
      </c>
      <c r="P647" s="18">
        <v>6</v>
      </c>
      <c r="Q647" s="18">
        <v>5</v>
      </c>
      <c r="R647" s="18">
        <v>1</v>
      </c>
      <c r="S647" t="s" s="19">
        <v>43</v>
      </c>
      <c r="T647" s="18">
        <v>0</v>
      </c>
      <c r="U647" s="18">
        <v>0</v>
      </c>
      <c r="V647" s="18">
        <v>100000</v>
      </c>
      <c r="W647" t="s" s="19">
        <v>39</v>
      </c>
    </row>
    <row r="648" ht="20.05" customHeight="1">
      <c r="A648" s="15">
        <v>41</v>
      </c>
      <c r="B648" t="s" s="16">
        <f>CONCATENATE($A648,C648,G648,S648,R648)</f>
        <v>748</v>
      </c>
      <c r="C648" t="s" s="17">
        <v>37</v>
      </c>
      <c r="D648" s="18">
        <v>3</v>
      </c>
      <c r="E648" t="s" s="19">
        <v>65</v>
      </c>
      <c r="F648" s="18">
        <v>0</v>
      </c>
      <c r="G648" s="18">
        <v>0</v>
      </c>
      <c r="H648" t="s" s="19">
        <v>33</v>
      </c>
      <c r="I648" t="s" s="19">
        <v>743</v>
      </c>
      <c r="J648" s="18">
        <v>4272</v>
      </c>
      <c r="K648" s="18">
        <v>2142</v>
      </c>
      <c r="L648" s="18">
        <v>6974</v>
      </c>
      <c r="M648" s="20">
        <v>0.13547</v>
      </c>
      <c r="N648" s="18">
        <v>8</v>
      </c>
      <c r="O648" s="18">
        <v>1</v>
      </c>
      <c r="P648" s="18">
        <v>4</v>
      </c>
      <c r="Q648" s="18">
        <v>3</v>
      </c>
      <c r="R648" s="18">
        <v>3</v>
      </c>
      <c r="S648" t="s" s="19">
        <v>43</v>
      </c>
      <c r="T648" s="18">
        <v>0</v>
      </c>
      <c r="U648" s="18">
        <v>0</v>
      </c>
      <c r="V648" s="18">
        <v>100000</v>
      </c>
      <c r="W648" t="s" s="19">
        <v>39</v>
      </c>
    </row>
    <row r="649" ht="20.05" customHeight="1">
      <c r="A649" s="15">
        <v>41</v>
      </c>
      <c r="B649" t="s" s="16">
        <f>CONCATENATE($A649,C649,G649,S649,R649)</f>
        <v>749</v>
      </c>
      <c r="C649" t="s" s="17">
        <v>37</v>
      </c>
      <c r="D649" s="18">
        <v>3</v>
      </c>
      <c r="E649" t="s" s="19">
        <v>65</v>
      </c>
      <c r="F649" s="18">
        <v>0</v>
      </c>
      <c r="G649" s="18">
        <v>0</v>
      </c>
      <c r="H649" t="s" s="19">
        <v>33</v>
      </c>
      <c r="I649" t="s" s="19">
        <v>743</v>
      </c>
      <c r="J649" s="18">
        <v>4272</v>
      </c>
      <c r="K649" s="18">
        <v>2142</v>
      </c>
      <c r="L649" s="18">
        <v>6974</v>
      </c>
      <c r="M649" s="20">
        <v>0.0851857</v>
      </c>
      <c r="N649" s="18">
        <v>8</v>
      </c>
      <c r="O649" s="18">
        <v>1</v>
      </c>
      <c r="P649" s="18">
        <v>3</v>
      </c>
      <c r="Q649" s="18">
        <v>2</v>
      </c>
      <c r="R649" s="18">
        <v>5</v>
      </c>
      <c r="S649" t="s" s="19">
        <v>43</v>
      </c>
      <c r="T649" s="18">
        <v>0</v>
      </c>
      <c r="U649" s="18">
        <v>0</v>
      </c>
      <c r="V649" s="18">
        <v>100000</v>
      </c>
      <c r="W649" t="s" s="19">
        <v>39</v>
      </c>
    </row>
    <row r="650" ht="20.05" customHeight="1">
      <c r="A650" s="15">
        <v>41</v>
      </c>
      <c r="B650" t="s" s="16">
        <f>CONCATENATE($A650,C650,G650,S650,R650)</f>
        <v>750</v>
      </c>
      <c r="C650" t="s" s="17">
        <v>37</v>
      </c>
      <c r="D650" s="18">
        <v>3</v>
      </c>
      <c r="E650" t="s" s="19">
        <v>65</v>
      </c>
      <c r="F650" s="18">
        <v>0</v>
      </c>
      <c r="G650" s="18">
        <v>0</v>
      </c>
      <c r="H650" t="s" s="19">
        <v>33</v>
      </c>
      <c r="I650" t="s" s="19">
        <v>743</v>
      </c>
      <c r="J650" s="18">
        <v>4272</v>
      </c>
      <c r="K650" s="18">
        <v>2142</v>
      </c>
      <c r="L650" s="18">
        <v>6974</v>
      </c>
      <c r="M650" s="20">
        <v>0.216192</v>
      </c>
      <c r="N650" s="18">
        <v>8</v>
      </c>
      <c r="O650" s="18">
        <v>1</v>
      </c>
      <c r="P650" s="18">
        <v>6</v>
      </c>
      <c r="Q650" s="18">
        <v>5</v>
      </c>
      <c r="R650" s="18">
        <v>1</v>
      </c>
      <c r="S650" t="s" s="19">
        <v>47</v>
      </c>
      <c r="T650" s="18">
        <v>0</v>
      </c>
      <c r="U650" s="18">
        <v>0</v>
      </c>
      <c r="V650" s="18">
        <v>100000</v>
      </c>
      <c r="W650" t="s" s="19">
        <v>39</v>
      </c>
    </row>
    <row r="651" ht="20.05" customHeight="1">
      <c r="A651" s="15">
        <v>41</v>
      </c>
      <c r="B651" t="s" s="16">
        <f>CONCATENATE($A651,C651,G651,S651,R651)</f>
        <v>751</v>
      </c>
      <c r="C651" t="s" s="17">
        <v>37</v>
      </c>
      <c r="D651" s="18">
        <v>3</v>
      </c>
      <c r="E651" t="s" s="19">
        <v>65</v>
      </c>
      <c r="F651" s="18">
        <v>0</v>
      </c>
      <c r="G651" s="18">
        <v>0</v>
      </c>
      <c r="H651" t="s" s="19">
        <v>33</v>
      </c>
      <c r="I651" t="s" s="19">
        <v>743</v>
      </c>
      <c r="J651" s="18">
        <v>4272</v>
      </c>
      <c r="K651" s="18">
        <v>2142</v>
      </c>
      <c r="L651" s="18">
        <v>6974</v>
      </c>
      <c r="M651" s="20">
        <v>0.135945</v>
      </c>
      <c r="N651" s="18">
        <v>8</v>
      </c>
      <c r="O651" s="18">
        <v>1</v>
      </c>
      <c r="P651" s="18">
        <v>4</v>
      </c>
      <c r="Q651" s="18">
        <v>3</v>
      </c>
      <c r="R651" s="18">
        <v>3</v>
      </c>
      <c r="S651" t="s" s="19">
        <v>47</v>
      </c>
      <c r="T651" s="18">
        <v>0</v>
      </c>
      <c r="U651" s="18">
        <v>0</v>
      </c>
      <c r="V651" s="18">
        <v>100000</v>
      </c>
      <c r="W651" t="s" s="19">
        <v>39</v>
      </c>
    </row>
    <row r="652" ht="20.05" customHeight="1">
      <c r="A652" s="15">
        <v>41</v>
      </c>
      <c r="B652" t="s" s="16">
        <f>CONCATENATE($A652,C652,G652,S652,R652)</f>
        <v>752</v>
      </c>
      <c r="C652" t="s" s="17">
        <v>37</v>
      </c>
      <c r="D652" s="18">
        <v>3</v>
      </c>
      <c r="E652" t="s" s="19">
        <v>65</v>
      </c>
      <c r="F652" s="18">
        <v>0</v>
      </c>
      <c r="G652" s="18">
        <v>0</v>
      </c>
      <c r="H652" t="s" s="19">
        <v>33</v>
      </c>
      <c r="I652" t="s" s="19">
        <v>743</v>
      </c>
      <c r="J652" s="18">
        <v>4272</v>
      </c>
      <c r="K652" s="18">
        <v>2142</v>
      </c>
      <c r="L652" s="18">
        <v>6974</v>
      </c>
      <c r="M652" s="20">
        <v>0.0851123</v>
      </c>
      <c r="N652" s="18">
        <v>8</v>
      </c>
      <c r="O652" s="18">
        <v>1</v>
      </c>
      <c r="P652" s="18">
        <v>3</v>
      </c>
      <c r="Q652" s="18">
        <v>2</v>
      </c>
      <c r="R652" s="18">
        <v>5</v>
      </c>
      <c r="S652" t="s" s="19">
        <v>47</v>
      </c>
      <c r="T652" s="18">
        <v>0</v>
      </c>
      <c r="U652" s="18">
        <v>0</v>
      </c>
      <c r="V652" s="18">
        <v>100000</v>
      </c>
      <c r="W652" t="s" s="19">
        <v>39</v>
      </c>
    </row>
    <row r="653" ht="20.05" customHeight="1">
      <c r="A653" s="15">
        <v>41</v>
      </c>
      <c r="B653" t="s" s="16">
        <f>CONCATENATE($A653,C653,G653,S653,R653)</f>
        <v>753</v>
      </c>
      <c r="C653" t="s" s="17">
        <v>31</v>
      </c>
      <c r="D653" s="18">
        <v>3</v>
      </c>
      <c r="E653" t="s" s="19">
        <v>65</v>
      </c>
      <c r="F653" s="18">
        <v>0</v>
      </c>
      <c r="G653" s="18">
        <v>1</v>
      </c>
      <c r="H653" t="s" s="19">
        <v>33</v>
      </c>
      <c r="I653" t="s" s="19">
        <v>743</v>
      </c>
      <c r="J653" s="18">
        <v>4282</v>
      </c>
      <c r="K653" s="18">
        <v>2152</v>
      </c>
      <c r="L653" s="18">
        <v>6994</v>
      </c>
      <c r="M653" s="20">
        <v>0.0749354</v>
      </c>
      <c r="N653" s="18">
        <v>8</v>
      </c>
      <c r="O653" s="18">
        <v>1</v>
      </c>
      <c r="P653" t="s" s="19">
        <v>35</v>
      </c>
      <c r="Q653" t="s" s="19">
        <v>35</v>
      </c>
      <c r="R653" t="s" s="19">
        <v>35</v>
      </c>
      <c r="S653" t="s" s="19">
        <v>35</v>
      </c>
      <c r="T653" t="s" s="19">
        <v>35</v>
      </c>
      <c r="U653" t="s" s="19">
        <v>35</v>
      </c>
      <c r="V653" t="s" s="19">
        <v>35</v>
      </c>
      <c r="W653" t="s" s="19">
        <v>35</v>
      </c>
    </row>
    <row r="654" ht="20.05" customHeight="1">
      <c r="A654" s="15">
        <v>41</v>
      </c>
      <c r="B654" t="s" s="16">
        <f>CONCATENATE($A654,C654,G654,S654,R654)</f>
        <v>754</v>
      </c>
      <c r="C654" t="s" s="17">
        <v>52</v>
      </c>
      <c r="D654" s="18">
        <v>3</v>
      </c>
      <c r="E654" t="s" s="19">
        <v>65</v>
      </c>
      <c r="F654" s="18">
        <v>0</v>
      </c>
      <c r="G654" s="18">
        <v>1</v>
      </c>
      <c r="H654" t="s" s="19">
        <v>33</v>
      </c>
      <c r="I654" t="s" s="19">
        <v>53</v>
      </c>
      <c r="J654" s="18">
        <v>772</v>
      </c>
      <c r="K654" s="18">
        <v>392</v>
      </c>
      <c r="L654" s="18">
        <v>967</v>
      </c>
      <c r="M654" s="20">
        <v>0.210261</v>
      </c>
      <c r="N654" s="18">
        <v>8</v>
      </c>
      <c r="O654" s="18">
        <v>1</v>
      </c>
      <c r="P654" t="s" s="19">
        <v>35</v>
      </c>
      <c r="Q654" t="s" s="19">
        <v>35</v>
      </c>
      <c r="R654" t="s" s="19">
        <v>35</v>
      </c>
      <c r="S654" t="s" s="19">
        <v>35</v>
      </c>
      <c r="T654" t="s" s="19">
        <v>35</v>
      </c>
      <c r="U654" t="s" s="19">
        <v>35</v>
      </c>
      <c r="V654" t="s" s="19">
        <v>35</v>
      </c>
      <c r="W654" t="s" s="19">
        <v>35</v>
      </c>
    </row>
    <row r="655" ht="20.05" customHeight="1">
      <c r="A655" s="15">
        <v>41</v>
      </c>
      <c r="B655" t="s" s="16">
        <f>CONCATENATE($A655,C655,G655,S655,R655)</f>
        <v>755</v>
      </c>
      <c r="C655" t="s" s="17">
        <v>37</v>
      </c>
      <c r="D655" s="18">
        <v>3</v>
      </c>
      <c r="E655" t="s" s="19">
        <v>65</v>
      </c>
      <c r="F655" s="18">
        <v>0</v>
      </c>
      <c r="G655" s="18">
        <v>1</v>
      </c>
      <c r="H655" t="s" s="19">
        <v>33</v>
      </c>
      <c r="I655" t="s" s="19">
        <v>743</v>
      </c>
      <c r="J655" s="18">
        <v>4272</v>
      </c>
      <c r="K655" s="18">
        <v>2142</v>
      </c>
      <c r="L655" s="18">
        <v>6974</v>
      </c>
      <c r="M655" s="20">
        <v>0.136619</v>
      </c>
      <c r="N655" s="18">
        <v>8</v>
      </c>
      <c r="O655" s="18">
        <v>1</v>
      </c>
      <c r="P655" s="18">
        <v>4</v>
      </c>
      <c r="Q655" s="18">
        <v>3</v>
      </c>
      <c r="R655" s="18">
        <v>3</v>
      </c>
      <c r="S655" t="s" s="19">
        <v>43</v>
      </c>
      <c r="T655" s="18">
        <v>0</v>
      </c>
      <c r="U655" s="18">
        <v>0</v>
      </c>
      <c r="V655" s="18">
        <v>100000</v>
      </c>
      <c r="W655" t="s" s="19">
        <v>55</v>
      </c>
    </row>
    <row r="656" ht="20.05" customHeight="1">
      <c r="A656" s="15">
        <v>41</v>
      </c>
      <c r="B656" t="s" s="16">
        <f>CONCATENATE($A656,C656,G656,S656,R656)</f>
        <v>756</v>
      </c>
      <c r="C656" t="s" s="17">
        <v>57</v>
      </c>
      <c r="D656" s="18">
        <v>3</v>
      </c>
      <c r="E656" t="s" s="19">
        <v>65</v>
      </c>
      <c r="F656" s="18">
        <v>0</v>
      </c>
      <c r="G656" s="18">
        <v>0</v>
      </c>
      <c r="H656" t="s" s="19">
        <v>80</v>
      </c>
      <c r="I656" t="s" s="19">
        <v>58</v>
      </c>
      <c r="J656" s="18">
        <v>6424</v>
      </c>
      <c r="K656" s="18">
        <v>3218</v>
      </c>
      <c r="L656" s="18">
        <v>10992</v>
      </c>
      <c r="M656" s="20">
        <v>19.6753</v>
      </c>
      <c r="N656" s="18">
        <v>4</v>
      </c>
      <c r="O656" s="18">
        <v>1</v>
      </c>
      <c r="P656" t="s" s="19">
        <v>35</v>
      </c>
      <c r="Q656" t="s" s="19">
        <v>35</v>
      </c>
      <c r="R656" t="s" s="19">
        <v>35</v>
      </c>
      <c r="S656" t="s" s="19">
        <v>35</v>
      </c>
      <c r="T656" t="s" s="19">
        <v>35</v>
      </c>
      <c r="U656" t="s" s="19">
        <v>35</v>
      </c>
      <c r="V656" t="s" s="19">
        <v>35</v>
      </c>
      <c r="W656" t="s" s="19">
        <v>35</v>
      </c>
    </row>
    <row r="657" ht="20.05" customHeight="1">
      <c r="A657" s="15">
        <v>41</v>
      </c>
      <c r="B657" t="s" s="16">
        <f>CONCATENATE($A657,C657,G657,S657,R657)</f>
        <v>757</v>
      </c>
      <c r="C657" t="s" s="17">
        <v>60</v>
      </c>
      <c r="D657" s="18">
        <v>3</v>
      </c>
      <c r="E657" t="s" s="19">
        <v>65</v>
      </c>
      <c r="F657" s="18">
        <v>0</v>
      </c>
      <c r="G657" s="18">
        <v>0</v>
      </c>
      <c r="H657" t="s" s="19">
        <v>80</v>
      </c>
      <c r="I657" t="s" s="19">
        <v>58</v>
      </c>
      <c r="J657" s="18">
        <v>3984</v>
      </c>
      <c r="K657" s="18">
        <v>1998</v>
      </c>
      <c r="L657" s="18">
        <v>6226</v>
      </c>
      <c r="M657" s="20">
        <v>15.6703</v>
      </c>
      <c r="N657" s="18">
        <v>4</v>
      </c>
      <c r="O657" s="18">
        <v>1</v>
      </c>
      <c r="P657" t="s" s="19">
        <v>35</v>
      </c>
      <c r="Q657" t="s" s="19">
        <v>35</v>
      </c>
      <c r="R657" t="s" s="19">
        <v>35</v>
      </c>
      <c r="S657" t="s" s="19">
        <v>35</v>
      </c>
      <c r="T657" t="s" s="19">
        <v>35</v>
      </c>
      <c r="U657" t="s" s="19">
        <v>35</v>
      </c>
      <c r="V657" t="s" s="19">
        <v>35</v>
      </c>
      <c r="W657" t="s" s="19">
        <v>35</v>
      </c>
    </row>
    <row r="658" ht="20.05" customHeight="1">
      <c r="A658" s="15">
        <v>41</v>
      </c>
      <c r="B658" t="s" s="16">
        <f>CONCATENATE($A658,C658,G658,S658,R658)</f>
        <v>758</v>
      </c>
      <c r="C658" t="s" s="17">
        <v>62</v>
      </c>
      <c r="D658" s="18">
        <v>3</v>
      </c>
      <c r="E658" t="s" s="19">
        <v>65</v>
      </c>
      <c r="F658" s="18">
        <v>0</v>
      </c>
      <c r="G658" s="18">
        <v>0</v>
      </c>
      <c r="H658" t="s" s="19">
        <v>80</v>
      </c>
      <c r="I658" t="s" s="19">
        <v>58</v>
      </c>
      <c r="J658" s="18">
        <v>5456</v>
      </c>
      <c r="K658" s="18">
        <v>2734</v>
      </c>
      <c r="L658" s="18">
        <v>9132</v>
      </c>
      <c r="M658" s="20">
        <v>16.8663</v>
      </c>
      <c r="N658" s="18">
        <v>4</v>
      </c>
      <c r="O658" s="18">
        <v>1</v>
      </c>
      <c r="P658" t="s" s="19">
        <v>35</v>
      </c>
      <c r="Q658" t="s" s="19">
        <v>35</v>
      </c>
      <c r="R658" t="s" s="19">
        <v>35</v>
      </c>
      <c r="S658" t="s" s="19">
        <v>35</v>
      </c>
      <c r="T658" t="s" s="19">
        <v>35</v>
      </c>
      <c r="U658" t="s" s="19">
        <v>35</v>
      </c>
      <c r="V658" t="s" s="19">
        <v>35</v>
      </c>
      <c r="W658" t="s" s="19">
        <v>35</v>
      </c>
    </row>
    <row r="659" ht="20.05" customHeight="1">
      <c r="A659" s="15">
        <v>42</v>
      </c>
      <c r="B659" t="s" s="16">
        <f>CONCATENATE($A659,C659,G659,S659,R659)</f>
        <v>759</v>
      </c>
      <c r="C659" t="s" s="17">
        <v>31</v>
      </c>
      <c r="D659" s="18">
        <v>3</v>
      </c>
      <c r="E659" t="s" s="19">
        <v>53</v>
      </c>
      <c r="F659" s="18">
        <v>0</v>
      </c>
      <c r="G659" s="18">
        <v>0</v>
      </c>
      <c r="H659" t="s" s="19">
        <v>33</v>
      </c>
      <c r="I659" t="s" s="19">
        <v>34</v>
      </c>
      <c r="J659" s="18">
        <v>2064</v>
      </c>
      <c r="K659" s="18">
        <v>1038</v>
      </c>
      <c r="L659" s="18">
        <v>3046</v>
      </c>
      <c r="M659" s="20">
        <v>0.0297186</v>
      </c>
      <c r="N659" s="18">
        <v>8</v>
      </c>
      <c r="O659" s="18">
        <v>1</v>
      </c>
      <c r="P659" t="s" s="19">
        <v>35</v>
      </c>
      <c r="Q659" t="s" s="19">
        <v>35</v>
      </c>
      <c r="R659" t="s" s="19">
        <v>35</v>
      </c>
      <c r="S659" t="s" s="19">
        <v>35</v>
      </c>
      <c r="T659" t="s" s="19">
        <v>35</v>
      </c>
      <c r="U659" t="s" s="19">
        <v>35</v>
      </c>
      <c r="V659" t="s" s="19">
        <v>35</v>
      </c>
      <c r="W659" t="s" s="19">
        <v>35</v>
      </c>
    </row>
    <row r="660" ht="20.05" customHeight="1">
      <c r="A660" s="15">
        <v>42</v>
      </c>
      <c r="B660" t="s" s="16">
        <f>CONCATENATE($A660,C660,G660,S660,R660)</f>
        <v>760</v>
      </c>
      <c r="C660" t="s" s="17">
        <v>37</v>
      </c>
      <c r="D660" s="18">
        <v>3</v>
      </c>
      <c r="E660" t="s" s="19">
        <v>53</v>
      </c>
      <c r="F660" s="18">
        <v>0</v>
      </c>
      <c r="G660" s="18">
        <v>0</v>
      </c>
      <c r="H660" t="s" s="19">
        <v>33</v>
      </c>
      <c r="I660" t="s" s="19">
        <v>34</v>
      </c>
      <c r="J660" s="18">
        <v>2064</v>
      </c>
      <c r="K660" s="18">
        <v>1038</v>
      </c>
      <c r="L660" s="18">
        <v>3046</v>
      </c>
      <c r="M660" s="20">
        <v>0.0386607</v>
      </c>
      <c r="N660" s="18">
        <v>8</v>
      </c>
      <c r="O660" s="18">
        <v>1</v>
      </c>
      <c r="P660" s="18">
        <v>3</v>
      </c>
      <c r="Q660" s="18">
        <v>2</v>
      </c>
      <c r="R660" s="18">
        <v>1</v>
      </c>
      <c r="S660" t="s" s="19">
        <v>38</v>
      </c>
      <c r="T660" s="18">
        <v>0</v>
      </c>
      <c r="U660" s="18">
        <v>0</v>
      </c>
      <c r="V660" s="18">
        <v>100000</v>
      </c>
      <c r="W660" t="s" s="19">
        <v>39</v>
      </c>
    </row>
    <row r="661" ht="20.05" customHeight="1">
      <c r="A661" s="15">
        <v>42</v>
      </c>
      <c r="B661" t="s" s="16">
        <f>CONCATENATE($A661,C661,G661,S661,R661)</f>
        <v>761</v>
      </c>
      <c r="C661" t="s" s="17">
        <v>37</v>
      </c>
      <c r="D661" s="18">
        <v>3</v>
      </c>
      <c r="E661" t="s" s="19">
        <v>53</v>
      </c>
      <c r="F661" s="18">
        <v>0</v>
      </c>
      <c r="G661" s="18">
        <v>0</v>
      </c>
      <c r="H661" t="s" s="19">
        <v>33</v>
      </c>
      <c r="I661" t="s" s="19">
        <v>34</v>
      </c>
      <c r="J661" s="18">
        <v>2064</v>
      </c>
      <c r="K661" s="18">
        <v>1038</v>
      </c>
      <c r="L661" s="18">
        <v>3046</v>
      </c>
      <c r="M661" s="20">
        <v>0.0376362</v>
      </c>
      <c r="N661" s="18">
        <v>8</v>
      </c>
      <c r="O661" s="18">
        <v>1</v>
      </c>
      <c r="P661" s="18">
        <v>3</v>
      </c>
      <c r="Q661" s="18">
        <v>2</v>
      </c>
      <c r="R661" s="18">
        <v>3</v>
      </c>
      <c r="S661" t="s" s="19">
        <v>38</v>
      </c>
      <c r="T661" s="18">
        <v>0</v>
      </c>
      <c r="U661" s="18">
        <v>0</v>
      </c>
      <c r="V661" s="18">
        <v>100000</v>
      </c>
      <c r="W661" t="s" s="19">
        <v>39</v>
      </c>
    </row>
    <row r="662" ht="20.05" customHeight="1">
      <c r="A662" s="15">
        <v>42</v>
      </c>
      <c r="B662" t="s" s="16">
        <f>CONCATENATE($A662,C662,G662,S662,R662)</f>
        <v>762</v>
      </c>
      <c r="C662" t="s" s="17">
        <v>37</v>
      </c>
      <c r="D662" s="18">
        <v>3</v>
      </c>
      <c r="E662" t="s" s="19">
        <v>53</v>
      </c>
      <c r="F662" s="18">
        <v>0</v>
      </c>
      <c r="G662" s="18">
        <v>0</v>
      </c>
      <c r="H662" t="s" s="19">
        <v>33</v>
      </c>
      <c r="I662" t="s" s="19">
        <v>34</v>
      </c>
      <c r="J662" s="18">
        <v>2064</v>
      </c>
      <c r="K662" s="18">
        <v>1038</v>
      </c>
      <c r="L662" s="18">
        <v>3046</v>
      </c>
      <c r="M662" s="20">
        <v>0.0381142</v>
      </c>
      <c r="N662" s="18">
        <v>8</v>
      </c>
      <c r="O662" s="18">
        <v>1</v>
      </c>
      <c r="P662" s="18">
        <v>3</v>
      </c>
      <c r="Q662" s="18">
        <v>2</v>
      </c>
      <c r="R662" s="18">
        <v>5</v>
      </c>
      <c r="S662" t="s" s="19">
        <v>38</v>
      </c>
      <c r="T662" s="18">
        <v>0</v>
      </c>
      <c r="U662" s="18">
        <v>0</v>
      </c>
      <c r="V662" s="18">
        <v>100000</v>
      </c>
      <c r="W662" t="s" s="19">
        <v>39</v>
      </c>
    </row>
    <row r="663" ht="20.05" customHeight="1">
      <c r="A663" s="15">
        <v>42</v>
      </c>
      <c r="B663" t="s" s="16">
        <f>CONCATENATE($A663,C663,G663,S663,R663)</f>
        <v>763</v>
      </c>
      <c r="C663" t="s" s="17">
        <v>37</v>
      </c>
      <c r="D663" s="18">
        <v>3</v>
      </c>
      <c r="E663" t="s" s="19">
        <v>53</v>
      </c>
      <c r="F663" s="18">
        <v>0</v>
      </c>
      <c r="G663" s="18">
        <v>0</v>
      </c>
      <c r="H663" t="s" s="19">
        <v>33</v>
      </c>
      <c r="I663" t="s" s="19">
        <v>34</v>
      </c>
      <c r="J663" s="18">
        <v>2064</v>
      </c>
      <c r="K663" s="18">
        <v>1038</v>
      </c>
      <c r="L663" s="18">
        <v>3046</v>
      </c>
      <c r="M663" s="20">
        <v>0.0389414</v>
      </c>
      <c r="N663" s="18">
        <v>8</v>
      </c>
      <c r="O663" s="18">
        <v>1</v>
      </c>
      <c r="P663" s="18">
        <v>3</v>
      </c>
      <c r="Q663" s="18">
        <v>2</v>
      </c>
      <c r="R663" s="18">
        <v>1</v>
      </c>
      <c r="S663" t="s" s="19">
        <v>43</v>
      </c>
      <c r="T663" s="18">
        <v>0</v>
      </c>
      <c r="U663" s="18">
        <v>0</v>
      </c>
      <c r="V663" s="18">
        <v>100000</v>
      </c>
      <c r="W663" t="s" s="19">
        <v>39</v>
      </c>
    </row>
    <row r="664" ht="20.05" customHeight="1">
      <c r="A664" s="15">
        <v>42</v>
      </c>
      <c r="B664" t="s" s="16">
        <f>CONCATENATE($A664,C664,G664,S664,R664)</f>
        <v>764</v>
      </c>
      <c r="C664" t="s" s="17">
        <v>37</v>
      </c>
      <c r="D664" s="18">
        <v>3</v>
      </c>
      <c r="E664" t="s" s="19">
        <v>53</v>
      </c>
      <c r="F664" s="18">
        <v>0</v>
      </c>
      <c r="G664" s="18">
        <v>0</v>
      </c>
      <c r="H664" t="s" s="19">
        <v>33</v>
      </c>
      <c r="I664" t="s" s="19">
        <v>34</v>
      </c>
      <c r="J664" s="18">
        <v>2064</v>
      </c>
      <c r="K664" s="18">
        <v>1038</v>
      </c>
      <c r="L664" s="18">
        <v>3046</v>
      </c>
      <c r="M664" s="20">
        <v>0.0384676</v>
      </c>
      <c r="N664" s="18">
        <v>8</v>
      </c>
      <c r="O664" s="18">
        <v>1</v>
      </c>
      <c r="P664" s="18">
        <v>3</v>
      </c>
      <c r="Q664" s="18">
        <v>2</v>
      </c>
      <c r="R664" s="18">
        <v>3</v>
      </c>
      <c r="S664" t="s" s="19">
        <v>43</v>
      </c>
      <c r="T664" s="18">
        <v>0</v>
      </c>
      <c r="U664" s="18">
        <v>0</v>
      </c>
      <c r="V664" s="18">
        <v>100000</v>
      </c>
      <c r="W664" t="s" s="19">
        <v>39</v>
      </c>
    </row>
    <row r="665" ht="20.05" customHeight="1">
      <c r="A665" s="15">
        <v>42</v>
      </c>
      <c r="B665" t="s" s="16">
        <f>CONCATENATE($A665,C665,G665,S665,R665)</f>
        <v>765</v>
      </c>
      <c r="C665" t="s" s="17">
        <v>37</v>
      </c>
      <c r="D665" s="18">
        <v>3</v>
      </c>
      <c r="E665" t="s" s="19">
        <v>53</v>
      </c>
      <c r="F665" s="18">
        <v>0</v>
      </c>
      <c r="G665" s="18">
        <v>0</v>
      </c>
      <c r="H665" t="s" s="19">
        <v>33</v>
      </c>
      <c r="I665" t="s" s="19">
        <v>34</v>
      </c>
      <c r="J665" s="18">
        <v>2064</v>
      </c>
      <c r="K665" s="18">
        <v>1038</v>
      </c>
      <c r="L665" s="18">
        <v>3046</v>
      </c>
      <c r="M665" s="20">
        <v>0.0377579</v>
      </c>
      <c r="N665" s="18">
        <v>8</v>
      </c>
      <c r="O665" s="18">
        <v>1</v>
      </c>
      <c r="P665" s="18">
        <v>3</v>
      </c>
      <c r="Q665" s="18">
        <v>2</v>
      </c>
      <c r="R665" s="18">
        <v>5</v>
      </c>
      <c r="S665" t="s" s="19">
        <v>43</v>
      </c>
      <c r="T665" s="18">
        <v>0</v>
      </c>
      <c r="U665" s="18">
        <v>0</v>
      </c>
      <c r="V665" s="18">
        <v>100000</v>
      </c>
      <c r="W665" t="s" s="19">
        <v>39</v>
      </c>
    </row>
    <row r="666" ht="20.05" customHeight="1">
      <c r="A666" s="15">
        <v>42</v>
      </c>
      <c r="B666" t="s" s="16">
        <f>CONCATENATE($A666,C666,G666,S666,R666)</f>
        <v>766</v>
      </c>
      <c r="C666" t="s" s="17">
        <v>37</v>
      </c>
      <c r="D666" s="18">
        <v>3</v>
      </c>
      <c r="E666" t="s" s="19">
        <v>53</v>
      </c>
      <c r="F666" s="18">
        <v>0</v>
      </c>
      <c r="G666" s="18">
        <v>0</v>
      </c>
      <c r="H666" t="s" s="19">
        <v>33</v>
      </c>
      <c r="I666" t="s" s="19">
        <v>34</v>
      </c>
      <c r="J666" s="18">
        <v>2064</v>
      </c>
      <c r="K666" s="18">
        <v>1038</v>
      </c>
      <c r="L666" s="18">
        <v>3046</v>
      </c>
      <c r="M666" s="20">
        <v>0.0389213</v>
      </c>
      <c r="N666" s="18">
        <v>8</v>
      </c>
      <c r="O666" s="18">
        <v>1</v>
      </c>
      <c r="P666" s="18">
        <v>3</v>
      </c>
      <c r="Q666" s="18">
        <v>2</v>
      </c>
      <c r="R666" s="18">
        <v>1</v>
      </c>
      <c r="S666" t="s" s="19">
        <v>47</v>
      </c>
      <c r="T666" s="18">
        <v>0</v>
      </c>
      <c r="U666" s="18">
        <v>0</v>
      </c>
      <c r="V666" s="18">
        <v>100000</v>
      </c>
      <c r="W666" t="s" s="19">
        <v>39</v>
      </c>
    </row>
    <row r="667" ht="20.05" customHeight="1">
      <c r="A667" s="15">
        <v>42</v>
      </c>
      <c r="B667" t="s" s="16">
        <f>CONCATENATE($A667,C667,G667,S667,R667)</f>
        <v>767</v>
      </c>
      <c r="C667" t="s" s="17">
        <v>37</v>
      </c>
      <c r="D667" s="18">
        <v>3</v>
      </c>
      <c r="E667" t="s" s="19">
        <v>53</v>
      </c>
      <c r="F667" s="18">
        <v>0</v>
      </c>
      <c r="G667" s="18">
        <v>0</v>
      </c>
      <c r="H667" t="s" s="19">
        <v>33</v>
      </c>
      <c r="I667" t="s" s="19">
        <v>34</v>
      </c>
      <c r="J667" s="18">
        <v>2064</v>
      </c>
      <c r="K667" s="18">
        <v>1038</v>
      </c>
      <c r="L667" s="18">
        <v>3046</v>
      </c>
      <c r="M667" s="20">
        <v>0.037955</v>
      </c>
      <c r="N667" s="18">
        <v>8</v>
      </c>
      <c r="O667" s="18">
        <v>1</v>
      </c>
      <c r="P667" s="18">
        <v>3</v>
      </c>
      <c r="Q667" s="18">
        <v>2</v>
      </c>
      <c r="R667" s="18">
        <v>3</v>
      </c>
      <c r="S667" t="s" s="19">
        <v>47</v>
      </c>
      <c r="T667" s="18">
        <v>0</v>
      </c>
      <c r="U667" s="18">
        <v>0</v>
      </c>
      <c r="V667" s="18">
        <v>100000</v>
      </c>
      <c r="W667" t="s" s="19">
        <v>39</v>
      </c>
    </row>
    <row r="668" ht="20.05" customHeight="1">
      <c r="A668" s="15">
        <v>42</v>
      </c>
      <c r="B668" t="s" s="16">
        <f>CONCATENATE($A668,C668,G668,S668,R668)</f>
        <v>768</v>
      </c>
      <c r="C668" t="s" s="17">
        <v>37</v>
      </c>
      <c r="D668" s="18">
        <v>3</v>
      </c>
      <c r="E668" t="s" s="19">
        <v>53</v>
      </c>
      <c r="F668" s="18">
        <v>0</v>
      </c>
      <c r="G668" s="18">
        <v>0</v>
      </c>
      <c r="H668" t="s" s="19">
        <v>33</v>
      </c>
      <c r="I668" t="s" s="19">
        <v>34</v>
      </c>
      <c r="J668" s="18">
        <v>2064</v>
      </c>
      <c r="K668" s="18">
        <v>1038</v>
      </c>
      <c r="L668" s="18">
        <v>3046</v>
      </c>
      <c r="M668" s="20">
        <v>0.0383283</v>
      </c>
      <c r="N668" s="18">
        <v>8</v>
      </c>
      <c r="O668" s="18">
        <v>1</v>
      </c>
      <c r="P668" s="18">
        <v>3</v>
      </c>
      <c r="Q668" s="18">
        <v>2</v>
      </c>
      <c r="R668" s="18">
        <v>5</v>
      </c>
      <c r="S668" t="s" s="19">
        <v>47</v>
      </c>
      <c r="T668" s="18">
        <v>0</v>
      </c>
      <c r="U668" s="18">
        <v>0</v>
      </c>
      <c r="V668" s="18">
        <v>100000</v>
      </c>
      <c r="W668" t="s" s="19">
        <v>39</v>
      </c>
    </row>
    <row r="669" ht="20.05" customHeight="1">
      <c r="A669" s="15">
        <v>42</v>
      </c>
      <c r="B669" t="s" s="16">
        <f>CONCATENATE($A669,C669,G669,S669,R669)</f>
        <v>769</v>
      </c>
      <c r="C669" t="s" s="17">
        <v>31</v>
      </c>
      <c r="D669" s="18">
        <v>3</v>
      </c>
      <c r="E669" t="s" s="19">
        <v>53</v>
      </c>
      <c r="F669" s="18">
        <v>0</v>
      </c>
      <c r="G669" s="18">
        <v>1</v>
      </c>
      <c r="H669" t="s" s="19">
        <v>33</v>
      </c>
      <c r="I669" t="s" s="19">
        <v>34</v>
      </c>
      <c r="J669" s="18">
        <v>2070</v>
      </c>
      <c r="K669" s="18">
        <v>1044</v>
      </c>
      <c r="L669" s="18">
        <v>3058</v>
      </c>
      <c r="M669" s="20">
        <v>0.0299688</v>
      </c>
      <c r="N669" s="18">
        <v>8</v>
      </c>
      <c r="O669" s="18">
        <v>1</v>
      </c>
      <c r="P669" t="s" s="19">
        <v>35</v>
      </c>
      <c r="Q669" t="s" s="19">
        <v>35</v>
      </c>
      <c r="R669" t="s" s="19">
        <v>35</v>
      </c>
      <c r="S669" t="s" s="19">
        <v>35</v>
      </c>
      <c r="T669" t="s" s="19">
        <v>35</v>
      </c>
      <c r="U669" t="s" s="19">
        <v>35</v>
      </c>
      <c r="V669" t="s" s="19">
        <v>35</v>
      </c>
      <c r="W669" t="s" s="19">
        <v>35</v>
      </c>
    </row>
    <row r="670" ht="20.05" customHeight="1">
      <c r="A670" s="15">
        <v>42</v>
      </c>
      <c r="B670" t="s" s="16">
        <f>CONCATENATE($A670,C670,G670,S670,R670)</f>
        <v>770</v>
      </c>
      <c r="C670" t="s" s="17">
        <v>52</v>
      </c>
      <c r="D670" s="18">
        <v>3</v>
      </c>
      <c r="E670" t="s" s="19">
        <v>53</v>
      </c>
      <c r="F670" s="18">
        <v>0</v>
      </c>
      <c r="G670" s="18">
        <v>1</v>
      </c>
      <c r="H670" t="s" s="19">
        <v>33</v>
      </c>
      <c r="I670" t="s" s="19">
        <v>53</v>
      </c>
      <c r="J670" s="18">
        <v>492</v>
      </c>
      <c r="K670" s="18">
        <v>252</v>
      </c>
      <c r="L670" s="18">
        <v>583</v>
      </c>
      <c r="M670" s="20">
        <v>0.0440944</v>
      </c>
      <c r="N670" s="18">
        <v>8</v>
      </c>
      <c r="O670" s="18">
        <v>1</v>
      </c>
      <c r="P670" t="s" s="19">
        <v>35</v>
      </c>
      <c r="Q670" t="s" s="19">
        <v>35</v>
      </c>
      <c r="R670" t="s" s="19">
        <v>35</v>
      </c>
      <c r="S670" t="s" s="19">
        <v>35</v>
      </c>
      <c r="T670" t="s" s="19">
        <v>35</v>
      </c>
      <c r="U670" t="s" s="19">
        <v>35</v>
      </c>
      <c r="V670" t="s" s="19">
        <v>35</v>
      </c>
      <c r="W670" t="s" s="19">
        <v>35</v>
      </c>
    </row>
    <row r="671" ht="20.05" customHeight="1">
      <c r="A671" s="15">
        <v>42</v>
      </c>
      <c r="B671" t="s" s="16">
        <f>CONCATENATE($A671,C671,G671,S671,R671)</f>
        <v>771</v>
      </c>
      <c r="C671" t="s" s="17">
        <v>37</v>
      </c>
      <c r="D671" s="18">
        <v>3</v>
      </c>
      <c r="E671" t="s" s="19">
        <v>53</v>
      </c>
      <c r="F671" s="18">
        <v>0</v>
      </c>
      <c r="G671" s="18">
        <v>1</v>
      </c>
      <c r="H671" t="s" s="19">
        <v>33</v>
      </c>
      <c r="I671" t="s" s="19">
        <v>34</v>
      </c>
      <c r="J671" s="18">
        <v>2064</v>
      </c>
      <c r="K671" s="18">
        <v>1038</v>
      </c>
      <c r="L671" s="18">
        <v>3046</v>
      </c>
      <c r="M671" s="20">
        <v>0.0386334</v>
      </c>
      <c r="N671" s="18">
        <v>8</v>
      </c>
      <c r="O671" s="18">
        <v>1</v>
      </c>
      <c r="P671" s="18">
        <v>3</v>
      </c>
      <c r="Q671" s="18">
        <v>2</v>
      </c>
      <c r="R671" s="18">
        <v>3</v>
      </c>
      <c r="S671" t="s" s="19">
        <v>43</v>
      </c>
      <c r="T671" s="18">
        <v>0</v>
      </c>
      <c r="U671" s="18">
        <v>0</v>
      </c>
      <c r="V671" s="18">
        <v>100000</v>
      </c>
      <c r="W671" t="s" s="19">
        <v>55</v>
      </c>
    </row>
    <row r="672" ht="20.05" customHeight="1">
      <c r="A672" s="15">
        <v>42</v>
      </c>
      <c r="B672" t="s" s="16">
        <f>CONCATENATE($A672,C672,G672,S672,R672)</f>
        <v>772</v>
      </c>
      <c r="C672" t="s" s="17">
        <v>57</v>
      </c>
      <c r="D672" s="18">
        <v>3</v>
      </c>
      <c r="E672" t="s" s="19">
        <v>53</v>
      </c>
      <c r="F672" s="18">
        <v>0</v>
      </c>
      <c r="G672" s="18">
        <v>0</v>
      </c>
      <c r="H672" t="s" s="19">
        <v>33</v>
      </c>
      <c r="I672" t="s" s="19">
        <v>58</v>
      </c>
      <c r="J672" s="18">
        <v>2192</v>
      </c>
      <c r="K672" s="18">
        <v>1102</v>
      </c>
      <c r="L672" s="18">
        <v>3334</v>
      </c>
      <c r="M672" s="20">
        <v>0.552782</v>
      </c>
      <c r="N672" s="18">
        <v>4</v>
      </c>
      <c r="O672" s="18">
        <v>1</v>
      </c>
      <c r="P672" t="s" s="19">
        <v>35</v>
      </c>
      <c r="Q672" t="s" s="19">
        <v>35</v>
      </c>
      <c r="R672" t="s" s="19">
        <v>35</v>
      </c>
      <c r="S672" t="s" s="19">
        <v>35</v>
      </c>
      <c r="T672" t="s" s="19">
        <v>35</v>
      </c>
      <c r="U672" t="s" s="19">
        <v>35</v>
      </c>
      <c r="V672" t="s" s="19">
        <v>35</v>
      </c>
      <c r="W672" t="s" s="19">
        <v>35</v>
      </c>
    </row>
    <row r="673" ht="20.05" customHeight="1">
      <c r="A673" s="15">
        <v>42</v>
      </c>
      <c r="B673" t="s" s="16">
        <f>CONCATENATE($A673,C673,G673,S673,R673)</f>
        <v>773</v>
      </c>
      <c r="C673" t="s" s="17">
        <v>60</v>
      </c>
      <c r="D673" s="18">
        <v>3</v>
      </c>
      <c r="E673" t="s" s="19">
        <v>53</v>
      </c>
      <c r="F673" s="18">
        <v>0</v>
      </c>
      <c r="G673" s="18">
        <v>0</v>
      </c>
      <c r="H673" t="s" s="19">
        <v>33</v>
      </c>
      <c r="I673" t="s" s="19">
        <v>58</v>
      </c>
      <c r="J673" s="18">
        <v>2192</v>
      </c>
      <c r="K673" s="18">
        <v>1102</v>
      </c>
      <c r="L673" s="18">
        <v>3334</v>
      </c>
      <c r="M673" s="20">
        <v>0.348668</v>
      </c>
      <c r="N673" s="18">
        <v>4</v>
      </c>
      <c r="O673" s="18">
        <v>1</v>
      </c>
      <c r="P673" t="s" s="19">
        <v>35</v>
      </c>
      <c r="Q673" t="s" s="19">
        <v>35</v>
      </c>
      <c r="R673" t="s" s="19">
        <v>35</v>
      </c>
      <c r="S673" t="s" s="19">
        <v>35</v>
      </c>
      <c r="T673" t="s" s="19">
        <v>35</v>
      </c>
      <c r="U673" t="s" s="19">
        <v>35</v>
      </c>
      <c r="V673" t="s" s="19">
        <v>35</v>
      </c>
      <c r="W673" t="s" s="19">
        <v>35</v>
      </c>
    </row>
    <row r="674" ht="20.05" customHeight="1">
      <c r="A674" s="15">
        <v>42</v>
      </c>
      <c r="B674" t="s" s="16">
        <f>CONCATENATE($A674,C674,G674,S674,R674)</f>
        <v>774</v>
      </c>
      <c r="C674" t="s" s="17">
        <v>62</v>
      </c>
      <c r="D674" s="18">
        <v>3</v>
      </c>
      <c r="E674" t="s" s="19">
        <v>53</v>
      </c>
      <c r="F674" s="18">
        <v>0</v>
      </c>
      <c r="G674" s="18">
        <v>0</v>
      </c>
      <c r="H674" t="s" s="19">
        <v>33</v>
      </c>
      <c r="I674" t="s" s="19">
        <v>58</v>
      </c>
      <c r="J674" s="18">
        <v>2192</v>
      </c>
      <c r="K674" s="18">
        <v>1102</v>
      </c>
      <c r="L674" s="18">
        <v>3334</v>
      </c>
      <c r="M674" s="20">
        <v>0.36604</v>
      </c>
      <c r="N674" s="18">
        <v>4</v>
      </c>
      <c r="O674" s="18">
        <v>1</v>
      </c>
      <c r="P674" t="s" s="19">
        <v>35</v>
      </c>
      <c r="Q674" t="s" s="19">
        <v>35</v>
      </c>
      <c r="R674" t="s" s="19">
        <v>35</v>
      </c>
      <c r="S674" t="s" s="19">
        <v>35</v>
      </c>
      <c r="T674" t="s" s="19">
        <v>35</v>
      </c>
      <c r="U674" t="s" s="19">
        <v>35</v>
      </c>
      <c r="V674" t="s" s="19">
        <v>35</v>
      </c>
      <c r="W674" t="s" s="19">
        <v>35</v>
      </c>
    </row>
    <row r="675" ht="20.05" customHeight="1">
      <c r="A675" s="15">
        <v>43</v>
      </c>
      <c r="B675" t="s" s="16">
        <f>CONCATENATE($A675,C675,G675,S675,R675)</f>
        <v>775</v>
      </c>
      <c r="C675" t="s" s="17">
        <v>31</v>
      </c>
      <c r="D675" s="18">
        <v>3</v>
      </c>
      <c r="E675" t="s" s="19">
        <v>380</v>
      </c>
      <c r="F675" s="18">
        <v>1</v>
      </c>
      <c r="G675" s="18">
        <v>0</v>
      </c>
      <c r="H675" t="s" s="19">
        <v>80</v>
      </c>
      <c r="I675" t="s" s="19">
        <v>776</v>
      </c>
      <c r="J675" s="18">
        <v>4348</v>
      </c>
      <c r="K675" s="18">
        <v>2180</v>
      </c>
      <c r="L675" s="18">
        <v>7305</v>
      </c>
      <c r="M675" s="20">
        <v>1.0218</v>
      </c>
      <c r="N675" s="18">
        <v>8</v>
      </c>
      <c r="O675" s="18">
        <v>1</v>
      </c>
      <c r="P675" t="s" s="19">
        <v>35</v>
      </c>
      <c r="Q675" t="s" s="19">
        <v>35</v>
      </c>
      <c r="R675" t="s" s="19">
        <v>35</v>
      </c>
      <c r="S675" t="s" s="19">
        <v>35</v>
      </c>
      <c r="T675" t="s" s="19">
        <v>35</v>
      </c>
      <c r="U675" t="s" s="19">
        <v>35</v>
      </c>
      <c r="V675" t="s" s="19">
        <v>35</v>
      </c>
      <c r="W675" t="s" s="19">
        <v>35</v>
      </c>
    </row>
    <row r="676" ht="20.05" customHeight="1">
      <c r="A676" s="15">
        <v>43</v>
      </c>
      <c r="B676" t="s" s="16">
        <f>CONCATENATE($A676,C676,G676,S676,R676)</f>
        <v>777</v>
      </c>
      <c r="C676" t="s" s="17">
        <v>37</v>
      </c>
      <c r="D676" s="18">
        <v>3</v>
      </c>
      <c r="E676" t="s" s="19">
        <v>380</v>
      </c>
      <c r="F676" s="18">
        <v>1</v>
      </c>
      <c r="G676" s="18">
        <v>0</v>
      </c>
      <c r="H676" t="s" s="19">
        <v>80</v>
      </c>
      <c r="I676" t="s" s="19">
        <v>101</v>
      </c>
      <c r="J676" s="18">
        <v>1364</v>
      </c>
      <c r="K676" s="18">
        <v>688</v>
      </c>
      <c r="L676" s="18">
        <v>1969</v>
      </c>
      <c r="M676" s="20">
        <v>0.100256</v>
      </c>
      <c r="N676" s="18">
        <v>8</v>
      </c>
      <c r="O676" s="18">
        <v>1</v>
      </c>
      <c r="P676" s="18">
        <v>3</v>
      </c>
      <c r="Q676" s="18">
        <v>0</v>
      </c>
      <c r="R676" s="18">
        <v>1</v>
      </c>
      <c r="S676" t="s" s="19">
        <v>38</v>
      </c>
      <c r="T676" s="18">
        <v>0</v>
      </c>
      <c r="U676" s="18">
        <v>0</v>
      </c>
      <c r="V676" s="18">
        <v>100000</v>
      </c>
      <c r="W676" t="s" s="19">
        <v>39</v>
      </c>
    </row>
    <row r="677" ht="20.05" customHeight="1">
      <c r="A677" s="15">
        <v>43</v>
      </c>
      <c r="B677" t="s" s="16">
        <f>CONCATENATE($A677,C677,G677,S677,R677)</f>
        <v>778</v>
      </c>
      <c r="C677" t="s" s="17">
        <v>37</v>
      </c>
      <c r="D677" s="18">
        <v>3</v>
      </c>
      <c r="E677" t="s" s="19">
        <v>380</v>
      </c>
      <c r="F677" s="18">
        <v>1</v>
      </c>
      <c r="G677" s="18">
        <v>0</v>
      </c>
      <c r="H677" t="s" s="19">
        <v>80</v>
      </c>
      <c r="I677" t="s" s="19">
        <v>101</v>
      </c>
      <c r="J677" s="18">
        <v>1364</v>
      </c>
      <c r="K677" s="18">
        <v>688</v>
      </c>
      <c r="L677" s="18">
        <v>1969</v>
      </c>
      <c r="M677" s="20">
        <v>0.101347</v>
      </c>
      <c r="N677" s="18">
        <v>8</v>
      </c>
      <c r="O677" s="18">
        <v>1</v>
      </c>
      <c r="P677" s="18">
        <v>3</v>
      </c>
      <c r="Q677" s="18">
        <v>0</v>
      </c>
      <c r="R677" s="18">
        <v>3</v>
      </c>
      <c r="S677" t="s" s="19">
        <v>38</v>
      </c>
      <c r="T677" s="18">
        <v>0</v>
      </c>
      <c r="U677" s="18">
        <v>0</v>
      </c>
      <c r="V677" s="18">
        <v>100000</v>
      </c>
      <c r="W677" t="s" s="19">
        <v>39</v>
      </c>
    </row>
    <row r="678" ht="20.05" customHeight="1">
      <c r="A678" s="15">
        <v>43</v>
      </c>
      <c r="B678" t="s" s="16">
        <f>CONCATENATE($A678,C678,G678,S678,R678)</f>
        <v>779</v>
      </c>
      <c r="C678" t="s" s="17">
        <v>37</v>
      </c>
      <c r="D678" s="18">
        <v>3</v>
      </c>
      <c r="E678" t="s" s="19">
        <v>380</v>
      </c>
      <c r="F678" s="18">
        <v>1</v>
      </c>
      <c r="G678" s="18">
        <v>0</v>
      </c>
      <c r="H678" t="s" s="19">
        <v>80</v>
      </c>
      <c r="I678" t="s" s="19">
        <v>101</v>
      </c>
      <c r="J678" s="18">
        <v>1364</v>
      </c>
      <c r="K678" s="18">
        <v>688</v>
      </c>
      <c r="L678" s="18">
        <v>1969</v>
      </c>
      <c r="M678" s="20">
        <v>0.101421</v>
      </c>
      <c r="N678" s="18">
        <v>8</v>
      </c>
      <c r="O678" s="18">
        <v>1</v>
      </c>
      <c r="P678" s="18">
        <v>3</v>
      </c>
      <c r="Q678" s="18">
        <v>0</v>
      </c>
      <c r="R678" s="18">
        <v>5</v>
      </c>
      <c r="S678" t="s" s="19">
        <v>38</v>
      </c>
      <c r="T678" s="18">
        <v>0</v>
      </c>
      <c r="U678" s="18">
        <v>0</v>
      </c>
      <c r="V678" s="18">
        <v>100000</v>
      </c>
      <c r="W678" t="s" s="19">
        <v>39</v>
      </c>
    </row>
    <row r="679" ht="20.05" customHeight="1">
      <c r="A679" s="15">
        <v>43</v>
      </c>
      <c r="B679" t="s" s="16">
        <f>CONCATENATE($A679,C679,G679,S679,R679)</f>
        <v>780</v>
      </c>
      <c r="C679" t="s" s="17">
        <v>37</v>
      </c>
      <c r="D679" s="18">
        <v>3</v>
      </c>
      <c r="E679" t="s" s="19">
        <v>380</v>
      </c>
      <c r="F679" s="18">
        <v>1</v>
      </c>
      <c r="G679" s="18">
        <v>0</v>
      </c>
      <c r="H679" t="s" s="19">
        <v>80</v>
      </c>
      <c r="I679" t="s" s="19">
        <v>101</v>
      </c>
      <c r="J679" s="18">
        <v>1364</v>
      </c>
      <c r="K679" s="18">
        <v>688</v>
      </c>
      <c r="L679" s="18">
        <v>1969</v>
      </c>
      <c r="M679" s="20">
        <v>0.100164</v>
      </c>
      <c r="N679" s="18">
        <v>8</v>
      </c>
      <c r="O679" s="18">
        <v>1</v>
      </c>
      <c r="P679" s="18">
        <v>3</v>
      </c>
      <c r="Q679" s="18">
        <v>0</v>
      </c>
      <c r="R679" s="18">
        <v>1</v>
      </c>
      <c r="S679" t="s" s="19">
        <v>43</v>
      </c>
      <c r="T679" s="18">
        <v>0</v>
      </c>
      <c r="U679" s="18">
        <v>0</v>
      </c>
      <c r="V679" s="18">
        <v>100000</v>
      </c>
      <c r="W679" t="s" s="19">
        <v>39</v>
      </c>
    </row>
    <row r="680" ht="20.05" customHeight="1">
      <c r="A680" s="15">
        <v>43</v>
      </c>
      <c r="B680" t="s" s="16">
        <f>CONCATENATE($A680,C680,G680,S680,R680)</f>
        <v>781</v>
      </c>
      <c r="C680" t="s" s="17">
        <v>37</v>
      </c>
      <c r="D680" s="18">
        <v>3</v>
      </c>
      <c r="E680" t="s" s="19">
        <v>380</v>
      </c>
      <c r="F680" s="18">
        <v>1</v>
      </c>
      <c r="G680" s="18">
        <v>0</v>
      </c>
      <c r="H680" t="s" s="19">
        <v>80</v>
      </c>
      <c r="I680" t="s" s="19">
        <v>101</v>
      </c>
      <c r="J680" s="18">
        <v>1364</v>
      </c>
      <c r="K680" s="18">
        <v>688</v>
      </c>
      <c r="L680" s="18">
        <v>1969</v>
      </c>
      <c r="M680" s="20">
        <v>0.100664</v>
      </c>
      <c r="N680" s="18">
        <v>8</v>
      </c>
      <c r="O680" s="18">
        <v>1</v>
      </c>
      <c r="P680" s="18">
        <v>3</v>
      </c>
      <c r="Q680" s="18">
        <v>0</v>
      </c>
      <c r="R680" s="18">
        <v>3</v>
      </c>
      <c r="S680" t="s" s="19">
        <v>43</v>
      </c>
      <c r="T680" s="18">
        <v>0</v>
      </c>
      <c r="U680" s="18">
        <v>0</v>
      </c>
      <c r="V680" s="18">
        <v>100000</v>
      </c>
      <c r="W680" t="s" s="19">
        <v>39</v>
      </c>
    </row>
    <row r="681" ht="20.05" customHeight="1">
      <c r="A681" s="15">
        <v>43</v>
      </c>
      <c r="B681" t="s" s="16">
        <f>CONCATENATE($A681,C681,G681,S681,R681)</f>
        <v>782</v>
      </c>
      <c r="C681" t="s" s="17">
        <v>37</v>
      </c>
      <c r="D681" s="18">
        <v>3</v>
      </c>
      <c r="E681" t="s" s="19">
        <v>380</v>
      </c>
      <c r="F681" s="18">
        <v>1</v>
      </c>
      <c r="G681" s="18">
        <v>0</v>
      </c>
      <c r="H681" t="s" s="19">
        <v>80</v>
      </c>
      <c r="I681" t="s" s="19">
        <v>101</v>
      </c>
      <c r="J681" s="18">
        <v>1364</v>
      </c>
      <c r="K681" s="18">
        <v>688</v>
      </c>
      <c r="L681" s="18">
        <v>1969</v>
      </c>
      <c r="M681" s="20">
        <v>0.10139</v>
      </c>
      <c r="N681" s="18">
        <v>8</v>
      </c>
      <c r="O681" s="18">
        <v>1</v>
      </c>
      <c r="P681" s="18">
        <v>3</v>
      </c>
      <c r="Q681" s="18">
        <v>0</v>
      </c>
      <c r="R681" s="18">
        <v>5</v>
      </c>
      <c r="S681" t="s" s="19">
        <v>43</v>
      </c>
      <c r="T681" s="18">
        <v>0</v>
      </c>
      <c r="U681" s="18">
        <v>0</v>
      </c>
      <c r="V681" s="18">
        <v>100000</v>
      </c>
      <c r="W681" t="s" s="19">
        <v>39</v>
      </c>
    </row>
    <row r="682" ht="20.05" customHeight="1">
      <c r="A682" s="15">
        <v>43</v>
      </c>
      <c r="B682" t="s" s="16">
        <f>CONCATENATE($A682,C682,G682,S682,R682)</f>
        <v>783</v>
      </c>
      <c r="C682" t="s" s="17">
        <v>37</v>
      </c>
      <c r="D682" s="18">
        <v>3</v>
      </c>
      <c r="E682" t="s" s="19">
        <v>380</v>
      </c>
      <c r="F682" s="18">
        <v>1</v>
      </c>
      <c r="G682" s="18">
        <v>0</v>
      </c>
      <c r="H682" t="s" s="19">
        <v>80</v>
      </c>
      <c r="I682" t="s" s="19">
        <v>101</v>
      </c>
      <c r="J682" s="18">
        <v>1364</v>
      </c>
      <c r="K682" s="18">
        <v>688</v>
      </c>
      <c r="L682" s="18">
        <v>1969</v>
      </c>
      <c r="M682" s="20">
        <v>0.0998714</v>
      </c>
      <c r="N682" s="18">
        <v>8</v>
      </c>
      <c r="O682" s="18">
        <v>1</v>
      </c>
      <c r="P682" s="18">
        <v>3</v>
      </c>
      <c r="Q682" s="18">
        <v>0</v>
      </c>
      <c r="R682" s="18">
        <v>1</v>
      </c>
      <c r="S682" t="s" s="19">
        <v>47</v>
      </c>
      <c r="T682" s="18">
        <v>0</v>
      </c>
      <c r="U682" s="18">
        <v>0</v>
      </c>
      <c r="V682" s="18">
        <v>100000</v>
      </c>
      <c r="W682" t="s" s="19">
        <v>39</v>
      </c>
    </row>
    <row r="683" ht="20.05" customHeight="1">
      <c r="A683" s="15">
        <v>43</v>
      </c>
      <c r="B683" t="s" s="16">
        <f>CONCATENATE($A683,C683,G683,S683,R683)</f>
        <v>784</v>
      </c>
      <c r="C683" t="s" s="17">
        <v>37</v>
      </c>
      <c r="D683" s="18">
        <v>3</v>
      </c>
      <c r="E683" t="s" s="19">
        <v>380</v>
      </c>
      <c r="F683" s="18">
        <v>1</v>
      </c>
      <c r="G683" s="18">
        <v>0</v>
      </c>
      <c r="H683" t="s" s="19">
        <v>80</v>
      </c>
      <c r="I683" t="s" s="19">
        <v>101</v>
      </c>
      <c r="J683" s="18">
        <v>1364</v>
      </c>
      <c r="K683" s="18">
        <v>688</v>
      </c>
      <c r="L683" s="18">
        <v>1969</v>
      </c>
      <c r="M683" s="20">
        <v>0.102293</v>
      </c>
      <c r="N683" s="18">
        <v>8</v>
      </c>
      <c r="O683" s="18">
        <v>1</v>
      </c>
      <c r="P683" s="18">
        <v>3</v>
      </c>
      <c r="Q683" s="18">
        <v>0</v>
      </c>
      <c r="R683" s="18">
        <v>3</v>
      </c>
      <c r="S683" t="s" s="19">
        <v>47</v>
      </c>
      <c r="T683" s="18">
        <v>0</v>
      </c>
      <c r="U683" s="18">
        <v>0</v>
      </c>
      <c r="V683" s="18">
        <v>100000</v>
      </c>
      <c r="W683" t="s" s="19">
        <v>39</v>
      </c>
    </row>
    <row r="684" ht="20.05" customHeight="1">
      <c r="A684" s="15">
        <v>43</v>
      </c>
      <c r="B684" t="s" s="16">
        <f>CONCATENATE($A684,C684,G684,S684,R684)</f>
        <v>785</v>
      </c>
      <c r="C684" t="s" s="17">
        <v>37</v>
      </c>
      <c r="D684" s="18">
        <v>3</v>
      </c>
      <c r="E684" t="s" s="19">
        <v>380</v>
      </c>
      <c r="F684" s="18">
        <v>1</v>
      </c>
      <c r="G684" s="18">
        <v>0</v>
      </c>
      <c r="H684" t="s" s="19">
        <v>80</v>
      </c>
      <c r="I684" t="s" s="19">
        <v>101</v>
      </c>
      <c r="J684" s="18">
        <v>1364</v>
      </c>
      <c r="K684" s="18">
        <v>688</v>
      </c>
      <c r="L684" s="18">
        <v>1969</v>
      </c>
      <c r="M684" s="20">
        <v>0.10016</v>
      </c>
      <c r="N684" s="18">
        <v>8</v>
      </c>
      <c r="O684" s="18">
        <v>1</v>
      </c>
      <c r="P684" s="18">
        <v>3</v>
      </c>
      <c r="Q684" s="18">
        <v>0</v>
      </c>
      <c r="R684" s="18">
        <v>5</v>
      </c>
      <c r="S684" t="s" s="19">
        <v>47</v>
      </c>
      <c r="T684" s="18">
        <v>0</v>
      </c>
      <c r="U684" s="18">
        <v>0</v>
      </c>
      <c r="V684" s="18">
        <v>100000</v>
      </c>
      <c r="W684" t="s" s="19">
        <v>39</v>
      </c>
    </row>
    <row r="685" ht="20.05" customHeight="1">
      <c r="A685" s="15">
        <v>43</v>
      </c>
      <c r="B685" t="s" s="16">
        <f>CONCATENATE($A685,C685,G685,S685,R685)</f>
        <v>786</v>
      </c>
      <c r="C685" t="s" s="17">
        <v>31</v>
      </c>
      <c r="D685" s="18">
        <v>3</v>
      </c>
      <c r="E685" t="s" s="19">
        <v>380</v>
      </c>
      <c r="F685" s="18">
        <v>0</v>
      </c>
      <c r="G685" s="18">
        <v>1</v>
      </c>
      <c r="H685" t="s" s="19">
        <v>63</v>
      </c>
      <c r="I685" t="s" s="19">
        <v>776</v>
      </c>
      <c r="J685" s="18">
        <v>4361</v>
      </c>
      <c r="K685" s="18">
        <v>2193</v>
      </c>
      <c r="L685" s="18">
        <v>7331</v>
      </c>
      <c r="M685" s="20">
        <v>1800.06</v>
      </c>
      <c r="N685" s="18">
        <v>8</v>
      </c>
      <c r="O685" s="18">
        <v>1</v>
      </c>
      <c r="P685" t="s" s="19">
        <v>35</v>
      </c>
      <c r="Q685" t="s" s="19">
        <v>35</v>
      </c>
      <c r="R685" t="s" s="19">
        <v>35</v>
      </c>
      <c r="S685" t="s" s="19">
        <v>35</v>
      </c>
      <c r="T685" t="s" s="19">
        <v>35</v>
      </c>
      <c r="U685" t="s" s="19">
        <v>35</v>
      </c>
      <c r="V685" t="s" s="19">
        <v>35</v>
      </c>
      <c r="W685" t="s" s="19">
        <v>35</v>
      </c>
    </row>
    <row r="686" ht="20.05" customHeight="1">
      <c r="A686" s="15">
        <v>43</v>
      </c>
      <c r="B686" t="s" s="16">
        <f>CONCATENATE($A686,C686,G686,S686,R686)</f>
        <v>787</v>
      </c>
      <c r="C686" t="s" s="17">
        <v>52</v>
      </c>
      <c r="D686" s="18">
        <v>3</v>
      </c>
      <c r="E686" t="s" s="19">
        <v>380</v>
      </c>
      <c r="F686" s="18">
        <v>1</v>
      </c>
      <c r="G686" s="18">
        <v>1</v>
      </c>
      <c r="H686" t="s" s="19">
        <v>80</v>
      </c>
      <c r="I686" t="s" s="19">
        <v>53</v>
      </c>
      <c r="J686" s="18">
        <v>648</v>
      </c>
      <c r="K686" s="18">
        <v>330</v>
      </c>
      <c r="L686" s="18">
        <v>764</v>
      </c>
      <c r="M686" s="20">
        <v>0.09131359999999999</v>
      </c>
      <c r="N686" s="18">
        <v>8</v>
      </c>
      <c r="O686" s="18">
        <v>1</v>
      </c>
      <c r="P686" t="s" s="19">
        <v>35</v>
      </c>
      <c r="Q686" t="s" s="19">
        <v>35</v>
      </c>
      <c r="R686" t="s" s="19">
        <v>35</v>
      </c>
      <c r="S686" t="s" s="19">
        <v>35</v>
      </c>
      <c r="T686" t="s" s="19">
        <v>35</v>
      </c>
      <c r="U686" t="s" s="19">
        <v>35</v>
      </c>
      <c r="V686" t="s" s="19">
        <v>35</v>
      </c>
      <c r="W686" t="s" s="19">
        <v>35</v>
      </c>
    </row>
    <row r="687" ht="20.05" customHeight="1">
      <c r="A687" s="15">
        <v>43</v>
      </c>
      <c r="B687" t="s" s="16">
        <f>CONCATENATE($A687,C687,G687,S687,R687)</f>
        <v>788</v>
      </c>
      <c r="C687" t="s" s="17">
        <v>37</v>
      </c>
      <c r="D687" s="18">
        <v>3</v>
      </c>
      <c r="E687" t="s" s="19">
        <v>380</v>
      </c>
      <c r="F687" s="18">
        <v>1</v>
      </c>
      <c r="G687" s="18">
        <v>1</v>
      </c>
      <c r="H687" t="s" s="19">
        <v>80</v>
      </c>
      <c r="I687" t="s" s="19">
        <v>101</v>
      </c>
      <c r="J687" s="18">
        <v>1364</v>
      </c>
      <c r="K687" s="18">
        <v>688</v>
      </c>
      <c r="L687" s="18">
        <v>1969</v>
      </c>
      <c r="M687" s="20">
        <v>0.0999731</v>
      </c>
      <c r="N687" s="18">
        <v>8</v>
      </c>
      <c r="O687" s="18">
        <v>1</v>
      </c>
      <c r="P687" s="18">
        <v>3</v>
      </c>
      <c r="Q687" s="18">
        <v>0</v>
      </c>
      <c r="R687" s="18">
        <v>3</v>
      </c>
      <c r="S687" t="s" s="19">
        <v>43</v>
      </c>
      <c r="T687" s="18">
        <v>0</v>
      </c>
      <c r="U687" s="18">
        <v>0</v>
      </c>
      <c r="V687" s="18">
        <v>100000</v>
      </c>
      <c r="W687" t="s" s="19">
        <v>55</v>
      </c>
    </row>
    <row r="688" ht="20.05" customHeight="1">
      <c r="A688" s="15">
        <v>43</v>
      </c>
      <c r="B688" t="s" s="16">
        <f>CONCATENATE($A688,C688,G688,S688,R688)</f>
        <v>789</v>
      </c>
      <c r="C688" t="s" s="17">
        <v>57</v>
      </c>
      <c r="D688" s="18">
        <v>3</v>
      </c>
      <c r="E688" t="s" s="19">
        <v>380</v>
      </c>
      <c r="F688" s="18">
        <v>0</v>
      </c>
      <c r="G688" s="18">
        <v>0</v>
      </c>
      <c r="H688" t="s" s="19">
        <v>63</v>
      </c>
      <c r="I688" t="s" s="19">
        <v>58</v>
      </c>
      <c r="J688" s="18">
        <v>6884</v>
      </c>
      <c r="K688" s="18">
        <v>3448</v>
      </c>
      <c r="L688" s="18">
        <v>12269</v>
      </c>
      <c r="M688" s="20">
        <v>1800.74</v>
      </c>
      <c r="N688" s="18">
        <v>4</v>
      </c>
      <c r="O688" s="18">
        <v>1</v>
      </c>
      <c r="P688" t="s" s="19">
        <v>35</v>
      </c>
      <c r="Q688" t="s" s="19">
        <v>35</v>
      </c>
      <c r="R688" t="s" s="19">
        <v>35</v>
      </c>
      <c r="S688" t="s" s="19">
        <v>35</v>
      </c>
      <c r="T688" t="s" s="19">
        <v>35</v>
      </c>
      <c r="U688" t="s" s="19">
        <v>35</v>
      </c>
      <c r="V688" t="s" s="19">
        <v>35</v>
      </c>
      <c r="W688" t="s" s="19">
        <v>35</v>
      </c>
    </row>
    <row r="689" ht="20.05" customHeight="1">
      <c r="A689" s="15">
        <v>43</v>
      </c>
      <c r="B689" t="s" s="16">
        <f>CONCATENATE($A689,C689,G689,S689,R689)</f>
        <v>790</v>
      </c>
      <c r="C689" t="s" s="17">
        <v>60</v>
      </c>
      <c r="D689" s="18">
        <v>3</v>
      </c>
      <c r="E689" t="s" s="19">
        <v>380</v>
      </c>
      <c r="F689" s="18">
        <v>0</v>
      </c>
      <c r="G689" s="18">
        <v>0</v>
      </c>
      <c r="H689" t="s" s="19">
        <v>63</v>
      </c>
      <c r="I689" t="s" s="19">
        <v>58</v>
      </c>
      <c r="J689" s="18">
        <v>6884</v>
      </c>
      <c r="K689" s="18">
        <v>3448</v>
      </c>
      <c r="L689" s="18">
        <v>12269</v>
      </c>
      <c r="M689" s="20">
        <v>1800.11</v>
      </c>
      <c r="N689" s="18">
        <v>4</v>
      </c>
      <c r="O689" s="18">
        <v>1</v>
      </c>
      <c r="P689" t="s" s="19">
        <v>35</v>
      </c>
      <c r="Q689" t="s" s="19">
        <v>35</v>
      </c>
      <c r="R689" t="s" s="19">
        <v>35</v>
      </c>
      <c r="S689" t="s" s="19">
        <v>35</v>
      </c>
      <c r="T689" t="s" s="19">
        <v>35</v>
      </c>
      <c r="U689" t="s" s="19">
        <v>35</v>
      </c>
      <c r="V689" t="s" s="19">
        <v>35</v>
      </c>
      <c r="W689" t="s" s="19">
        <v>35</v>
      </c>
    </row>
    <row r="690" ht="20.05" customHeight="1">
      <c r="A690" s="15">
        <v>43</v>
      </c>
      <c r="B690" t="s" s="16">
        <f>CONCATENATE($A690,C690,G690,S690,R690)</f>
        <v>791</v>
      </c>
      <c r="C690" t="s" s="17">
        <v>62</v>
      </c>
      <c r="D690" s="18">
        <v>3</v>
      </c>
      <c r="E690" t="s" s="19">
        <v>380</v>
      </c>
      <c r="F690" s="18">
        <v>0</v>
      </c>
      <c r="G690" s="18">
        <v>0</v>
      </c>
      <c r="H690" t="s" s="19">
        <v>63</v>
      </c>
      <c r="I690" t="s" s="19">
        <v>58</v>
      </c>
      <c r="J690" s="18">
        <v>6156</v>
      </c>
      <c r="K690" s="18">
        <v>3084</v>
      </c>
      <c r="L690" s="18">
        <v>10635</v>
      </c>
      <c r="M690" s="20">
        <v>1800.09</v>
      </c>
      <c r="N690" s="18">
        <v>4</v>
      </c>
      <c r="O690" s="18">
        <v>1</v>
      </c>
      <c r="P690" t="s" s="19">
        <v>35</v>
      </c>
      <c r="Q690" t="s" s="19">
        <v>35</v>
      </c>
      <c r="R690" t="s" s="19">
        <v>35</v>
      </c>
      <c r="S690" t="s" s="19">
        <v>35</v>
      </c>
      <c r="T690" t="s" s="19">
        <v>35</v>
      </c>
      <c r="U690" t="s" s="19">
        <v>35</v>
      </c>
      <c r="V690" t="s" s="19">
        <v>35</v>
      </c>
      <c r="W690" t="s" s="19">
        <v>35</v>
      </c>
    </row>
    <row r="691" ht="20.05" customHeight="1">
      <c r="A691" s="15">
        <v>44</v>
      </c>
      <c r="B691" t="s" s="16">
        <f>CONCATENATE($A691,C691,G691,S691,R691)</f>
        <v>792</v>
      </c>
      <c r="C691" t="s" s="17">
        <v>31</v>
      </c>
      <c r="D691" s="18">
        <v>3</v>
      </c>
      <c r="E691" t="s" s="19">
        <v>222</v>
      </c>
      <c r="F691" s="18">
        <v>0</v>
      </c>
      <c r="G691" s="18">
        <v>0</v>
      </c>
      <c r="H691" t="s" s="19">
        <v>80</v>
      </c>
      <c r="I691" t="s" s="19">
        <v>793</v>
      </c>
      <c r="J691" s="18">
        <v>5196</v>
      </c>
      <c r="K691" s="18">
        <v>2604</v>
      </c>
      <c r="L691" s="18">
        <v>8713</v>
      </c>
      <c r="M691" s="20">
        <v>0.104043</v>
      </c>
      <c r="N691" s="18">
        <v>8</v>
      </c>
      <c r="O691" s="18">
        <v>1</v>
      </c>
      <c r="P691" t="s" s="19">
        <v>35</v>
      </c>
      <c r="Q691" t="s" s="19">
        <v>35</v>
      </c>
      <c r="R691" t="s" s="19">
        <v>35</v>
      </c>
      <c r="S691" t="s" s="19">
        <v>35</v>
      </c>
      <c r="T691" t="s" s="19">
        <v>35</v>
      </c>
      <c r="U691" t="s" s="19">
        <v>35</v>
      </c>
      <c r="V691" t="s" s="19">
        <v>35</v>
      </c>
      <c r="W691" t="s" s="19">
        <v>35</v>
      </c>
    </row>
    <row r="692" ht="20.05" customHeight="1">
      <c r="A692" s="15">
        <v>44</v>
      </c>
      <c r="B692" t="s" s="16">
        <f>CONCATENATE($A692,C692,G692,S692,R692)</f>
        <v>794</v>
      </c>
      <c r="C692" t="s" s="17">
        <v>37</v>
      </c>
      <c r="D692" s="18">
        <v>3</v>
      </c>
      <c r="E692" t="s" s="19">
        <v>222</v>
      </c>
      <c r="F692" s="18">
        <v>0</v>
      </c>
      <c r="G692" s="18">
        <v>0</v>
      </c>
      <c r="H692" t="s" s="19">
        <v>80</v>
      </c>
      <c r="I692" t="s" s="19">
        <v>793</v>
      </c>
      <c r="J692" s="18">
        <v>5196</v>
      </c>
      <c r="K692" s="18">
        <v>2604</v>
      </c>
      <c r="L692" s="18">
        <v>8713</v>
      </c>
      <c r="M692" s="20">
        <v>0.418925</v>
      </c>
      <c r="N692" s="18">
        <v>8</v>
      </c>
      <c r="O692" s="18">
        <v>1</v>
      </c>
      <c r="P692" s="18">
        <v>8</v>
      </c>
      <c r="Q692" s="18">
        <v>7</v>
      </c>
      <c r="R692" s="18">
        <v>1</v>
      </c>
      <c r="S692" t="s" s="19">
        <v>38</v>
      </c>
      <c r="T692" s="18">
        <v>0</v>
      </c>
      <c r="U692" s="18">
        <v>0</v>
      </c>
      <c r="V692" s="18">
        <v>100000</v>
      </c>
      <c r="W692" t="s" s="19">
        <v>39</v>
      </c>
    </row>
    <row r="693" ht="20.05" customHeight="1">
      <c r="A693" s="15">
        <v>44</v>
      </c>
      <c r="B693" t="s" s="16">
        <f>CONCATENATE($A693,C693,G693,S693,R693)</f>
        <v>795</v>
      </c>
      <c r="C693" t="s" s="17">
        <v>37</v>
      </c>
      <c r="D693" s="18">
        <v>3</v>
      </c>
      <c r="E693" t="s" s="19">
        <v>222</v>
      </c>
      <c r="F693" s="18">
        <v>0</v>
      </c>
      <c r="G693" s="18">
        <v>0</v>
      </c>
      <c r="H693" t="s" s="19">
        <v>80</v>
      </c>
      <c r="I693" t="s" s="19">
        <v>793</v>
      </c>
      <c r="J693" s="18">
        <v>5196</v>
      </c>
      <c r="K693" s="18">
        <v>2604</v>
      </c>
      <c r="L693" s="18">
        <v>8713</v>
      </c>
      <c r="M693" s="20">
        <v>0.180811</v>
      </c>
      <c r="N693" s="18">
        <v>8</v>
      </c>
      <c r="O693" s="18">
        <v>1</v>
      </c>
      <c r="P693" s="18">
        <v>4</v>
      </c>
      <c r="Q693" s="18">
        <v>3</v>
      </c>
      <c r="R693" s="18">
        <v>3</v>
      </c>
      <c r="S693" t="s" s="19">
        <v>38</v>
      </c>
      <c r="T693" s="18">
        <v>0</v>
      </c>
      <c r="U693" s="18">
        <v>0</v>
      </c>
      <c r="V693" s="18">
        <v>100000</v>
      </c>
      <c r="W693" t="s" s="19">
        <v>39</v>
      </c>
    </row>
    <row r="694" ht="20.05" customHeight="1">
      <c r="A694" s="15">
        <v>44</v>
      </c>
      <c r="B694" t="s" s="16">
        <f>CONCATENATE($A694,C694,G694,S694,R694)</f>
        <v>796</v>
      </c>
      <c r="C694" t="s" s="17">
        <v>37</v>
      </c>
      <c r="D694" s="18">
        <v>3</v>
      </c>
      <c r="E694" t="s" s="19">
        <v>222</v>
      </c>
      <c r="F694" s="18">
        <v>0</v>
      </c>
      <c r="G694" s="18">
        <v>0</v>
      </c>
      <c r="H694" t="s" s="19">
        <v>80</v>
      </c>
      <c r="I694" t="s" s="19">
        <v>793</v>
      </c>
      <c r="J694" s="18">
        <v>5196</v>
      </c>
      <c r="K694" s="18">
        <v>2604</v>
      </c>
      <c r="L694" s="18">
        <v>8713</v>
      </c>
      <c r="M694" s="20">
        <v>0.19565</v>
      </c>
      <c r="N694" s="18">
        <v>8</v>
      </c>
      <c r="O694" s="18">
        <v>1</v>
      </c>
      <c r="P694" s="18">
        <v>4</v>
      </c>
      <c r="Q694" s="18">
        <v>3</v>
      </c>
      <c r="R694" s="18">
        <v>5</v>
      </c>
      <c r="S694" t="s" s="19">
        <v>38</v>
      </c>
      <c r="T694" s="18">
        <v>0</v>
      </c>
      <c r="U694" s="18">
        <v>0</v>
      </c>
      <c r="V694" s="18">
        <v>100000</v>
      </c>
      <c r="W694" t="s" s="19">
        <v>39</v>
      </c>
    </row>
    <row r="695" ht="20.05" customHeight="1">
      <c r="A695" s="15">
        <v>44</v>
      </c>
      <c r="B695" t="s" s="16">
        <f>CONCATENATE($A695,C695,G695,S695,R695)</f>
        <v>797</v>
      </c>
      <c r="C695" t="s" s="17">
        <v>37</v>
      </c>
      <c r="D695" s="18">
        <v>3</v>
      </c>
      <c r="E695" t="s" s="19">
        <v>222</v>
      </c>
      <c r="F695" s="18">
        <v>0</v>
      </c>
      <c r="G695" s="18">
        <v>0</v>
      </c>
      <c r="H695" t="s" s="19">
        <v>80</v>
      </c>
      <c r="I695" t="s" s="19">
        <v>793</v>
      </c>
      <c r="J695" s="18">
        <v>5196</v>
      </c>
      <c r="K695" s="18">
        <v>2604</v>
      </c>
      <c r="L695" s="18">
        <v>8713</v>
      </c>
      <c r="M695" s="20">
        <v>0.421602</v>
      </c>
      <c r="N695" s="18">
        <v>8</v>
      </c>
      <c r="O695" s="18">
        <v>1</v>
      </c>
      <c r="P695" s="18">
        <v>8</v>
      </c>
      <c r="Q695" s="18">
        <v>7</v>
      </c>
      <c r="R695" s="18">
        <v>1</v>
      </c>
      <c r="S695" t="s" s="19">
        <v>43</v>
      </c>
      <c r="T695" s="18">
        <v>0</v>
      </c>
      <c r="U695" s="18">
        <v>0</v>
      </c>
      <c r="V695" s="18">
        <v>100000</v>
      </c>
      <c r="W695" t="s" s="19">
        <v>39</v>
      </c>
    </row>
    <row r="696" ht="20.05" customHeight="1">
      <c r="A696" s="15">
        <v>44</v>
      </c>
      <c r="B696" t="s" s="16">
        <f>CONCATENATE($A696,C696,G696,S696,R696)</f>
        <v>798</v>
      </c>
      <c r="C696" t="s" s="17">
        <v>37</v>
      </c>
      <c r="D696" s="18">
        <v>3</v>
      </c>
      <c r="E696" t="s" s="19">
        <v>222</v>
      </c>
      <c r="F696" s="18">
        <v>0</v>
      </c>
      <c r="G696" s="18">
        <v>0</v>
      </c>
      <c r="H696" t="s" s="19">
        <v>80</v>
      </c>
      <c r="I696" t="s" s="19">
        <v>793</v>
      </c>
      <c r="J696" s="18">
        <v>5196</v>
      </c>
      <c r="K696" s="18">
        <v>2604</v>
      </c>
      <c r="L696" s="18">
        <v>8713</v>
      </c>
      <c r="M696" s="20">
        <v>0.181947</v>
      </c>
      <c r="N696" s="18">
        <v>8</v>
      </c>
      <c r="O696" s="18">
        <v>1</v>
      </c>
      <c r="P696" s="18">
        <v>4</v>
      </c>
      <c r="Q696" s="18">
        <v>3</v>
      </c>
      <c r="R696" s="18">
        <v>3</v>
      </c>
      <c r="S696" t="s" s="19">
        <v>43</v>
      </c>
      <c r="T696" s="18">
        <v>0</v>
      </c>
      <c r="U696" s="18">
        <v>0</v>
      </c>
      <c r="V696" s="18">
        <v>100000</v>
      </c>
      <c r="W696" t="s" s="19">
        <v>39</v>
      </c>
    </row>
    <row r="697" ht="20.05" customHeight="1">
      <c r="A697" s="15">
        <v>44</v>
      </c>
      <c r="B697" t="s" s="16">
        <f>CONCATENATE($A697,C697,G697,S697,R697)</f>
        <v>799</v>
      </c>
      <c r="C697" t="s" s="17">
        <v>37</v>
      </c>
      <c r="D697" s="18">
        <v>3</v>
      </c>
      <c r="E697" t="s" s="19">
        <v>222</v>
      </c>
      <c r="F697" s="18">
        <v>0</v>
      </c>
      <c r="G697" s="18">
        <v>0</v>
      </c>
      <c r="H697" t="s" s="19">
        <v>80</v>
      </c>
      <c r="I697" t="s" s="19">
        <v>793</v>
      </c>
      <c r="J697" s="18">
        <v>5196</v>
      </c>
      <c r="K697" s="18">
        <v>2604</v>
      </c>
      <c r="L697" s="18">
        <v>8713</v>
      </c>
      <c r="M697" s="20">
        <v>0.195033</v>
      </c>
      <c r="N697" s="18">
        <v>8</v>
      </c>
      <c r="O697" s="18">
        <v>1</v>
      </c>
      <c r="P697" s="18">
        <v>4</v>
      </c>
      <c r="Q697" s="18">
        <v>3</v>
      </c>
      <c r="R697" s="18">
        <v>5</v>
      </c>
      <c r="S697" t="s" s="19">
        <v>43</v>
      </c>
      <c r="T697" s="18">
        <v>0</v>
      </c>
      <c r="U697" s="18">
        <v>0</v>
      </c>
      <c r="V697" s="18">
        <v>100000</v>
      </c>
      <c r="W697" t="s" s="19">
        <v>39</v>
      </c>
    </row>
    <row r="698" ht="20.05" customHeight="1">
      <c r="A698" s="15">
        <v>44</v>
      </c>
      <c r="B698" t="s" s="16">
        <f>CONCATENATE($A698,C698,G698,S698,R698)</f>
        <v>800</v>
      </c>
      <c r="C698" t="s" s="17">
        <v>37</v>
      </c>
      <c r="D698" s="18">
        <v>3</v>
      </c>
      <c r="E698" t="s" s="19">
        <v>222</v>
      </c>
      <c r="F698" s="18">
        <v>0</v>
      </c>
      <c r="G698" s="18">
        <v>0</v>
      </c>
      <c r="H698" t="s" s="19">
        <v>80</v>
      </c>
      <c r="I698" t="s" s="19">
        <v>793</v>
      </c>
      <c r="J698" s="18">
        <v>5196</v>
      </c>
      <c r="K698" s="18">
        <v>2604</v>
      </c>
      <c r="L698" s="18">
        <v>8713</v>
      </c>
      <c r="M698" s="20">
        <v>0.423575</v>
      </c>
      <c r="N698" s="18">
        <v>8</v>
      </c>
      <c r="O698" s="18">
        <v>1</v>
      </c>
      <c r="P698" s="18">
        <v>8</v>
      </c>
      <c r="Q698" s="18">
        <v>7</v>
      </c>
      <c r="R698" s="18">
        <v>1</v>
      </c>
      <c r="S698" t="s" s="19">
        <v>47</v>
      </c>
      <c r="T698" s="18">
        <v>0</v>
      </c>
      <c r="U698" s="18">
        <v>0</v>
      </c>
      <c r="V698" s="18">
        <v>100000</v>
      </c>
      <c r="W698" t="s" s="19">
        <v>39</v>
      </c>
    </row>
    <row r="699" ht="20.05" customHeight="1">
      <c r="A699" s="15">
        <v>44</v>
      </c>
      <c r="B699" t="s" s="16">
        <f>CONCATENATE($A699,C699,G699,S699,R699)</f>
        <v>801</v>
      </c>
      <c r="C699" t="s" s="17">
        <v>37</v>
      </c>
      <c r="D699" s="18">
        <v>3</v>
      </c>
      <c r="E699" t="s" s="19">
        <v>222</v>
      </c>
      <c r="F699" s="18">
        <v>0</v>
      </c>
      <c r="G699" s="18">
        <v>0</v>
      </c>
      <c r="H699" t="s" s="19">
        <v>80</v>
      </c>
      <c r="I699" t="s" s="19">
        <v>793</v>
      </c>
      <c r="J699" s="18">
        <v>5196</v>
      </c>
      <c r="K699" s="18">
        <v>2604</v>
      </c>
      <c r="L699" s="18">
        <v>8713</v>
      </c>
      <c r="M699" s="20">
        <v>0.180779</v>
      </c>
      <c r="N699" s="18">
        <v>8</v>
      </c>
      <c r="O699" s="18">
        <v>1</v>
      </c>
      <c r="P699" s="18">
        <v>4</v>
      </c>
      <c r="Q699" s="18">
        <v>3</v>
      </c>
      <c r="R699" s="18">
        <v>3</v>
      </c>
      <c r="S699" t="s" s="19">
        <v>47</v>
      </c>
      <c r="T699" s="18">
        <v>0</v>
      </c>
      <c r="U699" s="18">
        <v>0</v>
      </c>
      <c r="V699" s="18">
        <v>100000</v>
      </c>
      <c r="W699" t="s" s="19">
        <v>39</v>
      </c>
    </row>
    <row r="700" ht="20.05" customHeight="1">
      <c r="A700" s="15">
        <v>44</v>
      </c>
      <c r="B700" t="s" s="16">
        <f>CONCATENATE($A700,C700,G700,S700,R700)</f>
        <v>802</v>
      </c>
      <c r="C700" t="s" s="17">
        <v>37</v>
      </c>
      <c r="D700" s="18">
        <v>3</v>
      </c>
      <c r="E700" t="s" s="19">
        <v>222</v>
      </c>
      <c r="F700" s="18">
        <v>0</v>
      </c>
      <c r="G700" s="18">
        <v>0</v>
      </c>
      <c r="H700" t="s" s="19">
        <v>80</v>
      </c>
      <c r="I700" t="s" s="19">
        <v>793</v>
      </c>
      <c r="J700" s="18">
        <v>5196</v>
      </c>
      <c r="K700" s="18">
        <v>2604</v>
      </c>
      <c r="L700" s="18">
        <v>8713</v>
      </c>
      <c r="M700" s="20">
        <v>0.194954</v>
      </c>
      <c r="N700" s="18">
        <v>8</v>
      </c>
      <c r="O700" s="18">
        <v>1</v>
      </c>
      <c r="P700" s="18">
        <v>4</v>
      </c>
      <c r="Q700" s="18">
        <v>3</v>
      </c>
      <c r="R700" s="18">
        <v>5</v>
      </c>
      <c r="S700" t="s" s="19">
        <v>47</v>
      </c>
      <c r="T700" s="18">
        <v>0</v>
      </c>
      <c r="U700" s="18">
        <v>0</v>
      </c>
      <c r="V700" s="18">
        <v>100000</v>
      </c>
      <c r="W700" t="s" s="19">
        <v>39</v>
      </c>
    </row>
    <row r="701" ht="20.05" customHeight="1">
      <c r="A701" s="15">
        <v>44</v>
      </c>
      <c r="B701" t="s" s="16">
        <f>CONCATENATE($A701,C701,G701,S701,R701)</f>
        <v>803</v>
      </c>
      <c r="C701" t="s" s="17">
        <v>31</v>
      </c>
      <c r="D701" s="18">
        <v>3</v>
      </c>
      <c r="E701" t="s" s="19">
        <v>222</v>
      </c>
      <c r="F701" s="18">
        <v>0</v>
      </c>
      <c r="G701" s="18">
        <v>1</v>
      </c>
      <c r="H701" t="s" s="19">
        <v>80</v>
      </c>
      <c r="I701" t="s" s="19">
        <v>793</v>
      </c>
      <c r="J701" s="18">
        <v>5210</v>
      </c>
      <c r="K701" s="18">
        <v>2618</v>
      </c>
      <c r="L701" s="18">
        <v>8741</v>
      </c>
      <c r="M701" s="20">
        <v>0.104815</v>
      </c>
      <c r="N701" s="18">
        <v>8</v>
      </c>
      <c r="O701" s="18">
        <v>1</v>
      </c>
      <c r="P701" t="s" s="19">
        <v>35</v>
      </c>
      <c r="Q701" t="s" s="19">
        <v>35</v>
      </c>
      <c r="R701" t="s" s="19">
        <v>35</v>
      </c>
      <c r="S701" t="s" s="19">
        <v>35</v>
      </c>
      <c r="T701" t="s" s="19">
        <v>35</v>
      </c>
      <c r="U701" t="s" s="19">
        <v>35</v>
      </c>
      <c r="V701" t="s" s="19">
        <v>35</v>
      </c>
      <c r="W701" t="s" s="19">
        <v>35</v>
      </c>
    </row>
    <row r="702" ht="20.05" customHeight="1">
      <c r="A702" s="15">
        <v>44</v>
      </c>
      <c r="B702" t="s" s="16">
        <f>CONCATENATE($A702,C702,G702,S702,R702)</f>
        <v>804</v>
      </c>
      <c r="C702" t="s" s="17">
        <v>52</v>
      </c>
      <c r="D702" s="18">
        <v>3</v>
      </c>
      <c r="E702" t="s" s="19">
        <v>222</v>
      </c>
      <c r="F702" s="18">
        <v>0</v>
      </c>
      <c r="G702" s="18">
        <v>1</v>
      </c>
      <c r="H702" t="s" s="19">
        <v>80</v>
      </c>
      <c r="I702" t="s" s="19">
        <v>53</v>
      </c>
      <c r="J702" s="18">
        <v>764</v>
      </c>
      <c r="K702" s="18">
        <v>388</v>
      </c>
      <c r="L702" s="18">
        <v>953</v>
      </c>
      <c r="M702" s="20">
        <v>0.5709610000000001</v>
      </c>
      <c r="N702" s="18">
        <v>8</v>
      </c>
      <c r="O702" s="18">
        <v>1</v>
      </c>
      <c r="P702" t="s" s="19">
        <v>35</v>
      </c>
      <c r="Q702" t="s" s="19">
        <v>35</v>
      </c>
      <c r="R702" t="s" s="19">
        <v>35</v>
      </c>
      <c r="S702" t="s" s="19">
        <v>35</v>
      </c>
      <c r="T702" t="s" s="19">
        <v>35</v>
      </c>
      <c r="U702" t="s" s="19">
        <v>35</v>
      </c>
      <c r="V702" t="s" s="19">
        <v>35</v>
      </c>
      <c r="W702" t="s" s="19">
        <v>35</v>
      </c>
    </row>
    <row r="703" ht="20.05" customHeight="1">
      <c r="A703" s="15">
        <v>44</v>
      </c>
      <c r="B703" t="s" s="16">
        <f>CONCATENATE($A703,C703,G703,S703,R703)</f>
        <v>805</v>
      </c>
      <c r="C703" t="s" s="17">
        <v>37</v>
      </c>
      <c r="D703" s="18">
        <v>3</v>
      </c>
      <c r="E703" t="s" s="19">
        <v>222</v>
      </c>
      <c r="F703" s="18">
        <v>0</v>
      </c>
      <c r="G703" s="18">
        <v>1</v>
      </c>
      <c r="H703" t="s" s="19">
        <v>80</v>
      </c>
      <c r="I703" t="s" s="19">
        <v>793</v>
      </c>
      <c r="J703" s="18">
        <v>5196</v>
      </c>
      <c r="K703" s="18">
        <v>2604</v>
      </c>
      <c r="L703" s="18">
        <v>8713</v>
      </c>
      <c r="M703" s="20">
        <v>0.181138</v>
      </c>
      <c r="N703" s="18">
        <v>8</v>
      </c>
      <c r="O703" s="18">
        <v>1</v>
      </c>
      <c r="P703" s="18">
        <v>4</v>
      </c>
      <c r="Q703" s="18">
        <v>3</v>
      </c>
      <c r="R703" s="18">
        <v>3</v>
      </c>
      <c r="S703" t="s" s="19">
        <v>43</v>
      </c>
      <c r="T703" s="18">
        <v>0</v>
      </c>
      <c r="U703" s="18">
        <v>0</v>
      </c>
      <c r="V703" s="18">
        <v>100000</v>
      </c>
      <c r="W703" t="s" s="19">
        <v>55</v>
      </c>
    </row>
    <row r="704" ht="20.05" customHeight="1">
      <c r="A704" s="15">
        <v>44</v>
      </c>
      <c r="B704" t="s" s="16">
        <f>CONCATENATE($A704,C704,G704,S704,R704)</f>
        <v>806</v>
      </c>
      <c r="C704" t="s" s="17">
        <v>57</v>
      </c>
      <c r="D704" s="18">
        <v>3</v>
      </c>
      <c r="E704" t="s" s="19">
        <v>222</v>
      </c>
      <c r="F704" s="18">
        <v>0</v>
      </c>
      <c r="G704" s="18">
        <v>0</v>
      </c>
      <c r="H704" t="s" s="19">
        <v>63</v>
      </c>
      <c r="I704" t="s" s="19">
        <v>58</v>
      </c>
      <c r="J704" s="18">
        <v>7020</v>
      </c>
      <c r="K704" s="18">
        <v>3516</v>
      </c>
      <c r="L704" s="18">
        <v>12155</v>
      </c>
      <c r="M704" s="20">
        <v>1800.74</v>
      </c>
      <c r="N704" s="18">
        <v>4</v>
      </c>
      <c r="O704" s="18">
        <v>1</v>
      </c>
      <c r="P704" t="s" s="19">
        <v>35</v>
      </c>
      <c r="Q704" t="s" s="19">
        <v>35</v>
      </c>
      <c r="R704" t="s" s="19">
        <v>35</v>
      </c>
      <c r="S704" t="s" s="19">
        <v>35</v>
      </c>
      <c r="T704" t="s" s="19">
        <v>35</v>
      </c>
      <c r="U704" t="s" s="19">
        <v>35</v>
      </c>
      <c r="V704" t="s" s="19">
        <v>35</v>
      </c>
      <c r="W704" t="s" s="19">
        <v>35</v>
      </c>
    </row>
    <row r="705" ht="20.05" customHeight="1">
      <c r="A705" s="15">
        <v>44</v>
      </c>
      <c r="B705" t="s" s="16">
        <f>CONCATENATE($A705,C705,G705,S705,R705)</f>
        <v>807</v>
      </c>
      <c r="C705" t="s" s="17">
        <v>60</v>
      </c>
      <c r="D705" s="18">
        <v>3</v>
      </c>
      <c r="E705" t="s" s="19">
        <v>222</v>
      </c>
      <c r="F705" s="18">
        <v>0</v>
      </c>
      <c r="G705" s="18">
        <v>0</v>
      </c>
      <c r="H705" t="s" s="19">
        <v>63</v>
      </c>
      <c r="I705" t="s" s="19">
        <v>58</v>
      </c>
      <c r="J705" s="18">
        <v>7484</v>
      </c>
      <c r="K705" s="18">
        <v>3748</v>
      </c>
      <c r="L705" s="18">
        <v>13067</v>
      </c>
      <c r="M705" s="20">
        <v>1800.28</v>
      </c>
      <c r="N705" s="18">
        <v>4</v>
      </c>
      <c r="O705" s="18">
        <v>1</v>
      </c>
      <c r="P705" t="s" s="19">
        <v>35</v>
      </c>
      <c r="Q705" t="s" s="19">
        <v>35</v>
      </c>
      <c r="R705" t="s" s="19">
        <v>35</v>
      </c>
      <c r="S705" t="s" s="19">
        <v>35</v>
      </c>
      <c r="T705" t="s" s="19">
        <v>35</v>
      </c>
      <c r="U705" t="s" s="19">
        <v>35</v>
      </c>
      <c r="V705" t="s" s="19">
        <v>35</v>
      </c>
      <c r="W705" t="s" s="19">
        <v>35</v>
      </c>
    </row>
    <row r="706" ht="20.05" customHeight="1">
      <c r="A706" s="15">
        <v>44</v>
      </c>
      <c r="B706" t="s" s="16">
        <f>CONCATENATE($A706,C706,G706,S706,R706)</f>
        <v>808</v>
      </c>
      <c r="C706" t="s" s="17">
        <v>62</v>
      </c>
      <c r="D706" s="18">
        <v>3</v>
      </c>
      <c r="E706" t="s" s="19">
        <v>222</v>
      </c>
      <c r="F706" s="18">
        <v>0</v>
      </c>
      <c r="G706" s="18">
        <v>0</v>
      </c>
      <c r="H706" t="s" s="19">
        <v>63</v>
      </c>
      <c r="I706" t="s" s="19">
        <v>58</v>
      </c>
      <c r="J706" s="18">
        <v>9792</v>
      </c>
      <c r="K706" s="18">
        <v>4902</v>
      </c>
      <c r="L706" s="18">
        <v>17616</v>
      </c>
      <c r="M706" s="20">
        <v>1800.57</v>
      </c>
      <c r="N706" s="18">
        <v>4</v>
      </c>
      <c r="O706" s="18">
        <v>1</v>
      </c>
      <c r="P706" t="s" s="19">
        <v>35</v>
      </c>
      <c r="Q706" t="s" s="19">
        <v>35</v>
      </c>
      <c r="R706" t="s" s="19">
        <v>35</v>
      </c>
      <c r="S706" t="s" s="19">
        <v>35</v>
      </c>
      <c r="T706" t="s" s="19">
        <v>35</v>
      </c>
      <c r="U706" t="s" s="19">
        <v>35</v>
      </c>
      <c r="V706" t="s" s="19">
        <v>35</v>
      </c>
      <c r="W706" t="s" s="19">
        <v>35</v>
      </c>
    </row>
    <row r="707" ht="20.05" customHeight="1">
      <c r="A707" s="15">
        <v>45</v>
      </c>
      <c r="B707" t="s" s="16">
        <f>CONCATENATE($A707,C707,G707,S707,R707)</f>
        <v>809</v>
      </c>
      <c r="C707" t="s" s="17">
        <v>31</v>
      </c>
      <c r="D707" s="18">
        <v>3</v>
      </c>
      <c r="E707" t="s" s="19">
        <v>136</v>
      </c>
      <c r="F707" s="18">
        <v>0</v>
      </c>
      <c r="G707" s="18">
        <v>0</v>
      </c>
      <c r="H707" t="s" s="19">
        <v>33</v>
      </c>
      <c r="I707" t="s" s="19">
        <v>810</v>
      </c>
      <c r="J707" s="18">
        <v>3396</v>
      </c>
      <c r="K707" s="18">
        <v>1704</v>
      </c>
      <c r="L707" s="18">
        <v>5429</v>
      </c>
      <c r="M707" s="20">
        <v>0.0528255</v>
      </c>
      <c r="N707" s="18">
        <v>8</v>
      </c>
      <c r="O707" s="18">
        <v>1</v>
      </c>
      <c r="P707" t="s" s="19">
        <v>35</v>
      </c>
      <c r="Q707" t="s" s="19">
        <v>35</v>
      </c>
      <c r="R707" t="s" s="19">
        <v>35</v>
      </c>
      <c r="S707" t="s" s="19">
        <v>35</v>
      </c>
      <c r="T707" t="s" s="19">
        <v>35</v>
      </c>
      <c r="U707" t="s" s="19">
        <v>35</v>
      </c>
      <c r="V707" t="s" s="19">
        <v>35</v>
      </c>
      <c r="W707" t="s" s="19">
        <v>35</v>
      </c>
    </row>
    <row r="708" ht="20.05" customHeight="1">
      <c r="A708" s="15">
        <v>45</v>
      </c>
      <c r="B708" t="s" s="16">
        <f>CONCATENATE($A708,C708,G708,S708,R708)</f>
        <v>811</v>
      </c>
      <c r="C708" t="s" s="17">
        <v>37</v>
      </c>
      <c r="D708" s="18">
        <v>3</v>
      </c>
      <c r="E708" t="s" s="19">
        <v>136</v>
      </c>
      <c r="F708" s="18">
        <v>0</v>
      </c>
      <c r="G708" s="18">
        <v>0</v>
      </c>
      <c r="H708" t="s" s="19">
        <v>33</v>
      </c>
      <c r="I708" t="s" s="19">
        <v>810</v>
      </c>
      <c r="J708" s="18">
        <v>3396</v>
      </c>
      <c r="K708" s="18">
        <v>1704</v>
      </c>
      <c r="L708" s="18">
        <v>5429</v>
      </c>
      <c r="M708" s="20">
        <v>0.125293</v>
      </c>
      <c r="N708" s="18">
        <v>8</v>
      </c>
      <c r="O708" s="18">
        <v>1</v>
      </c>
      <c r="P708" s="18">
        <v>5</v>
      </c>
      <c r="Q708" s="18">
        <v>4</v>
      </c>
      <c r="R708" s="18">
        <v>1</v>
      </c>
      <c r="S708" t="s" s="19">
        <v>38</v>
      </c>
      <c r="T708" s="18">
        <v>0</v>
      </c>
      <c r="U708" s="18">
        <v>0</v>
      </c>
      <c r="V708" s="18">
        <v>100000</v>
      </c>
      <c r="W708" t="s" s="19">
        <v>39</v>
      </c>
    </row>
    <row r="709" ht="20.05" customHeight="1">
      <c r="A709" s="15">
        <v>45</v>
      </c>
      <c r="B709" t="s" s="16">
        <f>CONCATENATE($A709,C709,G709,S709,R709)</f>
        <v>812</v>
      </c>
      <c r="C709" t="s" s="17">
        <v>37</v>
      </c>
      <c r="D709" s="18">
        <v>3</v>
      </c>
      <c r="E709" t="s" s="19">
        <v>136</v>
      </c>
      <c r="F709" s="18">
        <v>0</v>
      </c>
      <c r="G709" s="18">
        <v>0</v>
      </c>
      <c r="H709" t="s" s="19">
        <v>33</v>
      </c>
      <c r="I709" t="s" s="19">
        <v>810</v>
      </c>
      <c r="J709" s="18">
        <v>3396</v>
      </c>
      <c r="K709" s="18">
        <v>1704</v>
      </c>
      <c r="L709" s="18">
        <v>5429</v>
      </c>
      <c r="M709" s="20">
        <v>0.0635483</v>
      </c>
      <c r="N709" s="18">
        <v>8</v>
      </c>
      <c r="O709" s="18">
        <v>1</v>
      </c>
      <c r="P709" s="18">
        <v>3</v>
      </c>
      <c r="Q709" s="18">
        <v>2</v>
      </c>
      <c r="R709" s="18">
        <v>3</v>
      </c>
      <c r="S709" t="s" s="19">
        <v>38</v>
      </c>
      <c r="T709" s="18">
        <v>0</v>
      </c>
      <c r="U709" s="18">
        <v>0</v>
      </c>
      <c r="V709" s="18">
        <v>100000</v>
      </c>
      <c r="W709" t="s" s="19">
        <v>39</v>
      </c>
    </row>
    <row r="710" ht="20.05" customHeight="1">
      <c r="A710" s="15">
        <v>45</v>
      </c>
      <c r="B710" t="s" s="16">
        <f>CONCATENATE($A710,C710,G710,S710,R710)</f>
        <v>813</v>
      </c>
      <c r="C710" t="s" s="17">
        <v>37</v>
      </c>
      <c r="D710" s="18">
        <v>3</v>
      </c>
      <c r="E710" t="s" s="19">
        <v>136</v>
      </c>
      <c r="F710" s="18">
        <v>0</v>
      </c>
      <c r="G710" s="18">
        <v>0</v>
      </c>
      <c r="H710" t="s" s="19">
        <v>33</v>
      </c>
      <c r="I710" t="s" s="19">
        <v>810</v>
      </c>
      <c r="J710" s="18">
        <v>3396</v>
      </c>
      <c r="K710" s="18">
        <v>1704</v>
      </c>
      <c r="L710" s="18">
        <v>5429</v>
      </c>
      <c r="M710" s="20">
        <v>0.06348910000000001</v>
      </c>
      <c r="N710" s="18">
        <v>8</v>
      </c>
      <c r="O710" s="18">
        <v>1</v>
      </c>
      <c r="P710" s="18">
        <v>3</v>
      </c>
      <c r="Q710" s="18">
        <v>2</v>
      </c>
      <c r="R710" s="18">
        <v>5</v>
      </c>
      <c r="S710" t="s" s="19">
        <v>38</v>
      </c>
      <c r="T710" s="18">
        <v>0</v>
      </c>
      <c r="U710" s="18">
        <v>0</v>
      </c>
      <c r="V710" s="18">
        <v>100000</v>
      </c>
      <c r="W710" t="s" s="19">
        <v>39</v>
      </c>
    </row>
    <row r="711" ht="20.05" customHeight="1">
      <c r="A711" s="15">
        <v>45</v>
      </c>
      <c r="B711" t="s" s="16">
        <f>CONCATENATE($A711,C711,G711,S711,R711)</f>
        <v>814</v>
      </c>
      <c r="C711" t="s" s="17">
        <v>37</v>
      </c>
      <c r="D711" s="18">
        <v>3</v>
      </c>
      <c r="E711" t="s" s="19">
        <v>136</v>
      </c>
      <c r="F711" s="18">
        <v>0</v>
      </c>
      <c r="G711" s="18">
        <v>0</v>
      </c>
      <c r="H711" t="s" s="19">
        <v>33</v>
      </c>
      <c r="I711" t="s" s="19">
        <v>810</v>
      </c>
      <c r="J711" s="18">
        <v>3396</v>
      </c>
      <c r="K711" s="18">
        <v>1704</v>
      </c>
      <c r="L711" s="18">
        <v>5429</v>
      </c>
      <c r="M711" s="20">
        <v>0.126878</v>
      </c>
      <c r="N711" s="18">
        <v>8</v>
      </c>
      <c r="O711" s="18">
        <v>1</v>
      </c>
      <c r="P711" s="18">
        <v>5</v>
      </c>
      <c r="Q711" s="18">
        <v>4</v>
      </c>
      <c r="R711" s="18">
        <v>1</v>
      </c>
      <c r="S711" t="s" s="19">
        <v>43</v>
      </c>
      <c r="T711" s="18">
        <v>0</v>
      </c>
      <c r="U711" s="18">
        <v>0</v>
      </c>
      <c r="V711" s="18">
        <v>100000</v>
      </c>
      <c r="W711" t="s" s="19">
        <v>39</v>
      </c>
    </row>
    <row r="712" ht="20.05" customHeight="1">
      <c r="A712" s="15">
        <v>45</v>
      </c>
      <c r="B712" t="s" s="16">
        <f>CONCATENATE($A712,C712,G712,S712,R712)</f>
        <v>815</v>
      </c>
      <c r="C712" t="s" s="17">
        <v>37</v>
      </c>
      <c r="D712" s="18">
        <v>3</v>
      </c>
      <c r="E712" t="s" s="19">
        <v>136</v>
      </c>
      <c r="F712" s="18">
        <v>0</v>
      </c>
      <c r="G712" s="18">
        <v>0</v>
      </c>
      <c r="H712" t="s" s="19">
        <v>33</v>
      </c>
      <c r="I712" t="s" s="19">
        <v>810</v>
      </c>
      <c r="J712" s="18">
        <v>3396</v>
      </c>
      <c r="K712" s="18">
        <v>1704</v>
      </c>
      <c r="L712" s="18">
        <v>5429</v>
      </c>
      <c r="M712" s="20">
        <v>0.0632462</v>
      </c>
      <c r="N712" s="18">
        <v>8</v>
      </c>
      <c r="O712" s="18">
        <v>1</v>
      </c>
      <c r="P712" s="18">
        <v>3</v>
      </c>
      <c r="Q712" s="18">
        <v>2</v>
      </c>
      <c r="R712" s="18">
        <v>3</v>
      </c>
      <c r="S712" t="s" s="19">
        <v>43</v>
      </c>
      <c r="T712" s="18">
        <v>0</v>
      </c>
      <c r="U712" s="18">
        <v>0</v>
      </c>
      <c r="V712" s="18">
        <v>100000</v>
      </c>
      <c r="W712" t="s" s="19">
        <v>39</v>
      </c>
    </row>
    <row r="713" ht="20.05" customHeight="1">
      <c r="A713" s="15">
        <v>45</v>
      </c>
      <c r="B713" t="s" s="16">
        <f>CONCATENATE($A713,C713,G713,S713,R713)</f>
        <v>816</v>
      </c>
      <c r="C713" t="s" s="17">
        <v>37</v>
      </c>
      <c r="D713" s="18">
        <v>3</v>
      </c>
      <c r="E713" t="s" s="19">
        <v>136</v>
      </c>
      <c r="F713" s="18">
        <v>0</v>
      </c>
      <c r="G713" s="18">
        <v>0</v>
      </c>
      <c r="H713" t="s" s="19">
        <v>33</v>
      </c>
      <c r="I713" t="s" s="19">
        <v>810</v>
      </c>
      <c r="J713" s="18">
        <v>3396</v>
      </c>
      <c r="K713" s="18">
        <v>1704</v>
      </c>
      <c r="L713" s="18">
        <v>5429</v>
      </c>
      <c r="M713" s="20">
        <v>0.063153</v>
      </c>
      <c r="N713" s="18">
        <v>8</v>
      </c>
      <c r="O713" s="18">
        <v>1</v>
      </c>
      <c r="P713" s="18">
        <v>3</v>
      </c>
      <c r="Q713" s="18">
        <v>2</v>
      </c>
      <c r="R713" s="18">
        <v>5</v>
      </c>
      <c r="S713" t="s" s="19">
        <v>43</v>
      </c>
      <c r="T713" s="18">
        <v>0</v>
      </c>
      <c r="U713" s="18">
        <v>0</v>
      </c>
      <c r="V713" s="18">
        <v>100000</v>
      </c>
      <c r="W713" t="s" s="19">
        <v>39</v>
      </c>
    </row>
    <row r="714" ht="20.05" customHeight="1">
      <c r="A714" s="15">
        <v>45</v>
      </c>
      <c r="B714" t="s" s="16">
        <f>CONCATENATE($A714,C714,G714,S714,R714)</f>
        <v>817</v>
      </c>
      <c r="C714" t="s" s="17">
        <v>37</v>
      </c>
      <c r="D714" s="18">
        <v>3</v>
      </c>
      <c r="E714" t="s" s="19">
        <v>136</v>
      </c>
      <c r="F714" s="18">
        <v>0</v>
      </c>
      <c r="G714" s="18">
        <v>0</v>
      </c>
      <c r="H714" t="s" s="19">
        <v>33</v>
      </c>
      <c r="I714" t="s" s="19">
        <v>810</v>
      </c>
      <c r="J714" s="18">
        <v>3396</v>
      </c>
      <c r="K714" s="18">
        <v>1704</v>
      </c>
      <c r="L714" s="18">
        <v>5429</v>
      </c>
      <c r="M714" s="20">
        <v>0.125165</v>
      </c>
      <c r="N714" s="18">
        <v>8</v>
      </c>
      <c r="O714" s="18">
        <v>1</v>
      </c>
      <c r="P714" s="18">
        <v>5</v>
      </c>
      <c r="Q714" s="18">
        <v>4</v>
      </c>
      <c r="R714" s="18">
        <v>1</v>
      </c>
      <c r="S714" t="s" s="19">
        <v>47</v>
      </c>
      <c r="T714" s="18">
        <v>0</v>
      </c>
      <c r="U714" s="18">
        <v>0</v>
      </c>
      <c r="V714" s="18">
        <v>100000</v>
      </c>
      <c r="W714" t="s" s="19">
        <v>39</v>
      </c>
    </row>
    <row r="715" ht="20.05" customHeight="1">
      <c r="A715" s="15">
        <v>45</v>
      </c>
      <c r="B715" t="s" s="16">
        <f>CONCATENATE($A715,C715,G715,S715,R715)</f>
        <v>818</v>
      </c>
      <c r="C715" t="s" s="17">
        <v>37</v>
      </c>
      <c r="D715" s="18">
        <v>3</v>
      </c>
      <c r="E715" t="s" s="19">
        <v>136</v>
      </c>
      <c r="F715" s="18">
        <v>0</v>
      </c>
      <c r="G715" s="18">
        <v>0</v>
      </c>
      <c r="H715" t="s" s="19">
        <v>33</v>
      </c>
      <c r="I715" t="s" s="19">
        <v>810</v>
      </c>
      <c r="J715" s="18">
        <v>3396</v>
      </c>
      <c r="K715" s="18">
        <v>1704</v>
      </c>
      <c r="L715" s="18">
        <v>5429</v>
      </c>
      <c r="M715" s="20">
        <v>0.06360059999999999</v>
      </c>
      <c r="N715" s="18">
        <v>8</v>
      </c>
      <c r="O715" s="18">
        <v>1</v>
      </c>
      <c r="P715" s="18">
        <v>3</v>
      </c>
      <c r="Q715" s="18">
        <v>2</v>
      </c>
      <c r="R715" s="18">
        <v>3</v>
      </c>
      <c r="S715" t="s" s="19">
        <v>47</v>
      </c>
      <c r="T715" s="18">
        <v>0</v>
      </c>
      <c r="U715" s="18">
        <v>0</v>
      </c>
      <c r="V715" s="18">
        <v>100000</v>
      </c>
      <c r="W715" t="s" s="19">
        <v>39</v>
      </c>
    </row>
    <row r="716" ht="20.05" customHeight="1">
      <c r="A716" s="15">
        <v>45</v>
      </c>
      <c r="B716" t="s" s="16">
        <f>CONCATENATE($A716,C716,G716,S716,R716)</f>
        <v>819</v>
      </c>
      <c r="C716" t="s" s="17">
        <v>37</v>
      </c>
      <c r="D716" s="18">
        <v>3</v>
      </c>
      <c r="E716" t="s" s="19">
        <v>136</v>
      </c>
      <c r="F716" s="18">
        <v>0</v>
      </c>
      <c r="G716" s="18">
        <v>0</v>
      </c>
      <c r="H716" t="s" s="19">
        <v>33</v>
      </c>
      <c r="I716" t="s" s="19">
        <v>810</v>
      </c>
      <c r="J716" s="18">
        <v>3396</v>
      </c>
      <c r="K716" s="18">
        <v>1704</v>
      </c>
      <c r="L716" s="18">
        <v>5429</v>
      </c>
      <c r="M716" s="20">
        <v>0.06354410000000001</v>
      </c>
      <c r="N716" s="18">
        <v>8</v>
      </c>
      <c r="O716" s="18">
        <v>1</v>
      </c>
      <c r="P716" s="18">
        <v>3</v>
      </c>
      <c r="Q716" s="18">
        <v>2</v>
      </c>
      <c r="R716" s="18">
        <v>5</v>
      </c>
      <c r="S716" t="s" s="19">
        <v>47</v>
      </c>
      <c r="T716" s="18">
        <v>0</v>
      </c>
      <c r="U716" s="18">
        <v>0</v>
      </c>
      <c r="V716" s="18">
        <v>100000</v>
      </c>
      <c r="W716" t="s" s="19">
        <v>39</v>
      </c>
    </row>
    <row r="717" ht="20.05" customHeight="1">
      <c r="A717" s="15">
        <v>45</v>
      </c>
      <c r="B717" t="s" s="16">
        <f>CONCATENATE($A717,C717,G717,S717,R717)</f>
        <v>820</v>
      </c>
      <c r="C717" t="s" s="17">
        <v>31</v>
      </c>
      <c r="D717" s="18">
        <v>3</v>
      </c>
      <c r="E717" t="s" s="19">
        <v>136</v>
      </c>
      <c r="F717" s="18">
        <v>0</v>
      </c>
      <c r="G717" s="18">
        <v>1</v>
      </c>
      <c r="H717" t="s" s="19">
        <v>33</v>
      </c>
      <c r="I717" t="s" s="19">
        <v>810</v>
      </c>
      <c r="J717" s="18">
        <v>3406</v>
      </c>
      <c r="K717" s="18">
        <v>1714</v>
      </c>
      <c r="L717" s="18">
        <v>5449</v>
      </c>
      <c r="M717" s="20">
        <v>0.0533918</v>
      </c>
      <c r="N717" s="18">
        <v>8</v>
      </c>
      <c r="O717" s="18">
        <v>1</v>
      </c>
      <c r="P717" t="s" s="19">
        <v>35</v>
      </c>
      <c r="Q717" t="s" s="19">
        <v>35</v>
      </c>
      <c r="R717" t="s" s="19">
        <v>35</v>
      </c>
      <c r="S717" t="s" s="19">
        <v>35</v>
      </c>
      <c r="T717" t="s" s="19">
        <v>35</v>
      </c>
      <c r="U717" t="s" s="19">
        <v>35</v>
      </c>
      <c r="V717" t="s" s="19">
        <v>35</v>
      </c>
      <c r="W717" t="s" s="19">
        <v>35</v>
      </c>
    </row>
    <row r="718" ht="20.05" customHeight="1">
      <c r="A718" s="15">
        <v>45</v>
      </c>
      <c r="B718" t="s" s="16">
        <f>CONCATENATE($A718,C718,G718,S718,R718)</f>
        <v>821</v>
      </c>
      <c r="C718" t="s" s="17">
        <v>52</v>
      </c>
      <c r="D718" s="18">
        <v>3</v>
      </c>
      <c r="E718" t="s" s="19">
        <v>136</v>
      </c>
      <c r="F718" s="18">
        <v>0</v>
      </c>
      <c r="G718" s="18">
        <v>1</v>
      </c>
      <c r="H718" t="s" s="19">
        <v>33</v>
      </c>
      <c r="I718" t="s" s="19">
        <v>53</v>
      </c>
      <c r="J718" s="18">
        <v>612</v>
      </c>
      <c r="K718" s="18">
        <v>312</v>
      </c>
      <c r="L718" s="18">
        <v>743</v>
      </c>
      <c r="M718" s="20">
        <v>0.189806</v>
      </c>
      <c r="N718" s="18">
        <v>8</v>
      </c>
      <c r="O718" s="18">
        <v>1</v>
      </c>
      <c r="P718" t="s" s="19">
        <v>35</v>
      </c>
      <c r="Q718" t="s" s="19">
        <v>35</v>
      </c>
      <c r="R718" t="s" s="19">
        <v>35</v>
      </c>
      <c r="S718" t="s" s="19">
        <v>35</v>
      </c>
      <c r="T718" t="s" s="19">
        <v>35</v>
      </c>
      <c r="U718" t="s" s="19">
        <v>35</v>
      </c>
      <c r="V718" t="s" s="19">
        <v>35</v>
      </c>
      <c r="W718" t="s" s="19">
        <v>35</v>
      </c>
    </row>
    <row r="719" ht="20.05" customHeight="1">
      <c r="A719" s="15">
        <v>45</v>
      </c>
      <c r="B719" t="s" s="16">
        <f>CONCATENATE($A719,C719,G719,S719,R719)</f>
        <v>822</v>
      </c>
      <c r="C719" t="s" s="17">
        <v>37</v>
      </c>
      <c r="D719" s="18">
        <v>3</v>
      </c>
      <c r="E719" t="s" s="19">
        <v>136</v>
      </c>
      <c r="F719" s="18">
        <v>0</v>
      </c>
      <c r="G719" s="18">
        <v>1</v>
      </c>
      <c r="H719" t="s" s="19">
        <v>33</v>
      </c>
      <c r="I719" t="s" s="19">
        <v>810</v>
      </c>
      <c r="J719" s="18">
        <v>3396</v>
      </c>
      <c r="K719" s="18">
        <v>1704</v>
      </c>
      <c r="L719" s="18">
        <v>5429</v>
      </c>
      <c r="M719" s="20">
        <v>0.0636818</v>
      </c>
      <c r="N719" s="18">
        <v>8</v>
      </c>
      <c r="O719" s="18">
        <v>1</v>
      </c>
      <c r="P719" s="18">
        <v>3</v>
      </c>
      <c r="Q719" s="18">
        <v>2</v>
      </c>
      <c r="R719" s="18">
        <v>3</v>
      </c>
      <c r="S719" t="s" s="19">
        <v>43</v>
      </c>
      <c r="T719" s="18">
        <v>0</v>
      </c>
      <c r="U719" s="18">
        <v>0</v>
      </c>
      <c r="V719" s="18">
        <v>100000</v>
      </c>
      <c r="W719" t="s" s="19">
        <v>55</v>
      </c>
    </row>
    <row r="720" ht="20.05" customHeight="1">
      <c r="A720" s="15">
        <v>45</v>
      </c>
      <c r="B720" t="s" s="16">
        <f>CONCATENATE($A720,C720,G720,S720,R720)</f>
        <v>823</v>
      </c>
      <c r="C720" t="s" s="17">
        <v>57</v>
      </c>
      <c r="D720" s="18">
        <v>3</v>
      </c>
      <c r="E720" t="s" s="19">
        <v>136</v>
      </c>
      <c r="F720" s="18">
        <v>0</v>
      </c>
      <c r="G720" s="18">
        <v>0</v>
      </c>
      <c r="H720" t="s" s="19">
        <v>33</v>
      </c>
      <c r="I720" t="s" s="19">
        <v>58</v>
      </c>
      <c r="J720" s="18">
        <v>4036</v>
      </c>
      <c r="K720" s="18">
        <v>2024</v>
      </c>
      <c r="L720" s="18">
        <v>6687</v>
      </c>
      <c r="M720" s="20">
        <v>11.9858</v>
      </c>
      <c r="N720" s="18">
        <v>4</v>
      </c>
      <c r="O720" s="18">
        <v>1</v>
      </c>
      <c r="P720" t="s" s="19">
        <v>35</v>
      </c>
      <c r="Q720" t="s" s="19">
        <v>35</v>
      </c>
      <c r="R720" t="s" s="19">
        <v>35</v>
      </c>
      <c r="S720" t="s" s="19">
        <v>35</v>
      </c>
      <c r="T720" t="s" s="19">
        <v>35</v>
      </c>
      <c r="U720" t="s" s="19">
        <v>35</v>
      </c>
      <c r="V720" t="s" s="19">
        <v>35</v>
      </c>
      <c r="W720" t="s" s="19">
        <v>35</v>
      </c>
    </row>
    <row r="721" ht="20.05" customHeight="1">
      <c r="A721" s="15">
        <v>45</v>
      </c>
      <c r="B721" t="s" s="16">
        <f>CONCATENATE($A721,C721,G721,S721,R721)</f>
        <v>824</v>
      </c>
      <c r="C721" t="s" s="17">
        <v>60</v>
      </c>
      <c r="D721" s="18">
        <v>3</v>
      </c>
      <c r="E721" t="s" s="19">
        <v>136</v>
      </c>
      <c r="F721" s="18">
        <v>0</v>
      </c>
      <c r="G721" s="18">
        <v>0</v>
      </c>
      <c r="H721" t="s" s="19">
        <v>33</v>
      </c>
      <c r="I721" t="s" s="19">
        <v>58</v>
      </c>
      <c r="J721" s="18">
        <v>4036</v>
      </c>
      <c r="K721" s="18">
        <v>2024</v>
      </c>
      <c r="L721" s="18">
        <v>6687</v>
      </c>
      <c r="M721" s="20">
        <v>11.0323</v>
      </c>
      <c r="N721" s="18">
        <v>4</v>
      </c>
      <c r="O721" s="18">
        <v>1</v>
      </c>
      <c r="P721" t="s" s="19">
        <v>35</v>
      </c>
      <c r="Q721" t="s" s="19">
        <v>35</v>
      </c>
      <c r="R721" t="s" s="19">
        <v>35</v>
      </c>
      <c r="S721" t="s" s="19">
        <v>35</v>
      </c>
      <c r="T721" t="s" s="19">
        <v>35</v>
      </c>
      <c r="U721" t="s" s="19">
        <v>35</v>
      </c>
      <c r="V721" t="s" s="19">
        <v>35</v>
      </c>
      <c r="W721" t="s" s="19">
        <v>35</v>
      </c>
    </row>
    <row r="722" ht="20.05" customHeight="1">
      <c r="A722" s="15">
        <v>45</v>
      </c>
      <c r="B722" t="s" s="16">
        <f>CONCATENATE($A722,C722,G722,S722,R722)</f>
        <v>825</v>
      </c>
      <c r="C722" t="s" s="17">
        <v>62</v>
      </c>
      <c r="D722" s="18">
        <v>3</v>
      </c>
      <c r="E722" t="s" s="19">
        <v>136</v>
      </c>
      <c r="F722" s="18">
        <v>0</v>
      </c>
      <c r="G722" s="18">
        <v>0</v>
      </c>
      <c r="H722" t="s" s="19">
        <v>80</v>
      </c>
      <c r="I722" t="s" s="19">
        <v>58</v>
      </c>
      <c r="J722" s="18">
        <v>4036</v>
      </c>
      <c r="K722" s="18">
        <v>2024</v>
      </c>
      <c r="L722" s="18">
        <v>6635</v>
      </c>
      <c r="M722" s="20">
        <v>5.98722</v>
      </c>
      <c r="N722" s="18">
        <v>4</v>
      </c>
      <c r="O722" s="18">
        <v>1</v>
      </c>
      <c r="P722" t="s" s="19">
        <v>35</v>
      </c>
      <c r="Q722" t="s" s="19">
        <v>35</v>
      </c>
      <c r="R722" t="s" s="19">
        <v>35</v>
      </c>
      <c r="S722" t="s" s="19">
        <v>35</v>
      </c>
      <c r="T722" t="s" s="19">
        <v>35</v>
      </c>
      <c r="U722" t="s" s="19">
        <v>35</v>
      </c>
      <c r="V722" t="s" s="19">
        <v>35</v>
      </c>
      <c r="W722" t="s" s="19">
        <v>35</v>
      </c>
    </row>
    <row r="723" ht="20.05" customHeight="1">
      <c r="A723" s="15">
        <v>46</v>
      </c>
      <c r="B723" t="s" s="16">
        <f>CONCATENATE($A723,C723,G723,S723,R723)</f>
        <v>826</v>
      </c>
      <c r="C723" t="s" s="17">
        <v>31</v>
      </c>
      <c r="D723" s="18">
        <v>3</v>
      </c>
      <c r="E723" t="s" s="19">
        <v>32</v>
      </c>
      <c r="F723" s="18">
        <v>0</v>
      </c>
      <c r="G723" s="18">
        <v>0</v>
      </c>
      <c r="H723" t="s" s="19">
        <v>33</v>
      </c>
      <c r="I723" t="s" s="19">
        <v>102</v>
      </c>
      <c r="J723" s="18">
        <v>3048</v>
      </c>
      <c r="K723" s="18">
        <v>1530</v>
      </c>
      <c r="L723" s="18">
        <v>4708</v>
      </c>
      <c r="M723" s="20">
        <v>0.0456533</v>
      </c>
      <c r="N723" s="18">
        <v>8</v>
      </c>
      <c r="O723" s="18">
        <v>1</v>
      </c>
      <c r="P723" t="s" s="19">
        <v>35</v>
      </c>
      <c r="Q723" t="s" s="19">
        <v>35</v>
      </c>
      <c r="R723" t="s" s="19">
        <v>35</v>
      </c>
      <c r="S723" t="s" s="19">
        <v>35</v>
      </c>
      <c r="T723" t="s" s="19">
        <v>35</v>
      </c>
      <c r="U723" t="s" s="19">
        <v>35</v>
      </c>
      <c r="V723" t="s" s="19">
        <v>35</v>
      </c>
      <c r="W723" t="s" s="19">
        <v>35</v>
      </c>
    </row>
    <row r="724" ht="20.05" customHeight="1">
      <c r="A724" s="15">
        <v>46</v>
      </c>
      <c r="B724" t="s" s="16">
        <f>CONCATENATE($A724,C724,G724,S724,R724)</f>
        <v>827</v>
      </c>
      <c r="C724" t="s" s="17">
        <v>37</v>
      </c>
      <c r="D724" s="18">
        <v>3</v>
      </c>
      <c r="E724" t="s" s="19">
        <v>32</v>
      </c>
      <c r="F724" s="18">
        <v>0</v>
      </c>
      <c r="G724" s="18">
        <v>0</v>
      </c>
      <c r="H724" t="s" s="19">
        <v>33</v>
      </c>
      <c r="I724" t="s" s="19">
        <v>102</v>
      </c>
      <c r="J724" s="18">
        <v>3048</v>
      </c>
      <c r="K724" s="18">
        <v>1530</v>
      </c>
      <c r="L724" s="18">
        <v>4708</v>
      </c>
      <c r="M724" s="20">
        <v>0.115096</v>
      </c>
      <c r="N724" s="18">
        <v>8</v>
      </c>
      <c r="O724" s="18">
        <v>1</v>
      </c>
      <c r="P724" s="18">
        <v>5</v>
      </c>
      <c r="Q724" s="18">
        <v>4</v>
      </c>
      <c r="R724" s="18">
        <v>1</v>
      </c>
      <c r="S724" t="s" s="19">
        <v>38</v>
      </c>
      <c r="T724" s="18">
        <v>0</v>
      </c>
      <c r="U724" s="18">
        <v>0</v>
      </c>
      <c r="V724" s="18">
        <v>100000</v>
      </c>
      <c r="W724" t="s" s="19">
        <v>39</v>
      </c>
    </row>
    <row r="725" ht="20.05" customHeight="1">
      <c r="A725" s="15">
        <v>46</v>
      </c>
      <c r="B725" t="s" s="16">
        <f>CONCATENATE($A725,C725,G725,S725,R725)</f>
        <v>828</v>
      </c>
      <c r="C725" t="s" s="17">
        <v>37</v>
      </c>
      <c r="D725" s="18">
        <v>3</v>
      </c>
      <c r="E725" t="s" s="19">
        <v>32</v>
      </c>
      <c r="F725" s="18">
        <v>0</v>
      </c>
      <c r="G725" s="18">
        <v>0</v>
      </c>
      <c r="H725" t="s" s="19">
        <v>33</v>
      </c>
      <c r="I725" t="s" s="19">
        <v>102</v>
      </c>
      <c r="J725" s="18">
        <v>3048</v>
      </c>
      <c r="K725" s="18">
        <v>1530</v>
      </c>
      <c r="L725" s="18">
        <v>4708</v>
      </c>
      <c r="M725" s="20">
        <v>0.0576323</v>
      </c>
      <c r="N725" s="18">
        <v>8</v>
      </c>
      <c r="O725" s="18">
        <v>1</v>
      </c>
      <c r="P725" s="18">
        <v>3</v>
      </c>
      <c r="Q725" s="18">
        <v>2</v>
      </c>
      <c r="R725" s="18">
        <v>3</v>
      </c>
      <c r="S725" t="s" s="19">
        <v>38</v>
      </c>
      <c r="T725" s="18">
        <v>0</v>
      </c>
      <c r="U725" s="18">
        <v>0</v>
      </c>
      <c r="V725" s="18">
        <v>100000</v>
      </c>
      <c r="W725" t="s" s="19">
        <v>39</v>
      </c>
    </row>
    <row r="726" ht="20.05" customHeight="1">
      <c r="A726" s="15">
        <v>46</v>
      </c>
      <c r="B726" t="s" s="16">
        <f>CONCATENATE($A726,C726,G726,S726,R726)</f>
        <v>829</v>
      </c>
      <c r="C726" t="s" s="17">
        <v>37</v>
      </c>
      <c r="D726" s="18">
        <v>3</v>
      </c>
      <c r="E726" t="s" s="19">
        <v>32</v>
      </c>
      <c r="F726" s="18">
        <v>0</v>
      </c>
      <c r="G726" s="18">
        <v>0</v>
      </c>
      <c r="H726" t="s" s="19">
        <v>33</v>
      </c>
      <c r="I726" t="s" s="19">
        <v>102</v>
      </c>
      <c r="J726" s="18">
        <v>3048</v>
      </c>
      <c r="K726" s="18">
        <v>1530</v>
      </c>
      <c r="L726" s="18">
        <v>4708</v>
      </c>
      <c r="M726" s="20">
        <v>0.0577267</v>
      </c>
      <c r="N726" s="18">
        <v>8</v>
      </c>
      <c r="O726" s="18">
        <v>1</v>
      </c>
      <c r="P726" s="18">
        <v>3</v>
      </c>
      <c r="Q726" s="18">
        <v>2</v>
      </c>
      <c r="R726" s="18">
        <v>5</v>
      </c>
      <c r="S726" t="s" s="19">
        <v>38</v>
      </c>
      <c r="T726" s="18">
        <v>0</v>
      </c>
      <c r="U726" s="18">
        <v>0</v>
      </c>
      <c r="V726" s="18">
        <v>100000</v>
      </c>
      <c r="W726" t="s" s="19">
        <v>39</v>
      </c>
    </row>
    <row r="727" ht="20.05" customHeight="1">
      <c r="A727" s="15">
        <v>46</v>
      </c>
      <c r="B727" t="s" s="16">
        <f>CONCATENATE($A727,C727,G727,S727,R727)</f>
        <v>830</v>
      </c>
      <c r="C727" t="s" s="17">
        <v>37</v>
      </c>
      <c r="D727" s="18">
        <v>3</v>
      </c>
      <c r="E727" t="s" s="19">
        <v>32</v>
      </c>
      <c r="F727" s="18">
        <v>0</v>
      </c>
      <c r="G727" s="18">
        <v>0</v>
      </c>
      <c r="H727" t="s" s="19">
        <v>33</v>
      </c>
      <c r="I727" t="s" s="19">
        <v>102</v>
      </c>
      <c r="J727" s="18">
        <v>3048</v>
      </c>
      <c r="K727" s="18">
        <v>1530</v>
      </c>
      <c r="L727" s="18">
        <v>4708</v>
      </c>
      <c r="M727" s="20">
        <v>0.115773</v>
      </c>
      <c r="N727" s="18">
        <v>8</v>
      </c>
      <c r="O727" s="18">
        <v>1</v>
      </c>
      <c r="P727" s="18">
        <v>5</v>
      </c>
      <c r="Q727" s="18">
        <v>4</v>
      </c>
      <c r="R727" s="18">
        <v>1</v>
      </c>
      <c r="S727" t="s" s="19">
        <v>43</v>
      </c>
      <c r="T727" s="18">
        <v>0</v>
      </c>
      <c r="U727" s="18">
        <v>0</v>
      </c>
      <c r="V727" s="18">
        <v>100000</v>
      </c>
      <c r="W727" t="s" s="19">
        <v>39</v>
      </c>
    </row>
    <row r="728" ht="20.05" customHeight="1">
      <c r="A728" s="15">
        <v>46</v>
      </c>
      <c r="B728" t="s" s="16">
        <f>CONCATENATE($A728,C728,G728,S728,R728)</f>
        <v>831</v>
      </c>
      <c r="C728" t="s" s="17">
        <v>37</v>
      </c>
      <c r="D728" s="18">
        <v>3</v>
      </c>
      <c r="E728" t="s" s="19">
        <v>32</v>
      </c>
      <c r="F728" s="18">
        <v>0</v>
      </c>
      <c r="G728" s="18">
        <v>0</v>
      </c>
      <c r="H728" t="s" s="19">
        <v>33</v>
      </c>
      <c r="I728" t="s" s="19">
        <v>102</v>
      </c>
      <c r="J728" s="18">
        <v>3048</v>
      </c>
      <c r="K728" s="18">
        <v>1530</v>
      </c>
      <c r="L728" s="18">
        <v>4708</v>
      </c>
      <c r="M728" s="20">
        <v>0.0575872</v>
      </c>
      <c r="N728" s="18">
        <v>8</v>
      </c>
      <c r="O728" s="18">
        <v>1</v>
      </c>
      <c r="P728" s="18">
        <v>3</v>
      </c>
      <c r="Q728" s="18">
        <v>2</v>
      </c>
      <c r="R728" s="18">
        <v>3</v>
      </c>
      <c r="S728" t="s" s="19">
        <v>43</v>
      </c>
      <c r="T728" s="18">
        <v>0</v>
      </c>
      <c r="U728" s="18">
        <v>0</v>
      </c>
      <c r="V728" s="18">
        <v>100000</v>
      </c>
      <c r="W728" t="s" s="19">
        <v>39</v>
      </c>
    </row>
    <row r="729" ht="20.05" customHeight="1">
      <c r="A729" s="15">
        <v>46</v>
      </c>
      <c r="B729" t="s" s="16">
        <f>CONCATENATE($A729,C729,G729,S729,R729)</f>
        <v>832</v>
      </c>
      <c r="C729" t="s" s="17">
        <v>37</v>
      </c>
      <c r="D729" s="18">
        <v>3</v>
      </c>
      <c r="E729" t="s" s="19">
        <v>32</v>
      </c>
      <c r="F729" s="18">
        <v>0</v>
      </c>
      <c r="G729" s="18">
        <v>0</v>
      </c>
      <c r="H729" t="s" s="19">
        <v>33</v>
      </c>
      <c r="I729" t="s" s="19">
        <v>102</v>
      </c>
      <c r="J729" s="18">
        <v>3048</v>
      </c>
      <c r="K729" s="18">
        <v>1530</v>
      </c>
      <c r="L729" s="18">
        <v>4708</v>
      </c>
      <c r="M729" s="20">
        <v>0.0575951</v>
      </c>
      <c r="N729" s="18">
        <v>8</v>
      </c>
      <c r="O729" s="18">
        <v>1</v>
      </c>
      <c r="P729" s="18">
        <v>3</v>
      </c>
      <c r="Q729" s="18">
        <v>2</v>
      </c>
      <c r="R729" s="18">
        <v>5</v>
      </c>
      <c r="S729" t="s" s="19">
        <v>43</v>
      </c>
      <c r="T729" s="18">
        <v>0</v>
      </c>
      <c r="U729" s="18">
        <v>0</v>
      </c>
      <c r="V729" s="18">
        <v>100000</v>
      </c>
      <c r="W729" t="s" s="19">
        <v>39</v>
      </c>
    </row>
    <row r="730" ht="20.05" customHeight="1">
      <c r="A730" s="15">
        <v>46</v>
      </c>
      <c r="B730" t="s" s="16">
        <f>CONCATENATE($A730,C730,G730,S730,R730)</f>
        <v>833</v>
      </c>
      <c r="C730" t="s" s="17">
        <v>37</v>
      </c>
      <c r="D730" s="18">
        <v>3</v>
      </c>
      <c r="E730" t="s" s="19">
        <v>32</v>
      </c>
      <c r="F730" s="18">
        <v>0</v>
      </c>
      <c r="G730" s="18">
        <v>0</v>
      </c>
      <c r="H730" t="s" s="19">
        <v>33</v>
      </c>
      <c r="I730" t="s" s="19">
        <v>102</v>
      </c>
      <c r="J730" s="18">
        <v>3048</v>
      </c>
      <c r="K730" s="18">
        <v>1530</v>
      </c>
      <c r="L730" s="18">
        <v>4708</v>
      </c>
      <c r="M730" s="20">
        <v>0.11506</v>
      </c>
      <c r="N730" s="18">
        <v>8</v>
      </c>
      <c r="O730" s="18">
        <v>1</v>
      </c>
      <c r="P730" s="18">
        <v>5</v>
      </c>
      <c r="Q730" s="18">
        <v>4</v>
      </c>
      <c r="R730" s="18">
        <v>1</v>
      </c>
      <c r="S730" t="s" s="19">
        <v>47</v>
      </c>
      <c r="T730" s="18">
        <v>0</v>
      </c>
      <c r="U730" s="18">
        <v>0</v>
      </c>
      <c r="V730" s="18">
        <v>100000</v>
      </c>
      <c r="W730" t="s" s="19">
        <v>39</v>
      </c>
    </row>
    <row r="731" ht="20.05" customHeight="1">
      <c r="A731" s="15">
        <v>46</v>
      </c>
      <c r="B731" t="s" s="16">
        <f>CONCATENATE($A731,C731,G731,S731,R731)</f>
        <v>834</v>
      </c>
      <c r="C731" t="s" s="17">
        <v>37</v>
      </c>
      <c r="D731" s="18">
        <v>3</v>
      </c>
      <c r="E731" t="s" s="19">
        <v>32</v>
      </c>
      <c r="F731" s="18">
        <v>0</v>
      </c>
      <c r="G731" s="18">
        <v>0</v>
      </c>
      <c r="H731" t="s" s="19">
        <v>33</v>
      </c>
      <c r="I731" t="s" s="19">
        <v>102</v>
      </c>
      <c r="J731" s="18">
        <v>3048</v>
      </c>
      <c r="K731" s="18">
        <v>1530</v>
      </c>
      <c r="L731" s="18">
        <v>4708</v>
      </c>
      <c r="M731" s="20">
        <v>0.0574199</v>
      </c>
      <c r="N731" s="18">
        <v>8</v>
      </c>
      <c r="O731" s="18">
        <v>1</v>
      </c>
      <c r="P731" s="18">
        <v>3</v>
      </c>
      <c r="Q731" s="18">
        <v>2</v>
      </c>
      <c r="R731" s="18">
        <v>3</v>
      </c>
      <c r="S731" t="s" s="19">
        <v>47</v>
      </c>
      <c r="T731" s="18">
        <v>0</v>
      </c>
      <c r="U731" s="18">
        <v>0</v>
      </c>
      <c r="V731" s="18">
        <v>100000</v>
      </c>
      <c r="W731" t="s" s="19">
        <v>39</v>
      </c>
    </row>
    <row r="732" ht="20.05" customHeight="1">
      <c r="A732" s="15">
        <v>46</v>
      </c>
      <c r="B732" t="s" s="16">
        <f>CONCATENATE($A732,C732,G732,S732,R732)</f>
        <v>835</v>
      </c>
      <c r="C732" t="s" s="17">
        <v>37</v>
      </c>
      <c r="D732" s="18">
        <v>3</v>
      </c>
      <c r="E732" t="s" s="19">
        <v>32</v>
      </c>
      <c r="F732" s="18">
        <v>0</v>
      </c>
      <c r="G732" s="18">
        <v>0</v>
      </c>
      <c r="H732" t="s" s="19">
        <v>33</v>
      </c>
      <c r="I732" t="s" s="19">
        <v>102</v>
      </c>
      <c r="J732" s="18">
        <v>3048</v>
      </c>
      <c r="K732" s="18">
        <v>1530</v>
      </c>
      <c r="L732" s="18">
        <v>4708</v>
      </c>
      <c r="M732" s="20">
        <v>0.0573002</v>
      </c>
      <c r="N732" s="18">
        <v>8</v>
      </c>
      <c r="O732" s="18">
        <v>1</v>
      </c>
      <c r="P732" s="18">
        <v>3</v>
      </c>
      <c r="Q732" s="18">
        <v>2</v>
      </c>
      <c r="R732" s="18">
        <v>5</v>
      </c>
      <c r="S732" t="s" s="19">
        <v>47</v>
      </c>
      <c r="T732" s="18">
        <v>0</v>
      </c>
      <c r="U732" s="18">
        <v>0</v>
      </c>
      <c r="V732" s="18">
        <v>100000</v>
      </c>
      <c r="W732" t="s" s="19">
        <v>39</v>
      </c>
    </row>
    <row r="733" ht="20.05" customHeight="1">
      <c r="A733" s="15">
        <v>46</v>
      </c>
      <c r="B733" t="s" s="16">
        <f>CONCATENATE($A733,C733,G733,S733,R733)</f>
        <v>836</v>
      </c>
      <c r="C733" t="s" s="17">
        <v>31</v>
      </c>
      <c r="D733" s="18">
        <v>3</v>
      </c>
      <c r="E733" t="s" s="19">
        <v>32</v>
      </c>
      <c r="F733" s="18">
        <v>0</v>
      </c>
      <c r="G733" s="18">
        <v>1</v>
      </c>
      <c r="H733" t="s" s="19">
        <v>33</v>
      </c>
      <c r="I733" t="s" s="19">
        <v>102</v>
      </c>
      <c r="J733" s="18">
        <v>3056</v>
      </c>
      <c r="K733" s="18">
        <v>1538</v>
      </c>
      <c r="L733" s="18">
        <v>4724</v>
      </c>
      <c r="M733" s="20">
        <v>0.0463754</v>
      </c>
      <c r="N733" s="18">
        <v>8</v>
      </c>
      <c r="O733" s="18">
        <v>1</v>
      </c>
      <c r="P733" t="s" s="19">
        <v>35</v>
      </c>
      <c r="Q733" t="s" s="19">
        <v>35</v>
      </c>
      <c r="R733" t="s" s="19">
        <v>35</v>
      </c>
      <c r="S733" t="s" s="19">
        <v>35</v>
      </c>
      <c r="T733" t="s" s="19">
        <v>35</v>
      </c>
      <c r="U733" t="s" s="19">
        <v>35</v>
      </c>
      <c r="V733" t="s" s="19">
        <v>35</v>
      </c>
      <c r="W733" t="s" s="19">
        <v>35</v>
      </c>
    </row>
    <row r="734" ht="20.05" customHeight="1">
      <c r="A734" s="15">
        <v>46</v>
      </c>
      <c r="B734" t="s" s="16">
        <f>CONCATENATE($A734,C734,G734,S734,R734)</f>
        <v>837</v>
      </c>
      <c r="C734" t="s" s="17">
        <v>52</v>
      </c>
      <c r="D734" s="18">
        <v>3</v>
      </c>
      <c r="E734" t="s" s="19">
        <v>32</v>
      </c>
      <c r="F734" s="18">
        <v>0</v>
      </c>
      <c r="G734" s="18">
        <v>1</v>
      </c>
      <c r="H734" t="s" s="19">
        <v>33</v>
      </c>
      <c r="I734" t="s" s="19">
        <v>53</v>
      </c>
      <c r="J734" s="18">
        <v>636</v>
      </c>
      <c r="K734" s="18">
        <v>324</v>
      </c>
      <c r="L734" s="18">
        <v>765</v>
      </c>
      <c r="M734" s="20">
        <v>0.10481</v>
      </c>
      <c r="N734" s="18">
        <v>8</v>
      </c>
      <c r="O734" s="18">
        <v>1</v>
      </c>
      <c r="P734" t="s" s="19">
        <v>35</v>
      </c>
      <c r="Q734" t="s" s="19">
        <v>35</v>
      </c>
      <c r="R734" t="s" s="19">
        <v>35</v>
      </c>
      <c r="S734" t="s" s="19">
        <v>35</v>
      </c>
      <c r="T734" t="s" s="19">
        <v>35</v>
      </c>
      <c r="U734" t="s" s="19">
        <v>35</v>
      </c>
      <c r="V734" t="s" s="19">
        <v>35</v>
      </c>
      <c r="W734" t="s" s="19">
        <v>35</v>
      </c>
    </row>
    <row r="735" ht="20.05" customHeight="1">
      <c r="A735" s="15">
        <v>46</v>
      </c>
      <c r="B735" t="s" s="16">
        <f>CONCATENATE($A735,C735,G735,S735,R735)</f>
        <v>838</v>
      </c>
      <c r="C735" t="s" s="17">
        <v>37</v>
      </c>
      <c r="D735" s="18">
        <v>3</v>
      </c>
      <c r="E735" t="s" s="19">
        <v>32</v>
      </c>
      <c r="F735" s="18">
        <v>0</v>
      </c>
      <c r="G735" s="18">
        <v>1</v>
      </c>
      <c r="H735" t="s" s="19">
        <v>33</v>
      </c>
      <c r="I735" t="s" s="19">
        <v>102</v>
      </c>
      <c r="J735" s="18">
        <v>3048</v>
      </c>
      <c r="K735" s="18">
        <v>1530</v>
      </c>
      <c r="L735" s="18">
        <v>4708</v>
      </c>
      <c r="M735" s="20">
        <v>0.0578688</v>
      </c>
      <c r="N735" s="18">
        <v>8</v>
      </c>
      <c r="O735" s="18">
        <v>1</v>
      </c>
      <c r="P735" s="18">
        <v>3</v>
      </c>
      <c r="Q735" s="18">
        <v>2</v>
      </c>
      <c r="R735" s="18">
        <v>3</v>
      </c>
      <c r="S735" t="s" s="19">
        <v>43</v>
      </c>
      <c r="T735" s="18">
        <v>0</v>
      </c>
      <c r="U735" s="18">
        <v>0</v>
      </c>
      <c r="V735" s="18">
        <v>100000</v>
      </c>
      <c r="W735" t="s" s="19">
        <v>55</v>
      </c>
    </row>
    <row r="736" ht="20.05" customHeight="1">
      <c r="A736" s="15">
        <v>46</v>
      </c>
      <c r="B736" t="s" s="16">
        <f>CONCATENATE($A736,C736,G736,S736,R736)</f>
        <v>839</v>
      </c>
      <c r="C736" t="s" s="17">
        <v>57</v>
      </c>
      <c r="D736" s="18">
        <v>3</v>
      </c>
      <c r="E736" t="s" s="19">
        <v>32</v>
      </c>
      <c r="F736" s="18">
        <v>0</v>
      </c>
      <c r="G736" s="18">
        <v>0</v>
      </c>
      <c r="H736" t="s" s="19">
        <v>80</v>
      </c>
      <c r="I736" t="s" s="19">
        <v>58</v>
      </c>
      <c r="J736" s="18">
        <v>2456</v>
      </c>
      <c r="K736" s="18">
        <v>1234</v>
      </c>
      <c r="L736" s="18">
        <v>3568</v>
      </c>
      <c r="M736" s="20">
        <v>0.284709</v>
      </c>
      <c r="N736" s="18">
        <v>4</v>
      </c>
      <c r="O736" s="18">
        <v>1</v>
      </c>
      <c r="P736" t="s" s="19">
        <v>35</v>
      </c>
      <c r="Q736" t="s" s="19">
        <v>35</v>
      </c>
      <c r="R736" t="s" s="19">
        <v>35</v>
      </c>
      <c r="S736" t="s" s="19">
        <v>35</v>
      </c>
      <c r="T736" t="s" s="19">
        <v>35</v>
      </c>
      <c r="U736" t="s" s="19">
        <v>35</v>
      </c>
      <c r="V736" t="s" s="19">
        <v>35</v>
      </c>
      <c r="W736" t="s" s="19">
        <v>35</v>
      </c>
    </row>
    <row r="737" ht="20.05" customHeight="1">
      <c r="A737" s="15">
        <v>46</v>
      </c>
      <c r="B737" t="s" s="16">
        <f>CONCATENATE($A737,C737,G737,S737,R737)</f>
        <v>840</v>
      </c>
      <c r="C737" t="s" s="17">
        <v>60</v>
      </c>
      <c r="D737" s="18">
        <v>3</v>
      </c>
      <c r="E737" t="s" s="19">
        <v>32</v>
      </c>
      <c r="F737" s="18">
        <v>0</v>
      </c>
      <c r="G737" s="18">
        <v>0</v>
      </c>
      <c r="H737" t="s" s="19">
        <v>80</v>
      </c>
      <c r="I737" t="s" s="19">
        <v>58</v>
      </c>
      <c r="J737" s="18">
        <v>2456</v>
      </c>
      <c r="K737" s="18">
        <v>1234</v>
      </c>
      <c r="L737" s="18">
        <v>3568</v>
      </c>
      <c r="M737" s="20">
        <v>0.19339</v>
      </c>
      <c r="N737" s="18">
        <v>4</v>
      </c>
      <c r="O737" s="18">
        <v>1</v>
      </c>
      <c r="P737" t="s" s="19">
        <v>35</v>
      </c>
      <c r="Q737" t="s" s="19">
        <v>35</v>
      </c>
      <c r="R737" t="s" s="19">
        <v>35</v>
      </c>
      <c r="S737" t="s" s="19">
        <v>35</v>
      </c>
      <c r="T737" t="s" s="19">
        <v>35</v>
      </c>
      <c r="U737" t="s" s="19">
        <v>35</v>
      </c>
      <c r="V737" t="s" s="19">
        <v>35</v>
      </c>
      <c r="W737" t="s" s="19">
        <v>35</v>
      </c>
    </row>
    <row r="738" ht="20.05" customHeight="1">
      <c r="A738" s="15">
        <v>46</v>
      </c>
      <c r="B738" t="s" s="16">
        <f>CONCATENATE($A738,C738,G738,S738,R738)</f>
        <v>841</v>
      </c>
      <c r="C738" t="s" s="17">
        <v>62</v>
      </c>
      <c r="D738" s="18">
        <v>3</v>
      </c>
      <c r="E738" t="s" s="19">
        <v>32</v>
      </c>
      <c r="F738" s="18">
        <v>0</v>
      </c>
      <c r="G738" s="18">
        <v>0</v>
      </c>
      <c r="H738" t="s" s="19">
        <v>80</v>
      </c>
      <c r="I738" t="s" s="19">
        <v>58</v>
      </c>
      <c r="J738" s="18">
        <v>2456</v>
      </c>
      <c r="K738" s="18">
        <v>1234</v>
      </c>
      <c r="L738" s="18">
        <v>3568</v>
      </c>
      <c r="M738" s="20">
        <v>0.241512</v>
      </c>
      <c r="N738" s="18">
        <v>4</v>
      </c>
      <c r="O738" s="18">
        <v>1</v>
      </c>
      <c r="P738" t="s" s="19">
        <v>35</v>
      </c>
      <c r="Q738" t="s" s="19">
        <v>35</v>
      </c>
      <c r="R738" t="s" s="19">
        <v>35</v>
      </c>
      <c r="S738" t="s" s="19">
        <v>35</v>
      </c>
      <c r="T738" t="s" s="19">
        <v>35</v>
      </c>
      <c r="U738" t="s" s="19">
        <v>35</v>
      </c>
      <c r="V738" t="s" s="19">
        <v>35</v>
      </c>
      <c r="W738" t="s" s="19">
        <v>35</v>
      </c>
    </row>
    <row r="739" ht="20.05" customHeight="1">
      <c r="A739" s="15">
        <v>47</v>
      </c>
      <c r="B739" t="s" s="16">
        <f>CONCATENATE($A739,C739,G739,S739,R739)</f>
        <v>842</v>
      </c>
      <c r="C739" t="s" s="17">
        <v>31</v>
      </c>
      <c r="D739" s="18">
        <v>3</v>
      </c>
      <c r="E739" t="s" s="19">
        <v>380</v>
      </c>
      <c r="F739" s="18">
        <v>1</v>
      </c>
      <c r="G739" s="18">
        <v>0</v>
      </c>
      <c r="H739" t="s" s="19">
        <v>80</v>
      </c>
      <c r="I739" t="s" s="19">
        <v>843</v>
      </c>
      <c r="J739" s="18">
        <v>3676</v>
      </c>
      <c r="K739" s="18">
        <v>1844</v>
      </c>
      <c r="L739" s="18">
        <v>6057</v>
      </c>
      <c r="M739" s="20">
        <v>0.397548</v>
      </c>
      <c r="N739" s="18">
        <v>8</v>
      </c>
      <c r="O739" s="18">
        <v>1</v>
      </c>
      <c r="P739" t="s" s="19">
        <v>35</v>
      </c>
      <c r="Q739" t="s" s="19">
        <v>35</v>
      </c>
      <c r="R739" t="s" s="19">
        <v>35</v>
      </c>
      <c r="S739" t="s" s="19">
        <v>35</v>
      </c>
      <c r="T739" t="s" s="19">
        <v>35</v>
      </c>
      <c r="U739" t="s" s="19">
        <v>35</v>
      </c>
      <c r="V739" t="s" s="19">
        <v>35</v>
      </c>
      <c r="W739" t="s" s="19">
        <v>35</v>
      </c>
    </row>
    <row r="740" ht="20.05" customHeight="1">
      <c r="A740" s="15">
        <v>47</v>
      </c>
      <c r="B740" t="s" s="16">
        <f>CONCATENATE($A740,C740,G740,S740,R740)</f>
        <v>844</v>
      </c>
      <c r="C740" t="s" s="17">
        <v>37</v>
      </c>
      <c r="D740" s="18">
        <v>3</v>
      </c>
      <c r="E740" t="s" s="19">
        <v>380</v>
      </c>
      <c r="F740" s="18">
        <v>1</v>
      </c>
      <c r="G740" s="18">
        <v>0</v>
      </c>
      <c r="H740" t="s" s="19">
        <v>80</v>
      </c>
      <c r="I740" t="s" s="19">
        <v>53</v>
      </c>
      <c r="J740" s="18">
        <v>616</v>
      </c>
      <c r="K740" s="18">
        <v>314</v>
      </c>
      <c r="L740" s="18">
        <v>742</v>
      </c>
      <c r="M740" s="20">
        <v>0.0349334</v>
      </c>
      <c r="N740" s="18">
        <v>8</v>
      </c>
      <c r="O740" s="18">
        <v>1</v>
      </c>
      <c r="P740" s="18">
        <v>2</v>
      </c>
      <c r="Q740" s="18">
        <v>0</v>
      </c>
      <c r="R740" s="18">
        <v>1</v>
      </c>
      <c r="S740" t="s" s="19">
        <v>38</v>
      </c>
      <c r="T740" s="18">
        <v>0</v>
      </c>
      <c r="U740" s="18">
        <v>0</v>
      </c>
      <c r="V740" s="18">
        <v>100000</v>
      </c>
      <c r="W740" t="s" s="19">
        <v>39</v>
      </c>
    </row>
    <row r="741" ht="20.05" customHeight="1">
      <c r="A741" s="15">
        <v>47</v>
      </c>
      <c r="B741" t="s" s="16">
        <f>CONCATENATE($A741,C741,G741,S741,R741)</f>
        <v>845</v>
      </c>
      <c r="C741" t="s" s="17">
        <v>37</v>
      </c>
      <c r="D741" s="18">
        <v>3</v>
      </c>
      <c r="E741" t="s" s="19">
        <v>380</v>
      </c>
      <c r="F741" s="18">
        <v>1</v>
      </c>
      <c r="G741" s="18">
        <v>0</v>
      </c>
      <c r="H741" t="s" s="19">
        <v>80</v>
      </c>
      <c r="I741" t="s" s="19">
        <v>53</v>
      </c>
      <c r="J741" s="18">
        <v>616</v>
      </c>
      <c r="K741" s="18">
        <v>314</v>
      </c>
      <c r="L741" s="18">
        <v>742</v>
      </c>
      <c r="M741" s="20">
        <v>0.033886</v>
      </c>
      <c r="N741" s="18">
        <v>8</v>
      </c>
      <c r="O741" s="18">
        <v>1</v>
      </c>
      <c r="P741" s="18">
        <v>2</v>
      </c>
      <c r="Q741" s="18">
        <v>0</v>
      </c>
      <c r="R741" s="18">
        <v>3</v>
      </c>
      <c r="S741" t="s" s="19">
        <v>38</v>
      </c>
      <c r="T741" s="18">
        <v>0</v>
      </c>
      <c r="U741" s="18">
        <v>0</v>
      </c>
      <c r="V741" s="18">
        <v>100000</v>
      </c>
      <c r="W741" t="s" s="19">
        <v>39</v>
      </c>
    </row>
    <row r="742" ht="20.05" customHeight="1">
      <c r="A742" s="15">
        <v>47</v>
      </c>
      <c r="B742" t="s" s="16">
        <f>CONCATENATE($A742,C742,G742,S742,R742)</f>
        <v>846</v>
      </c>
      <c r="C742" t="s" s="17">
        <v>37</v>
      </c>
      <c r="D742" s="18">
        <v>3</v>
      </c>
      <c r="E742" t="s" s="19">
        <v>380</v>
      </c>
      <c r="F742" s="18">
        <v>1</v>
      </c>
      <c r="G742" s="18">
        <v>0</v>
      </c>
      <c r="H742" t="s" s="19">
        <v>80</v>
      </c>
      <c r="I742" t="s" s="19">
        <v>53</v>
      </c>
      <c r="J742" s="18">
        <v>616</v>
      </c>
      <c r="K742" s="18">
        <v>314</v>
      </c>
      <c r="L742" s="18">
        <v>742</v>
      </c>
      <c r="M742" s="20">
        <v>0.0338745</v>
      </c>
      <c r="N742" s="18">
        <v>8</v>
      </c>
      <c r="O742" s="18">
        <v>1</v>
      </c>
      <c r="P742" s="18">
        <v>2</v>
      </c>
      <c r="Q742" s="18">
        <v>0</v>
      </c>
      <c r="R742" s="18">
        <v>5</v>
      </c>
      <c r="S742" t="s" s="19">
        <v>38</v>
      </c>
      <c r="T742" s="18">
        <v>0</v>
      </c>
      <c r="U742" s="18">
        <v>0</v>
      </c>
      <c r="V742" s="18">
        <v>100000</v>
      </c>
      <c r="W742" t="s" s="19">
        <v>39</v>
      </c>
    </row>
    <row r="743" ht="20.05" customHeight="1">
      <c r="A743" s="15">
        <v>47</v>
      </c>
      <c r="B743" t="s" s="16">
        <f>CONCATENATE($A743,C743,G743,S743,R743)</f>
        <v>847</v>
      </c>
      <c r="C743" t="s" s="17">
        <v>37</v>
      </c>
      <c r="D743" s="18">
        <v>3</v>
      </c>
      <c r="E743" t="s" s="19">
        <v>380</v>
      </c>
      <c r="F743" s="18">
        <v>1</v>
      </c>
      <c r="G743" s="18">
        <v>0</v>
      </c>
      <c r="H743" t="s" s="19">
        <v>80</v>
      </c>
      <c r="I743" t="s" s="19">
        <v>53</v>
      </c>
      <c r="J743" s="18">
        <v>616</v>
      </c>
      <c r="K743" s="18">
        <v>314</v>
      </c>
      <c r="L743" s="18">
        <v>742</v>
      </c>
      <c r="M743" s="20">
        <v>0.0344432</v>
      </c>
      <c r="N743" s="18">
        <v>8</v>
      </c>
      <c r="O743" s="18">
        <v>1</v>
      </c>
      <c r="P743" s="18">
        <v>2</v>
      </c>
      <c r="Q743" s="18">
        <v>0</v>
      </c>
      <c r="R743" s="18">
        <v>1</v>
      </c>
      <c r="S743" t="s" s="19">
        <v>43</v>
      </c>
      <c r="T743" s="18">
        <v>0</v>
      </c>
      <c r="U743" s="18">
        <v>0</v>
      </c>
      <c r="V743" s="18">
        <v>100000</v>
      </c>
      <c r="W743" t="s" s="19">
        <v>39</v>
      </c>
    </row>
    <row r="744" ht="20.05" customHeight="1">
      <c r="A744" s="15">
        <v>47</v>
      </c>
      <c r="B744" t="s" s="16">
        <f>CONCATENATE($A744,C744,G744,S744,R744)</f>
        <v>848</v>
      </c>
      <c r="C744" t="s" s="17">
        <v>37</v>
      </c>
      <c r="D744" s="18">
        <v>3</v>
      </c>
      <c r="E744" t="s" s="19">
        <v>380</v>
      </c>
      <c r="F744" s="18">
        <v>1</v>
      </c>
      <c r="G744" s="18">
        <v>0</v>
      </c>
      <c r="H744" t="s" s="19">
        <v>80</v>
      </c>
      <c r="I744" t="s" s="19">
        <v>53</v>
      </c>
      <c r="J744" s="18">
        <v>616</v>
      </c>
      <c r="K744" s="18">
        <v>314</v>
      </c>
      <c r="L744" s="18">
        <v>742</v>
      </c>
      <c r="M744" s="20">
        <v>0.0341224</v>
      </c>
      <c r="N744" s="18">
        <v>8</v>
      </c>
      <c r="O744" s="18">
        <v>1</v>
      </c>
      <c r="P744" s="18">
        <v>2</v>
      </c>
      <c r="Q744" s="18">
        <v>0</v>
      </c>
      <c r="R744" s="18">
        <v>3</v>
      </c>
      <c r="S744" t="s" s="19">
        <v>43</v>
      </c>
      <c r="T744" s="18">
        <v>0</v>
      </c>
      <c r="U744" s="18">
        <v>0</v>
      </c>
      <c r="V744" s="18">
        <v>100000</v>
      </c>
      <c r="W744" t="s" s="19">
        <v>39</v>
      </c>
    </row>
    <row r="745" ht="20.05" customHeight="1">
      <c r="A745" s="15">
        <v>47</v>
      </c>
      <c r="B745" t="s" s="16">
        <f>CONCATENATE($A745,C745,G745,S745,R745)</f>
        <v>849</v>
      </c>
      <c r="C745" t="s" s="17">
        <v>37</v>
      </c>
      <c r="D745" s="18">
        <v>3</v>
      </c>
      <c r="E745" t="s" s="19">
        <v>380</v>
      </c>
      <c r="F745" s="18">
        <v>1</v>
      </c>
      <c r="G745" s="18">
        <v>0</v>
      </c>
      <c r="H745" t="s" s="19">
        <v>80</v>
      </c>
      <c r="I745" t="s" s="19">
        <v>53</v>
      </c>
      <c r="J745" s="18">
        <v>616</v>
      </c>
      <c r="K745" s="18">
        <v>314</v>
      </c>
      <c r="L745" s="18">
        <v>742</v>
      </c>
      <c r="M745" s="20">
        <v>0.0343623</v>
      </c>
      <c r="N745" s="18">
        <v>8</v>
      </c>
      <c r="O745" s="18">
        <v>1</v>
      </c>
      <c r="P745" s="18">
        <v>2</v>
      </c>
      <c r="Q745" s="18">
        <v>0</v>
      </c>
      <c r="R745" s="18">
        <v>5</v>
      </c>
      <c r="S745" t="s" s="19">
        <v>43</v>
      </c>
      <c r="T745" s="18">
        <v>0</v>
      </c>
      <c r="U745" s="18">
        <v>0</v>
      </c>
      <c r="V745" s="18">
        <v>100000</v>
      </c>
      <c r="W745" t="s" s="19">
        <v>39</v>
      </c>
    </row>
    <row r="746" ht="20.05" customHeight="1">
      <c r="A746" s="15">
        <v>47</v>
      </c>
      <c r="B746" t="s" s="16">
        <f>CONCATENATE($A746,C746,G746,S746,R746)</f>
        <v>850</v>
      </c>
      <c r="C746" t="s" s="17">
        <v>37</v>
      </c>
      <c r="D746" s="18">
        <v>3</v>
      </c>
      <c r="E746" t="s" s="19">
        <v>380</v>
      </c>
      <c r="F746" s="18">
        <v>1</v>
      </c>
      <c r="G746" s="18">
        <v>0</v>
      </c>
      <c r="H746" t="s" s="19">
        <v>80</v>
      </c>
      <c r="I746" t="s" s="19">
        <v>53</v>
      </c>
      <c r="J746" s="18">
        <v>616</v>
      </c>
      <c r="K746" s="18">
        <v>314</v>
      </c>
      <c r="L746" s="18">
        <v>742</v>
      </c>
      <c r="M746" s="20">
        <v>0.0340411</v>
      </c>
      <c r="N746" s="18">
        <v>8</v>
      </c>
      <c r="O746" s="18">
        <v>1</v>
      </c>
      <c r="P746" s="18">
        <v>2</v>
      </c>
      <c r="Q746" s="18">
        <v>0</v>
      </c>
      <c r="R746" s="18">
        <v>1</v>
      </c>
      <c r="S746" t="s" s="19">
        <v>47</v>
      </c>
      <c r="T746" s="18">
        <v>0</v>
      </c>
      <c r="U746" s="18">
        <v>0</v>
      </c>
      <c r="V746" s="18">
        <v>100000</v>
      </c>
      <c r="W746" t="s" s="19">
        <v>39</v>
      </c>
    </row>
    <row r="747" ht="20.05" customHeight="1">
      <c r="A747" s="15">
        <v>47</v>
      </c>
      <c r="B747" t="s" s="16">
        <f>CONCATENATE($A747,C747,G747,S747,R747)</f>
        <v>851</v>
      </c>
      <c r="C747" t="s" s="17">
        <v>37</v>
      </c>
      <c r="D747" s="18">
        <v>3</v>
      </c>
      <c r="E747" t="s" s="19">
        <v>380</v>
      </c>
      <c r="F747" s="18">
        <v>1</v>
      </c>
      <c r="G747" s="18">
        <v>0</v>
      </c>
      <c r="H747" t="s" s="19">
        <v>80</v>
      </c>
      <c r="I747" t="s" s="19">
        <v>53</v>
      </c>
      <c r="J747" s="18">
        <v>616</v>
      </c>
      <c r="K747" s="18">
        <v>314</v>
      </c>
      <c r="L747" s="18">
        <v>742</v>
      </c>
      <c r="M747" s="20">
        <v>0.0341079</v>
      </c>
      <c r="N747" s="18">
        <v>8</v>
      </c>
      <c r="O747" s="18">
        <v>1</v>
      </c>
      <c r="P747" s="18">
        <v>2</v>
      </c>
      <c r="Q747" s="18">
        <v>0</v>
      </c>
      <c r="R747" s="18">
        <v>3</v>
      </c>
      <c r="S747" t="s" s="19">
        <v>47</v>
      </c>
      <c r="T747" s="18">
        <v>0</v>
      </c>
      <c r="U747" s="18">
        <v>0</v>
      </c>
      <c r="V747" s="18">
        <v>100000</v>
      </c>
      <c r="W747" t="s" s="19">
        <v>39</v>
      </c>
    </row>
    <row r="748" ht="20.05" customHeight="1">
      <c r="A748" s="15">
        <v>47</v>
      </c>
      <c r="B748" t="s" s="16">
        <f>CONCATENATE($A748,C748,G748,S748,R748)</f>
        <v>852</v>
      </c>
      <c r="C748" t="s" s="17">
        <v>37</v>
      </c>
      <c r="D748" s="18">
        <v>3</v>
      </c>
      <c r="E748" t="s" s="19">
        <v>380</v>
      </c>
      <c r="F748" s="18">
        <v>1</v>
      </c>
      <c r="G748" s="18">
        <v>0</v>
      </c>
      <c r="H748" t="s" s="19">
        <v>80</v>
      </c>
      <c r="I748" t="s" s="19">
        <v>53</v>
      </c>
      <c r="J748" s="18">
        <v>616</v>
      </c>
      <c r="K748" s="18">
        <v>314</v>
      </c>
      <c r="L748" s="18">
        <v>742</v>
      </c>
      <c r="M748" s="20">
        <v>0.0342247</v>
      </c>
      <c r="N748" s="18">
        <v>8</v>
      </c>
      <c r="O748" s="18">
        <v>1</v>
      </c>
      <c r="P748" s="18">
        <v>2</v>
      </c>
      <c r="Q748" s="18">
        <v>0</v>
      </c>
      <c r="R748" s="18">
        <v>5</v>
      </c>
      <c r="S748" t="s" s="19">
        <v>47</v>
      </c>
      <c r="T748" s="18">
        <v>0</v>
      </c>
      <c r="U748" s="18">
        <v>0</v>
      </c>
      <c r="V748" s="18">
        <v>100000</v>
      </c>
      <c r="W748" t="s" s="19">
        <v>39</v>
      </c>
    </row>
    <row r="749" ht="20.05" customHeight="1">
      <c r="A749" s="15">
        <v>47</v>
      </c>
      <c r="B749" t="s" s="16">
        <f>CONCATENATE($A749,C749,G749,S749,R749)</f>
        <v>853</v>
      </c>
      <c r="C749" t="s" s="17">
        <v>31</v>
      </c>
      <c r="D749" s="18">
        <v>3</v>
      </c>
      <c r="E749" t="s" s="19">
        <v>380</v>
      </c>
      <c r="F749" s="18">
        <v>1</v>
      </c>
      <c r="G749" s="18">
        <v>1</v>
      </c>
      <c r="H749" t="s" s="19">
        <v>80</v>
      </c>
      <c r="I749" t="s" s="19">
        <v>843</v>
      </c>
      <c r="J749" s="18">
        <v>3687</v>
      </c>
      <c r="K749" s="18">
        <v>1855</v>
      </c>
      <c r="L749" s="18">
        <v>6079</v>
      </c>
      <c r="M749" s="20">
        <v>0.57713</v>
      </c>
      <c r="N749" s="18">
        <v>8</v>
      </c>
      <c r="O749" s="18">
        <v>1</v>
      </c>
      <c r="P749" t="s" s="19">
        <v>35</v>
      </c>
      <c r="Q749" t="s" s="19">
        <v>35</v>
      </c>
      <c r="R749" t="s" s="19">
        <v>35</v>
      </c>
      <c r="S749" t="s" s="19">
        <v>35</v>
      </c>
      <c r="T749" t="s" s="19">
        <v>35</v>
      </c>
      <c r="U749" t="s" s="19">
        <v>35</v>
      </c>
      <c r="V749" t="s" s="19">
        <v>35</v>
      </c>
      <c r="W749" t="s" s="19">
        <v>35</v>
      </c>
    </row>
    <row r="750" ht="20.05" customHeight="1">
      <c r="A750" s="15">
        <v>47</v>
      </c>
      <c r="B750" t="s" s="16">
        <f>CONCATENATE($A750,C750,G750,S750,R750)</f>
        <v>854</v>
      </c>
      <c r="C750" t="s" s="17">
        <v>52</v>
      </c>
      <c r="D750" s="18">
        <v>3</v>
      </c>
      <c r="E750" t="s" s="19">
        <v>380</v>
      </c>
      <c r="F750" s="18">
        <v>1</v>
      </c>
      <c r="G750" s="18">
        <v>1</v>
      </c>
      <c r="H750" t="s" s="19">
        <v>80</v>
      </c>
      <c r="I750" t="s" s="19">
        <v>53</v>
      </c>
      <c r="J750" s="18">
        <v>616</v>
      </c>
      <c r="K750" s="18">
        <v>314</v>
      </c>
      <c r="L750" s="18">
        <v>734</v>
      </c>
      <c r="M750" s="20">
        <v>0.0630643</v>
      </c>
      <c r="N750" s="18">
        <v>8</v>
      </c>
      <c r="O750" s="18">
        <v>1</v>
      </c>
      <c r="P750" t="s" s="19">
        <v>35</v>
      </c>
      <c r="Q750" t="s" s="19">
        <v>35</v>
      </c>
      <c r="R750" t="s" s="19">
        <v>35</v>
      </c>
      <c r="S750" t="s" s="19">
        <v>35</v>
      </c>
      <c r="T750" t="s" s="19">
        <v>35</v>
      </c>
      <c r="U750" t="s" s="19">
        <v>35</v>
      </c>
      <c r="V750" t="s" s="19">
        <v>35</v>
      </c>
      <c r="W750" t="s" s="19">
        <v>35</v>
      </c>
    </row>
    <row r="751" ht="20.05" customHeight="1">
      <c r="A751" s="15">
        <v>47</v>
      </c>
      <c r="B751" t="s" s="16">
        <f>CONCATENATE($A751,C751,G751,S751,R751)</f>
        <v>855</v>
      </c>
      <c r="C751" t="s" s="17">
        <v>37</v>
      </c>
      <c r="D751" s="18">
        <v>3</v>
      </c>
      <c r="E751" t="s" s="19">
        <v>380</v>
      </c>
      <c r="F751" s="18">
        <v>1</v>
      </c>
      <c r="G751" s="18">
        <v>1</v>
      </c>
      <c r="H751" t="s" s="19">
        <v>80</v>
      </c>
      <c r="I751" t="s" s="19">
        <v>53</v>
      </c>
      <c r="J751" s="18">
        <v>616</v>
      </c>
      <c r="K751" s="18">
        <v>314</v>
      </c>
      <c r="L751" s="18">
        <v>742</v>
      </c>
      <c r="M751" s="20">
        <v>0.0340329</v>
      </c>
      <c r="N751" s="18">
        <v>8</v>
      </c>
      <c r="O751" s="18">
        <v>1</v>
      </c>
      <c r="P751" s="18">
        <v>2</v>
      </c>
      <c r="Q751" s="18">
        <v>0</v>
      </c>
      <c r="R751" s="18">
        <v>3</v>
      </c>
      <c r="S751" t="s" s="19">
        <v>43</v>
      </c>
      <c r="T751" s="18">
        <v>0</v>
      </c>
      <c r="U751" s="18">
        <v>0</v>
      </c>
      <c r="V751" s="18">
        <v>100000</v>
      </c>
      <c r="W751" t="s" s="19">
        <v>55</v>
      </c>
    </row>
    <row r="752" ht="20.05" customHeight="1">
      <c r="A752" s="15">
        <v>47</v>
      </c>
      <c r="B752" t="s" s="16">
        <f>CONCATENATE($A752,C752,G752,S752,R752)</f>
        <v>856</v>
      </c>
      <c r="C752" t="s" s="17">
        <v>57</v>
      </c>
      <c r="D752" s="18">
        <v>3</v>
      </c>
      <c r="E752" t="s" s="19">
        <v>380</v>
      </c>
      <c r="F752" s="18">
        <v>0</v>
      </c>
      <c r="G752" s="18">
        <v>0</v>
      </c>
      <c r="H752" t="s" s="19">
        <v>80</v>
      </c>
      <c r="I752" t="s" s="19">
        <v>58</v>
      </c>
      <c r="J752" s="18">
        <v>6432</v>
      </c>
      <c r="K752" s="18">
        <v>3222</v>
      </c>
      <c r="L752" s="18">
        <v>11404</v>
      </c>
      <c r="M752" s="20">
        <v>25.2188</v>
      </c>
      <c r="N752" s="18">
        <v>4</v>
      </c>
      <c r="O752" s="18">
        <v>1</v>
      </c>
      <c r="P752" t="s" s="19">
        <v>35</v>
      </c>
      <c r="Q752" t="s" s="19">
        <v>35</v>
      </c>
      <c r="R752" t="s" s="19">
        <v>35</v>
      </c>
      <c r="S752" t="s" s="19">
        <v>35</v>
      </c>
      <c r="T752" t="s" s="19">
        <v>35</v>
      </c>
      <c r="U752" t="s" s="19">
        <v>35</v>
      </c>
      <c r="V752" t="s" s="19">
        <v>35</v>
      </c>
      <c r="W752" t="s" s="19">
        <v>35</v>
      </c>
    </row>
    <row r="753" ht="20.05" customHeight="1">
      <c r="A753" s="15">
        <v>47</v>
      </c>
      <c r="B753" t="s" s="16">
        <f>CONCATENATE($A753,C753,G753,S753,R753)</f>
        <v>857</v>
      </c>
      <c r="C753" t="s" s="17">
        <v>60</v>
      </c>
      <c r="D753" s="18">
        <v>3</v>
      </c>
      <c r="E753" t="s" s="19">
        <v>380</v>
      </c>
      <c r="F753" s="18">
        <v>0</v>
      </c>
      <c r="G753" s="18">
        <v>0</v>
      </c>
      <c r="H753" t="s" s="19">
        <v>63</v>
      </c>
      <c r="I753" t="s" s="19">
        <v>58</v>
      </c>
      <c r="J753" s="18">
        <v>3640</v>
      </c>
      <c r="K753" s="18">
        <v>1826</v>
      </c>
      <c r="L753" s="18">
        <v>5712</v>
      </c>
      <c r="M753" s="20">
        <v>1800.04</v>
      </c>
      <c r="N753" s="18">
        <v>4</v>
      </c>
      <c r="O753" s="18">
        <v>1</v>
      </c>
      <c r="P753" t="s" s="19">
        <v>35</v>
      </c>
      <c r="Q753" t="s" s="19">
        <v>35</v>
      </c>
      <c r="R753" t="s" s="19">
        <v>35</v>
      </c>
      <c r="S753" t="s" s="19">
        <v>35</v>
      </c>
      <c r="T753" t="s" s="19">
        <v>35</v>
      </c>
      <c r="U753" t="s" s="19">
        <v>35</v>
      </c>
      <c r="V753" t="s" s="19">
        <v>35</v>
      </c>
      <c r="W753" t="s" s="19">
        <v>35</v>
      </c>
    </row>
    <row r="754" ht="20.05" customHeight="1">
      <c r="A754" s="15">
        <v>47</v>
      </c>
      <c r="B754" t="s" s="16">
        <f>CONCATENATE($A754,C754,G754,S754,R754)</f>
        <v>858</v>
      </c>
      <c r="C754" t="s" s="17">
        <v>62</v>
      </c>
      <c r="D754" s="18">
        <v>3</v>
      </c>
      <c r="E754" t="s" s="19">
        <v>380</v>
      </c>
      <c r="F754" s="18">
        <v>0</v>
      </c>
      <c r="G754" s="18">
        <v>0</v>
      </c>
      <c r="H754" t="s" s="19">
        <v>80</v>
      </c>
      <c r="I754" t="s" s="19">
        <v>58</v>
      </c>
      <c r="J754" s="18">
        <v>3640</v>
      </c>
      <c r="K754" s="18">
        <v>1826</v>
      </c>
      <c r="L754" s="18">
        <v>5756</v>
      </c>
      <c r="M754" s="20">
        <v>1.76735</v>
      </c>
      <c r="N754" s="18">
        <v>4</v>
      </c>
      <c r="O754" s="18">
        <v>1</v>
      </c>
      <c r="P754" t="s" s="19">
        <v>35</v>
      </c>
      <c r="Q754" t="s" s="19">
        <v>35</v>
      </c>
      <c r="R754" t="s" s="19">
        <v>35</v>
      </c>
      <c r="S754" t="s" s="19">
        <v>35</v>
      </c>
      <c r="T754" t="s" s="19">
        <v>35</v>
      </c>
      <c r="U754" t="s" s="19">
        <v>35</v>
      </c>
      <c r="V754" t="s" s="19">
        <v>35</v>
      </c>
      <c r="W754" t="s" s="19">
        <v>35</v>
      </c>
    </row>
    <row r="755" ht="20.05" customHeight="1">
      <c r="A755" s="15">
        <v>48</v>
      </c>
      <c r="B755" t="s" s="16">
        <f>CONCATENATE($A755,C755,G755,S755,R755)</f>
        <v>859</v>
      </c>
      <c r="C755" t="s" s="17">
        <v>31</v>
      </c>
      <c r="D755" s="18">
        <v>3</v>
      </c>
      <c r="E755" t="s" s="19">
        <v>136</v>
      </c>
      <c r="F755" s="18">
        <v>0</v>
      </c>
      <c r="G755" s="18">
        <v>0</v>
      </c>
      <c r="H755" t="s" s="19">
        <v>33</v>
      </c>
      <c r="I755" t="s" s="19">
        <v>34</v>
      </c>
      <c r="J755" s="18">
        <v>2556</v>
      </c>
      <c r="K755" s="18">
        <v>1284</v>
      </c>
      <c r="L755" s="18">
        <v>3779</v>
      </c>
      <c r="M755" s="20">
        <v>0.0362598</v>
      </c>
      <c r="N755" s="18">
        <v>8</v>
      </c>
      <c r="O755" s="18">
        <v>1</v>
      </c>
      <c r="P755" t="s" s="19">
        <v>35</v>
      </c>
      <c r="Q755" t="s" s="19">
        <v>35</v>
      </c>
      <c r="R755" t="s" s="19">
        <v>35</v>
      </c>
      <c r="S755" t="s" s="19">
        <v>35</v>
      </c>
      <c r="T755" t="s" s="19">
        <v>35</v>
      </c>
      <c r="U755" t="s" s="19">
        <v>35</v>
      </c>
      <c r="V755" t="s" s="19">
        <v>35</v>
      </c>
      <c r="W755" t="s" s="19">
        <v>35</v>
      </c>
    </row>
    <row r="756" ht="20.05" customHeight="1">
      <c r="A756" s="15">
        <v>48</v>
      </c>
      <c r="B756" t="s" s="16">
        <f>CONCATENATE($A756,C756,G756,S756,R756)</f>
        <v>860</v>
      </c>
      <c r="C756" t="s" s="17">
        <v>37</v>
      </c>
      <c r="D756" s="18">
        <v>3</v>
      </c>
      <c r="E756" t="s" s="19">
        <v>136</v>
      </c>
      <c r="F756" s="18">
        <v>0</v>
      </c>
      <c r="G756" s="18">
        <v>0</v>
      </c>
      <c r="H756" t="s" s="19">
        <v>33</v>
      </c>
      <c r="I756" t="s" s="19">
        <v>34</v>
      </c>
      <c r="J756" s="18">
        <v>2556</v>
      </c>
      <c r="K756" s="18">
        <v>1284</v>
      </c>
      <c r="L756" s="18">
        <v>3779</v>
      </c>
      <c r="M756" s="20">
        <v>0.0465358</v>
      </c>
      <c r="N756" s="18">
        <v>8</v>
      </c>
      <c r="O756" s="18">
        <v>1</v>
      </c>
      <c r="P756" s="18">
        <v>3</v>
      </c>
      <c r="Q756" s="18">
        <v>2</v>
      </c>
      <c r="R756" s="18">
        <v>1</v>
      </c>
      <c r="S756" t="s" s="19">
        <v>38</v>
      </c>
      <c r="T756" s="18">
        <v>0</v>
      </c>
      <c r="U756" s="18">
        <v>0</v>
      </c>
      <c r="V756" s="18">
        <v>100000</v>
      </c>
      <c r="W756" t="s" s="19">
        <v>39</v>
      </c>
    </row>
    <row r="757" ht="20.05" customHeight="1">
      <c r="A757" s="15">
        <v>48</v>
      </c>
      <c r="B757" t="s" s="16">
        <f>CONCATENATE($A757,C757,G757,S757,R757)</f>
        <v>861</v>
      </c>
      <c r="C757" t="s" s="17">
        <v>37</v>
      </c>
      <c r="D757" s="18">
        <v>3</v>
      </c>
      <c r="E757" t="s" s="19">
        <v>136</v>
      </c>
      <c r="F757" s="18">
        <v>0</v>
      </c>
      <c r="G757" s="18">
        <v>0</v>
      </c>
      <c r="H757" t="s" s="19">
        <v>33</v>
      </c>
      <c r="I757" t="s" s="19">
        <v>34</v>
      </c>
      <c r="J757" s="18">
        <v>2556</v>
      </c>
      <c r="K757" s="18">
        <v>1284</v>
      </c>
      <c r="L757" s="18">
        <v>3779</v>
      </c>
      <c r="M757" s="20">
        <v>0.0462872</v>
      </c>
      <c r="N757" s="18">
        <v>8</v>
      </c>
      <c r="O757" s="18">
        <v>1</v>
      </c>
      <c r="P757" s="18">
        <v>3</v>
      </c>
      <c r="Q757" s="18">
        <v>2</v>
      </c>
      <c r="R757" s="18">
        <v>3</v>
      </c>
      <c r="S757" t="s" s="19">
        <v>38</v>
      </c>
      <c r="T757" s="18">
        <v>0</v>
      </c>
      <c r="U757" s="18">
        <v>0</v>
      </c>
      <c r="V757" s="18">
        <v>100000</v>
      </c>
      <c r="W757" t="s" s="19">
        <v>39</v>
      </c>
    </row>
    <row r="758" ht="20.05" customHeight="1">
      <c r="A758" s="15">
        <v>48</v>
      </c>
      <c r="B758" t="s" s="16">
        <f>CONCATENATE($A758,C758,G758,S758,R758)</f>
        <v>862</v>
      </c>
      <c r="C758" t="s" s="17">
        <v>37</v>
      </c>
      <c r="D758" s="18">
        <v>3</v>
      </c>
      <c r="E758" t="s" s="19">
        <v>136</v>
      </c>
      <c r="F758" s="18">
        <v>0</v>
      </c>
      <c r="G758" s="18">
        <v>0</v>
      </c>
      <c r="H758" t="s" s="19">
        <v>33</v>
      </c>
      <c r="I758" t="s" s="19">
        <v>34</v>
      </c>
      <c r="J758" s="18">
        <v>2556</v>
      </c>
      <c r="K758" s="18">
        <v>1284</v>
      </c>
      <c r="L758" s="18">
        <v>3779</v>
      </c>
      <c r="M758" s="20">
        <v>0.0465437</v>
      </c>
      <c r="N758" s="18">
        <v>8</v>
      </c>
      <c r="O758" s="18">
        <v>1</v>
      </c>
      <c r="P758" s="18">
        <v>3</v>
      </c>
      <c r="Q758" s="18">
        <v>2</v>
      </c>
      <c r="R758" s="18">
        <v>5</v>
      </c>
      <c r="S758" t="s" s="19">
        <v>38</v>
      </c>
      <c r="T758" s="18">
        <v>0</v>
      </c>
      <c r="U758" s="18">
        <v>0</v>
      </c>
      <c r="V758" s="18">
        <v>100000</v>
      </c>
      <c r="W758" t="s" s="19">
        <v>39</v>
      </c>
    </row>
    <row r="759" ht="20.05" customHeight="1">
      <c r="A759" s="15">
        <v>48</v>
      </c>
      <c r="B759" t="s" s="16">
        <f>CONCATENATE($A759,C759,G759,S759,R759)</f>
        <v>863</v>
      </c>
      <c r="C759" t="s" s="17">
        <v>37</v>
      </c>
      <c r="D759" s="18">
        <v>3</v>
      </c>
      <c r="E759" t="s" s="19">
        <v>136</v>
      </c>
      <c r="F759" s="18">
        <v>0</v>
      </c>
      <c r="G759" s="18">
        <v>0</v>
      </c>
      <c r="H759" t="s" s="19">
        <v>33</v>
      </c>
      <c r="I759" t="s" s="19">
        <v>34</v>
      </c>
      <c r="J759" s="18">
        <v>2556</v>
      </c>
      <c r="K759" s="18">
        <v>1284</v>
      </c>
      <c r="L759" s="18">
        <v>3779</v>
      </c>
      <c r="M759" s="20">
        <v>0.0466212</v>
      </c>
      <c r="N759" s="18">
        <v>8</v>
      </c>
      <c r="O759" s="18">
        <v>1</v>
      </c>
      <c r="P759" s="18">
        <v>3</v>
      </c>
      <c r="Q759" s="18">
        <v>2</v>
      </c>
      <c r="R759" s="18">
        <v>1</v>
      </c>
      <c r="S759" t="s" s="19">
        <v>43</v>
      </c>
      <c r="T759" s="18">
        <v>0</v>
      </c>
      <c r="U759" s="18">
        <v>0</v>
      </c>
      <c r="V759" s="18">
        <v>100000</v>
      </c>
      <c r="W759" t="s" s="19">
        <v>39</v>
      </c>
    </row>
    <row r="760" ht="20.05" customHeight="1">
      <c r="A760" s="15">
        <v>48</v>
      </c>
      <c r="B760" t="s" s="16">
        <f>CONCATENATE($A760,C760,G760,S760,R760)</f>
        <v>864</v>
      </c>
      <c r="C760" t="s" s="17">
        <v>37</v>
      </c>
      <c r="D760" s="18">
        <v>3</v>
      </c>
      <c r="E760" t="s" s="19">
        <v>136</v>
      </c>
      <c r="F760" s="18">
        <v>0</v>
      </c>
      <c r="G760" s="18">
        <v>0</v>
      </c>
      <c r="H760" t="s" s="19">
        <v>33</v>
      </c>
      <c r="I760" t="s" s="19">
        <v>34</v>
      </c>
      <c r="J760" s="18">
        <v>2556</v>
      </c>
      <c r="K760" s="18">
        <v>1284</v>
      </c>
      <c r="L760" s="18">
        <v>3779</v>
      </c>
      <c r="M760" s="20">
        <v>0.046154</v>
      </c>
      <c r="N760" s="18">
        <v>8</v>
      </c>
      <c r="O760" s="18">
        <v>1</v>
      </c>
      <c r="P760" s="18">
        <v>3</v>
      </c>
      <c r="Q760" s="18">
        <v>2</v>
      </c>
      <c r="R760" s="18">
        <v>3</v>
      </c>
      <c r="S760" t="s" s="19">
        <v>43</v>
      </c>
      <c r="T760" s="18">
        <v>0</v>
      </c>
      <c r="U760" s="18">
        <v>0</v>
      </c>
      <c r="V760" s="18">
        <v>100000</v>
      </c>
      <c r="W760" t="s" s="19">
        <v>39</v>
      </c>
    </row>
    <row r="761" ht="20.05" customHeight="1">
      <c r="A761" s="15">
        <v>48</v>
      </c>
      <c r="B761" t="s" s="16">
        <f>CONCATENATE($A761,C761,G761,S761,R761)</f>
        <v>865</v>
      </c>
      <c r="C761" t="s" s="17">
        <v>37</v>
      </c>
      <c r="D761" s="18">
        <v>3</v>
      </c>
      <c r="E761" t="s" s="19">
        <v>136</v>
      </c>
      <c r="F761" s="18">
        <v>0</v>
      </c>
      <c r="G761" s="18">
        <v>0</v>
      </c>
      <c r="H761" t="s" s="19">
        <v>33</v>
      </c>
      <c r="I761" t="s" s="19">
        <v>34</v>
      </c>
      <c r="J761" s="18">
        <v>2556</v>
      </c>
      <c r="K761" s="18">
        <v>1284</v>
      </c>
      <c r="L761" s="18">
        <v>3779</v>
      </c>
      <c r="M761" s="20">
        <v>0.0463823</v>
      </c>
      <c r="N761" s="18">
        <v>8</v>
      </c>
      <c r="O761" s="18">
        <v>1</v>
      </c>
      <c r="P761" s="18">
        <v>3</v>
      </c>
      <c r="Q761" s="18">
        <v>2</v>
      </c>
      <c r="R761" s="18">
        <v>5</v>
      </c>
      <c r="S761" t="s" s="19">
        <v>43</v>
      </c>
      <c r="T761" s="18">
        <v>0</v>
      </c>
      <c r="U761" s="18">
        <v>0</v>
      </c>
      <c r="V761" s="18">
        <v>100000</v>
      </c>
      <c r="W761" t="s" s="19">
        <v>39</v>
      </c>
    </row>
    <row r="762" ht="20.05" customHeight="1">
      <c r="A762" s="15">
        <v>48</v>
      </c>
      <c r="B762" t="s" s="16">
        <f>CONCATENATE($A762,C762,G762,S762,R762)</f>
        <v>866</v>
      </c>
      <c r="C762" t="s" s="17">
        <v>37</v>
      </c>
      <c r="D762" s="18">
        <v>3</v>
      </c>
      <c r="E762" t="s" s="19">
        <v>136</v>
      </c>
      <c r="F762" s="18">
        <v>0</v>
      </c>
      <c r="G762" s="18">
        <v>0</v>
      </c>
      <c r="H762" t="s" s="19">
        <v>33</v>
      </c>
      <c r="I762" t="s" s="19">
        <v>34</v>
      </c>
      <c r="J762" s="18">
        <v>2556</v>
      </c>
      <c r="K762" s="18">
        <v>1284</v>
      </c>
      <c r="L762" s="18">
        <v>3779</v>
      </c>
      <c r="M762" s="20">
        <v>0.0463327</v>
      </c>
      <c r="N762" s="18">
        <v>8</v>
      </c>
      <c r="O762" s="18">
        <v>1</v>
      </c>
      <c r="P762" s="18">
        <v>3</v>
      </c>
      <c r="Q762" s="18">
        <v>2</v>
      </c>
      <c r="R762" s="18">
        <v>1</v>
      </c>
      <c r="S762" t="s" s="19">
        <v>47</v>
      </c>
      <c r="T762" s="18">
        <v>0</v>
      </c>
      <c r="U762" s="18">
        <v>0</v>
      </c>
      <c r="V762" s="18">
        <v>100000</v>
      </c>
      <c r="W762" t="s" s="19">
        <v>39</v>
      </c>
    </row>
    <row r="763" ht="20.05" customHeight="1">
      <c r="A763" s="15">
        <v>48</v>
      </c>
      <c r="B763" t="s" s="16">
        <f>CONCATENATE($A763,C763,G763,S763,R763)</f>
        <v>867</v>
      </c>
      <c r="C763" t="s" s="17">
        <v>37</v>
      </c>
      <c r="D763" s="18">
        <v>3</v>
      </c>
      <c r="E763" t="s" s="19">
        <v>136</v>
      </c>
      <c r="F763" s="18">
        <v>0</v>
      </c>
      <c r="G763" s="18">
        <v>0</v>
      </c>
      <c r="H763" t="s" s="19">
        <v>33</v>
      </c>
      <c r="I763" t="s" s="19">
        <v>34</v>
      </c>
      <c r="J763" s="18">
        <v>2556</v>
      </c>
      <c r="K763" s="18">
        <v>1284</v>
      </c>
      <c r="L763" s="18">
        <v>3779</v>
      </c>
      <c r="M763" s="20">
        <v>0.0464032</v>
      </c>
      <c r="N763" s="18">
        <v>8</v>
      </c>
      <c r="O763" s="18">
        <v>1</v>
      </c>
      <c r="P763" s="18">
        <v>3</v>
      </c>
      <c r="Q763" s="18">
        <v>2</v>
      </c>
      <c r="R763" s="18">
        <v>3</v>
      </c>
      <c r="S763" t="s" s="19">
        <v>47</v>
      </c>
      <c r="T763" s="18">
        <v>0</v>
      </c>
      <c r="U763" s="18">
        <v>0</v>
      </c>
      <c r="V763" s="18">
        <v>100000</v>
      </c>
      <c r="W763" t="s" s="19">
        <v>39</v>
      </c>
    </row>
    <row r="764" ht="20.05" customHeight="1">
      <c r="A764" s="15">
        <v>48</v>
      </c>
      <c r="B764" t="s" s="16">
        <f>CONCATENATE($A764,C764,G764,S764,R764)</f>
        <v>868</v>
      </c>
      <c r="C764" t="s" s="17">
        <v>37</v>
      </c>
      <c r="D764" s="18">
        <v>3</v>
      </c>
      <c r="E764" t="s" s="19">
        <v>136</v>
      </c>
      <c r="F764" s="18">
        <v>0</v>
      </c>
      <c r="G764" s="18">
        <v>0</v>
      </c>
      <c r="H764" t="s" s="19">
        <v>33</v>
      </c>
      <c r="I764" t="s" s="19">
        <v>34</v>
      </c>
      <c r="J764" s="18">
        <v>2556</v>
      </c>
      <c r="K764" s="18">
        <v>1284</v>
      </c>
      <c r="L764" s="18">
        <v>3779</v>
      </c>
      <c r="M764" s="20">
        <v>0.0500106</v>
      </c>
      <c r="N764" s="18">
        <v>8</v>
      </c>
      <c r="O764" s="18">
        <v>1</v>
      </c>
      <c r="P764" s="18">
        <v>3</v>
      </c>
      <c r="Q764" s="18">
        <v>2</v>
      </c>
      <c r="R764" s="18">
        <v>5</v>
      </c>
      <c r="S764" t="s" s="19">
        <v>47</v>
      </c>
      <c r="T764" s="18">
        <v>0</v>
      </c>
      <c r="U764" s="18">
        <v>0</v>
      </c>
      <c r="V764" s="18">
        <v>100000</v>
      </c>
      <c r="W764" t="s" s="19">
        <v>39</v>
      </c>
    </row>
    <row r="765" ht="20.05" customHeight="1">
      <c r="A765" s="15">
        <v>48</v>
      </c>
      <c r="B765" t="s" s="16">
        <f>CONCATENATE($A765,C765,G765,S765,R765)</f>
        <v>869</v>
      </c>
      <c r="C765" t="s" s="17">
        <v>31</v>
      </c>
      <c r="D765" s="18">
        <v>3</v>
      </c>
      <c r="E765" t="s" s="19">
        <v>136</v>
      </c>
      <c r="F765" s="18">
        <v>0</v>
      </c>
      <c r="G765" s="18">
        <v>1</v>
      </c>
      <c r="H765" t="s" s="19">
        <v>33</v>
      </c>
      <c r="I765" t="s" s="19">
        <v>34</v>
      </c>
      <c r="J765" s="18">
        <v>2562</v>
      </c>
      <c r="K765" s="18">
        <v>1290</v>
      </c>
      <c r="L765" s="18">
        <v>3791</v>
      </c>
      <c r="M765" s="20">
        <v>0.036957</v>
      </c>
      <c r="N765" s="18">
        <v>8</v>
      </c>
      <c r="O765" s="18">
        <v>1</v>
      </c>
      <c r="P765" t="s" s="19">
        <v>35</v>
      </c>
      <c r="Q765" t="s" s="19">
        <v>35</v>
      </c>
      <c r="R765" t="s" s="19">
        <v>35</v>
      </c>
      <c r="S765" t="s" s="19">
        <v>35</v>
      </c>
      <c r="T765" t="s" s="19">
        <v>35</v>
      </c>
      <c r="U765" t="s" s="19">
        <v>35</v>
      </c>
      <c r="V765" t="s" s="19">
        <v>35</v>
      </c>
      <c r="W765" t="s" s="19">
        <v>35</v>
      </c>
    </row>
    <row r="766" ht="20.05" customHeight="1">
      <c r="A766" s="15">
        <v>48</v>
      </c>
      <c r="B766" t="s" s="16">
        <f>CONCATENATE($A766,C766,G766,S766,R766)</f>
        <v>870</v>
      </c>
      <c r="C766" t="s" s="17">
        <v>52</v>
      </c>
      <c r="D766" s="18">
        <v>3</v>
      </c>
      <c r="E766" t="s" s="19">
        <v>136</v>
      </c>
      <c r="F766" s="18">
        <v>0</v>
      </c>
      <c r="G766" s="18">
        <v>1</v>
      </c>
      <c r="H766" t="s" s="19">
        <v>33</v>
      </c>
      <c r="I766" t="s" s="19">
        <v>53</v>
      </c>
      <c r="J766" s="18">
        <v>612</v>
      </c>
      <c r="K766" s="18">
        <v>312</v>
      </c>
      <c r="L766" s="18">
        <v>723</v>
      </c>
      <c r="M766" s="20">
        <v>0.049645</v>
      </c>
      <c r="N766" s="18">
        <v>8</v>
      </c>
      <c r="O766" s="18">
        <v>1</v>
      </c>
      <c r="P766" t="s" s="19">
        <v>35</v>
      </c>
      <c r="Q766" t="s" s="19">
        <v>35</v>
      </c>
      <c r="R766" t="s" s="19">
        <v>35</v>
      </c>
      <c r="S766" t="s" s="19">
        <v>35</v>
      </c>
      <c r="T766" t="s" s="19">
        <v>35</v>
      </c>
      <c r="U766" t="s" s="19">
        <v>35</v>
      </c>
      <c r="V766" t="s" s="19">
        <v>35</v>
      </c>
      <c r="W766" t="s" s="19">
        <v>35</v>
      </c>
    </row>
    <row r="767" ht="20.05" customHeight="1">
      <c r="A767" s="15">
        <v>48</v>
      </c>
      <c r="B767" t="s" s="16">
        <f>CONCATENATE($A767,C767,G767,S767,R767)</f>
        <v>871</v>
      </c>
      <c r="C767" t="s" s="17">
        <v>37</v>
      </c>
      <c r="D767" s="18">
        <v>3</v>
      </c>
      <c r="E767" t="s" s="19">
        <v>136</v>
      </c>
      <c r="F767" s="18">
        <v>0</v>
      </c>
      <c r="G767" s="18">
        <v>1</v>
      </c>
      <c r="H767" t="s" s="19">
        <v>33</v>
      </c>
      <c r="I767" t="s" s="19">
        <v>34</v>
      </c>
      <c r="J767" s="18">
        <v>2556</v>
      </c>
      <c r="K767" s="18">
        <v>1284</v>
      </c>
      <c r="L767" s="18">
        <v>3779</v>
      </c>
      <c r="M767" s="20">
        <v>0.0470278</v>
      </c>
      <c r="N767" s="18">
        <v>8</v>
      </c>
      <c r="O767" s="18">
        <v>1</v>
      </c>
      <c r="P767" s="18">
        <v>3</v>
      </c>
      <c r="Q767" s="18">
        <v>2</v>
      </c>
      <c r="R767" s="18">
        <v>3</v>
      </c>
      <c r="S767" t="s" s="19">
        <v>43</v>
      </c>
      <c r="T767" s="18">
        <v>0</v>
      </c>
      <c r="U767" s="18">
        <v>0</v>
      </c>
      <c r="V767" s="18">
        <v>100000</v>
      </c>
      <c r="W767" t="s" s="19">
        <v>55</v>
      </c>
    </row>
    <row r="768" ht="20.05" customHeight="1">
      <c r="A768" s="15">
        <v>48</v>
      </c>
      <c r="B768" t="s" s="16">
        <f>CONCATENATE($A768,C768,G768,S768,R768)</f>
        <v>872</v>
      </c>
      <c r="C768" t="s" s="17">
        <v>57</v>
      </c>
      <c r="D768" s="18">
        <v>3</v>
      </c>
      <c r="E768" t="s" s="19">
        <v>136</v>
      </c>
      <c r="F768" s="18">
        <v>0</v>
      </c>
      <c r="G768" s="18">
        <v>0</v>
      </c>
      <c r="H768" t="s" s="19">
        <v>80</v>
      </c>
      <c r="I768" t="s" s="19">
        <v>58</v>
      </c>
      <c r="J768" s="18">
        <v>2636</v>
      </c>
      <c r="K768" s="18">
        <v>1324</v>
      </c>
      <c r="L768" s="18">
        <v>3915</v>
      </c>
      <c r="M768" s="20">
        <v>0.698666</v>
      </c>
      <c r="N768" s="18">
        <v>4</v>
      </c>
      <c r="O768" s="18">
        <v>1</v>
      </c>
      <c r="P768" t="s" s="19">
        <v>35</v>
      </c>
      <c r="Q768" t="s" s="19">
        <v>35</v>
      </c>
      <c r="R768" t="s" s="19">
        <v>35</v>
      </c>
      <c r="S768" t="s" s="19">
        <v>35</v>
      </c>
      <c r="T768" t="s" s="19">
        <v>35</v>
      </c>
      <c r="U768" t="s" s="19">
        <v>35</v>
      </c>
      <c r="V768" t="s" s="19">
        <v>35</v>
      </c>
      <c r="W768" t="s" s="19">
        <v>35</v>
      </c>
    </row>
    <row r="769" ht="20.05" customHeight="1">
      <c r="A769" s="15">
        <v>48</v>
      </c>
      <c r="B769" t="s" s="16">
        <f>CONCATENATE($A769,C769,G769,S769,R769)</f>
        <v>873</v>
      </c>
      <c r="C769" t="s" s="17">
        <v>60</v>
      </c>
      <c r="D769" s="18">
        <v>3</v>
      </c>
      <c r="E769" t="s" s="19">
        <v>136</v>
      </c>
      <c r="F769" s="18">
        <v>0</v>
      </c>
      <c r="G769" s="18">
        <v>0</v>
      </c>
      <c r="H769" t="s" s="19">
        <v>80</v>
      </c>
      <c r="I769" t="s" s="19">
        <v>58</v>
      </c>
      <c r="J769" s="18">
        <v>2636</v>
      </c>
      <c r="K769" s="18">
        <v>1324</v>
      </c>
      <c r="L769" s="18">
        <v>3915</v>
      </c>
      <c r="M769" s="20">
        <v>0.7629899999999999</v>
      </c>
      <c r="N769" s="18">
        <v>4</v>
      </c>
      <c r="O769" s="18">
        <v>1</v>
      </c>
      <c r="P769" t="s" s="19">
        <v>35</v>
      </c>
      <c r="Q769" t="s" s="19">
        <v>35</v>
      </c>
      <c r="R769" t="s" s="19">
        <v>35</v>
      </c>
      <c r="S769" t="s" s="19">
        <v>35</v>
      </c>
      <c r="T769" t="s" s="19">
        <v>35</v>
      </c>
      <c r="U769" t="s" s="19">
        <v>35</v>
      </c>
      <c r="V769" t="s" s="19">
        <v>35</v>
      </c>
      <c r="W769" t="s" s="19">
        <v>35</v>
      </c>
    </row>
    <row r="770" ht="20.05" customHeight="1">
      <c r="A770" s="15">
        <v>48</v>
      </c>
      <c r="B770" t="s" s="16">
        <f>CONCATENATE($A770,C770,G770,S770,R770)</f>
        <v>874</v>
      </c>
      <c r="C770" t="s" s="17">
        <v>62</v>
      </c>
      <c r="D770" s="18">
        <v>3</v>
      </c>
      <c r="E770" t="s" s="19">
        <v>136</v>
      </c>
      <c r="F770" s="18">
        <v>0</v>
      </c>
      <c r="G770" s="18">
        <v>0</v>
      </c>
      <c r="H770" t="s" s="19">
        <v>33</v>
      </c>
      <c r="I770" t="s" s="19">
        <v>58</v>
      </c>
      <c r="J770" s="18">
        <v>4236</v>
      </c>
      <c r="K770" s="18">
        <v>2124</v>
      </c>
      <c r="L770" s="18">
        <v>6995</v>
      </c>
      <c r="M770" s="20">
        <v>1.51422</v>
      </c>
      <c r="N770" s="18">
        <v>4</v>
      </c>
      <c r="O770" s="18">
        <v>1</v>
      </c>
      <c r="P770" t="s" s="19">
        <v>35</v>
      </c>
      <c r="Q770" t="s" s="19">
        <v>35</v>
      </c>
      <c r="R770" t="s" s="19">
        <v>35</v>
      </c>
      <c r="S770" t="s" s="19">
        <v>35</v>
      </c>
      <c r="T770" t="s" s="19">
        <v>35</v>
      </c>
      <c r="U770" t="s" s="19">
        <v>35</v>
      </c>
      <c r="V770" t="s" s="19">
        <v>35</v>
      </c>
      <c r="W770" t="s" s="19">
        <v>35</v>
      </c>
    </row>
    <row r="771" ht="20.05" customHeight="1">
      <c r="A771" s="15">
        <v>49</v>
      </c>
      <c r="B771" t="s" s="16">
        <f>CONCATENATE($A771,C771,G771,S771,R771)</f>
        <v>875</v>
      </c>
      <c r="C771" t="s" s="17">
        <v>31</v>
      </c>
      <c r="D771" s="18">
        <v>3</v>
      </c>
      <c r="E771" t="s" s="19">
        <v>348</v>
      </c>
      <c r="F771" s="18">
        <v>0</v>
      </c>
      <c r="G771" s="18">
        <v>0</v>
      </c>
      <c r="H771" t="s" s="19">
        <v>33</v>
      </c>
      <c r="I771" t="s" s="19">
        <v>876</v>
      </c>
      <c r="J771" s="18">
        <v>2636</v>
      </c>
      <c r="K771" s="18">
        <v>1324</v>
      </c>
      <c r="L771" s="18">
        <v>4155</v>
      </c>
      <c r="M771" s="20">
        <v>0.0369938</v>
      </c>
      <c r="N771" s="18">
        <v>8</v>
      </c>
      <c r="O771" s="18">
        <v>1</v>
      </c>
      <c r="P771" t="s" s="19">
        <v>35</v>
      </c>
      <c r="Q771" t="s" s="19">
        <v>35</v>
      </c>
      <c r="R771" t="s" s="19">
        <v>35</v>
      </c>
      <c r="S771" t="s" s="19">
        <v>35</v>
      </c>
      <c r="T771" t="s" s="19">
        <v>35</v>
      </c>
      <c r="U771" t="s" s="19">
        <v>35</v>
      </c>
      <c r="V771" t="s" s="19">
        <v>35</v>
      </c>
      <c r="W771" t="s" s="19">
        <v>35</v>
      </c>
    </row>
    <row r="772" ht="20.05" customHeight="1">
      <c r="A772" s="15">
        <v>49</v>
      </c>
      <c r="B772" t="s" s="16">
        <f>CONCATENATE($A772,C772,G772,S772,R772)</f>
        <v>877</v>
      </c>
      <c r="C772" t="s" s="17">
        <v>37</v>
      </c>
      <c r="D772" s="18">
        <v>3</v>
      </c>
      <c r="E772" t="s" s="19">
        <v>348</v>
      </c>
      <c r="F772" s="18">
        <v>0</v>
      </c>
      <c r="G772" s="18">
        <v>0</v>
      </c>
      <c r="H772" t="s" s="19">
        <v>33</v>
      </c>
      <c r="I772" t="s" s="19">
        <v>876</v>
      </c>
      <c r="J772" s="18">
        <v>2636</v>
      </c>
      <c r="K772" s="18">
        <v>1324</v>
      </c>
      <c r="L772" s="18">
        <v>4155</v>
      </c>
      <c r="M772" s="20">
        <v>0.110521</v>
      </c>
      <c r="N772" s="18">
        <v>8</v>
      </c>
      <c r="O772" s="18">
        <v>1</v>
      </c>
      <c r="P772" s="18">
        <v>6</v>
      </c>
      <c r="Q772" s="18">
        <v>5</v>
      </c>
      <c r="R772" s="18">
        <v>1</v>
      </c>
      <c r="S772" t="s" s="19">
        <v>38</v>
      </c>
      <c r="T772" s="18">
        <v>0</v>
      </c>
      <c r="U772" s="18">
        <v>0</v>
      </c>
      <c r="V772" s="18">
        <v>100000</v>
      </c>
      <c r="W772" t="s" s="19">
        <v>39</v>
      </c>
    </row>
    <row r="773" ht="20.05" customHeight="1">
      <c r="A773" s="15">
        <v>49</v>
      </c>
      <c r="B773" t="s" s="16">
        <f>CONCATENATE($A773,C773,G773,S773,R773)</f>
        <v>878</v>
      </c>
      <c r="C773" t="s" s="17">
        <v>37</v>
      </c>
      <c r="D773" s="18">
        <v>3</v>
      </c>
      <c r="E773" t="s" s="19">
        <v>348</v>
      </c>
      <c r="F773" s="18">
        <v>0</v>
      </c>
      <c r="G773" s="18">
        <v>0</v>
      </c>
      <c r="H773" t="s" s="19">
        <v>33</v>
      </c>
      <c r="I773" t="s" s="19">
        <v>876</v>
      </c>
      <c r="J773" s="18">
        <v>2636</v>
      </c>
      <c r="K773" s="18">
        <v>1324</v>
      </c>
      <c r="L773" s="18">
        <v>4155</v>
      </c>
      <c r="M773" s="20">
        <v>0.07011290000000001</v>
      </c>
      <c r="N773" s="18">
        <v>8</v>
      </c>
      <c r="O773" s="18">
        <v>1</v>
      </c>
      <c r="P773" s="18">
        <v>4</v>
      </c>
      <c r="Q773" s="18">
        <v>3</v>
      </c>
      <c r="R773" s="18">
        <v>3</v>
      </c>
      <c r="S773" t="s" s="19">
        <v>38</v>
      </c>
      <c r="T773" s="18">
        <v>0</v>
      </c>
      <c r="U773" s="18">
        <v>0</v>
      </c>
      <c r="V773" s="18">
        <v>100000</v>
      </c>
      <c r="W773" t="s" s="19">
        <v>39</v>
      </c>
    </row>
    <row r="774" ht="20.05" customHeight="1">
      <c r="A774" s="15">
        <v>49</v>
      </c>
      <c r="B774" t="s" s="16">
        <f>CONCATENATE($A774,C774,G774,S774,R774)</f>
        <v>879</v>
      </c>
      <c r="C774" t="s" s="17">
        <v>37</v>
      </c>
      <c r="D774" s="18">
        <v>3</v>
      </c>
      <c r="E774" t="s" s="19">
        <v>348</v>
      </c>
      <c r="F774" s="18">
        <v>0</v>
      </c>
      <c r="G774" s="18">
        <v>0</v>
      </c>
      <c r="H774" t="s" s="19">
        <v>33</v>
      </c>
      <c r="I774" t="s" s="19">
        <v>876</v>
      </c>
      <c r="J774" s="18">
        <v>2636</v>
      </c>
      <c r="K774" s="18">
        <v>1324</v>
      </c>
      <c r="L774" s="18">
        <v>4155</v>
      </c>
      <c r="M774" s="20">
        <v>0.0458649</v>
      </c>
      <c r="N774" s="18">
        <v>8</v>
      </c>
      <c r="O774" s="18">
        <v>1</v>
      </c>
      <c r="P774" s="18">
        <v>3</v>
      </c>
      <c r="Q774" s="18">
        <v>2</v>
      </c>
      <c r="R774" s="18">
        <v>5</v>
      </c>
      <c r="S774" t="s" s="19">
        <v>38</v>
      </c>
      <c r="T774" s="18">
        <v>0</v>
      </c>
      <c r="U774" s="18">
        <v>0</v>
      </c>
      <c r="V774" s="18">
        <v>100000</v>
      </c>
      <c r="W774" t="s" s="19">
        <v>39</v>
      </c>
    </row>
    <row r="775" ht="20.05" customHeight="1">
      <c r="A775" s="15">
        <v>49</v>
      </c>
      <c r="B775" t="s" s="16">
        <f>CONCATENATE($A775,C775,G775,S775,R775)</f>
        <v>880</v>
      </c>
      <c r="C775" t="s" s="17">
        <v>37</v>
      </c>
      <c r="D775" s="18">
        <v>3</v>
      </c>
      <c r="E775" t="s" s="19">
        <v>348</v>
      </c>
      <c r="F775" s="18">
        <v>0</v>
      </c>
      <c r="G775" s="18">
        <v>0</v>
      </c>
      <c r="H775" t="s" s="19">
        <v>33</v>
      </c>
      <c r="I775" t="s" s="19">
        <v>876</v>
      </c>
      <c r="J775" s="18">
        <v>2636</v>
      </c>
      <c r="K775" s="18">
        <v>1324</v>
      </c>
      <c r="L775" s="18">
        <v>4155</v>
      </c>
      <c r="M775" s="20">
        <v>0.111029</v>
      </c>
      <c r="N775" s="18">
        <v>8</v>
      </c>
      <c r="O775" s="18">
        <v>1</v>
      </c>
      <c r="P775" s="18">
        <v>6</v>
      </c>
      <c r="Q775" s="18">
        <v>5</v>
      </c>
      <c r="R775" s="18">
        <v>1</v>
      </c>
      <c r="S775" t="s" s="19">
        <v>43</v>
      </c>
      <c r="T775" s="18">
        <v>0</v>
      </c>
      <c r="U775" s="18">
        <v>0</v>
      </c>
      <c r="V775" s="18">
        <v>100000</v>
      </c>
      <c r="W775" t="s" s="19">
        <v>39</v>
      </c>
    </row>
    <row r="776" ht="20.05" customHeight="1">
      <c r="A776" s="15">
        <v>49</v>
      </c>
      <c r="B776" t="s" s="16">
        <f>CONCATENATE($A776,C776,G776,S776,R776)</f>
        <v>881</v>
      </c>
      <c r="C776" t="s" s="17">
        <v>37</v>
      </c>
      <c r="D776" s="18">
        <v>3</v>
      </c>
      <c r="E776" t="s" s="19">
        <v>348</v>
      </c>
      <c r="F776" s="18">
        <v>0</v>
      </c>
      <c r="G776" s="18">
        <v>0</v>
      </c>
      <c r="H776" t="s" s="19">
        <v>33</v>
      </c>
      <c r="I776" t="s" s="19">
        <v>876</v>
      </c>
      <c r="J776" s="18">
        <v>2636</v>
      </c>
      <c r="K776" s="18">
        <v>1324</v>
      </c>
      <c r="L776" s="18">
        <v>4155</v>
      </c>
      <c r="M776" s="20">
        <v>0.0702864</v>
      </c>
      <c r="N776" s="18">
        <v>8</v>
      </c>
      <c r="O776" s="18">
        <v>1</v>
      </c>
      <c r="P776" s="18">
        <v>4</v>
      </c>
      <c r="Q776" s="18">
        <v>3</v>
      </c>
      <c r="R776" s="18">
        <v>3</v>
      </c>
      <c r="S776" t="s" s="19">
        <v>43</v>
      </c>
      <c r="T776" s="18">
        <v>0</v>
      </c>
      <c r="U776" s="18">
        <v>0</v>
      </c>
      <c r="V776" s="18">
        <v>100000</v>
      </c>
      <c r="W776" t="s" s="19">
        <v>39</v>
      </c>
    </row>
    <row r="777" ht="20.05" customHeight="1">
      <c r="A777" s="15">
        <v>49</v>
      </c>
      <c r="B777" t="s" s="16">
        <f>CONCATENATE($A777,C777,G777,S777,R777)</f>
        <v>882</v>
      </c>
      <c r="C777" t="s" s="17">
        <v>37</v>
      </c>
      <c r="D777" s="18">
        <v>3</v>
      </c>
      <c r="E777" t="s" s="19">
        <v>348</v>
      </c>
      <c r="F777" s="18">
        <v>0</v>
      </c>
      <c r="G777" s="18">
        <v>0</v>
      </c>
      <c r="H777" t="s" s="19">
        <v>33</v>
      </c>
      <c r="I777" t="s" s="19">
        <v>876</v>
      </c>
      <c r="J777" s="18">
        <v>2636</v>
      </c>
      <c r="K777" s="18">
        <v>1324</v>
      </c>
      <c r="L777" s="18">
        <v>4155</v>
      </c>
      <c r="M777" s="20">
        <v>0.0463401</v>
      </c>
      <c r="N777" s="18">
        <v>8</v>
      </c>
      <c r="O777" s="18">
        <v>1</v>
      </c>
      <c r="P777" s="18">
        <v>3</v>
      </c>
      <c r="Q777" s="18">
        <v>2</v>
      </c>
      <c r="R777" s="18">
        <v>5</v>
      </c>
      <c r="S777" t="s" s="19">
        <v>43</v>
      </c>
      <c r="T777" s="18">
        <v>0</v>
      </c>
      <c r="U777" s="18">
        <v>0</v>
      </c>
      <c r="V777" s="18">
        <v>100000</v>
      </c>
      <c r="W777" t="s" s="19">
        <v>39</v>
      </c>
    </row>
    <row r="778" ht="20.05" customHeight="1">
      <c r="A778" s="15">
        <v>49</v>
      </c>
      <c r="B778" t="s" s="16">
        <f>CONCATENATE($A778,C778,G778,S778,R778)</f>
        <v>883</v>
      </c>
      <c r="C778" t="s" s="17">
        <v>37</v>
      </c>
      <c r="D778" s="18">
        <v>3</v>
      </c>
      <c r="E778" t="s" s="19">
        <v>348</v>
      </c>
      <c r="F778" s="18">
        <v>0</v>
      </c>
      <c r="G778" s="18">
        <v>0</v>
      </c>
      <c r="H778" t="s" s="19">
        <v>33</v>
      </c>
      <c r="I778" t="s" s="19">
        <v>876</v>
      </c>
      <c r="J778" s="18">
        <v>2636</v>
      </c>
      <c r="K778" s="18">
        <v>1324</v>
      </c>
      <c r="L778" s="18">
        <v>4155</v>
      </c>
      <c r="M778" s="20">
        <v>0.111459</v>
      </c>
      <c r="N778" s="18">
        <v>8</v>
      </c>
      <c r="O778" s="18">
        <v>1</v>
      </c>
      <c r="P778" s="18">
        <v>6</v>
      </c>
      <c r="Q778" s="18">
        <v>5</v>
      </c>
      <c r="R778" s="18">
        <v>1</v>
      </c>
      <c r="S778" t="s" s="19">
        <v>47</v>
      </c>
      <c r="T778" s="18">
        <v>0</v>
      </c>
      <c r="U778" s="18">
        <v>0</v>
      </c>
      <c r="V778" s="18">
        <v>100000</v>
      </c>
      <c r="W778" t="s" s="19">
        <v>39</v>
      </c>
    </row>
    <row r="779" ht="20.05" customHeight="1">
      <c r="A779" s="15">
        <v>49</v>
      </c>
      <c r="B779" t="s" s="16">
        <f>CONCATENATE($A779,C779,G779,S779,R779)</f>
        <v>884</v>
      </c>
      <c r="C779" t="s" s="17">
        <v>37</v>
      </c>
      <c r="D779" s="18">
        <v>3</v>
      </c>
      <c r="E779" t="s" s="19">
        <v>348</v>
      </c>
      <c r="F779" s="18">
        <v>0</v>
      </c>
      <c r="G779" s="18">
        <v>0</v>
      </c>
      <c r="H779" t="s" s="19">
        <v>33</v>
      </c>
      <c r="I779" t="s" s="19">
        <v>876</v>
      </c>
      <c r="J779" s="18">
        <v>2636</v>
      </c>
      <c r="K779" s="18">
        <v>1324</v>
      </c>
      <c r="L779" s="18">
        <v>4155</v>
      </c>
      <c r="M779" s="20">
        <v>0.0698</v>
      </c>
      <c r="N779" s="18">
        <v>8</v>
      </c>
      <c r="O779" s="18">
        <v>1</v>
      </c>
      <c r="P779" s="18">
        <v>4</v>
      </c>
      <c r="Q779" s="18">
        <v>3</v>
      </c>
      <c r="R779" s="18">
        <v>3</v>
      </c>
      <c r="S779" t="s" s="19">
        <v>47</v>
      </c>
      <c r="T779" s="18">
        <v>0</v>
      </c>
      <c r="U779" s="18">
        <v>0</v>
      </c>
      <c r="V779" s="18">
        <v>100000</v>
      </c>
      <c r="W779" t="s" s="19">
        <v>39</v>
      </c>
    </row>
    <row r="780" ht="20.05" customHeight="1">
      <c r="A780" s="15">
        <v>49</v>
      </c>
      <c r="B780" t="s" s="16">
        <f>CONCATENATE($A780,C780,G780,S780,R780)</f>
        <v>885</v>
      </c>
      <c r="C780" t="s" s="17">
        <v>37</v>
      </c>
      <c r="D780" s="18">
        <v>3</v>
      </c>
      <c r="E780" t="s" s="19">
        <v>348</v>
      </c>
      <c r="F780" s="18">
        <v>0</v>
      </c>
      <c r="G780" s="18">
        <v>0</v>
      </c>
      <c r="H780" t="s" s="19">
        <v>33</v>
      </c>
      <c r="I780" t="s" s="19">
        <v>876</v>
      </c>
      <c r="J780" s="18">
        <v>2636</v>
      </c>
      <c r="K780" s="18">
        <v>1324</v>
      </c>
      <c r="L780" s="18">
        <v>4155</v>
      </c>
      <c r="M780" s="20">
        <v>0.0459073</v>
      </c>
      <c r="N780" s="18">
        <v>8</v>
      </c>
      <c r="O780" s="18">
        <v>1</v>
      </c>
      <c r="P780" s="18">
        <v>3</v>
      </c>
      <c r="Q780" s="18">
        <v>2</v>
      </c>
      <c r="R780" s="18">
        <v>5</v>
      </c>
      <c r="S780" t="s" s="19">
        <v>47</v>
      </c>
      <c r="T780" s="18">
        <v>0</v>
      </c>
      <c r="U780" s="18">
        <v>0</v>
      </c>
      <c r="V780" s="18">
        <v>100000</v>
      </c>
      <c r="W780" t="s" s="19">
        <v>39</v>
      </c>
    </row>
    <row r="781" ht="20.05" customHeight="1">
      <c r="A781" s="15">
        <v>49</v>
      </c>
      <c r="B781" t="s" s="16">
        <f>CONCATENATE($A781,C781,G781,S781,R781)</f>
        <v>886</v>
      </c>
      <c r="C781" t="s" s="17">
        <v>31</v>
      </c>
      <c r="D781" s="18">
        <v>3</v>
      </c>
      <c r="E781" t="s" s="19">
        <v>348</v>
      </c>
      <c r="F781" s="18">
        <v>0</v>
      </c>
      <c r="G781" s="18">
        <v>1</v>
      </c>
      <c r="H781" t="s" s="19">
        <v>33</v>
      </c>
      <c r="I781" t="s" s="19">
        <v>876</v>
      </c>
      <c r="J781" s="18">
        <v>2645</v>
      </c>
      <c r="K781" s="18">
        <v>1333</v>
      </c>
      <c r="L781" s="18">
        <v>4173</v>
      </c>
      <c r="M781" s="20">
        <v>0.0380745</v>
      </c>
      <c r="N781" s="18">
        <v>8</v>
      </c>
      <c r="O781" s="18">
        <v>1</v>
      </c>
      <c r="P781" t="s" s="19">
        <v>35</v>
      </c>
      <c r="Q781" t="s" s="19">
        <v>35</v>
      </c>
      <c r="R781" t="s" s="19">
        <v>35</v>
      </c>
      <c r="S781" t="s" s="19">
        <v>35</v>
      </c>
      <c r="T781" t="s" s="19">
        <v>35</v>
      </c>
      <c r="U781" t="s" s="19">
        <v>35</v>
      </c>
      <c r="V781" t="s" s="19">
        <v>35</v>
      </c>
      <c r="W781" t="s" s="19">
        <v>35</v>
      </c>
    </row>
    <row r="782" ht="20.05" customHeight="1">
      <c r="A782" s="15">
        <v>49</v>
      </c>
      <c r="B782" t="s" s="16">
        <f>CONCATENATE($A782,C782,G782,S782,R782)</f>
        <v>887</v>
      </c>
      <c r="C782" t="s" s="17">
        <v>52</v>
      </c>
      <c r="D782" s="18">
        <v>3</v>
      </c>
      <c r="E782" t="s" s="19">
        <v>348</v>
      </c>
      <c r="F782" s="18">
        <v>0</v>
      </c>
      <c r="G782" s="18">
        <v>1</v>
      </c>
      <c r="H782" t="s" s="19">
        <v>33</v>
      </c>
      <c r="I782" t="s" s="19">
        <v>53</v>
      </c>
      <c r="J782" s="18">
        <v>496</v>
      </c>
      <c r="K782" s="18">
        <v>254</v>
      </c>
      <c r="L782" s="18">
        <v>590</v>
      </c>
      <c r="M782" s="20">
        <v>0.08973589999999999</v>
      </c>
      <c r="N782" s="18">
        <v>8</v>
      </c>
      <c r="O782" s="18">
        <v>1</v>
      </c>
      <c r="P782" t="s" s="19">
        <v>35</v>
      </c>
      <c r="Q782" t="s" s="19">
        <v>35</v>
      </c>
      <c r="R782" t="s" s="19">
        <v>35</v>
      </c>
      <c r="S782" t="s" s="19">
        <v>35</v>
      </c>
      <c r="T782" t="s" s="19">
        <v>35</v>
      </c>
      <c r="U782" t="s" s="19">
        <v>35</v>
      </c>
      <c r="V782" t="s" s="19">
        <v>35</v>
      </c>
      <c r="W782" t="s" s="19">
        <v>35</v>
      </c>
    </row>
    <row r="783" ht="20.05" customHeight="1">
      <c r="A783" s="15">
        <v>49</v>
      </c>
      <c r="B783" t="s" s="16">
        <f>CONCATENATE($A783,C783,G783,S783,R783)</f>
        <v>888</v>
      </c>
      <c r="C783" t="s" s="17">
        <v>37</v>
      </c>
      <c r="D783" s="18">
        <v>3</v>
      </c>
      <c r="E783" t="s" s="19">
        <v>348</v>
      </c>
      <c r="F783" s="18">
        <v>0</v>
      </c>
      <c r="G783" s="18">
        <v>1</v>
      </c>
      <c r="H783" t="s" s="19">
        <v>33</v>
      </c>
      <c r="I783" t="s" s="19">
        <v>876</v>
      </c>
      <c r="J783" s="18">
        <v>2636</v>
      </c>
      <c r="K783" s="18">
        <v>1324</v>
      </c>
      <c r="L783" s="18">
        <v>4155</v>
      </c>
      <c r="M783" s="20">
        <v>0.0699723</v>
      </c>
      <c r="N783" s="18">
        <v>8</v>
      </c>
      <c r="O783" s="18">
        <v>1</v>
      </c>
      <c r="P783" s="18">
        <v>4</v>
      </c>
      <c r="Q783" s="18">
        <v>3</v>
      </c>
      <c r="R783" s="18">
        <v>3</v>
      </c>
      <c r="S783" t="s" s="19">
        <v>43</v>
      </c>
      <c r="T783" s="18">
        <v>0</v>
      </c>
      <c r="U783" s="18">
        <v>0</v>
      </c>
      <c r="V783" s="18">
        <v>100000</v>
      </c>
      <c r="W783" t="s" s="19">
        <v>55</v>
      </c>
    </row>
    <row r="784" ht="20.05" customHeight="1">
      <c r="A784" s="15">
        <v>49</v>
      </c>
      <c r="B784" t="s" s="16">
        <f>CONCATENATE($A784,C784,G784,S784,R784)</f>
        <v>889</v>
      </c>
      <c r="C784" t="s" s="17">
        <v>57</v>
      </c>
      <c r="D784" s="18">
        <v>3</v>
      </c>
      <c r="E784" t="s" s="19">
        <v>348</v>
      </c>
      <c r="F784" s="18">
        <v>0</v>
      </c>
      <c r="G784" s="18">
        <v>0</v>
      </c>
      <c r="H784" t="s" s="19">
        <v>33</v>
      </c>
      <c r="I784" t="s" s="19">
        <v>58</v>
      </c>
      <c r="J784" s="18">
        <v>3260</v>
      </c>
      <c r="K784" s="18">
        <v>1636</v>
      </c>
      <c r="L784" s="18">
        <v>5325</v>
      </c>
      <c r="M784" s="20">
        <v>0.731344</v>
      </c>
      <c r="N784" s="18">
        <v>4</v>
      </c>
      <c r="O784" s="18">
        <v>1</v>
      </c>
      <c r="P784" t="s" s="19">
        <v>35</v>
      </c>
      <c r="Q784" t="s" s="19">
        <v>35</v>
      </c>
      <c r="R784" t="s" s="19">
        <v>35</v>
      </c>
      <c r="S784" t="s" s="19">
        <v>35</v>
      </c>
      <c r="T784" t="s" s="19">
        <v>35</v>
      </c>
      <c r="U784" t="s" s="19">
        <v>35</v>
      </c>
      <c r="V784" t="s" s="19">
        <v>35</v>
      </c>
      <c r="W784" t="s" s="19">
        <v>35</v>
      </c>
    </row>
    <row r="785" ht="20.05" customHeight="1">
      <c r="A785" s="15">
        <v>49</v>
      </c>
      <c r="B785" t="s" s="16">
        <f>CONCATENATE($A785,C785,G785,S785,R785)</f>
        <v>890</v>
      </c>
      <c r="C785" t="s" s="17">
        <v>60</v>
      </c>
      <c r="D785" s="18">
        <v>3</v>
      </c>
      <c r="E785" t="s" s="19">
        <v>348</v>
      </c>
      <c r="F785" s="18">
        <v>0</v>
      </c>
      <c r="G785" s="18">
        <v>0</v>
      </c>
      <c r="H785" t="s" s="19">
        <v>33</v>
      </c>
      <c r="I785" t="s" s="19">
        <v>58</v>
      </c>
      <c r="J785" s="18">
        <v>3260</v>
      </c>
      <c r="K785" s="18">
        <v>1636</v>
      </c>
      <c r="L785" s="18">
        <v>5325</v>
      </c>
      <c r="M785" s="20">
        <v>0.342284</v>
      </c>
      <c r="N785" s="18">
        <v>4</v>
      </c>
      <c r="O785" s="18">
        <v>1</v>
      </c>
      <c r="P785" t="s" s="19">
        <v>35</v>
      </c>
      <c r="Q785" t="s" s="19">
        <v>35</v>
      </c>
      <c r="R785" t="s" s="19">
        <v>35</v>
      </c>
      <c r="S785" t="s" s="19">
        <v>35</v>
      </c>
      <c r="T785" t="s" s="19">
        <v>35</v>
      </c>
      <c r="U785" t="s" s="19">
        <v>35</v>
      </c>
      <c r="V785" t="s" s="19">
        <v>35</v>
      </c>
      <c r="W785" t="s" s="19">
        <v>35</v>
      </c>
    </row>
    <row r="786" ht="20.05" customHeight="1">
      <c r="A786" s="15">
        <v>49</v>
      </c>
      <c r="B786" t="s" s="16">
        <f>CONCATENATE($A786,C786,G786,S786,R786)</f>
        <v>891</v>
      </c>
      <c r="C786" t="s" s="17">
        <v>62</v>
      </c>
      <c r="D786" s="18">
        <v>3</v>
      </c>
      <c r="E786" t="s" s="19">
        <v>348</v>
      </c>
      <c r="F786" s="18">
        <v>0</v>
      </c>
      <c r="G786" s="18">
        <v>0</v>
      </c>
      <c r="H786" t="s" s="19">
        <v>33</v>
      </c>
      <c r="I786" t="s" s="19">
        <v>58</v>
      </c>
      <c r="J786" s="18">
        <v>3260</v>
      </c>
      <c r="K786" s="18">
        <v>1636</v>
      </c>
      <c r="L786" s="18">
        <v>5325</v>
      </c>
      <c r="M786" s="20">
        <v>0.365056</v>
      </c>
      <c r="N786" s="18">
        <v>4</v>
      </c>
      <c r="O786" s="18">
        <v>1</v>
      </c>
      <c r="P786" t="s" s="19">
        <v>35</v>
      </c>
      <c r="Q786" t="s" s="19">
        <v>35</v>
      </c>
      <c r="R786" t="s" s="19">
        <v>35</v>
      </c>
      <c r="S786" t="s" s="19">
        <v>35</v>
      </c>
      <c r="T786" t="s" s="19">
        <v>35</v>
      </c>
      <c r="U786" t="s" s="19">
        <v>35</v>
      </c>
      <c r="V786" t="s" s="19">
        <v>35</v>
      </c>
      <c r="W786" t="s" s="19">
        <v>35</v>
      </c>
    </row>
    <row r="787" ht="20.05" customHeight="1">
      <c r="A787" s="15">
        <v>50</v>
      </c>
      <c r="B787" t="s" s="16">
        <f>CONCATENATE($A787,C787,G787,S787,R787)</f>
        <v>892</v>
      </c>
      <c r="C787" t="s" s="17">
        <v>31</v>
      </c>
      <c r="D787" s="18">
        <v>4</v>
      </c>
      <c r="E787" t="s" s="19">
        <v>893</v>
      </c>
      <c r="F787" s="18">
        <v>1</v>
      </c>
      <c r="G787" s="18">
        <v>0</v>
      </c>
      <c r="H787" t="s" s="19">
        <v>80</v>
      </c>
      <c r="I787" t="s" s="19">
        <v>894</v>
      </c>
      <c r="J787" s="18">
        <v>5128</v>
      </c>
      <c r="K787" s="18">
        <v>2572</v>
      </c>
      <c r="L787" s="18">
        <v>7714</v>
      </c>
      <c r="M787" s="20">
        <v>0.175922</v>
      </c>
      <c r="N787" s="18">
        <v>8</v>
      </c>
      <c r="O787" s="18">
        <v>1</v>
      </c>
      <c r="P787" t="s" s="19">
        <v>35</v>
      </c>
      <c r="Q787" t="s" s="19">
        <v>35</v>
      </c>
      <c r="R787" t="s" s="19">
        <v>35</v>
      </c>
      <c r="S787" t="s" s="19">
        <v>35</v>
      </c>
      <c r="T787" t="s" s="19">
        <v>35</v>
      </c>
      <c r="U787" t="s" s="19">
        <v>35</v>
      </c>
      <c r="V787" t="s" s="19">
        <v>35</v>
      </c>
      <c r="W787" t="s" s="19">
        <v>35</v>
      </c>
    </row>
    <row r="788" ht="20.05" customHeight="1">
      <c r="A788" s="15">
        <v>50</v>
      </c>
      <c r="B788" t="s" s="16">
        <f>CONCATENATE($A788,C788,G788,S788,R788)</f>
        <v>895</v>
      </c>
      <c r="C788" t="s" s="17">
        <v>37</v>
      </c>
      <c r="D788" s="18">
        <v>4</v>
      </c>
      <c r="E788" t="s" s="19">
        <v>893</v>
      </c>
      <c r="F788" s="18">
        <v>1</v>
      </c>
      <c r="G788" s="18">
        <v>0</v>
      </c>
      <c r="H788" t="s" s="19">
        <v>80</v>
      </c>
      <c r="I788" t="s" s="19">
        <v>896</v>
      </c>
      <c r="J788" s="18">
        <v>1052</v>
      </c>
      <c r="K788" s="18">
        <v>534</v>
      </c>
      <c r="L788" s="18">
        <v>1177</v>
      </c>
      <c r="M788" s="20">
        <v>0.0566475</v>
      </c>
      <c r="N788" s="18">
        <v>8</v>
      </c>
      <c r="O788" s="18">
        <v>1</v>
      </c>
      <c r="P788" s="18">
        <v>2</v>
      </c>
      <c r="Q788" s="18">
        <v>0</v>
      </c>
      <c r="R788" s="18">
        <v>1</v>
      </c>
      <c r="S788" t="s" s="19">
        <v>38</v>
      </c>
      <c r="T788" s="18">
        <v>0</v>
      </c>
      <c r="U788" s="18">
        <v>0</v>
      </c>
      <c r="V788" s="18">
        <v>100000</v>
      </c>
      <c r="W788" t="s" s="19">
        <v>39</v>
      </c>
    </row>
    <row r="789" ht="20.05" customHeight="1">
      <c r="A789" s="15">
        <v>50</v>
      </c>
      <c r="B789" t="s" s="16">
        <f>CONCATENATE($A789,C789,G789,S789,R789)</f>
        <v>897</v>
      </c>
      <c r="C789" t="s" s="17">
        <v>37</v>
      </c>
      <c r="D789" s="18">
        <v>4</v>
      </c>
      <c r="E789" t="s" s="19">
        <v>893</v>
      </c>
      <c r="F789" s="18">
        <v>1</v>
      </c>
      <c r="G789" s="18">
        <v>0</v>
      </c>
      <c r="H789" t="s" s="19">
        <v>80</v>
      </c>
      <c r="I789" t="s" s="19">
        <v>896</v>
      </c>
      <c r="J789" s="18">
        <v>1052</v>
      </c>
      <c r="K789" s="18">
        <v>534</v>
      </c>
      <c r="L789" s="18">
        <v>1177</v>
      </c>
      <c r="M789" s="20">
        <v>0.0558184</v>
      </c>
      <c r="N789" s="18">
        <v>8</v>
      </c>
      <c r="O789" s="18">
        <v>1</v>
      </c>
      <c r="P789" s="18">
        <v>2</v>
      </c>
      <c r="Q789" s="18">
        <v>0</v>
      </c>
      <c r="R789" s="18">
        <v>3</v>
      </c>
      <c r="S789" t="s" s="19">
        <v>38</v>
      </c>
      <c r="T789" s="18">
        <v>0</v>
      </c>
      <c r="U789" s="18">
        <v>0</v>
      </c>
      <c r="V789" s="18">
        <v>100000</v>
      </c>
      <c r="W789" t="s" s="19">
        <v>39</v>
      </c>
    </row>
    <row r="790" ht="20.05" customHeight="1">
      <c r="A790" s="15">
        <v>50</v>
      </c>
      <c r="B790" t="s" s="16">
        <f>CONCATENATE($A790,C790,G790,S790,R790)</f>
        <v>898</v>
      </c>
      <c r="C790" t="s" s="17">
        <v>37</v>
      </c>
      <c r="D790" s="18">
        <v>4</v>
      </c>
      <c r="E790" t="s" s="19">
        <v>893</v>
      </c>
      <c r="F790" s="18">
        <v>1</v>
      </c>
      <c r="G790" s="18">
        <v>0</v>
      </c>
      <c r="H790" t="s" s="19">
        <v>80</v>
      </c>
      <c r="I790" t="s" s="19">
        <v>896</v>
      </c>
      <c r="J790" s="18">
        <v>1052</v>
      </c>
      <c r="K790" s="18">
        <v>534</v>
      </c>
      <c r="L790" s="18">
        <v>1177</v>
      </c>
      <c r="M790" s="20">
        <v>0.0557928</v>
      </c>
      <c r="N790" s="18">
        <v>8</v>
      </c>
      <c r="O790" s="18">
        <v>1</v>
      </c>
      <c r="P790" s="18">
        <v>2</v>
      </c>
      <c r="Q790" s="18">
        <v>0</v>
      </c>
      <c r="R790" s="18">
        <v>5</v>
      </c>
      <c r="S790" t="s" s="19">
        <v>38</v>
      </c>
      <c r="T790" s="18">
        <v>0</v>
      </c>
      <c r="U790" s="18">
        <v>0</v>
      </c>
      <c r="V790" s="18">
        <v>100000</v>
      </c>
      <c r="W790" t="s" s="19">
        <v>39</v>
      </c>
    </row>
    <row r="791" ht="20.05" customHeight="1">
      <c r="A791" s="15">
        <v>50</v>
      </c>
      <c r="B791" t="s" s="16">
        <f>CONCATENATE($A791,C791,G791,S791,R791)</f>
        <v>899</v>
      </c>
      <c r="C791" t="s" s="17">
        <v>37</v>
      </c>
      <c r="D791" s="18">
        <v>4</v>
      </c>
      <c r="E791" t="s" s="19">
        <v>893</v>
      </c>
      <c r="F791" s="18">
        <v>1</v>
      </c>
      <c r="G791" s="18">
        <v>0</v>
      </c>
      <c r="H791" t="s" s="19">
        <v>80</v>
      </c>
      <c r="I791" t="s" s="19">
        <v>896</v>
      </c>
      <c r="J791" s="18">
        <v>1052</v>
      </c>
      <c r="K791" s="18">
        <v>534</v>
      </c>
      <c r="L791" s="18">
        <v>1177</v>
      </c>
      <c r="M791" s="20">
        <v>0.0552774</v>
      </c>
      <c r="N791" s="18">
        <v>8</v>
      </c>
      <c r="O791" s="18">
        <v>1</v>
      </c>
      <c r="P791" s="18">
        <v>2</v>
      </c>
      <c r="Q791" s="18">
        <v>0</v>
      </c>
      <c r="R791" s="18">
        <v>1</v>
      </c>
      <c r="S791" t="s" s="19">
        <v>43</v>
      </c>
      <c r="T791" s="18">
        <v>0</v>
      </c>
      <c r="U791" s="18">
        <v>0</v>
      </c>
      <c r="V791" s="18">
        <v>100000</v>
      </c>
      <c r="W791" t="s" s="19">
        <v>39</v>
      </c>
    </row>
    <row r="792" ht="20.05" customHeight="1">
      <c r="A792" s="15">
        <v>50</v>
      </c>
      <c r="B792" t="s" s="16">
        <f>CONCATENATE($A792,C792,G792,S792,R792)</f>
        <v>900</v>
      </c>
      <c r="C792" t="s" s="17">
        <v>37</v>
      </c>
      <c r="D792" s="18">
        <v>4</v>
      </c>
      <c r="E792" t="s" s="19">
        <v>893</v>
      </c>
      <c r="F792" s="18">
        <v>1</v>
      </c>
      <c r="G792" s="18">
        <v>0</v>
      </c>
      <c r="H792" t="s" s="19">
        <v>80</v>
      </c>
      <c r="I792" t="s" s="19">
        <v>896</v>
      </c>
      <c r="J792" s="18">
        <v>1052</v>
      </c>
      <c r="K792" s="18">
        <v>534</v>
      </c>
      <c r="L792" s="18">
        <v>1177</v>
      </c>
      <c r="M792" s="20">
        <v>0.055871</v>
      </c>
      <c r="N792" s="18">
        <v>8</v>
      </c>
      <c r="O792" s="18">
        <v>1</v>
      </c>
      <c r="P792" s="18">
        <v>2</v>
      </c>
      <c r="Q792" s="18">
        <v>0</v>
      </c>
      <c r="R792" s="18">
        <v>3</v>
      </c>
      <c r="S792" t="s" s="19">
        <v>43</v>
      </c>
      <c r="T792" s="18">
        <v>0</v>
      </c>
      <c r="U792" s="18">
        <v>0</v>
      </c>
      <c r="V792" s="18">
        <v>100000</v>
      </c>
      <c r="W792" t="s" s="19">
        <v>39</v>
      </c>
    </row>
    <row r="793" ht="20.05" customHeight="1">
      <c r="A793" s="15">
        <v>50</v>
      </c>
      <c r="B793" t="s" s="16">
        <f>CONCATENATE($A793,C793,G793,S793,R793)</f>
        <v>901</v>
      </c>
      <c r="C793" t="s" s="17">
        <v>37</v>
      </c>
      <c r="D793" s="18">
        <v>4</v>
      </c>
      <c r="E793" t="s" s="19">
        <v>893</v>
      </c>
      <c r="F793" s="18">
        <v>1</v>
      </c>
      <c r="G793" s="18">
        <v>0</v>
      </c>
      <c r="H793" t="s" s="19">
        <v>80</v>
      </c>
      <c r="I793" t="s" s="19">
        <v>896</v>
      </c>
      <c r="J793" s="18">
        <v>1052</v>
      </c>
      <c r="K793" s="18">
        <v>534</v>
      </c>
      <c r="L793" s="18">
        <v>1177</v>
      </c>
      <c r="M793" s="20">
        <v>0.0551324</v>
      </c>
      <c r="N793" s="18">
        <v>8</v>
      </c>
      <c r="O793" s="18">
        <v>1</v>
      </c>
      <c r="P793" s="18">
        <v>2</v>
      </c>
      <c r="Q793" s="18">
        <v>0</v>
      </c>
      <c r="R793" s="18">
        <v>5</v>
      </c>
      <c r="S793" t="s" s="19">
        <v>43</v>
      </c>
      <c r="T793" s="18">
        <v>0</v>
      </c>
      <c r="U793" s="18">
        <v>0</v>
      </c>
      <c r="V793" s="18">
        <v>100000</v>
      </c>
      <c r="W793" t="s" s="19">
        <v>39</v>
      </c>
    </row>
    <row r="794" ht="20.05" customHeight="1">
      <c r="A794" s="15">
        <v>50</v>
      </c>
      <c r="B794" t="s" s="16">
        <f>CONCATENATE($A794,C794,G794,S794,R794)</f>
        <v>902</v>
      </c>
      <c r="C794" t="s" s="17">
        <v>37</v>
      </c>
      <c r="D794" s="18">
        <v>4</v>
      </c>
      <c r="E794" t="s" s="19">
        <v>893</v>
      </c>
      <c r="F794" s="18">
        <v>1</v>
      </c>
      <c r="G794" s="18">
        <v>0</v>
      </c>
      <c r="H794" t="s" s="19">
        <v>80</v>
      </c>
      <c r="I794" t="s" s="19">
        <v>896</v>
      </c>
      <c r="J794" s="18">
        <v>1052</v>
      </c>
      <c r="K794" s="18">
        <v>534</v>
      </c>
      <c r="L794" s="18">
        <v>1177</v>
      </c>
      <c r="M794" s="20">
        <v>0.0557491</v>
      </c>
      <c r="N794" s="18">
        <v>8</v>
      </c>
      <c r="O794" s="18">
        <v>1</v>
      </c>
      <c r="P794" s="18">
        <v>2</v>
      </c>
      <c r="Q794" s="18">
        <v>0</v>
      </c>
      <c r="R794" s="18">
        <v>1</v>
      </c>
      <c r="S794" t="s" s="19">
        <v>47</v>
      </c>
      <c r="T794" s="18">
        <v>0</v>
      </c>
      <c r="U794" s="18">
        <v>0</v>
      </c>
      <c r="V794" s="18">
        <v>100000</v>
      </c>
      <c r="W794" t="s" s="19">
        <v>39</v>
      </c>
    </row>
    <row r="795" ht="20.05" customHeight="1">
      <c r="A795" s="15">
        <v>50</v>
      </c>
      <c r="B795" t="s" s="16">
        <f>CONCATENATE($A795,C795,G795,S795,R795)</f>
        <v>903</v>
      </c>
      <c r="C795" t="s" s="17">
        <v>37</v>
      </c>
      <c r="D795" s="18">
        <v>4</v>
      </c>
      <c r="E795" t="s" s="19">
        <v>893</v>
      </c>
      <c r="F795" s="18">
        <v>1</v>
      </c>
      <c r="G795" s="18">
        <v>0</v>
      </c>
      <c r="H795" t="s" s="19">
        <v>80</v>
      </c>
      <c r="I795" t="s" s="19">
        <v>896</v>
      </c>
      <c r="J795" s="18">
        <v>1052</v>
      </c>
      <c r="K795" s="18">
        <v>534</v>
      </c>
      <c r="L795" s="18">
        <v>1177</v>
      </c>
      <c r="M795" s="20">
        <v>0.0563062</v>
      </c>
      <c r="N795" s="18">
        <v>8</v>
      </c>
      <c r="O795" s="18">
        <v>1</v>
      </c>
      <c r="P795" s="18">
        <v>2</v>
      </c>
      <c r="Q795" s="18">
        <v>0</v>
      </c>
      <c r="R795" s="18">
        <v>3</v>
      </c>
      <c r="S795" t="s" s="19">
        <v>47</v>
      </c>
      <c r="T795" s="18">
        <v>0</v>
      </c>
      <c r="U795" s="18">
        <v>0</v>
      </c>
      <c r="V795" s="18">
        <v>100000</v>
      </c>
      <c r="W795" t="s" s="19">
        <v>39</v>
      </c>
    </row>
    <row r="796" ht="20.05" customHeight="1">
      <c r="A796" s="15">
        <v>50</v>
      </c>
      <c r="B796" t="s" s="16">
        <f>CONCATENATE($A796,C796,G796,S796,R796)</f>
        <v>904</v>
      </c>
      <c r="C796" t="s" s="17">
        <v>37</v>
      </c>
      <c r="D796" s="18">
        <v>4</v>
      </c>
      <c r="E796" t="s" s="19">
        <v>893</v>
      </c>
      <c r="F796" s="18">
        <v>1</v>
      </c>
      <c r="G796" s="18">
        <v>0</v>
      </c>
      <c r="H796" t="s" s="19">
        <v>80</v>
      </c>
      <c r="I796" t="s" s="19">
        <v>896</v>
      </c>
      <c r="J796" s="18">
        <v>1052</v>
      </c>
      <c r="K796" s="18">
        <v>534</v>
      </c>
      <c r="L796" s="18">
        <v>1177</v>
      </c>
      <c r="M796" s="20">
        <v>0.0555692</v>
      </c>
      <c r="N796" s="18">
        <v>8</v>
      </c>
      <c r="O796" s="18">
        <v>1</v>
      </c>
      <c r="P796" s="18">
        <v>2</v>
      </c>
      <c r="Q796" s="18">
        <v>0</v>
      </c>
      <c r="R796" s="18">
        <v>5</v>
      </c>
      <c r="S796" t="s" s="19">
        <v>47</v>
      </c>
      <c r="T796" s="18">
        <v>0</v>
      </c>
      <c r="U796" s="18">
        <v>0</v>
      </c>
      <c r="V796" s="18">
        <v>100000</v>
      </c>
      <c r="W796" t="s" s="19">
        <v>39</v>
      </c>
    </row>
    <row r="797" ht="20.05" customHeight="1">
      <c r="A797" s="15">
        <v>50</v>
      </c>
      <c r="B797" t="s" s="16">
        <f>CONCATENATE($A797,C797,G797,S797,R797)</f>
        <v>905</v>
      </c>
      <c r="C797" t="s" s="17">
        <v>31</v>
      </c>
      <c r="D797" s="18">
        <v>4</v>
      </c>
      <c r="E797" t="s" s="19">
        <v>893</v>
      </c>
      <c r="F797" s="18">
        <v>1</v>
      </c>
      <c r="G797" s="18">
        <v>1</v>
      </c>
      <c r="H797" t="s" s="19">
        <v>80</v>
      </c>
      <c r="I797" t="s" s="19">
        <v>894</v>
      </c>
      <c r="J797" s="18">
        <v>5138</v>
      </c>
      <c r="K797" s="18">
        <v>2582</v>
      </c>
      <c r="L797" s="18">
        <v>7734</v>
      </c>
      <c r="M797" s="20">
        <v>0.170427</v>
      </c>
      <c r="N797" s="18">
        <v>8</v>
      </c>
      <c r="O797" s="18">
        <v>1</v>
      </c>
      <c r="P797" t="s" s="19">
        <v>35</v>
      </c>
      <c r="Q797" t="s" s="19">
        <v>35</v>
      </c>
      <c r="R797" t="s" s="19">
        <v>35</v>
      </c>
      <c r="S797" t="s" s="19">
        <v>35</v>
      </c>
      <c r="T797" t="s" s="19">
        <v>35</v>
      </c>
      <c r="U797" t="s" s="19">
        <v>35</v>
      </c>
      <c r="V797" t="s" s="19">
        <v>35</v>
      </c>
      <c r="W797" t="s" s="19">
        <v>35</v>
      </c>
    </row>
    <row r="798" ht="20.05" customHeight="1">
      <c r="A798" s="15">
        <v>50</v>
      </c>
      <c r="B798" t="s" s="16">
        <f>CONCATENATE($A798,C798,G798,S798,R798)</f>
        <v>906</v>
      </c>
      <c r="C798" t="s" s="17">
        <v>52</v>
      </c>
      <c r="D798" s="18">
        <v>4</v>
      </c>
      <c r="E798" t="s" s="19">
        <v>893</v>
      </c>
      <c r="F798" s="18">
        <v>1</v>
      </c>
      <c r="G798" s="18">
        <v>1</v>
      </c>
      <c r="H798" t="s" s="19">
        <v>80</v>
      </c>
      <c r="I798" t="s" s="19">
        <v>896</v>
      </c>
      <c r="J798" s="18">
        <v>1052</v>
      </c>
      <c r="K798" s="18">
        <v>534</v>
      </c>
      <c r="L798" s="18">
        <v>1177</v>
      </c>
      <c r="M798" s="20">
        <v>0.300073</v>
      </c>
      <c r="N798" s="18">
        <v>8</v>
      </c>
      <c r="O798" s="18">
        <v>1</v>
      </c>
      <c r="P798" t="s" s="19">
        <v>35</v>
      </c>
      <c r="Q798" t="s" s="19">
        <v>35</v>
      </c>
      <c r="R798" t="s" s="19">
        <v>35</v>
      </c>
      <c r="S798" t="s" s="19">
        <v>35</v>
      </c>
      <c r="T798" t="s" s="19">
        <v>35</v>
      </c>
      <c r="U798" t="s" s="19">
        <v>35</v>
      </c>
      <c r="V798" t="s" s="19">
        <v>35</v>
      </c>
      <c r="W798" t="s" s="19">
        <v>35</v>
      </c>
    </row>
    <row r="799" ht="20.05" customHeight="1">
      <c r="A799" s="15">
        <v>50</v>
      </c>
      <c r="B799" t="s" s="16">
        <f>CONCATENATE($A799,C799,G799,S799,R799)</f>
        <v>907</v>
      </c>
      <c r="C799" t="s" s="17">
        <v>37</v>
      </c>
      <c r="D799" s="18">
        <v>4</v>
      </c>
      <c r="E799" t="s" s="19">
        <v>893</v>
      </c>
      <c r="F799" s="18">
        <v>1</v>
      </c>
      <c r="G799" s="18">
        <v>1</v>
      </c>
      <c r="H799" t="s" s="19">
        <v>80</v>
      </c>
      <c r="I799" t="s" s="19">
        <v>896</v>
      </c>
      <c r="J799" s="18">
        <v>1052</v>
      </c>
      <c r="K799" s="18">
        <v>534</v>
      </c>
      <c r="L799" s="18">
        <v>1177</v>
      </c>
      <c r="M799" s="20">
        <v>0.0553231</v>
      </c>
      <c r="N799" s="18">
        <v>8</v>
      </c>
      <c r="O799" s="18">
        <v>1</v>
      </c>
      <c r="P799" s="18">
        <v>2</v>
      </c>
      <c r="Q799" s="18">
        <v>0</v>
      </c>
      <c r="R799" s="18">
        <v>3</v>
      </c>
      <c r="S799" t="s" s="19">
        <v>43</v>
      </c>
      <c r="T799" s="18">
        <v>0</v>
      </c>
      <c r="U799" s="18">
        <v>0</v>
      </c>
      <c r="V799" s="18">
        <v>100000</v>
      </c>
      <c r="W799" t="s" s="19">
        <v>55</v>
      </c>
    </row>
    <row r="800" ht="20.05" customHeight="1">
      <c r="A800" s="15">
        <v>50</v>
      </c>
      <c r="B800" t="s" s="16">
        <f>CONCATENATE($A800,C800,G800,S800,R800)</f>
        <v>908</v>
      </c>
      <c r="C800" t="s" s="17">
        <v>57</v>
      </c>
      <c r="D800" s="18">
        <v>4</v>
      </c>
      <c r="E800" t="s" s="19">
        <v>893</v>
      </c>
      <c r="F800" s="18">
        <v>0</v>
      </c>
      <c r="G800" s="18">
        <v>0</v>
      </c>
      <c r="H800" t="s" s="19">
        <v>80</v>
      </c>
      <c r="I800" t="s" s="19">
        <v>909</v>
      </c>
      <c r="J800" s="18">
        <v>6264</v>
      </c>
      <c r="K800" s="18">
        <v>3140</v>
      </c>
      <c r="L800" s="18">
        <v>9954</v>
      </c>
      <c r="M800" s="20">
        <v>36.3405</v>
      </c>
      <c r="N800" s="18">
        <v>4</v>
      </c>
      <c r="O800" s="18">
        <v>1</v>
      </c>
      <c r="P800" t="s" s="19">
        <v>35</v>
      </c>
      <c r="Q800" t="s" s="19">
        <v>35</v>
      </c>
      <c r="R800" t="s" s="19">
        <v>35</v>
      </c>
      <c r="S800" t="s" s="19">
        <v>35</v>
      </c>
      <c r="T800" t="s" s="19">
        <v>35</v>
      </c>
      <c r="U800" t="s" s="19">
        <v>35</v>
      </c>
      <c r="V800" t="s" s="19">
        <v>35</v>
      </c>
      <c r="W800" t="s" s="19">
        <v>35</v>
      </c>
    </row>
    <row r="801" ht="20.05" customHeight="1">
      <c r="A801" s="15">
        <v>50</v>
      </c>
      <c r="B801" t="s" s="16">
        <f>CONCATENATE($A801,C801,G801,S801,R801)</f>
        <v>910</v>
      </c>
      <c r="C801" t="s" s="17">
        <v>60</v>
      </c>
      <c r="D801" s="18">
        <v>4</v>
      </c>
      <c r="E801" t="s" s="19">
        <v>893</v>
      </c>
      <c r="F801" s="18">
        <v>0</v>
      </c>
      <c r="G801" s="18">
        <v>0</v>
      </c>
      <c r="H801" t="s" s="19">
        <v>80</v>
      </c>
      <c r="I801" t="s" s="19">
        <v>909</v>
      </c>
      <c r="J801" s="18">
        <v>6768</v>
      </c>
      <c r="K801" s="18">
        <v>3392</v>
      </c>
      <c r="L801" s="18">
        <v>10912</v>
      </c>
      <c r="M801" s="20">
        <v>168.591</v>
      </c>
      <c r="N801" s="18">
        <v>4</v>
      </c>
      <c r="O801" s="18">
        <v>1</v>
      </c>
      <c r="P801" t="s" s="19">
        <v>35</v>
      </c>
      <c r="Q801" t="s" s="19">
        <v>35</v>
      </c>
      <c r="R801" t="s" s="19">
        <v>35</v>
      </c>
      <c r="S801" t="s" s="19">
        <v>35</v>
      </c>
      <c r="T801" t="s" s="19">
        <v>35</v>
      </c>
      <c r="U801" t="s" s="19">
        <v>35</v>
      </c>
      <c r="V801" t="s" s="19">
        <v>35</v>
      </c>
      <c r="W801" t="s" s="19">
        <v>35</v>
      </c>
    </row>
    <row r="802" ht="20.05" customHeight="1">
      <c r="A802" s="15">
        <v>50</v>
      </c>
      <c r="B802" t="s" s="16">
        <f>CONCATENATE($A802,C802,G802,S802,R802)</f>
        <v>911</v>
      </c>
      <c r="C802" t="s" s="17">
        <v>62</v>
      </c>
      <c r="D802" s="18">
        <v>4</v>
      </c>
      <c r="E802" t="s" s="19">
        <v>893</v>
      </c>
      <c r="F802" s="18">
        <v>0</v>
      </c>
      <c r="G802" s="18">
        <v>0</v>
      </c>
      <c r="H802" t="s" s="19">
        <v>80</v>
      </c>
      <c r="I802" t="s" s="19">
        <v>909</v>
      </c>
      <c r="J802" s="18">
        <v>6264</v>
      </c>
      <c r="K802" s="18">
        <v>3140</v>
      </c>
      <c r="L802" s="18">
        <v>9954</v>
      </c>
      <c r="M802" s="20">
        <v>55.7712</v>
      </c>
      <c r="N802" s="18">
        <v>4</v>
      </c>
      <c r="O802" s="18">
        <v>1</v>
      </c>
      <c r="P802" t="s" s="19">
        <v>35</v>
      </c>
      <c r="Q802" t="s" s="19">
        <v>35</v>
      </c>
      <c r="R802" t="s" s="19">
        <v>35</v>
      </c>
      <c r="S802" t="s" s="19">
        <v>35</v>
      </c>
      <c r="T802" t="s" s="19">
        <v>35</v>
      </c>
      <c r="U802" t="s" s="19">
        <v>35</v>
      </c>
      <c r="V802" t="s" s="19">
        <v>35</v>
      </c>
      <c r="W802" t="s" s="19">
        <v>35</v>
      </c>
    </row>
    <row r="803" ht="20.05" customHeight="1">
      <c r="A803" s="15">
        <v>51</v>
      </c>
      <c r="B803" t="s" s="16">
        <f>CONCATENATE($A803,C803,G803,S803,R803)</f>
        <v>912</v>
      </c>
      <c r="C803" t="s" s="17">
        <v>31</v>
      </c>
      <c r="D803" s="18">
        <v>4</v>
      </c>
      <c r="E803" t="s" s="19">
        <v>896</v>
      </c>
      <c r="F803" s="18">
        <v>0</v>
      </c>
      <c r="G803" s="18">
        <v>0</v>
      </c>
      <c r="H803" t="s" s="19">
        <v>33</v>
      </c>
      <c r="I803" t="s" s="19">
        <v>913</v>
      </c>
      <c r="J803" s="18">
        <v>4104</v>
      </c>
      <c r="K803" s="18">
        <v>2060</v>
      </c>
      <c r="L803" s="18">
        <v>6064</v>
      </c>
      <c r="M803" s="20">
        <v>0.0569545</v>
      </c>
      <c r="N803" s="18">
        <v>8</v>
      </c>
      <c r="O803" s="18">
        <v>1</v>
      </c>
      <c r="P803" t="s" s="19">
        <v>35</v>
      </c>
      <c r="Q803" t="s" s="19">
        <v>35</v>
      </c>
      <c r="R803" t="s" s="19">
        <v>35</v>
      </c>
      <c r="S803" t="s" s="19">
        <v>35</v>
      </c>
      <c r="T803" t="s" s="19">
        <v>35</v>
      </c>
      <c r="U803" t="s" s="19">
        <v>35</v>
      </c>
      <c r="V803" t="s" s="19">
        <v>35</v>
      </c>
      <c r="W803" t="s" s="19">
        <v>35</v>
      </c>
    </row>
    <row r="804" ht="20.05" customHeight="1">
      <c r="A804" s="15">
        <v>51</v>
      </c>
      <c r="B804" t="s" s="16">
        <f>CONCATENATE($A804,C804,G804,S804,R804)</f>
        <v>914</v>
      </c>
      <c r="C804" t="s" s="17">
        <v>37</v>
      </c>
      <c r="D804" s="18">
        <v>4</v>
      </c>
      <c r="E804" t="s" s="19">
        <v>896</v>
      </c>
      <c r="F804" s="18">
        <v>0</v>
      </c>
      <c r="G804" s="18">
        <v>0</v>
      </c>
      <c r="H804" t="s" s="19">
        <v>33</v>
      </c>
      <c r="I804" t="s" s="19">
        <v>913</v>
      </c>
      <c r="J804" s="18">
        <v>4104</v>
      </c>
      <c r="K804" s="18">
        <v>2060</v>
      </c>
      <c r="L804" s="18">
        <v>6064</v>
      </c>
      <c r="M804" s="20">
        <v>0.112477</v>
      </c>
      <c r="N804" s="18">
        <v>8</v>
      </c>
      <c r="O804" s="18">
        <v>1</v>
      </c>
      <c r="P804" s="18">
        <v>4</v>
      </c>
      <c r="Q804" s="18">
        <v>3</v>
      </c>
      <c r="R804" s="18">
        <v>1</v>
      </c>
      <c r="S804" t="s" s="19">
        <v>38</v>
      </c>
      <c r="T804" s="18">
        <v>0</v>
      </c>
      <c r="U804" s="18">
        <v>0</v>
      </c>
      <c r="V804" s="18">
        <v>100000</v>
      </c>
      <c r="W804" t="s" s="19">
        <v>39</v>
      </c>
    </row>
    <row r="805" ht="20.05" customHeight="1">
      <c r="A805" s="15">
        <v>51</v>
      </c>
      <c r="B805" t="s" s="16">
        <f>CONCATENATE($A805,C805,G805,S805,R805)</f>
        <v>915</v>
      </c>
      <c r="C805" t="s" s="17">
        <v>37</v>
      </c>
      <c r="D805" s="18">
        <v>4</v>
      </c>
      <c r="E805" t="s" s="19">
        <v>896</v>
      </c>
      <c r="F805" s="18">
        <v>0</v>
      </c>
      <c r="G805" s="18">
        <v>0</v>
      </c>
      <c r="H805" t="s" s="19">
        <v>33</v>
      </c>
      <c r="I805" t="s" s="19">
        <v>913</v>
      </c>
      <c r="J805" s="18">
        <v>4104</v>
      </c>
      <c r="K805" s="18">
        <v>2060</v>
      </c>
      <c r="L805" s="18">
        <v>6064</v>
      </c>
      <c r="M805" s="20">
        <v>0.0703727</v>
      </c>
      <c r="N805" s="18">
        <v>8</v>
      </c>
      <c r="O805" s="18">
        <v>1</v>
      </c>
      <c r="P805" s="18">
        <v>3</v>
      </c>
      <c r="Q805" s="18">
        <v>2</v>
      </c>
      <c r="R805" s="18">
        <v>3</v>
      </c>
      <c r="S805" t="s" s="19">
        <v>38</v>
      </c>
      <c r="T805" s="18">
        <v>0</v>
      </c>
      <c r="U805" s="18">
        <v>0</v>
      </c>
      <c r="V805" s="18">
        <v>100000</v>
      </c>
      <c r="W805" t="s" s="19">
        <v>39</v>
      </c>
    </row>
    <row r="806" ht="20.05" customHeight="1">
      <c r="A806" s="15">
        <v>51</v>
      </c>
      <c r="B806" t="s" s="16">
        <f>CONCATENATE($A806,C806,G806,S806,R806)</f>
        <v>916</v>
      </c>
      <c r="C806" t="s" s="17">
        <v>37</v>
      </c>
      <c r="D806" s="18">
        <v>4</v>
      </c>
      <c r="E806" t="s" s="19">
        <v>896</v>
      </c>
      <c r="F806" s="18">
        <v>0</v>
      </c>
      <c r="G806" s="18">
        <v>0</v>
      </c>
      <c r="H806" t="s" s="19">
        <v>33</v>
      </c>
      <c r="I806" t="s" s="19">
        <v>913</v>
      </c>
      <c r="J806" s="18">
        <v>4104</v>
      </c>
      <c r="K806" s="18">
        <v>2060</v>
      </c>
      <c r="L806" s="18">
        <v>6064</v>
      </c>
      <c r="M806" s="20">
        <v>0.0701871</v>
      </c>
      <c r="N806" s="18">
        <v>8</v>
      </c>
      <c r="O806" s="18">
        <v>1</v>
      </c>
      <c r="P806" s="18">
        <v>3</v>
      </c>
      <c r="Q806" s="18">
        <v>2</v>
      </c>
      <c r="R806" s="18">
        <v>5</v>
      </c>
      <c r="S806" t="s" s="19">
        <v>38</v>
      </c>
      <c r="T806" s="18">
        <v>0</v>
      </c>
      <c r="U806" s="18">
        <v>0</v>
      </c>
      <c r="V806" s="18">
        <v>100000</v>
      </c>
      <c r="W806" t="s" s="19">
        <v>39</v>
      </c>
    </row>
    <row r="807" ht="20.05" customHeight="1">
      <c r="A807" s="15">
        <v>51</v>
      </c>
      <c r="B807" t="s" s="16">
        <f>CONCATENATE($A807,C807,G807,S807,R807)</f>
        <v>917</v>
      </c>
      <c r="C807" t="s" s="17">
        <v>37</v>
      </c>
      <c r="D807" s="18">
        <v>4</v>
      </c>
      <c r="E807" t="s" s="19">
        <v>896</v>
      </c>
      <c r="F807" s="18">
        <v>0</v>
      </c>
      <c r="G807" s="18">
        <v>0</v>
      </c>
      <c r="H807" t="s" s="19">
        <v>33</v>
      </c>
      <c r="I807" t="s" s="19">
        <v>913</v>
      </c>
      <c r="J807" s="18">
        <v>4104</v>
      </c>
      <c r="K807" s="18">
        <v>2060</v>
      </c>
      <c r="L807" s="18">
        <v>6064</v>
      </c>
      <c r="M807" s="20">
        <v>0.111732</v>
      </c>
      <c r="N807" s="18">
        <v>8</v>
      </c>
      <c r="O807" s="18">
        <v>1</v>
      </c>
      <c r="P807" s="18">
        <v>4</v>
      </c>
      <c r="Q807" s="18">
        <v>3</v>
      </c>
      <c r="R807" s="18">
        <v>1</v>
      </c>
      <c r="S807" t="s" s="19">
        <v>43</v>
      </c>
      <c r="T807" s="18">
        <v>0</v>
      </c>
      <c r="U807" s="18">
        <v>0</v>
      </c>
      <c r="V807" s="18">
        <v>100000</v>
      </c>
      <c r="W807" t="s" s="19">
        <v>39</v>
      </c>
    </row>
    <row r="808" ht="20.05" customHeight="1">
      <c r="A808" s="15">
        <v>51</v>
      </c>
      <c r="B808" t="s" s="16">
        <f>CONCATENATE($A808,C808,G808,S808,R808)</f>
        <v>918</v>
      </c>
      <c r="C808" t="s" s="17">
        <v>37</v>
      </c>
      <c r="D808" s="18">
        <v>4</v>
      </c>
      <c r="E808" t="s" s="19">
        <v>896</v>
      </c>
      <c r="F808" s="18">
        <v>0</v>
      </c>
      <c r="G808" s="18">
        <v>0</v>
      </c>
      <c r="H808" t="s" s="19">
        <v>33</v>
      </c>
      <c r="I808" t="s" s="19">
        <v>913</v>
      </c>
      <c r="J808" s="18">
        <v>4104</v>
      </c>
      <c r="K808" s="18">
        <v>2060</v>
      </c>
      <c r="L808" s="18">
        <v>6064</v>
      </c>
      <c r="M808" s="20">
        <v>0.0702559</v>
      </c>
      <c r="N808" s="18">
        <v>8</v>
      </c>
      <c r="O808" s="18">
        <v>1</v>
      </c>
      <c r="P808" s="18">
        <v>3</v>
      </c>
      <c r="Q808" s="18">
        <v>2</v>
      </c>
      <c r="R808" s="18">
        <v>3</v>
      </c>
      <c r="S808" t="s" s="19">
        <v>43</v>
      </c>
      <c r="T808" s="18">
        <v>0</v>
      </c>
      <c r="U808" s="18">
        <v>0</v>
      </c>
      <c r="V808" s="18">
        <v>100000</v>
      </c>
      <c r="W808" t="s" s="19">
        <v>39</v>
      </c>
    </row>
    <row r="809" ht="20.05" customHeight="1">
      <c r="A809" s="15">
        <v>51</v>
      </c>
      <c r="B809" t="s" s="16">
        <f>CONCATENATE($A809,C809,G809,S809,R809)</f>
        <v>919</v>
      </c>
      <c r="C809" t="s" s="17">
        <v>37</v>
      </c>
      <c r="D809" s="18">
        <v>4</v>
      </c>
      <c r="E809" t="s" s="19">
        <v>896</v>
      </c>
      <c r="F809" s="18">
        <v>0</v>
      </c>
      <c r="G809" s="18">
        <v>0</v>
      </c>
      <c r="H809" t="s" s="19">
        <v>33</v>
      </c>
      <c r="I809" t="s" s="19">
        <v>913</v>
      </c>
      <c r="J809" s="18">
        <v>4104</v>
      </c>
      <c r="K809" s="18">
        <v>2060</v>
      </c>
      <c r="L809" s="18">
        <v>6064</v>
      </c>
      <c r="M809" s="20">
        <v>0.0703583</v>
      </c>
      <c r="N809" s="18">
        <v>8</v>
      </c>
      <c r="O809" s="18">
        <v>1</v>
      </c>
      <c r="P809" s="18">
        <v>3</v>
      </c>
      <c r="Q809" s="18">
        <v>2</v>
      </c>
      <c r="R809" s="18">
        <v>5</v>
      </c>
      <c r="S809" t="s" s="19">
        <v>43</v>
      </c>
      <c r="T809" s="18">
        <v>0</v>
      </c>
      <c r="U809" s="18">
        <v>0</v>
      </c>
      <c r="V809" s="18">
        <v>100000</v>
      </c>
      <c r="W809" t="s" s="19">
        <v>39</v>
      </c>
    </row>
    <row r="810" ht="20.05" customHeight="1">
      <c r="A810" s="15">
        <v>51</v>
      </c>
      <c r="B810" t="s" s="16">
        <f>CONCATENATE($A810,C810,G810,S810,R810)</f>
        <v>920</v>
      </c>
      <c r="C810" t="s" s="17">
        <v>37</v>
      </c>
      <c r="D810" s="18">
        <v>4</v>
      </c>
      <c r="E810" t="s" s="19">
        <v>896</v>
      </c>
      <c r="F810" s="18">
        <v>0</v>
      </c>
      <c r="G810" s="18">
        <v>0</v>
      </c>
      <c r="H810" t="s" s="19">
        <v>33</v>
      </c>
      <c r="I810" t="s" s="19">
        <v>913</v>
      </c>
      <c r="J810" s="18">
        <v>4104</v>
      </c>
      <c r="K810" s="18">
        <v>2060</v>
      </c>
      <c r="L810" s="18">
        <v>6064</v>
      </c>
      <c r="M810" s="20">
        <v>0.112094</v>
      </c>
      <c r="N810" s="18">
        <v>8</v>
      </c>
      <c r="O810" s="18">
        <v>1</v>
      </c>
      <c r="P810" s="18">
        <v>4</v>
      </c>
      <c r="Q810" s="18">
        <v>3</v>
      </c>
      <c r="R810" s="18">
        <v>1</v>
      </c>
      <c r="S810" t="s" s="19">
        <v>47</v>
      </c>
      <c r="T810" s="18">
        <v>0</v>
      </c>
      <c r="U810" s="18">
        <v>0</v>
      </c>
      <c r="V810" s="18">
        <v>100000</v>
      </c>
      <c r="W810" t="s" s="19">
        <v>39</v>
      </c>
    </row>
    <row r="811" ht="20.05" customHeight="1">
      <c r="A811" s="15">
        <v>51</v>
      </c>
      <c r="B811" t="s" s="16">
        <f>CONCATENATE($A811,C811,G811,S811,R811)</f>
        <v>921</v>
      </c>
      <c r="C811" t="s" s="17">
        <v>37</v>
      </c>
      <c r="D811" s="18">
        <v>4</v>
      </c>
      <c r="E811" t="s" s="19">
        <v>896</v>
      </c>
      <c r="F811" s="18">
        <v>0</v>
      </c>
      <c r="G811" s="18">
        <v>0</v>
      </c>
      <c r="H811" t="s" s="19">
        <v>33</v>
      </c>
      <c r="I811" t="s" s="19">
        <v>913</v>
      </c>
      <c r="J811" s="18">
        <v>4104</v>
      </c>
      <c r="K811" s="18">
        <v>2060</v>
      </c>
      <c r="L811" s="18">
        <v>6064</v>
      </c>
      <c r="M811" s="20">
        <v>0.0704269</v>
      </c>
      <c r="N811" s="18">
        <v>8</v>
      </c>
      <c r="O811" s="18">
        <v>1</v>
      </c>
      <c r="P811" s="18">
        <v>3</v>
      </c>
      <c r="Q811" s="18">
        <v>2</v>
      </c>
      <c r="R811" s="18">
        <v>3</v>
      </c>
      <c r="S811" t="s" s="19">
        <v>47</v>
      </c>
      <c r="T811" s="18">
        <v>0</v>
      </c>
      <c r="U811" s="18">
        <v>0</v>
      </c>
      <c r="V811" s="18">
        <v>100000</v>
      </c>
      <c r="W811" t="s" s="19">
        <v>39</v>
      </c>
    </row>
    <row r="812" ht="20.05" customHeight="1">
      <c r="A812" s="15">
        <v>51</v>
      </c>
      <c r="B812" t="s" s="16">
        <f>CONCATENATE($A812,C812,G812,S812,R812)</f>
        <v>922</v>
      </c>
      <c r="C812" t="s" s="17">
        <v>37</v>
      </c>
      <c r="D812" s="18">
        <v>4</v>
      </c>
      <c r="E812" t="s" s="19">
        <v>896</v>
      </c>
      <c r="F812" s="18">
        <v>0</v>
      </c>
      <c r="G812" s="18">
        <v>0</v>
      </c>
      <c r="H812" t="s" s="19">
        <v>33</v>
      </c>
      <c r="I812" t="s" s="19">
        <v>913</v>
      </c>
      <c r="J812" s="18">
        <v>4104</v>
      </c>
      <c r="K812" s="18">
        <v>2060</v>
      </c>
      <c r="L812" s="18">
        <v>6064</v>
      </c>
      <c r="M812" s="20">
        <v>0.0705355</v>
      </c>
      <c r="N812" s="18">
        <v>8</v>
      </c>
      <c r="O812" s="18">
        <v>1</v>
      </c>
      <c r="P812" s="18">
        <v>3</v>
      </c>
      <c r="Q812" s="18">
        <v>2</v>
      </c>
      <c r="R812" s="18">
        <v>5</v>
      </c>
      <c r="S812" t="s" s="19">
        <v>47</v>
      </c>
      <c r="T812" s="18">
        <v>0</v>
      </c>
      <c r="U812" s="18">
        <v>0</v>
      </c>
      <c r="V812" s="18">
        <v>100000</v>
      </c>
      <c r="W812" t="s" s="19">
        <v>39</v>
      </c>
    </row>
    <row r="813" ht="20.05" customHeight="1">
      <c r="A813" s="15">
        <v>51</v>
      </c>
      <c r="B813" t="s" s="16">
        <f>CONCATENATE($A813,C813,G813,S813,R813)</f>
        <v>923</v>
      </c>
      <c r="C813" t="s" s="17">
        <v>31</v>
      </c>
      <c r="D813" s="18">
        <v>4</v>
      </c>
      <c r="E813" t="s" s="19">
        <v>896</v>
      </c>
      <c r="F813" s="18">
        <v>0</v>
      </c>
      <c r="G813" s="18">
        <v>1</v>
      </c>
      <c r="H813" t="s" s="19">
        <v>33</v>
      </c>
      <c r="I813" t="s" s="19">
        <v>913</v>
      </c>
      <c r="J813" s="18">
        <v>4113</v>
      </c>
      <c r="K813" s="18">
        <v>2069</v>
      </c>
      <c r="L813" s="18">
        <v>6082</v>
      </c>
      <c r="M813" s="20">
        <v>0.0591456</v>
      </c>
      <c r="N813" s="18">
        <v>8</v>
      </c>
      <c r="O813" s="18">
        <v>1</v>
      </c>
      <c r="P813" t="s" s="19">
        <v>35</v>
      </c>
      <c r="Q813" t="s" s="19">
        <v>35</v>
      </c>
      <c r="R813" t="s" s="19">
        <v>35</v>
      </c>
      <c r="S813" t="s" s="19">
        <v>35</v>
      </c>
      <c r="T813" t="s" s="19">
        <v>35</v>
      </c>
      <c r="U813" t="s" s="19">
        <v>35</v>
      </c>
      <c r="V813" t="s" s="19">
        <v>35</v>
      </c>
      <c r="W813" t="s" s="19">
        <v>35</v>
      </c>
    </row>
    <row r="814" ht="20.05" customHeight="1">
      <c r="A814" s="15">
        <v>51</v>
      </c>
      <c r="B814" t="s" s="16">
        <f>CONCATENATE($A814,C814,G814,S814,R814)</f>
        <v>924</v>
      </c>
      <c r="C814" t="s" s="17">
        <v>52</v>
      </c>
      <c r="D814" s="18">
        <v>4</v>
      </c>
      <c r="E814" t="s" s="19">
        <v>896</v>
      </c>
      <c r="F814" s="18">
        <v>0</v>
      </c>
      <c r="G814" s="18">
        <v>1</v>
      </c>
      <c r="H814" t="s" s="19">
        <v>33</v>
      </c>
      <c r="I814" t="s" s="19">
        <v>896</v>
      </c>
      <c r="J814" s="18">
        <v>884</v>
      </c>
      <c r="K814" s="18">
        <v>450</v>
      </c>
      <c r="L814" s="18">
        <v>985</v>
      </c>
      <c r="M814" s="20">
        <v>0.172382</v>
      </c>
      <c r="N814" s="18">
        <v>8</v>
      </c>
      <c r="O814" s="18">
        <v>1</v>
      </c>
      <c r="P814" t="s" s="19">
        <v>35</v>
      </c>
      <c r="Q814" t="s" s="19">
        <v>35</v>
      </c>
      <c r="R814" t="s" s="19">
        <v>35</v>
      </c>
      <c r="S814" t="s" s="19">
        <v>35</v>
      </c>
      <c r="T814" t="s" s="19">
        <v>35</v>
      </c>
      <c r="U814" t="s" s="19">
        <v>35</v>
      </c>
      <c r="V814" t="s" s="19">
        <v>35</v>
      </c>
      <c r="W814" t="s" s="19">
        <v>35</v>
      </c>
    </row>
    <row r="815" ht="20.05" customHeight="1">
      <c r="A815" s="15">
        <v>51</v>
      </c>
      <c r="B815" t="s" s="16">
        <f>CONCATENATE($A815,C815,G815,S815,R815)</f>
        <v>925</v>
      </c>
      <c r="C815" t="s" s="17">
        <v>37</v>
      </c>
      <c r="D815" s="18">
        <v>4</v>
      </c>
      <c r="E815" t="s" s="19">
        <v>896</v>
      </c>
      <c r="F815" s="18">
        <v>0</v>
      </c>
      <c r="G815" s="18">
        <v>1</v>
      </c>
      <c r="H815" t="s" s="19">
        <v>33</v>
      </c>
      <c r="I815" t="s" s="19">
        <v>913</v>
      </c>
      <c r="J815" s="18">
        <v>4104</v>
      </c>
      <c r="K815" s="18">
        <v>2060</v>
      </c>
      <c r="L815" s="18">
        <v>6064</v>
      </c>
      <c r="M815" s="20">
        <v>0.070337</v>
      </c>
      <c r="N815" s="18">
        <v>8</v>
      </c>
      <c r="O815" s="18">
        <v>1</v>
      </c>
      <c r="P815" s="18">
        <v>3</v>
      </c>
      <c r="Q815" s="18">
        <v>2</v>
      </c>
      <c r="R815" s="18">
        <v>3</v>
      </c>
      <c r="S815" t="s" s="19">
        <v>43</v>
      </c>
      <c r="T815" s="18">
        <v>0</v>
      </c>
      <c r="U815" s="18">
        <v>0</v>
      </c>
      <c r="V815" s="18">
        <v>100000</v>
      </c>
      <c r="W815" t="s" s="19">
        <v>55</v>
      </c>
    </row>
    <row r="816" ht="20.05" customHeight="1">
      <c r="A816" s="15">
        <v>51</v>
      </c>
      <c r="B816" t="s" s="16">
        <f>CONCATENATE($A816,C816,G816,S816,R816)</f>
        <v>926</v>
      </c>
      <c r="C816" t="s" s="17">
        <v>57</v>
      </c>
      <c r="D816" s="18">
        <v>4</v>
      </c>
      <c r="E816" t="s" s="19">
        <v>896</v>
      </c>
      <c r="F816" s="18">
        <v>0</v>
      </c>
      <c r="G816" s="18">
        <v>0</v>
      </c>
      <c r="H816" t="s" s="19">
        <v>33</v>
      </c>
      <c r="I816" t="s" s="19">
        <v>909</v>
      </c>
      <c r="J816" s="18">
        <v>4368</v>
      </c>
      <c r="K816" s="18">
        <v>2192</v>
      </c>
      <c r="L816" s="18">
        <v>6654</v>
      </c>
      <c r="M816" s="20">
        <v>1.79398</v>
      </c>
      <c r="N816" s="18">
        <v>4</v>
      </c>
      <c r="O816" s="18">
        <v>1</v>
      </c>
      <c r="P816" t="s" s="19">
        <v>35</v>
      </c>
      <c r="Q816" t="s" s="19">
        <v>35</v>
      </c>
      <c r="R816" t="s" s="19">
        <v>35</v>
      </c>
      <c r="S816" t="s" s="19">
        <v>35</v>
      </c>
      <c r="T816" t="s" s="19">
        <v>35</v>
      </c>
      <c r="U816" t="s" s="19">
        <v>35</v>
      </c>
      <c r="V816" t="s" s="19">
        <v>35</v>
      </c>
      <c r="W816" t="s" s="19">
        <v>35</v>
      </c>
    </row>
    <row r="817" ht="20.05" customHeight="1">
      <c r="A817" s="15">
        <v>51</v>
      </c>
      <c r="B817" t="s" s="16">
        <f>CONCATENATE($A817,C817,G817,S817,R817)</f>
        <v>927</v>
      </c>
      <c r="C817" t="s" s="17">
        <v>60</v>
      </c>
      <c r="D817" s="18">
        <v>4</v>
      </c>
      <c r="E817" t="s" s="19">
        <v>896</v>
      </c>
      <c r="F817" s="18">
        <v>0</v>
      </c>
      <c r="G817" s="18">
        <v>0</v>
      </c>
      <c r="H817" t="s" s="19">
        <v>33</v>
      </c>
      <c r="I817" t="s" s="19">
        <v>909</v>
      </c>
      <c r="J817" s="18">
        <v>4368</v>
      </c>
      <c r="K817" s="18">
        <v>2192</v>
      </c>
      <c r="L817" s="18">
        <v>6654</v>
      </c>
      <c r="M817" s="20">
        <v>0.9475980000000001</v>
      </c>
      <c r="N817" s="18">
        <v>4</v>
      </c>
      <c r="O817" s="18">
        <v>1</v>
      </c>
      <c r="P817" t="s" s="19">
        <v>35</v>
      </c>
      <c r="Q817" t="s" s="19">
        <v>35</v>
      </c>
      <c r="R817" t="s" s="19">
        <v>35</v>
      </c>
      <c r="S817" t="s" s="19">
        <v>35</v>
      </c>
      <c r="T817" t="s" s="19">
        <v>35</v>
      </c>
      <c r="U817" t="s" s="19">
        <v>35</v>
      </c>
      <c r="V817" t="s" s="19">
        <v>35</v>
      </c>
      <c r="W817" t="s" s="19">
        <v>35</v>
      </c>
    </row>
    <row r="818" ht="20.05" customHeight="1">
      <c r="A818" s="15">
        <v>51</v>
      </c>
      <c r="B818" t="s" s="16">
        <f>CONCATENATE($A818,C818,G818,S818,R818)</f>
        <v>928</v>
      </c>
      <c r="C818" t="s" s="17">
        <v>62</v>
      </c>
      <c r="D818" s="18">
        <v>4</v>
      </c>
      <c r="E818" t="s" s="19">
        <v>896</v>
      </c>
      <c r="F818" s="18">
        <v>0</v>
      </c>
      <c r="G818" s="18">
        <v>0</v>
      </c>
      <c r="H818" t="s" s="19">
        <v>33</v>
      </c>
      <c r="I818" t="s" s="19">
        <v>909</v>
      </c>
      <c r="J818" s="18">
        <v>4368</v>
      </c>
      <c r="K818" s="18">
        <v>2192</v>
      </c>
      <c r="L818" s="18">
        <v>6654</v>
      </c>
      <c r="M818" s="20">
        <v>0.882612</v>
      </c>
      <c r="N818" s="18">
        <v>4</v>
      </c>
      <c r="O818" s="18">
        <v>1</v>
      </c>
      <c r="P818" t="s" s="19">
        <v>35</v>
      </c>
      <c r="Q818" t="s" s="19">
        <v>35</v>
      </c>
      <c r="R818" t="s" s="19">
        <v>35</v>
      </c>
      <c r="S818" t="s" s="19">
        <v>35</v>
      </c>
      <c r="T818" t="s" s="19">
        <v>35</v>
      </c>
      <c r="U818" t="s" s="19">
        <v>35</v>
      </c>
      <c r="V818" t="s" s="19">
        <v>35</v>
      </c>
      <c r="W818" t="s" s="19">
        <v>35</v>
      </c>
    </row>
    <row r="819" ht="20.05" customHeight="1">
      <c r="A819" s="15">
        <v>52</v>
      </c>
      <c r="B819" t="s" s="16">
        <f>CONCATENATE($A819,C819,G819,S819,R819)</f>
        <v>929</v>
      </c>
      <c r="C819" t="s" s="17">
        <v>31</v>
      </c>
      <c r="D819" s="18">
        <v>4</v>
      </c>
      <c r="E819" t="s" s="19">
        <v>930</v>
      </c>
      <c r="F819" s="18">
        <v>0</v>
      </c>
      <c r="G819" s="18">
        <v>0</v>
      </c>
      <c r="H819" t="s" s="19">
        <v>33</v>
      </c>
      <c r="I819" t="s" s="19">
        <v>931</v>
      </c>
      <c r="J819" s="18">
        <v>5588</v>
      </c>
      <c r="K819" s="18">
        <v>2802</v>
      </c>
      <c r="L819" s="18">
        <v>8517</v>
      </c>
      <c r="M819" s="20">
        <v>0.0978006</v>
      </c>
      <c r="N819" s="18">
        <v>8</v>
      </c>
      <c r="O819" s="18">
        <v>1</v>
      </c>
      <c r="P819" t="s" s="19">
        <v>35</v>
      </c>
      <c r="Q819" t="s" s="19">
        <v>35</v>
      </c>
      <c r="R819" t="s" s="19">
        <v>35</v>
      </c>
      <c r="S819" t="s" s="19">
        <v>35</v>
      </c>
      <c r="T819" t="s" s="19">
        <v>35</v>
      </c>
      <c r="U819" t="s" s="19">
        <v>35</v>
      </c>
      <c r="V819" t="s" s="19">
        <v>35</v>
      </c>
      <c r="W819" t="s" s="19">
        <v>35</v>
      </c>
    </row>
    <row r="820" ht="20.05" customHeight="1">
      <c r="A820" s="15">
        <v>52</v>
      </c>
      <c r="B820" t="s" s="16">
        <f>CONCATENATE($A820,C820,G820,S820,R820)</f>
        <v>932</v>
      </c>
      <c r="C820" t="s" s="17">
        <v>37</v>
      </c>
      <c r="D820" s="18">
        <v>4</v>
      </c>
      <c r="E820" t="s" s="19">
        <v>930</v>
      </c>
      <c r="F820" s="18">
        <v>0</v>
      </c>
      <c r="G820" s="18">
        <v>0</v>
      </c>
      <c r="H820" t="s" s="19">
        <v>33</v>
      </c>
      <c r="I820" t="s" s="19">
        <v>931</v>
      </c>
      <c r="J820" s="18">
        <v>5588</v>
      </c>
      <c r="K820" s="18">
        <v>2802</v>
      </c>
      <c r="L820" s="18">
        <v>8517</v>
      </c>
      <c r="M820" s="20">
        <v>0.174225</v>
      </c>
      <c r="N820" s="18">
        <v>8</v>
      </c>
      <c r="O820" s="18">
        <v>1</v>
      </c>
      <c r="P820" s="18">
        <v>4</v>
      </c>
      <c r="Q820" s="18">
        <v>3</v>
      </c>
      <c r="R820" s="18">
        <v>1</v>
      </c>
      <c r="S820" t="s" s="19">
        <v>38</v>
      </c>
      <c r="T820" s="18">
        <v>0</v>
      </c>
      <c r="U820" s="18">
        <v>0</v>
      </c>
      <c r="V820" s="18">
        <v>100000</v>
      </c>
      <c r="W820" t="s" s="19">
        <v>39</v>
      </c>
    </row>
    <row r="821" ht="20.05" customHeight="1">
      <c r="A821" s="15">
        <v>52</v>
      </c>
      <c r="B821" t="s" s="16">
        <f>CONCATENATE($A821,C821,G821,S821,R821)</f>
        <v>933</v>
      </c>
      <c r="C821" t="s" s="17">
        <v>37</v>
      </c>
      <c r="D821" s="18">
        <v>4</v>
      </c>
      <c r="E821" t="s" s="19">
        <v>930</v>
      </c>
      <c r="F821" s="18">
        <v>0</v>
      </c>
      <c r="G821" s="18">
        <v>0</v>
      </c>
      <c r="H821" t="s" s="19">
        <v>33</v>
      </c>
      <c r="I821" t="s" s="19">
        <v>931</v>
      </c>
      <c r="J821" s="18">
        <v>5588</v>
      </c>
      <c r="K821" s="18">
        <v>2802</v>
      </c>
      <c r="L821" s="18">
        <v>8517</v>
      </c>
      <c r="M821" s="20">
        <v>0.113221</v>
      </c>
      <c r="N821" s="18">
        <v>8</v>
      </c>
      <c r="O821" s="18">
        <v>1</v>
      </c>
      <c r="P821" s="18">
        <v>3</v>
      </c>
      <c r="Q821" s="18">
        <v>2</v>
      </c>
      <c r="R821" s="18">
        <v>3</v>
      </c>
      <c r="S821" t="s" s="19">
        <v>38</v>
      </c>
      <c r="T821" s="18">
        <v>0</v>
      </c>
      <c r="U821" s="18">
        <v>0</v>
      </c>
      <c r="V821" s="18">
        <v>100000</v>
      </c>
      <c r="W821" t="s" s="19">
        <v>39</v>
      </c>
    </row>
    <row r="822" ht="20.05" customHeight="1">
      <c r="A822" s="15">
        <v>52</v>
      </c>
      <c r="B822" t="s" s="16">
        <f>CONCATENATE($A822,C822,G822,S822,R822)</f>
        <v>934</v>
      </c>
      <c r="C822" t="s" s="17">
        <v>37</v>
      </c>
      <c r="D822" s="18">
        <v>4</v>
      </c>
      <c r="E822" t="s" s="19">
        <v>930</v>
      </c>
      <c r="F822" s="18">
        <v>0</v>
      </c>
      <c r="G822" s="18">
        <v>0</v>
      </c>
      <c r="H822" t="s" s="19">
        <v>33</v>
      </c>
      <c r="I822" t="s" s="19">
        <v>931</v>
      </c>
      <c r="J822" s="18">
        <v>5588</v>
      </c>
      <c r="K822" s="18">
        <v>2802</v>
      </c>
      <c r="L822" s="18">
        <v>8517</v>
      </c>
      <c r="M822" s="20">
        <v>0.113377</v>
      </c>
      <c r="N822" s="18">
        <v>8</v>
      </c>
      <c r="O822" s="18">
        <v>1</v>
      </c>
      <c r="P822" s="18">
        <v>3</v>
      </c>
      <c r="Q822" s="18">
        <v>2</v>
      </c>
      <c r="R822" s="18">
        <v>5</v>
      </c>
      <c r="S822" t="s" s="19">
        <v>38</v>
      </c>
      <c r="T822" s="18">
        <v>0</v>
      </c>
      <c r="U822" s="18">
        <v>0</v>
      </c>
      <c r="V822" s="18">
        <v>100000</v>
      </c>
      <c r="W822" t="s" s="19">
        <v>39</v>
      </c>
    </row>
    <row r="823" ht="20.05" customHeight="1">
      <c r="A823" s="15">
        <v>52</v>
      </c>
      <c r="B823" t="s" s="16">
        <f>CONCATENATE($A823,C823,G823,S823,R823)</f>
        <v>935</v>
      </c>
      <c r="C823" t="s" s="17">
        <v>37</v>
      </c>
      <c r="D823" s="18">
        <v>4</v>
      </c>
      <c r="E823" t="s" s="19">
        <v>930</v>
      </c>
      <c r="F823" s="18">
        <v>0</v>
      </c>
      <c r="G823" s="18">
        <v>0</v>
      </c>
      <c r="H823" t="s" s="19">
        <v>33</v>
      </c>
      <c r="I823" t="s" s="19">
        <v>931</v>
      </c>
      <c r="J823" s="18">
        <v>5588</v>
      </c>
      <c r="K823" s="18">
        <v>2802</v>
      </c>
      <c r="L823" s="18">
        <v>8517</v>
      </c>
      <c r="M823" s="20">
        <v>0.174351</v>
      </c>
      <c r="N823" s="18">
        <v>8</v>
      </c>
      <c r="O823" s="18">
        <v>1</v>
      </c>
      <c r="P823" s="18">
        <v>4</v>
      </c>
      <c r="Q823" s="18">
        <v>3</v>
      </c>
      <c r="R823" s="18">
        <v>1</v>
      </c>
      <c r="S823" t="s" s="19">
        <v>43</v>
      </c>
      <c r="T823" s="18">
        <v>0</v>
      </c>
      <c r="U823" s="18">
        <v>0</v>
      </c>
      <c r="V823" s="18">
        <v>100000</v>
      </c>
      <c r="W823" t="s" s="19">
        <v>39</v>
      </c>
    </row>
    <row r="824" ht="20.05" customHeight="1">
      <c r="A824" s="15">
        <v>52</v>
      </c>
      <c r="B824" t="s" s="16">
        <f>CONCATENATE($A824,C824,G824,S824,R824)</f>
        <v>936</v>
      </c>
      <c r="C824" t="s" s="17">
        <v>37</v>
      </c>
      <c r="D824" s="18">
        <v>4</v>
      </c>
      <c r="E824" t="s" s="19">
        <v>930</v>
      </c>
      <c r="F824" s="18">
        <v>0</v>
      </c>
      <c r="G824" s="18">
        <v>0</v>
      </c>
      <c r="H824" t="s" s="19">
        <v>33</v>
      </c>
      <c r="I824" t="s" s="19">
        <v>931</v>
      </c>
      <c r="J824" s="18">
        <v>5588</v>
      </c>
      <c r="K824" s="18">
        <v>2802</v>
      </c>
      <c r="L824" s="18">
        <v>8517</v>
      </c>
      <c r="M824" s="20">
        <v>0.112933</v>
      </c>
      <c r="N824" s="18">
        <v>8</v>
      </c>
      <c r="O824" s="18">
        <v>1</v>
      </c>
      <c r="P824" s="18">
        <v>3</v>
      </c>
      <c r="Q824" s="18">
        <v>2</v>
      </c>
      <c r="R824" s="18">
        <v>3</v>
      </c>
      <c r="S824" t="s" s="19">
        <v>43</v>
      </c>
      <c r="T824" s="18">
        <v>0</v>
      </c>
      <c r="U824" s="18">
        <v>0</v>
      </c>
      <c r="V824" s="18">
        <v>100000</v>
      </c>
      <c r="W824" t="s" s="19">
        <v>39</v>
      </c>
    </row>
    <row r="825" ht="20.05" customHeight="1">
      <c r="A825" s="15">
        <v>52</v>
      </c>
      <c r="B825" t="s" s="16">
        <f>CONCATENATE($A825,C825,G825,S825,R825)</f>
        <v>937</v>
      </c>
      <c r="C825" t="s" s="17">
        <v>37</v>
      </c>
      <c r="D825" s="18">
        <v>4</v>
      </c>
      <c r="E825" t="s" s="19">
        <v>930</v>
      </c>
      <c r="F825" s="18">
        <v>0</v>
      </c>
      <c r="G825" s="18">
        <v>0</v>
      </c>
      <c r="H825" t="s" s="19">
        <v>33</v>
      </c>
      <c r="I825" t="s" s="19">
        <v>931</v>
      </c>
      <c r="J825" s="18">
        <v>5588</v>
      </c>
      <c r="K825" s="18">
        <v>2802</v>
      </c>
      <c r="L825" s="18">
        <v>8517</v>
      </c>
      <c r="M825" s="20">
        <v>0.11387</v>
      </c>
      <c r="N825" s="18">
        <v>8</v>
      </c>
      <c r="O825" s="18">
        <v>1</v>
      </c>
      <c r="P825" s="18">
        <v>3</v>
      </c>
      <c r="Q825" s="18">
        <v>2</v>
      </c>
      <c r="R825" s="18">
        <v>5</v>
      </c>
      <c r="S825" t="s" s="19">
        <v>43</v>
      </c>
      <c r="T825" s="18">
        <v>0</v>
      </c>
      <c r="U825" s="18">
        <v>0</v>
      </c>
      <c r="V825" s="18">
        <v>100000</v>
      </c>
      <c r="W825" t="s" s="19">
        <v>39</v>
      </c>
    </row>
    <row r="826" ht="20.05" customHeight="1">
      <c r="A826" s="15">
        <v>52</v>
      </c>
      <c r="B826" t="s" s="16">
        <f>CONCATENATE($A826,C826,G826,S826,R826)</f>
        <v>938</v>
      </c>
      <c r="C826" t="s" s="17">
        <v>37</v>
      </c>
      <c r="D826" s="18">
        <v>4</v>
      </c>
      <c r="E826" t="s" s="19">
        <v>930</v>
      </c>
      <c r="F826" s="18">
        <v>0</v>
      </c>
      <c r="G826" s="18">
        <v>0</v>
      </c>
      <c r="H826" t="s" s="19">
        <v>33</v>
      </c>
      <c r="I826" t="s" s="19">
        <v>931</v>
      </c>
      <c r="J826" s="18">
        <v>5588</v>
      </c>
      <c r="K826" s="18">
        <v>2802</v>
      </c>
      <c r="L826" s="18">
        <v>8517</v>
      </c>
      <c r="M826" s="20">
        <v>0.175115</v>
      </c>
      <c r="N826" s="18">
        <v>8</v>
      </c>
      <c r="O826" s="18">
        <v>1</v>
      </c>
      <c r="P826" s="18">
        <v>4</v>
      </c>
      <c r="Q826" s="18">
        <v>3</v>
      </c>
      <c r="R826" s="18">
        <v>1</v>
      </c>
      <c r="S826" t="s" s="19">
        <v>47</v>
      </c>
      <c r="T826" s="18">
        <v>0</v>
      </c>
      <c r="U826" s="18">
        <v>0</v>
      </c>
      <c r="V826" s="18">
        <v>100000</v>
      </c>
      <c r="W826" t="s" s="19">
        <v>39</v>
      </c>
    </row>
    <row r="827" ht="20.05" customHeight="1">
      <c r="A827" s="15">
        <v>52</v>
      </c>
      <c r="B827" t="s" s="16">
        <f>CONCATENATE($A827,C827,G827,S827,R827)</f>
        <v>939</v>
      </c>
      <c r="C827" t="s" s="17">
        <v>37</v>
      </c>
      <c r="D827" s="18">
        <v>4</v>
      </c>
      <c r="E827" t="s" s="19">
        <v>930</v>
      </c>
      <c r="F827" s="18">
        <v>0</v>
      </c>
      <c r="G827" s="18">
        <v>0</v>
      </c>
      <c r="H827" t="s" s="19">
        <v>33</v>
      </c>
      <c r="I827" t="s" s="19">
        <v>931</v>
      </c>
      <c r="J827" s="18">
        <v>5588</v>
      </c>
      <c r="K827" s="18">
        <v>2802</v>
      </c>
      <c r="L827" s="18">
        <v>8517</v>
      </c>
      <c r="M827" s="20">
        <v>0.113418</v>
      </c>
      <c r="N827" s="18">
        <v>8</v>
      </c>
      <c r="O827" s="18">
        <v>1</v>
      </c>
      <c r="P827" s="18">
        <v>3</v>
      </c>
      <c r="Q827" s="18">
        <v>2</v>
      </c>
      <c r="R827" s="18">
        <v>3</v>
      </c>
      <c r="S827" t="s" s="19">
        <v>47</v>
      </c>
      <c r="T827" s="18">
        <v>0</v>
      </c>
      <c r="U827" s="18">
        <v>0</v>
      </c>
      <c r="V827" s="18">
        <v>100000</v>
      </c>
      <c r="W827" t="s" s="19">
        <v>39</v>
      </c>
    </row>
    <row r="828" ht="20.05" customHeight="1">
      <c r="A828" s="15">
        <v>52</v>
      </c>
      <c r="B828" t="s" s="16">
        <f>CONCATENATE($A828,C828,G828,S828,R828)</f>
        <v>940</v>
      </c>
      <c r="C828" t="s" s="17">
        <v>37</v>
      </c>
      <c r="D828" s="18">
        <v>4</v>
      </c>
      <c r="E828" t="s" s="19">
        <v>930</v>
      </c>
      <c r="F828" s="18">
        <v>0</v>
      </c>
      <c r="G828" s="18">
        <v>0</v>
      </c>
      <c r="H828" t="s" s="19">
        <v>33</v>
      </c>
      <c r="I828" t="s" s="19">
        <v>931</v>
      </c>
      <c r="J828" s="18">
        <v>5588</v>
      </c>
      <c r="K828" s="18">
        <v>2802</v>
      </c>
      <c r="L828" s="18">
        <v>8517</v>
      </c>
      <c r="M828" s="20">
        <v>0.113245</v>
      </c>
      <c r="N828" s="18">
        <v>8</v>
      </c>
      <c r="O828" s="18">
        <v>1</v>
      </c>
      <c r="P828" s="18">
        <v>3</v>
      </c>
      <c r="Q828" s="18">
        <v>2</v>
      </c>
      <c r="R828" s="18">
        <v>5</v>
      </c>
      <c r="S828" t="s" s="19">
        <v>47</v>
      </c>
      <c r="T828" s="18">
        <v>0</v>
      </c>
      <c r="U828" s="18">
        <v>0</v>
      </c>
      <c r="V828" s="18">
        <v>100000</v>
      </c>
      <c r="W828" t="s" s="19">
        <v>39</v>
      </c>
    </row>
    <row r="829" ht="20.05" customHeight="1">
      <c r="A829" s="15">
        <v>52</v>
      </c>
      <c r="B829" t="s" s="16">
        <f>CONCATENATE($A829,C829,G829,S829,R829)</f>
        <v>941</v>
      </c>
      <c r="C829" t="s" s="17">
        <v>31</v>
      </c>
      <c r="D829" s="18">
        <v>4</v>
      </c>
      <c r="E829" t="s" s="19">
        <v>930</v>
      </c>
      <c r="F829" s="18">
        <v>0</v>
      </c>
      <c r="G829" s="18">
        <v>1</v>
      </c>
      <c r="H829" t="s" s="19">
        <v>33</v>
      </c>
      <c r="I829" t="s" s="19">
        <v>931</v>
      </c>
      <c r="J829" s="18">
        <v>5598</v>
      </c>
      <c r="K829" s="18">
        <v>2812</v>
      </c>
      <c r="L829" s="18">
        <v>8537</v>
      </c>
      <c r="M829" s="20">
        <v>0.09833020000000001</v>
      </c>
      <c r="N829" s="18">
        <v>8</v>
      </c>
      <c r="O829" s="18">
        <v>1</v>
      </c>
      <c r="P829" t="s" s="19">
        <v>35</v>
      </c>
      <c r="Q829" t="s" s="19">
        <v>35</v>
      </c>
      <c r="R829" t="s" s="19">
        <v>35</v>
      </c>
      <c r="S829" t="s" s="19">
        <v>35</v>
      </c>
      <c r="T829" t="s" s="19">
        <v>35</v>
      </c>
      <c r="U829" t="s" s="19">
        <v>35</v>
      </c>
      <c r="V829" t="s" s="19">
        <v>35</v>
      </c>
      <c r="W829" t="s" s="19">
        <v>35</v>
      </c>
    </row>
    <row r="830" ht="20.05" customHeight="1">
      <c r="A830" s="15">
        <v>52</v>
      </c>
      <c r="B830" t="s" s="16">
        <f>CONCATENATE($A830,C830,G830,S830,R830)</f>
        <v>942</v>
      </c>
      <c r="C830" t="s" s="17">
        <v>52</v>
      </c>
      <c r="D830" s="18">
        <v>4</v>
      </c>
      <c r="E830" t="s" s="19">
        <v>930</v>
      </c>
      <c r="F830" s="18">
        <v>0</v>
      </c>
      <c r="G830" s="18">
        <v>1</v>
      </c>
      <c r="H830" t="s" s="19">
        <v>33</v>
      </c>
      <c r="I830" t="s" s="19">
        <v>896</v>
      </c>
      <c r="J830" s="18">
        <v>1140</v>
      </c>
      <c r="K830" s="18">
        <v>578</v>
      </c>
      <c r="L830" s="18">
        <v>1311</v>
      </c>
      <c r="M830" s="20">
        <v>0.302906</v>
      </c>
      <c r="N830" s="18">
        <v>8</v>
      </c>
      <c r="O830" s="18">
        <v>1</v>
      </c>
      <c r="P830" t="s" s="19">
        <v>35</v>
      </c>
      <c r="Q830" t="s" s="19">
        <v>35</v>
      </c>
      <c r="R830" t="s" s="19">
        <v>35</v>
      </c>
      <c r="S830" t="s" s="19">
        <v>35</v>
      </c>
      <c r="T830" t="s" s="19">
        <v>35</v>
      </c>
      <c r="U830" t="s" s="19">
        <v>35</v>
      </c>
      <c r="V830" t="s" s="19">
        <v>35</v>
      </c>
      <c r="W830" t="s" s="19">
        <v>35</v>
      </c>
    </row>
    <row r="831" ht="20.05" customHeight="1">
      <c r="A831" s="15">
        <v>52</v>
      </c>
      <c r="B831" t="s" s="16">
        <f>CONCATENATE($A831,C831,G831,S831,R831)</f>
        <v>943</v>
      </c>
      <c r="C831" t="s" s="17">
        <v>37</v>
      </c>
      <c r="D831" s="18">
        <v>4</v>
      </c>
      <c r="E831" t="s" s="19">
        <v>930</v>
      </c>
      <c r="F831" s="18">
        <v>0</v>
      </c>
      <c r="G831" s="18">
        <v>1</v>
      </c>
      <c r="H831" t="s" s="19">
        <v>33</v>
      </c>
      <c r="I831" t="s" s="19">
        <v>931</v>
      </c>
      <c r="J831" s="18">
        <v>5588</v>
      </c>
      <c r="K831" s="18">
        <v>2802</v>
      </c>
      <c r="L831" s="18">
        <v>8517</v>
      </c>
      <c r="M831" s="20">
        <v>0.113081</v>
      </c>
      <c r="N831" s="18">
        <v>8</v>
      </c>
      <c r="O831" s="18">
        <v>1</v>
      </c>
      <c r="P831" s="18">
        <v>3</v>
      </c>
      <c r="Q831" s="18">
        <v>2</v>
      </c>
      <c r="R831" s="18">
        <v>3</v>
      </c>
      <c r="S831" t="s" s="19">
        <v>43</v>
      </c>
      <c r="T831" s="18">
        <v>0</v>
      </c>
      <c r="U831" s="18">
        <v>0</v>
      </c>
      <c r="V831" s="18">
        <v>100000</v>
      </c>
      <c r="W831" t="s" s="19">
        <v>55</v>
      </c>
    </row>
    <row r="832" ht="20.05" customHeight="1">
      <c r="A832" s="15">
        <v>52</v>
      </c>
      <c r="B832" t="s" s="16">
        <f>CONCATENATE($A832,C832,G832,S832,R832)</f>
        <v>944</v>
      </c>
      <c r="C832" t="s" s="17">
        <v>57</v>
      </c>
      <c r="D832" s="18">
        <v>4</v>
      </c>
      <c r="E832" t="s" s="19">
        <v>930</v>
      </c>
      <c r="F832" s="18">
        <v>0</v>
      </c>
      <c r="G832" s="18">
        <v>0</v>
      </c>
      <c r="H832" t="s" s="19">
        <v>63</v>
      </c>
      <c r="I832" t="s" s="19">
        <v>909</v>
      </c>
      <c r="J832" s="18">
        <v>7056</v>
      </c>
      <c r="K832" s="18">
        <v>3536</v>
      </c>
      <c r="L832" s="18">
        <v>11130</v>
      </c>
      <c r="M832" s="20">
        <v>1800.64</v>
      </c>
      <c r="N832" s="18">
        <v>4</v>
      </c>
      <c r="O832" s="18">
        <v>1</v>
      </c>
      <c r="P832" t="s" s="19">
        <v>35</v>
      </c>
      <c r="Q832" t="s" s="19">
        <v>35</v>
      </c>
      <c r="R832" t="s" s="19">
        <v>35</v>
      </c>
      <c r="S832" t="s" s="19">
        <v>35</v>
      </c>
      <c r="T832" t="s" s="19">
        <v>35</v>
      </c>
      <c r="U832" t="s" s="19">
        <v>35</v>
      </c>
      <c r="V832" t="s" s="19">
        <v>35</v>
      </c>
      <c r="W832" t="s" s="19">
        <v>35</v>
      </c>
    </row>
    <row r="833" ht="20.05" customHeight="1">
      <c r="A833" s="15">
        <v>52</v>
      </c>
      <c r="B833" t="s" s="16">
        <f>CONCATENATE($A833,C833,G833,S833,R833)</f>
        <v>945</v>
      </c>
      <c r="C833" t="s" s="17">
        <v>60</v>
      </c>
      <c r="D833" s="18">
        <v>4</v>
      </c>
      <c r="E833" t="s" s="19">
        <v>930</v>
      </c>
      <c r="F833" s="18">
        <v>0</v>
      </c>
      <c r="G833" s="18">
        <v>0</v>
      </c>
      <c r="H833" t="s" s="19">
        <v>63</v>
      </c>
      <c r="I833" t="s" s="19">
        <v>909</v>
      </c>
      <c r="J833" s="18">
        <v>8576</v>
      </c>
      <c r="K833" s="18">
        <v>4296</v>
      </c>
      <c r="L833" s="18">
        <v>13986</v>
      </c>
      <c r="M833" s="20">
        <v>1800.13</v>
      </c>
      <c r="N833" s="18">
        <v>4</v>
      </c>
      <c r="O833" s="18">
        <v>1</v>
      </c>
      <c r="P833" t="s" s="19">
        <v>35</v>
      </c>
      <c r="Q833" t="s" s="19">
        <v>35</v>
      </c>
      <c r="R833" t="s" s="19">
        <v>35</v>
      </c>
      <c r="S833" t="s" s="19">
        <v>35</v>
      </c>
      <c r="T833" t="s" s="19">
        <v>35</v>
      </c>
      <c r="U833" t="s" s="19">
        <v>35</v>
      </c>
      <c r="V833" t="s" s="19">
        <v>35</v>
      </c>
      <c r="W833" t="s" s="19">
        <v>35</v>
      </c>
    </row>
    <row r="834" ht="20.05" customHeight="1">
      <c r="A834" s="15">
        <v>52</v>
      </c>
      <c r="B834" t="s" s="16">
        <f>CONCATENATE($A834,C834,G834,S834,R834)</f>
        <v>946</v>
      </c>
      <c r="C834" t="s" s="17">
        <v>62</v>
      </c>
      <c r="D834" s="18">
        <v>4</v>
      </c>
      <c r="E834" t="s" s="19">
        <v>930</v>
      </c>
      <c r="F834" s="18">
        <v>0</v>
      </c>
      <c r="G834" s="18">
        <v>0</v>
      </c>
      <c r="H834" t="s" s="19">
        <v>63</v>
      </c>
      <c r="I834" t="s" s="19">
        <v>909</v>
      </c>
      <c r="J834" s="18">
        <v>7056</v>
      </c>
      <c r="K834" s="18">
        <v>3536</v>
      </c>
      <c r="L834" s="18">
        <v>11130</v>
      </c>
      <c r="M834" s="20">
        <v>1809.95</v>
      </c>
      <c r="N834" s="18">
        <v>4</v>
      </c>
      <c r="O834" s="18">
        <v>1</v>
      </c>
      <c r="P834" t="s" s="19">
        <v>35</v>
      </c>
      <c r="Q834" t="s" s="19">
        <v>35</v>
      </c>
      <c r="R834" t="s" s="19">
        <v>35</v>
      </c>
      <c r="S834" t="s" s="19">
        <v>35</v>
      </c>
      <c r="T834" t="s" s="19">
        <v>35</v>
      </c>
      <c r="U834" t="s" s="19">
        <v>35</v>
      </c>
      <c r="V834" t="s" s="19">
        <v>35</v>
      </c>
      <c r="W834" t="s" s="19">
        <v>35</v>
      </c>
    </row>
    <row r="835" ht="20.05" customHeight="1">
      <c r="A835" s="15">
        <v>53</v>
      </c>
      <c r="B835" t="s" s="16">
        <f>CONCATENATE($A835,C835,G835,S835,R835)</f>
        <v>947</v>
      </c>
      <c r="C835" t="s" s="17">
        <v>31</v>
      </c>
      <c r="D835" s="18">
        <v>4</v>
      </c>
      <c r="E835" t="s" s="19">
        <v>948</v>
      </c>
      <c r="F835" s="18">
        <v>1</v>
      </c>
      <c r="G835" s="18">
        <v>0</v>
      </c>
      <c r="H835" t="s" s="19">
        <v>80</v>
      </c>
      <c r="I835" t="s" s="19">
        <v>949</v>
      </c>
      <c r="J835" s="18">
        <v>8612</v>
      </c>
      <c r="K835" s="18">
        <v>4314</v>
      </c>
      <c r="L835" s="18">
        <v>14525</v>
      </c>
      <c r="M835" s="20">
        <v>775.55</v>
      </c>
      <c r="N835" s="18">
        <v>8</v>
      </c>
      <c r="O835" s="18">
        <v>1</v>
      </c>
      <c r="P835" t="s" s="19">
        <v>35</v>
      </c>
      <c r="Q835" t="s" s="19">
        <v>35</v>
      </c>
      <c r="R835" t="s" s="19">
        <v>35</v>
      </c>
      <c r="S835" t="s" s="19">
        <v>35</v>
      </c>
      <c r="T835" t="s" s="19">
        <v>35</v>
      </c>
      <c r="U835" t="s" s="19">
        <v>35</v>
      </c>
      <c r="V835" t="s" s="19">
        <v>35</v>
      </c>
      <c r="W835" t="s" s="19">
        <v>35</v>
      </c>
    </row>
    <row r="836" ht="20.05" customHeight="1">
      <c r="A836" s="15">
        <v>53</v>
      </c>
      <c r="B836" t="s" s="16">
        <f>CONCATENATE($A836,C836,G836,S836,R836)</f>
        <v>950</v>
      </c>
      <c r="C836" t="s" s="17">
        <v>37</v>
      </c>
      <c r="D836" s="18">
        <v>4</v>
      </c>
      <c r="E836" t="s" s="19">
        <v>948</v>
      </c>
      <c r="F836" s="18">
        <v>1</v>
      </c>
      <c r="G836" s="18">
        <v>0</v>
      </c>
      <c r="H836" t="s" s="19">
        <v>80</v>
      </c>
      <c r="I836" t="s" s="19">
        <v>951</v>
      </c>
      <c r="J836" s="18">
        <v>3100</v>
      </c>
      <c r="K836" s="18">
        <v>1558</v>
      </c>
      <c r="L836" s="18">
        <v>4437</v>
      </c>
      <c r="M836" s="20">
        <v>0.359589</v>
      </c>
      <c r="N836" s="18">
        <v>8</v>
      </c>
      <c r="O836" s="18">
        <v>1</v>
      </c>
      <c r="P836" s="18">
        <v>3</v>
      </c>
      <c r="Q836" s="18">
        <v>0</v>
      </c>
      <c r="R836" s="18">
        <v>1</v>
      </c>
      <c r="S836" t="s" s="19">
        <v>38</v>
      </c>
      <c r="T836" s="18">
        <v>0</v>
      </c>
      <c r="U836" s="18">
        <v>0</v>
      </c>
      <c r="V836" s="18">
        <v>100000</v>
      </c>
      <c r="W836" t="s" s="19">
        <v>39</v>
      </c>
    </row>
    <row r="837" ht="20.05" customHeight="1">
      <c r="A837" s="15">
        <v>53</v>
      </c>
      <c r="B837" t="s" s="16">
        <f>CONCATENATE($A837,C837,G837,S837,R837)</f>
        <v>952</v>
      </c>
      <c r="C837" t="s" s="17">
        <v>37</v>
      </c>
      <c r="D837" s="18">
        <v>4</v>
      </c>
      <c r="E837" t="s" s="19">
        <v>948</v>
      </c>
      <c r="F837" s="18">
        <v>1</v>
      </c>
      <c r="G837" s="18">
        <v>0</v>
      </c>
      <c r="H837" t="s" s="19">
        <v>80</v>
      </c>
      <c r="I837" t="s" s="19">
        <v>951</v>
      </c>
      <c r="J837" s="18">
        <v>3100</v>
      </c>
      <c r="K837" s="18">
        <v>1558</v>
      </c>
      <c r="L837" s="18">
        <v>4437</v>
      </c>
      <c r="M837" s="20">
        <v>0.36041</v>
      </c>
      <c r="N837" s="18">
        <v>8</v>
      </c>
      <c r="O837" s="18">
        <v>1</v>
      </c>
      <c r="P837" s="18">
        <v>3</v>
      </c>
      <c r="Q837" s="18">
        <v>0</v>
      </c>
      <c r="R837" s="18">
        <v>3</v>
      </c>
      <c r="S837" t="s" s="19">
        <v>38</v>
      </c>
      <c r="T837" s="18">
        <v>0</v>
      </c>
      <c r="U837" s="18">
        <v>0</v>
      </c>
      <c r="V837" s="18">
        <v>100000</v>
      </c>
      <c r="W837" t="s" s="19">
        <v>39</v>
      </c>
    </row>
    <row r="838" ht="20.05" customHeight="1">
      <c r="A838" s="15">
        <v>53</v>
      </c>
      <c r="B838" t="s" s="16">
        <f>CONCATENATE($A838,C838,G838,S838,R838)</f>
        <v>953</v>
      </c>
      <c r="C838" t="s" s="17">
        <v>37</v>
      </c>
      <c r="D838" s="18">
        <v>4</v>
      </c>
      <c r="E838" t="s" s="19">
        <v>948</v>
      </c>
      <c r="F838" s="18">
        <v>1</v>
      </c>
      <c r="G838" s="18">
        <v>0</v>
      </c>
      <c r="H838" t="s" s="19">
        <v>80</v>
      </c>
      <c r="I838" t="s" s="19">
        <v>951</v>
      </c>
      <c r="J838" s="18">
        <v>3100</v>
      </c>
      <c r="K838" s="18">
        <v>1558</v>
      </c>
      <c r="L838" s="18">
        <v>4437</v>
      </c>
      <c r="M838" s="20">
        <v>0.358434</v>
      </c>
      <c r="N838" s="18">
        <v>8</v>
      </c>
      <c r="O838" s="18">
        <v>1</v>
      </c>
      <c r="P838" s="18">
        <v>3</v>
      </c>
      <c r="Q838" s="18">
        <v>0</v>
      </c>
      <c r="R838" s="18">
        <v>5</v>
      </c>
      <c r="S838" t="s" s="19">
        <v>38</v>
      </c>
      <c r="T838" s="18">
        <v>0</v>
      </c>
      <c r="U838" s="18">
        <v>0</v>
      </c>
      <c r="V838" s="18">
        <v>100000</v>
      </c>
      <c r="W838" t="s" s="19">
        <v>39</v>
      </c>
    </row>
    <row r="839" ht="20.05" customHeight="1">
      <c r="A839" s="15">
        <v>53</v>
      </c>
      <c r="B839" t="s" s="16">
        <f>CONCATENATE($A839,C839,G839,S839,R839)</f>
        <v>954</v>
      </c>
      <c r="C839" t="s" s="17">
        <v>37</v>
      </c>
      <c r="D839" s="18">
        <v>4</v>
      </c>
      <c r="E839" t="s" s="19">
        <v>948</v>
      </c>
      <c r="F839" s="18">
        <v>1</v>
      </c>
      <c r="G839" s="18">
        <v>0</v>
      </c>
      <c r="H839" t="s" s="19">
        <v>80</v>
      </c>
      <c r="I839" t="s" s="19">
        <v>951</v>
      </c>
      <c r="J839" s="18">
        <v>3100</v>
      </c>
      <c r="K839" s="18">
        <v>1558</v>
      </c>
      <c r="L839" s="18">
        <v>4437</v>
      </c>
      <c r="M839" s="20">
        <v>0.35559</v>
      </c>
      <c r="N839" s="18">
        <v>8</v>
      </c>
      <c r="O839" s="18">
        <v>1</v>
      </c>
      <c r="P839" s="18">
        <v>3</v>
      </c>
      <c r="Q839" s="18">
        <v>0</v>
      </c>
      <c r="R839" s="18">
        <v>1</v>
      </c>
      <c r="S839" t="s" s="19">
        <v>43</v>
      </c>
      <c r="T839" s="18">
        <v>0</v>
      </c>
      <c r="U839" s="18">
        <v>0</v>
      </c>
      <c r="V839" s="18">
        <v>100000</v>
      </c>
      <c r="W839" t="s" s="19">
        <v>39</v>
      </c>
    </row>
    <row r="840" ht="20.05" customHeight="1">
      <c r="A840" s="15">
        <v>53</v>
      </c>
      <c r="B840" t="s" s="16">
        <f>CONCATENATE($A840,C840,G840,S840,R840)</f>
        <v>955</v>
      </c>
      <c r="C840" t="s" s="17">
        <v>37</v>
      </c>
      <c r="D840" s="18">
        <v>4</v>
      </c>
      <c r="E840" t="s" s="19">
        <v>948</v>
      </c>
      <c r="F840" s="18">
        <v>1</v>
      </c>
      <c r="G840" s="18">
        <v>0</v>
      </c>
      <c r="H840" t="s" s="19">
        <v>80</v>
      </c>
      <c r="I840" t="s" s="19">
        <v>951</v>
      </c>
      <c r="J840" s="18">
        <v>3100</v>
      </c>
      <c r="K840" s="18">
        <v>1558</v>
      </c>
      <c r="L840" s="18">
        <v>4437</v>
      </c>
      <c r="M840" s="20">
        <v>0.362702</v>
      </c>
      <c r="N840" s="18">
        <v>8</v>
      </c>
      <c r="O840" s="18">
        <v>1</v>
      </c>
      <c r="P840" s="18">
        <v>3</v>
      </c>
      <c r="Q840" s="18">
        <v>0</v>
      </c>
      <c r="R840" s="18">
        <v>3</v>
      </c>
      <c r="S840" t="s" s="19">
        <v>43</v>
      </c>
      <c r="T840" s="18">
        <v>0</v>
      </c>
      <c r="U840" s="18">
        <v>0</v>
      </c>
      <c r="V840" s="18">
        <v>100000</v>
      </c>
      <c r="W840" t="s" s="19">
        <v>39</v>
      </c>
    </row>
    <row r="841" ht="20.05" customHeight="1">
      <c r="A841" s="15">
        <v>53</v>
      </c>
      <c r="B841" t="s" s="16">
        <f>CONCATENATE($A841,C841,G841,S841,R841)</f>
        <v>956</v>
      </c>
      <c r="C841" t="s" s="17">
        <v>37</v>
      </c>
      <c r="D841" s="18">
        <v>4</v>
      </c>
      <c r="E841" t="s" s="19">
        <v>948</v>
      </c>
      <c r="F841" s="18">
        <v>1</v>
      </c>
      <c r="G841" s="18">
        <v>0</v>
      </c>
      <c r="H841" t="s" s="19">
        <v>80</v>
      </c>
      <c r="I841" t="s" s="19">
        <v>951</v>
      </c>
      <c r="J841" s="18">
        <v>3100</v>
      </c>
      <c r="K841" s="18">
        <v>1558</v>
      </c>
      <c r="L841" s="18">
        <v>4437</v>
      </c>
      <c r="M841" s="20">
        <v>0.354505</v>
      </c>
      <c r="N841" s="18">
        <v>8</v>
      </c>
      <c r="O841" s="18">
        <v>1</v>
      </c>
      <c r="P841" s="18">
        <v>3</v>
      </c>
      <c r="Q841" s="18">
        <v>0</v>
      </c>
      <c r="R841" s="18">
        <v>5</v>
      </c>
      <c r="S841" t="s" s="19">
        <v>43</v>
      </c>
      <c r="T841" s="18">
        <v>0</v>
      </c>
      <c r="U841" s="18">
        <v>0</v>
      </c>
      <c r="V841" s="18">
        <v>100000</v>
      </c>
      <c r="W841" t="s" s="19">
        <v>39</v>
      </c>
    </row>
    <row r="842" ht="20.05" customHeight="1">
      <c r="A842" s="15">
        <v>53</v>
      </c>
      <c r="B842" t="s" s="16">
        <f>CONCATENATE($A842,C842,G842,S842,R842)</f>
        <v>957</v>
      </c>
      <c r="C842" t="s" s="17">
        <v>37</v>
      </c>
      <c r="D842" s="18">
        <v>4</v>
      </c>
      <c r="E842" t="s" s="19">
        <v>948</v>
      </c>
      <c r="F842" s="18">
        <v>1</v>
      </c>
      <c r="G842" s="18">
        <v>0</v>
      </c>
      <c r="H842" t="s" s="19">
        <v>80</v>
      </c>
      <c r="I842" t="s" s="19">
        <v>951</v>
      </c>
      <c r="J842" s="18">
        <v>3100</v>
      </c>
      <c r="K842" s="18">
        <v>1558</v>
      </c>
      <c r="L842" s="18">
        <v>4437</v>
      </c>
      <c r="M842" s="20">
        <v>0.359283</v>
      </c>
      <c r="N842" s="18">
        <v>8</v>
      </c>
      <c r="O842" s="18">
        <v>1</v>
      </c>
      <c r="P842" s="18">
        <v>3</v>
      </c>
      <c r="Q842" s="18">
        <v>0</v>
      </c>
      <c r="R842" s="18">
        <v>1</v>
      </c>
      <c r="S842" t="s" s="19">
        <v>47</v>
      </c>
      <c r="T842" s="18">
        <v>0</v>
      </c>
      <c r="U842" s="18">
        <v>0</v>
      </c>
      <c r="V842" s="18">
        <v>100000</v>
      </c>
      <c r="W842" t="s" s="19">
        <v>39</v>
      </c>
    </row>
    <row r="843" ht="20.05" customHeight="1">
      <c r="A843" s="15">
        <v>53</v>
      </c>
      <c r="B843" t="s" s="16">
        <f>CONCATENATE($A843,C843,G843,S843,R843)</f>
        <v>958</v>
      </c>
      <c r="C843" t="s" s="17">
        <v>37</v>
      </c>
      <c r="D843" s="18">
        <v>4</v>
      </c>
      <c r="E843" t="s" s="19">
        <v>948</v>
      </c>
      <c r="F843" s="18">
        <v>1</v>
      </c>
      <c r="G843" s="18">
        <v>0</v>
      </c>
      <c r="H843" t="s" s="19">
        <v>80</v>
      </c>
      <c r="I843" t="s" s="19">
        <v>951</v>
      </c>
      <c r="J843" s="18">
        <v>3100</v>
      </c>
      <c r="K843" s="18">
        <v>1558</v>
      </c>
      <c r="L843" s="18">
        <v>4437</v>
      </c>
      <c r="M843" s="20">
        <v>0.358805</v>
      </c>
      <c r="N843" s="18">
        <v>8</v>
      </c>
      <c r="O843" s="18">
        <v>1</v>
      </c>
      <c r="P843" s="18">
        <v>3</v>
      </c>
      <c r="Q843" s="18">
        <v>0</v>
      </c>
      <c r="R843" s="18">
        <v>3</v>
      </c>
      <c r="S843" t="s" s="19">
        <v>47</v>
      </c>
      <c r="T843" s="18">
        <v>0</v>
      </c>
      <c r="U843" s="18">
        <v>0</v>
      </c>
      <c r="V843" s="18">
        <v>100000</v>
      </c>
      <c r="W843" t="s" s="19">
        <v>39</v>
      </c>
    </row>
    <row r="844" ht="20.05" customHeight="1">
      <c r="A844" s="15">
        <v>53</v>
      </c>
      <c r="B844" t="s" s="16">
        <f>CONCATENATE($A844,C844,G844,S844,R844)</f>
        <v>959</v>
      </c>
      <c r="C844" t="s" s="17">
        <v>37</v>
      </c>
      <c r="D844" s="18">
        <v>4</v>
      </c>
      <c r="E844" t="s" s="19">
        <v>948</v>
      </c>
      <c r="F844" s="18">
        <v>1</v>
      </c>
      <c r="G844" s="18">
        <v>0</v>
      </c>
      <c r="H844" t="s" s="19">
        <v>80</v>
      </c>
      <c r="I844" t="s" s="19">
        <v>951</v>
      </c>
      <c r="J844" s="18">
        <v>3100</v>
      </c>
      <c r="K844" s="18">
        <v>1558</v>
      </c>
      <c r="L844" s="18">
        <v>4437</v>
      </c>
      <c r="M844" s="20">
        <v>0.365445</v>
      </c>
      <c r="N844" s="18">
        <v>8</v>
      </c>
      <c r="O844" s="18">
        <v>1</v>
      </c>
      <c r="P844" s="18">
        <v>3</v>
      </c>
      <c r="Q844" s="18">
        <v>0</v>
      </c>
      <c r="R844" s="18">
        <v>5</v>
      </c>
      <c r="S844" t="s" s="19">
        <v>47</v>
      </c>
      <c r="T844" s="18">
        <v>0</v>
      </c>
      <c r="U844" s="18">
        <v>0</v>
      </c>
      <c r="V844" s="18">
        <v>100000</v>
      </c>
      <c r="W844" t="s" s="19">
        <v>39</v>
      </c>
    </row>
    <row r="845" ht="20.05" customHeight="1">
      <c r="A845" s="15">
        <v>53</v>
      </c>
      <c r="B845" t="s" s="16">
        <f>CONCATENATE($A845,C845,G845,S845,R845)</f>
        <v>960</v>
      </c>
      <c r="C845" t="s" s="17">
        <v>31</v>
      </c>
      <c r="D845" s="18">
        <v>4</v>
      </c>
      <c r="E845" t="s" s="19">
        <v>948</v>
      </c>
      <c r="F845" s="18">
        <v>0</v>
      </c>
      <c r="G845" s="18">
        <v>1</v>
      </c>
      <c r="H845" t="s" s="19">
        <v>63</v>
      </c>
      <c r="I845" t="s" s="19">
        <v>949</v>
      </c>
      <c r="J845" s="18">
        <v>8631</v>
      </c>
      <c r="K845" s="18">
        <v>4333</v>
      </c>
      <c r="L845" s="18">
        <v>14563</v>
      </c>
      <c r="M845" s="20">
        <v>1800.16</v>
      </c>
      <c r="N845" s="18">
        <v>8</v>
      </c>
      <c r="O845" s="18">
        <v>1</v>
      </c>
      <c r="P845" t="s" s="19">
        <v>35</v>
      </c>
      <c r="Q845" t="s" s="19">
        <v>35</v>
      </c>
      <c r="R845" t="s" s="19">
        <v>35</v>
      </c>
      <c r="S845" t="s" s="19">
        <v>35</v>
      </c>
      <c r="T845" t="s" s="19">
        <v>35</v>
      </c>
      <c r="U845" t="s" s="19">
        <v>35</v>
      </c>
      <c r="V845" t="s" s="19">
        <v>35</v>
      </c>
      <c r="W845" t="s" s="19">
        <v>35</v>
      </c>
    </row>
    <row r="846" ht="20.05" customHeight="1">
      <c r="A846" s="15">
        <v>53</v>
      </c>
      <c r="B846" t="s" s="16">
        <f>CONCATENATE($A846,C846,G846,S846,R846)</f>
        <v>961</v>
      </c>
      <c r="C846" t="s" s="17">
        <v>52</v>
      </c>
      <c r="D846" s="18">
        <v>4</v>
      </c>
      <c r="E846" t="s" s="19">
        <v>948</v>
      </c>
      <c r="F846" s="18">
        <v>1</v>
      </c>
      <c r="G846" s="18">
        <v>1</v>
      </c>
      <c r="H846" t="s" s="19">
        <v>80</v>
      </c>
      <c r="I846" t="s" s="19">
        <v>896</v>
      </c>
      <c r="J846" s="18">
        <v>1144</v>
      </c>
      <c r="K846" s="18">
        <v>580</v>
      </c>
      <c r="L846" s="18">
        <v>1266</v>
      </c>
      <c r="M846" s="20">
        <v>0.208984</v>
      </c>
      <c r="N846" s="18">
        <v>8</v>
      </c>
      <c r="O846" s="18">
        <v>1</v>
      </c>
      <c r="P846" t="s" s="19">
        <v>35</v>
      </c>
      <c r="Q846" t="s" s="19">
        <v>35</v>
      </c>
      <c r="R846" t="s" s="19">
        <v>35</v>
      </c>
      <c r="S846" t="s" s="19">
        <v>35</v>
      </c>
      <c r="T846" t="s" s="19">
        <v>35</v>
      </c>
      <c r="U846" t="s" s="19">
        <v>35</v>
      </c>
      <c r="V846" t="s" s="19">
        <v>35</v>
      </c>
      <c r="W846" t="s" s="19">
        <v>35</v>
      </c>
    </row>
    <row r="847" ht="20.05" customHeight="1">
      <c r="A847" s="15">
        <v>53</v>
      </c>
      <c r="B847" t="s" s="16">
        <f>CONCATENATE($A847,C847,G847,S847,R847)</f>
        <v>962</v>
      </c>
      <c r="C847" t="s" s="17">
        <v>37</v>
      </c>
      <c r="D847" s="18">
        <v>4</v>
      </c>
      <c r="E847" t="s" s="19">
        <v>948</v>
      </c>
      <c r="F847" s="18">
        <v>1</v>
      </c>
      <c r="G847" s="18">
        <v>1</v>
      </c>
      <c r="H847" t="s" s="19">
        <v>80</v>
      </c>
      <c r="I847" t="s" s="19">
        <v>951</v>
      </c>
      <c r="J847" s="18">
        <v>3100</v>
      </c>
      <c r="K847" s="18">
        <v>1558</v>
      </c>
      <c r="L847" s="18">
        <v>4437</v>
      </c>
      <c r="M847" s="20">
        <v>0.358486</v>
      </c>
      <c r="N847" s="18">
        <v>8</v>
      </c>
      <c r="O847" s="18">
        <v>1</v>
      </c>
      <c r="P847" s="18">
        <v>3</v>
      </c>
      <c r="Q847" s="18">
        <v>0</v>
      </c>
      <c r="R847" s="18">
        <v>3</v>
      </c>
      <c r="S847" t="s" s="19">
        <v>43</v>
      </c>
      <c r="T847" s="18">
        <v>0</v>
      </c>
      <c r="U847" s="18">
        <v>0</v>
      </c>
      <c r="V847" s="18">
        <v>100000</v>
      </c>
      <c r="W847" t="s" s="19">
        <v>55</v>
      </c>
    </row>
    <row r="848" ht="20.05" customHeight="1">
      <c r="A848" s="15">
        <v>53</v>
      </c>
      <c r="B848" t="s" s="16">
        <f>CONCATENATE($A848,C848,G848,S848,R848)</f>
        <v>963</v>
      </c>
      <c r="C848" t="s" s="17">
        <v>57</v>
      </c>
      <c r="D848" s="18">
        <v>4</v>
      </c>
      <c r="E848" t="s" s="19">
        <v>948</v>
      </c>
      <c r="F848" s="18">
        <v>0</v>
      </c>
      <c r="G848" s="18">
        <v>0</v>
      </c>
      <c r="H848" t="s" s="19">
        <v>80</v>
      </c>
      <c r="I848" t="s" s="19">
        <v>909</v>
      </c>
      <c r="J848" s="18">
        <v>7180</v>
      </c>
      <c r="K848" s="18">
        <v>3598</v>
      </c>
      <c r="L848" s="18">
        <v>11635</v>
      </c>
      <c r="M848" s="20">
        <v>2.58054</v>
      </c>
      <c r="N848" s="18">
        <v>4</v>
      </c>
      <c r="O848" s="18">
        <v>1</v>
      </c>
      <c r="P848" t="s" s="19">
        <v>35</v>
      </c>
      <c r="Q848" t="s" s="19">
        <v>35</v>
      </c>
      <c r="R848" t="s" s="19">
        <v>35</v>
      </c>
      <c r="S848" t="s" s="19">
        <v>35</v>
      </c>
      <c r="T848" t="s" s="19">
        <v>35</v>
      </c>
      <c r="U848" t="s" s="19">
        <v>35</v>
      </c>
      <c r="V848" t="s" s="19">
        <v>35</v>
      </c>
      <c r="W848" t="s" s="19">
        <v>35</v>
      </c>
    </row>
    <row r="849" ht="20.05" customHeight="1">
      <c r="A849" s="15">
        <v>53</v>
      </c>
      <c r="B849" t="s" s="16">
        <f>CONCATENATE($A849,C849,G849,S849,R849)</f>
        <v>964</v>
      </c>
      <c r="C849" t="s" s="17">
        <v>60</v>
      </c>
      <c r="D849" s="18">
        <v>4</v>
      </c>
      <c r="E849" t="s" s="19">
        <v>948</v>
      </c>
      <c r="F849" s="18">
        <v>0</v>
      </c>
      <c r="G849" s="18">
        <v>0</v>
      </c>
      <c r="H849" t="s" s="19">
        <v>80</v>
      </c>
      <c r="I849" t="s" s="19">
        <v>909</v>
      </c>
      <c r="J849" s="18">
        <v>6028</v>
      </c>
      <c r="K849" s="18">
        <v>3022</v>
      </c>
      <c r="L849" s="18">
        <v>9379</v>
      </c>
      <c r="M849" s="20">
        <v>1.2639</v>
      </c>
      <c r="N849" s="18">
        <v>4</v>
      </c>
      <c r="O849" s="18">
        <v>1</v>
      </c>
      <c r="P849" t="s" s="19">
        <v>35</v>
      </c>
      <c r="Q849" t="s" s="19">
        <v>35</v>
      </c>
      <c r="R849" t="s" s="19">
        <v>35</v>
      </c>
      <c r="S849" t="s" s="19">
        <v>35</v>
      </c>
      <c r="T849" t="s" s="19">
        <v>35</v>
      </c>
      <c r="U849" t="s" s="19">
        <v>35</v>
      </c>
      <c r="V849" t="s" s="19">
        <v>35</v>
      </c>
      <c r="W849" t="s" s="19">
        <v>35</v>
      </c>
    </row>
    <row r="850" ht="20.05" customHeight="1">
      <c r="A850" s="15">
        <v>53</v>
      </c>
      <c r="B850" t="s" s="16">
        <f>CONCATENATE($A850,C850,G850,S850,R850)</f>
        <v>965</v>
      </c>
      <c r="C850" t="s" s="17">
        <v>62</v>
      </c>
      <c r="D850" s="18">
        <v>4</v>
      </c>
      <c r="E850" t="s" s="19">
        <v>948</v>
      </c>
      <c r="F850" s="18">
        <v>0</v>
      </c>
      <c r="G850" s="18">
        <v>0</v>
      </c>
      <c r="H850" t="s" s="19">
        <v>80</v>
      </c>
      <c r="I850" t="s" s="19">
        <v>909</v>
      </c>
      <c r="J850" s="18">
        <v>7180</v>
      </c>
      <c r="K850" s="18">
        <v>3598</v>
      </c>
      <c r="L850" s="18">
        <v>11639</v>
      </c>
      <c r="M850" s="20">
        <v>1.72218</v>
      </c>
      <c r="N850" s="18">
        <v>4</v>
      </c>
      <c r="O850" s="18">
        <v>1</v>
      </c>
      <c r="P850" t="s" s="19">
        <v>35</v>
      </c>
      <c r="Q850" t="s" s="19">
        <v>35</v>
      </c>
      <c r="R850" t="s" s="19">
        <v>35</v>
      </c>
      <c r="S850" t="s" s="19">
        <v>35</v>
      </c>
      <c r="T850" t="s" s="19">
        <v>35</v>
      </c>
      <c r="U850" t="s" s="19">
        <v>35</v>
      </c>
      <c r="V850" t="s" s="19">
        <v>35</v>
      </c>
      <c r="W850" t="s" s="19">
        <v>35</v>
      </c>
    </row>
    <row r="851" ht="20.05" customHeight="1">
      <c r="A851" s="15">
        <v>54</v>
      </c>
      <c r="B851" t="s" s="16">
        <f>CONCATENATE($A851,C851,G851,S851,R851)</f>
        <v>966</v>
      </c>
      <c r="C851" t="s" s="17">
        <v>31</v>
      </c>
      <c r="D851" s="18">
        <v>4</v>
      </c>
      <c r="E851" t="s" s="19">
        <v>967</v>
      </c>
      <c r="F851" s="18">
        <v>0</v>
      </c>
      <c r="G851" s="18">
        <v>0</v>
      </c>
      <c r="H851" t="s" s="19">
        <v>33</v>
      </c>
      <c r="I851" t="s" s="19">
        <v>968</v>
      </c>
      <c r="J851" s="18">
        <v>5288</v>
      </c>
      <c r="K851" s="18">
        <v>2652</v>
      </c>
      <c r="L851" s="18">
        <v>8124</v>
      </c>
      <c r="M851" s="20">
        <v>0.0890378</v>
      </c>
      <c r="N851" s="18">
        <v>8</v>
      </c>
      <c r="O851" s="18">
        <v>1</v>
      </c>
      <c r="P851" t="s" s="19">
        <v>35</v>
      </c>
      <c r="Q851" t="s" s="19">
        <v>35</v>
      </c>
      <c r="R851" t="s" s="19">
        <v>35</v>
      </c>
      <c r="S851" t="s" s="19">
        <v>35</v>
      </c>
      <c r="T851" t="s" s="19">
        <v>35</v>
      </c>
      <c r="U851" t="s" s="19">
        <v>35</v>
      </c>
      <c r="V851" t="s" s="19">
        <v>35</v>
      </c>
      <c r="W851" t="s" s="19">
        <v>35</v>
      </c>
    </row>
    <row r="852" ht="20.05" customHeight="1">
      <c r="A852" s="15">
        <v>54</v>
      </c>
      <c r="B852" t="s" s="16">
        <f>CONCATENATE($A852,C852,G852,S852,R852)</f>
        <v>969</v>
      </c>
      <c r="C852" t="s" s="17">
        <v>37</v>
      </c>
      <c r="D852" s="18">
        <v>4</v>
      </c>
      <c r="E852" t="s" s="19">
        <v>967</v>
      </c>
      <c r="F852" s="18">
        <v>0</v>
      </c>
      <c r="G852" s="18">
        <v>0</v>
      </c>
      <c r="H852" t="s" s="19">
        <v>33</v>
      </c>
      <c r="I852" t="s" s="19">
        <v>968</v>
      </c>
      <c r="J852" s="18">
        <v>5288</v>
      </c>
      <c r="K852" s="18">
        <v>2652</v>
      </c>
      <c r="L852" s="18">
        <v>8124</v>
      </c>
      <c r="M852" s="20">
        <v>0.21813</v>
      </c>
      <c r="N852" s="18">
        <v>8</v>
      </c>
      <c r="O852" s="18">
        <v>1</v>
      </c>
      <c r="P852" s="18">
        <v>5</v>
      </c>
      <c r="Q852" s="18">
        <v>4</v>
      </c>
      <c r="R852" s="18">
        <v>1</v>
      </c>
      <c r="S852" t="s" s="19">
        <v>38</v>
      </c>
      <c r="T852" s="18">
        <v>0</v>
      </c>
      <c r="U852" s="18">
        <v>0</v>
      </c>
      <c r="V852" s="18">
        <v>100000</v>
      </c>
      <c r="W852" t="s" s="19">
        <v>39</v>
      </c>
    </row>
    <row r="853" ht="20.05" customHeight="1">
      <c r="A853" s="15">
        <v>54</v>
      </c>
      <c r="B853" t="s" s="16">
        <f>CONCATENATE($A853,C853,G853,S853,R853)</f>
        <v>970</v>
      </c>
      <c r="C853" t="s" s="17">
        <v>37</v>
      </c>
      <c r="D853" s="18">
        <v>4</v>
      </c>
      <c r="E853" t="s" s="19">
        <v>967</v>
      </c>
      <c r="F853" s="18">
        <v>0</v>
      </c>
      <c r="G853" s="18">
        <v>0</v>
      </c>
      <c r="H853" t="s" s="19">
        <v>33</v>
      </c>
      <c r="I853" t="s" s="19">
        <v>968</v>
      </c>
      <c r="J853" s="18">
        <v>5288</v>
      </c>
      <c r="K853" s="18">
        <v>2652</v>
      </c>
      <c r="L853" s="18">
        <v>8124</v>
      </c>
      <c r="M853" s="20">
        <v>0.103353</v>
      </c>
      <c r="N853" s="18">
        <v>8</v>
      </c>
      <c r="O853" s="18">
        <v>1</v>
      </c>
      <c r="P853" s="18">
        <v>3</v>
      </c>
      <c r="Q853" s="18">
        <v>2</v>
      </c>
      <c r="R853" s="18">
        <v>3</v>
      </c>
      <c r="S853" t="s" s="19">
        <v>38</v>
      </c>
      <c r="T853" s="18">
        <v>0</v>
      </c>
      <c r="U853" s="18">
        <v>0</v>
      </c>
      <c r="V853" s="18">
        <v>100000</v>
      </c>
      <c r="W853" t="s" s="19">
        <v>39</v>
      </c>
    </row>
    <row r="854" ht="20.05" customHeight="1">
      <c r="A854" s="15">
        <v>54</v>
      </c>
      <c r="B854" t="s" s="16">
        <f>CONCATENATE($A854,C854,G854,S854,R854)</f>
        <v>971</v>
      </c>
      <c r="C854" t="s" s="17">
        <v>37</v>
      </c>
      <c r="D854" s="18">
        <v>4</v>
      </c>
      <c r="E854" t="s" s="19">
        <v>967</v>
      </c>
      <c r="F854" s="18">
        <v>0</v>
      </c>
      <c r="G854" s="18">
        <v>0</v>
      </c>
      <c r="H854" t="s" s="19">
        <v>33</v>
      </c>
      <c r="I854" t="s" s="19">
        <v>968</v>
      </c>
      <c r="J854" s="18">
        <v>5288</v>
      </c>
      <c r="K854" s="18">
        <v>2652</v>
      </c>
      <c r="L854" s="18">
        <v>8124</v>
      </c>
      <c r="M854" s="20">
        <v>0.102909</v>
      </c>
      <c r="N854" s="18">
        <v>8</v>
      </c>
      <c r="O854" s="18">
        <v>1</v>
      </c>
      <c r="P854" s="18">
        <v>3</v>
      </c>
      <c r="Q854" s="18">
        <v>2</v>
      </c>
      <c r="R854" s="18">
        <v>5</v>
      </c>
      <c r="S854" t="s" s="19">
        <v>38</v>
      </c>
      <c r="T854" s="18">
        <v>0</v>
      </c>
      <c r="U854" s="18">
        <v>0</v>
      </c>
      <c r="V854" s="18">
        <v>100000</v>
      </c>
      <c r="W854" t="s" s="19">
        <v>39</v>
      </c>
    </row>
    <row r="855" ht="20.05" customHeight="1">
      <c r="A855" s="15">
        <v>54</v>
      </c>
      <c r="B855" t="s" s="16">
        <f>CONCATENATE($A855,C855,G855,S855,R855)</f>
        <v>972</v>
      </c>
      <c r="C855" t="s" s="17">
        <v>37</v>
      </c>
      <c r="D855" s="18">
        <v>4</v>
      </c>
      <c r="E855" t="s" s="19">
        <v>967</v>
      </c>
      <c r="F855" s="18">
        <v>0</v>
      </c>
      <c r="G855" s="18">
        <v>0</v>
      </c>
      <c r="H855" t="s" s="19">
        <v>33</v>
      </c>
      <c r="I855" t="s" s="19">
        <v>968</v>
      </c>
      <c r="J855" s="18">
        <v>5288</v>
      </c>
      <c r="K855" s="18">
        <v>2652</v>
      </c>
      <c r="L855" s="18">
        <v>8124</v>
      </c>
      <c r="M855" s="20">
        <v>0.218767</v>
      </c>
      <c r="N855" s="18">
        <v>8</v>
      </c>
      <c r="O855" s="18">
        <v>1</v>
      </c>
      <c r="P855" s="18">
        <v>5</v>
      </c>
      <c r="Q855" s="18">
        <v>4</v>
      </c>
      <c r="R855" s="18">
        <v>1</v>
      </c>
      <c r="S855" t="s" s="19">
        <v>43</v>
      </c>
      <c r="T855" s="18">
        <v>0</v>
      </c>
      <c r="U855" s="18">
        <v>0</v>
      </c>
      <c r="V855" s="18">
        <v>100000</v>
      </c>
      <c r="W855" t="s" s="19">
        <v>39</v>
      </c>
    </row>
    <row r="856" ht="20.05" customHeight="1">
      <c r="A856" s="15">
        <v>54</v>
      </c>
      <c r="B856" t="s" s="16">
        <f>CONCATENATE($A856,C856,G856,S856,R856)</f>
        <v>973</v>
      </c>
      <c r="C856" t="s" s="17">
        <v>37</v>
      </c>
      <c r="D856" s="18">
        <v>4</v>
      </c>
      <c r="E856" t="s" s="19">
        <v>967</v>
      </c>
      <c r="F856" s="18">
        <v>0</v>
      </c>
      <c r="G856" s="18">
        <v>0</v>
      </c>
      <c r="H856" t="s" s="19">
        <v>33</v>
      </c>
      <c r="I856" t="s" s="19">
        <v>968</v>
      </c>
      <c r="J856" s="18">
        <v>5288</v>
      </c>
      <c r="K856" s="18">
        <v>2652</v>
      </c>
      <c r="L856" s="18">
        <v>8124</v>
      </c>
      <c r="M856" s="20">
        <v>0.102909</v>
      </c>
      <c r="N856" s="18">
        <v>8</v>
      </c>
      <c r="O856" s="18">
        <v>1</v>
      </c>
      <c r="P856" s="18">
        <v>3</v>
      </c>
      <c r="Q856" s="18">
        <v>2</v>
      </c>
      <c r="R856" s="18">
        <v>3</v>
      </c>
      <c r="S856" t="s" s="19">
        <v>43</v>
      </c>
      <c r="T856" s="18">
        <v>0</v>
      </c>
      <c r="U856" s="18">
        <v>0</v>
      </c>
      <c r="V856" s="18">
        <v>100000</v>
      </c>
      <c r="W856" t="s" s="19">
        <v>39</v>
      </c>
    </row>
    <row r="857" ht="20.05" customHeight="1">
      <c r="A857" s="15">
        <v>54</v>
      </c>
      <c r="B857" t="s" s="16">
        <f>CONCATENATE($A857,C857,G857,S857,R857)</f>
        <v>974</v>
      </c>
      <c r="C857" t="s" s="17">
        <v>37</v>
      </c>
      <c r="D857" s="18">
        <v>4</v>
      </c>
      <c r="E857" t="s" s="19">
        <v>967</v>
      </c>
      <c r="F857" s="18">
        <v>0</v>
      </c>
      <c r="G857" s="18">
        <v>0</v>
      </c>
      <c r="H857" t="s" s="19">
        <v>33</v>
      </c>
      <c r="I857" t="s" s="19">
        <v>968</v>
      </c>
      <c r="J857" s="18">
        <v>5288</v>
      </c>
      <c r="K857" s="18">
        <v>2652</v>
      </c>
      <c r="L857" s="18">
        <v>8124</v>
      </c>
      <c r="M857" s="20">
        <v>0.102971</v>
      </c>
      <c r="N857" s="18">
        <v>8</v>
      </c>
      <c r="O857" s="18">
        <v>1</v>
      </c>
      <c r="P857" s="18">
        <v>3</v>
      </c>
      <c r="Q857" s="18">
        <v>2</v>
      </c>
      <c r="R857" s="18">
        <v>5</v>
      </c>
      <c r="S857" t="s" s="19">
        <v>43</v>
      </c>
      <c r="T857" s="18">
        <v>0</v>
      </c>
      <c r="U857" s="18">
        <v>0</v>
      </c>
      <c r="V857" s="18">
        <v>100000</v>
      </c>
      <c r="W857" t="s" s="19">
        <v>39</v>
      </c>
    </row>
    <row r="858" ht="20.05" customHeight="1">
      <c r="A858" s="15">
        <v>54</v>
      </c>
      <c r="B858" t="s" s="16">
        <f>CONCATENATE($A858,C858,G858,S858,R858)</f>
        <v>975</v>
      </c>
      <c r="C858" t="s" s="17">
        <v>37</v>
      </c>
      <c r="D858" s="18">
        <v>4</v>
      </c>
      <c r="E858" t="s" s="19">
        <v>967</v>
      </c>
      <c r="F858" s="18">
        <v>0</v>
      </c>
      <c r="G858" s="18">
        <v>0</v>
      </c>
      <c r="H858" t="s" s="19">
        <v>33</v>
      </c>
      <c r="I858" t="s" s="19">
        <v>968</v>
      </c>
      <c r="J858" s="18">
        <v>5288</v>
      </c>
      <c r="K858" s="18">
        <v>2652</v>
      </c>
      <c r="L858" s="18">
        <v>8124</v>
      </c>
      <c r="M858" s="20">
        <v>0.219824</v>
      </c>
      <c r="N858" s="18">
        <v>8</v>
      </c>
      <c r="O858" s="18">
        <v>1</v>
      </c>
      <c r="P858" s="18">
        <v>5</v>
      </c>
      <c r="Q858" s="18">
        <v>4</v>
      </c>
      <c r="R858" s="18">
        <v>1</v>
      </c>
      <c r="S858" t="s" s="19">
        <v>47</v>
      </c>
      <c r="T858" s="18">
        <v>0</v>
      </c>
      <c r="U858" s="18">
        <v>0</v>
      </c>
      <c r="V858" s="18">
        <v>100000</v>
      </c>
      <c r="W858" t="s" s="19">
        <v>39</v>
      </c>
    </row>
    <row r="859" ht="20.05" customHeight="1">
      <c r="A859" s="15">
        <v>54</v>
      </c>
      <c r="B859" t="s" s="16">
        <f>CONCATENATE($A859,C859,G859,S859,R859)</f>
        <v>976</v>
      </c>
      <c r="C859" t="s" s="17">
        <v>37</v>
      </c>
      <c r="D859" s="18">
        <v>4</v>
      </c>
      <c r="E859" t="s" s="19">
        <v>967</v>
      </c>
      <c r="F859" s="18">
        <v>0</v>
      </c>
      <c r="G859" s="18">
        <v>0</v>
      </c>
      <c r="H859" t="s" s="19">
        <v>33</v>
      </c>
      <c r="I859" t="s" s="19">
        <v>968</v>
      </c>
      <c r="J859" s="18">
        <v>5288</v>
      </c>
      <c r="K859" s="18">
        <v>2652</v>
      </c>
      <c r="L859" s="18">
        <v>8124</v>
      </c>
      <c r="M859" s="20">
        <v>0.102985</v>
      </c>
      <c r="N859" s="18">
        <v>8</v>
      </c>
      <c r="O859" s="18">
        <v>1</v>
      </c>
      <c r="P859" s="18">
        <v>3</v>
      </c>
      <c r="Q859" s="18">
        <v>2</v>
      </c>
      <c r="R859" s="18">
        <v>3</v>
      </c>
      <c r="S859" t="s" s="19">
        <v>47</v>
      </c>
      <c r="T859" s="18">
        <v>0</v>
      </c>
      <c r="U859" s="18">
        <v>0</v>
      </c>
      <c r="V859" s="18">
        <v>100000</v>
      </c>
      <c r="W859" t="s" s="19">
        <v>39</v>
      </c>
    </row>
    <row r="860" ht="20.05" customHeight="1">
      <c r="A860" s="15">
        <v>54</v>
      </c>
      <c r="B860" t="s" s="16">
        <f>CONCATENATE($A860,C860,G860,S860,R860)</f>
        <v>977</v>
      </c>
      <c r="C860" t="s" s="17">
        <v>37</v>
      </c>
      <c r="D860" s="18">
        <v>4</v>
      </c>
      <c r="E860" t="s" s="19">
        <v>967</v>
      </c>
      <c r="F860" s="18">
        <v>0</v>
      </c>
      <c r="G860" s="18">
        <v>0</v>
      </c>
      <c r="H860" t="s" s="19">
        <v>33</v>
      </c>
      <c r="I860" t="s" s="19">
        <v>968</v>
      </c>
      <c r="J860" s="18">
        <v>5288</v>
      </c>
      <c r="K860" s="18">
        <v>2652</v>
      </c>
      <c r="L860" s="18">
        <v>8124</v>
      </c>
      <c r="M860" s="20">
        <v>0.102843</v>
      </c>
      <c r="N860" s="18">
        <v>8</v>
      </c>
      <c r="O860" s="18">
        <v>1</v>
      </c>
      <c r="P860" s="18">
        <v>3</v>
      </c>
      <c r="Q860" s="18">
        <v>2</v>
      </c>
      <c r="R860" s="18">
        <v>5</v>
      </c>
      <c r="S860" t="s" s="19">
        <v>47</v>
      </c>
      <c r="T860" s="18">
        <v>0</v>
      </c>
      <c r="U860" s="18">
        <v>0</v>
      </c>
      <c r="V860" s="18">
        <v>100000</v>
      </c>
      <c r="W860" t="s" s="19">
        <v>39</v>
      </c>
    </row>
    <row r="861" ht="20.05" customHeight="1">
      <c r="A861" s="15">
        <v>54</v>
      </c>
      <c r="B861" t="s" s="16">
        <f>CONCATENATE($A861,C861,G861,S861,R861)</f>
        <v>978</v>
      </c>
      <c r="C861" t="s" s="17">
        <v>31</v>
      </c>
      <c r="D861" s="18">
        <v>4</v>
      </c>
      <c r="E861" t="s" s="19">
        <v>967</v>
      </c>
      <c r="F861" s="18">
        <v>0</v>
      </c>
      <c r="G861" s="18">
        <v>1</v>
      </c>
      <c r="H861" t="s" s="19">
        <v>33</v>
      </c>
      <c r="I861" t="s" s="19">
        <v>968</v>
      </c>
      <c r="J861" s="18">
        <v>5299</v>
      </c>
      <c r="K861" s="18">
        <v>2663</v>
      </c>
      <c r="L861" s="18">
        <v>8146</v>
      </c>
      <c r="M861" s="20">
        <v>0.0894083</v>
      </c>
      <c r="N861" s="18">
        <v>8</v>
      </c>
      <c r="O861" s="18">
        <v>1</v>
      </c>
      <c r="P861" t="s" s="19">
        <v>35</v>
      </c>
      <c r="Q861" t="s" s="19">
        <v>35</v>
      </c>
      <c r="R861" t="s" s="19">
        <v>35</v>
      </c>
      <c r="S861" t="s" s="19">
        <v>35</v>
      </c>
      <c r="T861" t="s" s="19">
        <v>35</v>
      </c>
      <c r="U861" t="s" s="19">
        <v>35</v>
      </c>
      <c r="V861" t="s" s="19">
        <v>35</v>
      </c>
      <c r="W861" t="s" s="19">
        <v>35</v>
      </c>
    </row>
    <row r="862" ht="20.05" customHeight="1">
      <c r="A862" s="15">
        <v>54</v>
      </c>
      <c r="B862" t="s" s="16">
        <f>CONCATENATE($A862,C862,G862,S862,R862)</f>
        <v>979</v>
      </c>
      <c r="C862" t="s" s="17">
        <v>52</v>
      </c>
      <c r="D862" s="18">
        <v>4</v>
      </c>
      <c r="E862" t="s" s="19">
        <v>967</v>
      </c>
      <c r="F862" s="18">
        <v>0</v>
      </c>
      <c r="G862" s="18">
        <v>1</v>
      </c>
      <c r="H862" t="s" s="19">
        <v>33</v>
      </c>
      <c r="I862" t="s" s="19">
        <v>896</v>
      </c>
      <c r="J862" s="18">
        <v>1020</v>
      </c>
      <c r="K862" s="18">
        <v>518</v>
      </c>
      <c r="L862" s="18">
        <v>1159</v>
      </c>
      <c r="M862" s="20">
        <v>0.365503</v>
      </c>
      <c r="N862" s="18">
        <v>8</v>
      </c>
      <c r="O862" s="18">
        <v>1</v>
      </c>
      <c r="P862" t="s" s="19">
        <v>35</v>
      </c>
      <c r="Q862" t="s" s="19">
        <v>35</v>
      </c>
      <c r="R862" t="s" s="19">
        <v>35</v>
      </c>
      <c r="S862" t="s" s="19">
        <v>35</v>
      </c>
      <c r="T862" t="s" s="19">
        <v>35</v>
      </c>
      <c r="U862" t="s" s="19">
        <v>35</v>
      </c>
      <c r="V862" t="s" s="19">
        <v>35</v>
      </c>
      <c r="W862" t="s" s="19">
        <v>35</v>
      </c>
    </row>
    <row r="863" ht="20.05" customHeight="1">
      <c r="A863" s="15">
        <v>54</v>
      </c>
      <c r="B863" t="s" s="16">
        <f>CONCATENATE($A863,C863,G863,S863,R863)</f>
        <v>980</v>
      </c>
      <c r="C863" t="s" s="17">
        <v>37</v>
      </c>
      <c r="D863" s="18">
        <v>4</v>
      </c>
      <c r="E863" t="s" s="19">
        <v>967</v>
      </c>
      <c r="F863" s="18">
        <v>0</v>
      </c>
      <c r="G863" s="18">
        <v>1</v>
      </c>
      <c r="H863" t="s" s="19">
        <v>33</v>
      </c>
      <c r="I863" t="s" s="19">
        <v>968</v>
      </c>
      <c r="J863" s="18">
        <v>5288</v>
      </c>
      <c r="K863" s="18">
        <v>2652</v>
      </c>
      <c r="L863" s="18">
        <v>8124</v>
      </c>
      <c r="M863" s="20">
        <v>0.103279</v>
      </c>
      <c r="N863" s="18">
        <v>8</v>
      </c>
      <c r="O863" s="18">
        <v>1</v>
      </c>
      <c r="P863" s="18">
        <v>3</v>
      </c>
      <c r="Q863" s="18">
        <v>2</v>
      </c>
      <c r="R863" s="18">
        <v>3</v>
      </c>
      <c r="S863" t="s" s="19">
        <v>43</v>
      </c>
      <c r="T863" s="18">
        <v>0</v>
      </c>
      <c r="U863" s="18">
        <v>0</v>
      </c>
      <c r="V863" s="18">
        <v>100000</v>
      </c>
      <c r="W863" t="s" s="19">
        <v>55</v>
      </c>
    </row>
    <row r="864" ht="20.05" customHeight="1">
      <c r="A864" s="15">
        <v>54</v>
      </c>
      <c r="B864" t="s" s="16">
        <f>CONCATENATE($A864,C864,G864,S864,R864)</f>
        <v>981</v>
      </c>
      <c r="C864" t="s" s="17">
        <v>57</v>
      </c>
      <c r="D864" s="18">
        <v>4</v>
      </c>
      <c r="E864" t="s" s="19">
        <v>967</v>
      </c>
      <c r="F864" s="18">
        <v>0</v>
      </c>
      <c r="G864" s="18">
        <v>0</v>
      </c>
      <c r="H864" t="s" s="19">
        <v>80</v>
      </c>
      <c r="I864" t="s" s="19">
        <v>909</v>
      </c>
      <c r="J864" s="18">
        <v>8868</v>
      </c>
      <c r="K864" s="18">
        <v>4442</v>
      </c>
      <c r="L864" s="18">
        <v>14951</v>
      </c>
      <c r="M864" s="20">
        <v>1112.23</v>
      </c>
      <c r="N864" s="18">
        <v>4</v>
      </c>
      <c r="O864" s="18">
        <v>1</v>
      </c>
      <c r="P864" t="s" s="19">
        <v>35</v>
      </c>
      <c r="Q864" t="s" s="19">
        <v>35</v>
      </c>
      <c r="R864" t="s" s="19">
        <v>35</v>
      </c>
      <c r="S864" t="s" s="19">
        <v>35</v>
      </c>
      <c r="T864" t="s" s="19">
        <v>35</v>
      </c>
      <c r="U864" t="s" s="19">
        <v>35</v>
      </c>
      <c r="V864" t="s" s="19">
        <v>35</v>
      </c>
      <c r="W864" t="s" s="19">
        <v>35</v>
      </c>
    </row>
    <row r="865" ht="20.05" customHeight="1">
      <c r="A865" s="15">
        <v>54</v>
      </c>
      <c r="B865" t="s" s="16">
        <f>CONCATENATE($A865,C865,G865,S865,R865)</f>
        <v>982</v>
      </c>
      <c r="C865" t="s" s="17">
        <v>60</v>
      </c>
      <c r="D865" s="18">
        <v>4</v>
      </c>
      <c r="E865" t="s" s="19">
        <v>967</v>
      </c>
      <c r="F865" s="18">
        <v>0</v>
      </c>
      <c r="G865" s="18">
        <v>0</v>
      </c>
      <c r="H865" t="s" s="19">
        <v>63</v>
      </c>
      <c r="I865" t="s" s="19">
        <v>909</v>
      </c>
      <c r="J865" s="18">
        <v>9136</v>
      </c>
      <c r="K865" s="18">
        <v>4576</v>
      </c>
      <c r="L865" s="18">
        <v>15334</v>
      </c>
      <c r="M865" s="20">
        <v>1800.16</v>
      </c>
      <c r="N865" s="18">
        <v>4</v>
      </c>
      <c r="O865" s="18">
        <v>1</v>
      </c>
      <c r="P865" t="s" s="19">
        <v>35</v>
      </c>
      <c r="Q865" t="s" s="19">
        <v>35</v>
      </c>
      <c r="R865" t="s" s="19">
        <v>35</v>
      </c>
      <c r="S865" t="s" s="19">
        <v>35</v>
      </c>
      <c r="T865" t="s" s="19">
        <v>35</v>
      </c>
      <c r="U865" t="s" s="19">
        <v>35</v>
      </c>
      <c r="V865" t="s" s="19">
        <v>35</v>
      </c>
      <c r="W865" t="s" s="19">
        <v>35</v>
      </c>
    </row>
    <row r="866" ht="20.05" customHeight="1">
      <c r="A866" s="15">
        <v>54</v>
      </c>
      <c r="B866" t="s" s="16">
        <f>CONCATENATE($A866,C866,G866,S866,R866)</f>
        <v>983</v>
      </c>
      <c r="C866" t="s" s="17">
        <v>62</v>
      </c>
      <c r="D866" s="18">
        <v>4</v>
      </c>
      <c r="E866" t="s" s="19">
        <v>967</v>
      </c>
      <c r="F866" s="18">
        <v>0</v>
      </c>
      <c r="G866" s="18">
        <v>0</v>
      </c>
      <c r="H866" t="s" s="19">
        <v>80</v>
      </c>
      <c r="I866" t="s" s="19">
        <v>909</v>
      </c>
      <c r="J866" s="18">
        <v>8868</v>
      </c>
      <c r="K866" s="18">
        <v>4442</v>
      </c>
      <c r="L866" s="18">
        <v>14855</v>
      </c>
      <c r="M866" s="20">
        <v>9.3314</v>
      </c>
      <c r="N866" s="18">
        <v>4</v>
      </c>
      <c r="O866" s="18">
        <v>1</v>
      </c>
      <c r="P866" t="s" s="19">
        <v>35</v>
      </c>
      <c r="Q866" t="s" s="19">
        <v>35</v>
      </c>
      <c r="R866" t="s" s="19">
        <v>35</v>
      </c>
      <c r="S866" t="s" s="19">
        <v>35</v>
      </c>
      <c r="T866" t="s" s="19">
        <v>35</v>
      </c>
      <c r="U866" t="s" s="19">
        <v>35</v>
      </c>
      <c r="V866" t="s" s="19">
        <v>35</v>
      </c>
      <c r="W866" t="s" s="19">
        <v>35</v>
      </c>
    </row>
    <row r="867" ht="20.05" customHeight="1">
      <c r="A867" s="15">
        <v>55</v>
      </c>
      <c r="B867" t="s" s="16">
        <f>CONCATENATE($A867,C867,G867,S867,R867)</f>
        <v>984</v>
      </c>
      <c r="C867" t="s" s="17">
        <v>31</v>
      </c>
      <c r="D867" s="18">
        <v>4</v>
      </c>
      <c r="E867" t="s" s="19">
        <v>893</v>
      </c>
      <c r="F867" s="18">
        <v>1</v>
      </c>
      <c r="G867" s="18">
        <v>0</v>
      </c>
      <c r="H867" t="s" s="19">
        <v>80</v>
      </c>
      <c r="I867" t="s" s="19">
        <v>985</v>
      </c>
      <c r="J867" s="18">
        <v>4704</v>
      </c>
      <c r="K867" s="18">
        <v>2360</v>
      </c>
      <c r="L867" s="18">
        <v>7072</v>
      </c>
      <c r="M867" s="20">
        <v>0.142858</v>
      </c>
      <c r="N867" s="18">
        <v>8</v>
      </c>
      <c r="O867" s="18">
        <v>1</v>
      </c>
      <c r="P867" t="s" s="19">
        <v>35</v>
      </c>
      <c r="Q867" t="s" s="19">
        <v>35</v>
      </c>
      <c r="R867" t="s" s="19">
        <v>35</v>
      </c>
      <c r="S867" t="s" s="19">
        <v>35</v>
      </c>
      <c r="T867" t="s" s="19">
        <v>35</v>
      </c>
      <c r="U867" t="s" s="19">
        <v>35</v>
      </c>
      <c r="V867" t="s" s="19">
        <v>35</v>
      </c>
      <c r="W867" t="s" s="19">
        <v>35</v>
      </c>
    </row>
    <row r="868" ht="20.05" customHeight="1">
      <c r="A868" s="15">
        <v>55</v>
      </c>
      <c r="B868" t="s" s="16">
        <f>CONCATENATE($A868,C868,G868,S868,R868)</f>
        <v>986</v>
      </c>
      <c r="C868" t="s" s="17">
        <v>37</v>
      </c>
      <c r="D868" s="18">
        <v>4</v>
      </c>
      <c r="E868" t="s" s="19">
        <v>893</v>
      </c>
      <c r="F868" s="18">
        <v>1</v>
      </c>
      <c r="G868" s="18">
        <v>0</v>
      </c>
      <c r="H868" t="s" s="19">
        <v>80</v>
      </c>
      <c r="I868" t="s" s="19">
        <v>985</v>
      </c>
      <c r="J868" s="18">
        <v>4704</v>
      </c>
      <c r="K868" s="18">
        <v>2360</v>
      </c>
      <c r="L868" s="18">
        <v>7072</v>
      </c>
      <c r="M868" s="20">
        <v>0.425007</v>
      </c>
      <c r="N868" s="18">
        <v>8</v>
      </c>
      <c r="O868" s="18">
        <v>1</v>
      </c>
      <c r="P868" s="18">
        <v>4</v>
      </c>
      <c r="Q868" s="18">
        <v>2</v>
      </c>
      <c r="R868" s="18">
        <v>1</v>
      </c>
      <c r="S868" t="s" s="19">
        <v>38</v>
      </c>
      <c r="T868" s="18">
        <v>0</v>
      </c>
      <c r="U868" s="18">
        <v>0</v>
      </c>
      <c r="V868" s="18">
        <v>100000</v>
      </c>
      <c r="W868" t="s" s="19">
        <v>39</v>
      </c>
    </row>
    <row r="869" ht="20.05" customHeight="1">
      <c r="A869" s="15">
        <v>55</v>
      </c>
      <c r="B869" t="s" s="16">
        <f>CONCATENATE($A869,C869,G869,S869,R869)</f>
        <v>987</v>
      </c>
      <c r="C869" t="s" s="17">
        <v>37</v>
      </c>
      <c r="D869" s="18">
        <v>4</v>
      </c>
      <c r="E869" t="s" s="19">
        <v>893</v>
      </c>
      <c r="F869" s="18">
        <v>1</v>
      </c>
      <c r="G869" s="18">
        <v>0</v>
      </c>
      <c r="H869" t="s" s="19">
        <v>80</v>
      </c>
      <c r="I869" t="s" s="19">
        <v>985</v>
      </c>
      <c r="J869" s="18">
        <v>4704</v>
      </c>
      <c r="K869" s="18">
        <v>2360</v>
      </c>
      <c r="L869" s="18">
        <v>7072</v>
      </c>
      <c r="M869" s="20">
        <v>0.363449</v>
      </c>
      <c r="N869" s="18">
        <v>8</v>
      </c>
      <c r="O869" s="18">
        <v>1</v>
      </c>
      <c r="P869" s="18">
        <v>3</v>
      </c>
      <c r="Q869" s="18">
        <v>1</v>
      </c>
      <c r="R869" s="18">
        <v>3</v>
      </c>
      <c r="S869" t="s" s="19">
        <v>38</v>
      </c>
      <c r="T869" s="18">
        <v>0</v>
      </c>
      <c r="U869" s="18">
        <v>0</v>
      </c>
      <c r="V869" s="18">
        <v>100000</v>
      </c>
      <c r="W869" t="s" s="19">
        <v>39</v>
      </c>
    </row>
    <row r="870" ht="20.05" customHeight="1">
      <c r="A870" s="15">
        <v>55</v>
      </c>
      <c r="B870" t="s" s="16">
        <f>CONCATENATE($A870,C870,G870,S870,R870)</f>
        <v>988</v>
      </c>
      <c r="C870" t="s" s="17">
        <v>37</v>
      </c>
      <c r="D870" s="18">
        <v>4</v>
      </c>
      <c r="E870" t="s" s="19">
        <v>893</v>
      </c>
      <c r="F870" s="18">
        <v>1</v>
      </c>
      <c r="G870" s="18">
        <v>0</v>
      </c>
      <c r="H870" t="s" s="19">
        <v>80</v>
      </c>
      <c r="I870" t="s" s="19">
        <v>985</v>
      </c>
      <c r="J870" s="18">
        <v>4704</v>
      </c>
      <c r="K870" s="18">
        <v>2360</v>
      </c>
      <c r="L870" s="18">
        <v>7072</v>
      </c>
      <c r="M870" s="20">
        <v>0.363124</v>
      </c>
      <c r="N870" s="18">
        <v>8</v>
      </c>
      <c r="O870" s="18">
        <v>1</v>
      </c>
      <c r="P870" s="18">
        <v>3</v>
      </c>
      <c r="Q870" s="18">
        <v>1</v>
      </c>
      <c r="R870" s="18">
        <v>5</v>
      </c>
      <c r="S870" t="s" s="19">
        <v>38</v>
      </c>
      <c r="T870" s="18">
        <v>0</v>
      </c>
      <c r="U870" s="18">
        <v>0</v>
      </c>
      <c r="V870" s="18">
        <v>100000</v>
      </c>
      <c r="W870" t="s" s="19">
        <v>39</v>
      </c>
    </row>
    <row r="871" ht="20.05" customHeight="1">
      <c r="A871" s="15">
        <v>55</v>
      </c>
      <c r="B871" t="s" s="16">
        <f>CONCATENATE($A871,C871,G871,S871,R871)</f>
        <v>989</v>
      </c>
      <c r="C871" t="s" s="17">
        <v>37</v>
      </c>
      <c r="D871" s="18">
        <v>4</v>
      </c>
      <c r="E871" t="s" s="19">
        <v>893</v>
      </c>
      <c r="F871" s="18">
        <v>1</v>
      </c>
      <c r="G871" s="18">
        <v>0</v>
      </c>
      <c r="H871" t="s" s="19">
        <v>80</v>
      </c>
      <c r="I871" t="s" s="19">
        <v>990</v>
      </c>
      <c r="J871" s="18">
        <v>4216</v>
      </c>
      <c r="K871" s="18">
        <v>2116</v>
      </c>
      <c r="L871" s="18">
        <v>6166</v>
      </c>
      <c r="M871" s="20">
        <v>0.156706</v>
      </c>
      <c r="N871" s="18">
        <v>8</v>
      </c>
      <c r="O871" s="18">
        <v>1</v>
      </c>
      <c r="P871" s="18">
        <v>3</v>
      </c>
      <c r="Q871" s="18">
        <v>1</v>
      </c>
      <c r="R871" s="18">
        <v>1</v>
      </c>
      <c r="S871" t="s" s="19">
        <v>43</v>
      </c>
      <c r="T871" s="18">
        <v>0</v>
      </c>
      <c r="U871" s="18">
        <v>0</v>
      </c>
      <c r="V871" s="18">
        <v>100000</v>
      </c>
      <c r="W871" t="s" s="19">
        <v>39</v>
      </c>
    </row>
    <row r="872" ht="20.05" customHeight="1">
      <c r="A872" s="15">
        <v>55</v>
      </c>
      <c r="B872" t="s" s="16">
        <f>CONCATENATE($A872,C872,G872,S872,R872)</f>
        <v>991</v>
      </c>
      <c r="C872" t="s" s="17">
        <v>37</v>
      </c>
      <c r="D872" s="18">
        <v>4</v>
      </c>
      <c r="E872" t="s" s="19">
        <v>893</v>
      </c>
      <c r="F872" s="18">
        <v>1</v>
      </c>
      <c r="G872" s="18">
        <v>0</v>
      </c>
      <c r="H872" t="s" s="19">
        <v>80</v>
      </c>
      <c r="I872" t="s" s="19">
        <v>985</v>
      </c>
      <c r="J872" s="18">
        <v>4704</v>
      </c>
      <c r="K872" s="18">
        <v>2360</v>
      </c>
      <c r="L872" s="18">
        <v>7072</v>
      </c>
      <c r="M872" s="20">
        <v>0.177243</v>
      </c>
      <c r="N872" s="18">
        <v>8</v>
      </c>
      <c r="O872" s="18">
        <v>1</v>
      </c>
      <c r="P872" s="18">
        <v>3</v>
      </c>
      <c r="Q872" s="18">
        <v>1</v>
      </c>
      <c r="R872" s="18">
        <v>3</v>
      </c>
      <c r="S872" t="s" s="19">
        <v>43</v>
      </c>
      <c r="T872" s="18">
        <v>0</v>
      </c>
      <c r="U872" s="18">
        <v>0</v>
      </c>
      <c r="V872" s="18">
        <v>100000</v>
      </c>
      <c r="W872" t="s" s="19">
        <v>39</v>
      </c>
    </row>
    <row r="873" ht="20.05" customHeight="1">
      <c r="A873" s="15">
        <v>55</v>
      </c>
      <c r="B873" t="s" s="16">
        <f>CONCATENATE($A873,C873,G873,S873,R873)</f>
        <v>992</v>
      </c>
      <c r="C873" t="s" s="17">
        <v>37</v>
      </c>
      <c r="D873" s="18">
        <v>4</v>
      </c>
      <c r="E873" t="s" s="19">
        <v>893</v>
      </c>
      <c r="F873" s="18">
        <v>1</v>
      </c>
      <c r="G873" s="18">
        <v>0</v>
      </c>
      <c r="H873" t="s" s="19">
        <v>80</v>
      </c>
      <c r="I873" t="s" s="19">
        <v>985</v>
      </c>
      <c r="J873" s="18">
        <v>4704</v>
      </c>
      <c r="K873" s="18">
        <v>2360</v>
      </c>
      <c r="L873" s="18">
        <v>7072</v>
      </c>
      <c r="M873" s="20">
        <v>0.178178</v>
      </c>
      <c r="N873" s="18">
        <v>8</v>
      </c>
      <c r="O873" s="18">
        <v>1</v>
      </c>
      <c r="P873" s="18">
        <v>3</v>
      </c>
      <c r="Q873" s="18">
        <v>1</v>
      </c>
      <c r="R873" s="18">
        <v>5</v>
      </c>
      <c r="S873" t="s" s="19">
        <v>43</v>
      </c>
      <c r="T873" s="18">
        <v>0</v>
      </c>
      <c r="U873" s="18">
        <v>0</v>
      </c>
      <c r="V873" s="18">
        <v>100000</v>
      </c>
      <c r="W873" t="s" s="19">
        <v>39</v>
      </c>
    </row>
    <row r="874" ht="20.05" customHeight="1">
      <c r="A874" s="15">
        <v>55</v>
      </c>
      <c r="B874" t="s" s="16">
        <f>CONCATENATE($A874,C874,G874,S874,R874)</f>
        <v>993</v>
      </c>
      <c r="C874" t="s" s="17">
        <v>37</v>
      </c>
      <c r="D874" s="18">
        <v>4</v>
      </c>
      <c r="E874" t="s" s="19">
        <v>893</v>
      </c>
      <c r="F874" s="18">
        <v>1</v>
      </c>
      <c r="G874" s="18">
        <v>0</v>
      </c>
      <c r="H874" t="s" s="19">
        <v>80</v>
      </c>
      <c r="I874" t="s" s="19">
        <v>990</v>
      </c>
      <c r="J874" s="18">
        <v>4216</v>
      </c>
      <c r="K874" s="18">
        <v>2116</v>
      </c>
      <c r="L874" s="18">
        <v>6166</v>
      </c>
      <c r="M874" s="20">
        <v>0.156747</v>
      </c>
      <c r="N874" s="18">
        <v>8</v>
      </c>
      <c r="O874" s="18">
        <v>1</v>
      </c>
      <c r="P874" s="18">
        <v>3</v>
      </c>
      <c r="Q874" s="18">
        <v>1</v>
      </c>
      <c r="R874" s="18">
        <v>1</v>
      </c>
      <c r="S874" t="s" s="19">
        <v>47</v>
      </c>
      <c r="T874" s="18">
        <v>0</v>
      </c>
      <c r="U874" s="18">
        <v>0</v>
      </c>
      <c r="V874" s="18">
        <v>100000</v>
      </c>
      <c r="W874" t="s" s="19">
        <v>39</v>
      </c>
    </row>
    <row r="875" ht="20.05" customHeight="1">
      <c r="A875" s="15">
        <v>55</v>
      </c>
      <c r="B875" t="s" s="16">
        <f>CONCATENATE($A875,C875,G875,S875,R875)</f>
        <v>994</v>
      </c>
      <c r="C875" t="s" s="17">
        <v>37</v>
      </c>
      <c r="D875" s="18">
        <v>4</v>
      </c>
      <c r="E875" t="s" s="19">
        <v>893</v>
      </c>
      <c r="F875" s="18">
        <v>1</v>
      </c>
      <c r="G875" s="18">
        <v>0</v>
      </c>
      <c r="H875" t="s" s="19">
        <v>80</v>
      </c>
      <c r="I875" t="s" s="19">
        <v>985</v>
      </c>
      <c r="J875" s="18">
        <v>4704</v>
      </c>
      <c r="K875" s="18">
        <v>2360</v>
      </c>
      <c r="L875" s="18">
        <v>7072</v>
      </c>
      <c r="M875" s="20">
        <v>0.177307</v>
      </c>
      <c r="N875" s="18">
        <v>8</v>
      </c>
      <c r="O875" s="18">
        <v>1</v>
      </c>
      <c r="P875" s="18">
        <v>3</v>
      </c>
      <c r="Q875" s="18">
        <v>1</v>
      </c>
      <c r="R875" s="18">
        <v>3</v>
      </c>
      <c r="S875" t="s" s="19">
        <v>47</v>
      </c>
      <c r="T875" s="18">
        <v>0</v>
      </c>
      <c r="U875" s="18">
        <v>0</v>
      </c>
      <c r="V875" s="18">
        <v>100000</v>
      </c>
      <c r="W875" t="s" s="19">
        <v>39</v>
      </c>
    </row>
    <row r="876" ht="20.05" customHeight="1">
      <c r="A876" s="15">
        <v>55</v>
      </c>
      <c r="B876" t="s" s="16">
        <f>CONCATENATE($A876,C876,G876,S876,R876)</f>
        <v>995</v>
      </c>
      <c r="C876" t="s" s="17">
        <v>37</v>
      </c>
      <c r="D876" s="18">
        <v>4</v>
      </c>
      <c r="E876" t="s" s="19">
        <v>893</v>
      </c>
      <c r="F876" s="18">
        <v>1</v>
      </c>
      <c r="G876" s="18">
        <v>0</v>
      </c>
      <c r="H876" t="s" s="19">
        <v>80</v>
      </c>
      <c r="I876" t="s" s="19">
        <v>985</v>
      </c>
      <c r="J876" s="18">
        <v>4704</v>
      </c>
      <c r="K876" s="18">
        <v>2360</v>
      </c>
      <c r="L876" s="18">
        <v>7072</v>
      </c>
      <c r="M876" s="20">
        <v>0.362921</v>
      </c>
      <c r="N876" s="18">
        <v>8</v>
      </c>
      <c r="O876" s="18">
        <v>1</v>
      </c>
      <c r="P876" s="18">
        <v>3</v>
      </c>
      <c r="Q876" s="18">
        <v>1</v>
      </c>
      <c r="R876" s="18">
        <v>5</v>
      </c>
      <c r="S876" t="s" s="19">
        <v>47</v>
      </c>
      <c r="T876" s="18">
        <v>0</v>
      </c>
      <c r="U876" s="18">
        <v>0</v>
      </c>
      <c r="V876" s="18">
        <v>100000</v>
      </c>
      <c r="W876" t="s" s="19">
        <v>39</v>
      </c>
    </row>
    <row r="877" ht="20.05" customHeight="1">
      <c r="A877" s="15">
        <v>55</v>
      </c>
      <c r="B877" t="s" s="16">
        <f>CONCATENATE($A877,C877,G877,S877,R877)</f>
        <v>996</v>
      </c>
      <c r="C877" t="s" s="17">
        <v>31</v>
      </c>
      <c r="D877" s="18">
        <v>4</v>
      </c>
      <c r="E877" t="s" s="19">
        <v>893</v>
      </c>
      <c r="F877" s="18">
        <v>1</v>
      </c>
      <c r="G877" s="18">
        <v>1</v>
      </c>
      <c r="H877" t="s" s="19">
        <v>80</v>
      </c>
      <c r="I877" t="s" s="19">
        <v>985</v>
      </c>
      <c r="J877" s="18">
        <v>4714</v>
      </c>
      <c r="K877" s="18">
        <v>2370</v>
      </c>
      <c r="L877" s="18">
        <v>7092</v>
      </c>
      <c r="M877" s="20">
        <v>0.165854</v>
      </c>
      <c r="N877" s="18">
        <v>8</v>
      </c>
      <c r="O877" s="18">
        <v>1</v>
      </c>
      <c r="P877" t="s" s="19">
        <v>35</v>
      </c>
      <c r="Q877" t="s" s="19">
        <v>35</v>
      </c>
      <c r="R877" t="s" s="19">
        <v>35</v>
      </c>
      <c r="S877" t="s" s="19">
        <v>35</v>
      </c>
      <c r="T877" t="s" s="19">
        <v>35</v>
      </c>
      <c r="U877" t="s" s="19">
        <v>35</v>
      </c>
      <c r="V877" t="s" s="19">
        <v>35</v>
      </c>
      <c r="W877" t="s" s="19">
        <v>35</v>
      </c>
    </row>
    <row r="878" ht="20.05" customHeight="1">
      <c r="A878" s="15">
        <v>55</v>
      </c>
      <c r="B878" t="s" s="16">
        <f>CONCATENATE($A878,C878,G878,S878,R878)</f>
        <v>997</v>
      </c>
      <c r="C878" t="s" s="17">
        <v>52</v>
      </c>
      <c r="D878" s="18">
        <v>4</v>
      </c>
      <c r="E878" t="s" s="19">
        <v>893</v>
      </c>
      <c r="F878" s="18">
        <v>1</v>
      </c>
      <c r="G878" s="18">
        <v>1</v>
      </c>
      <c r="H878" t="s" s="19">
        <v>80</v>
      </c>
      <c r="I878" t="s" s="19">
        <v>896</v>
      </c>
      <c r="J878" s="18">
        <v>956</v>
      </c>
      <c r="K878" s="18">
        <v>486</v>
      </c>
      <c r="L878" s="18">
        <v>1065</v>
      </c>
      <c r="M878" s="20">
        <v>0.277245</v>
      </c>
      <c r="N878" s="18">
        <v>8</v>
      </c>
      <c r="O878" s="18">
        <v>1</v>
      </c>
      <c r="P878" t="s" s="19">
        <v>35</v>
      </c>
      <c r="Q878" t="s" s="19">
        <v>35</v>
      </c>
      <c r="R878" t="s" s="19">
        <v>35</v>
      </c>
      <c r="S878" t="s" s="19">
        <v>35</v>
      </c>
      <c r="T878" t="s" s="19">
        <v>35</v>
      </c>
      <c r="U878" t="s" s="19">
        <v>35</v>
      </c>
      <c r="V878" t="s" s="19">
        <v>35</v>
      </c>
      <c r="W878" t="s" s="19">
        <v>35</v>
      </c>
    </row>
    <row r="879" ht="20.05" customHeight="1">
      <c r="A879" s="15">
        <v>55</v>
      </c>
      <c r="B879" t="s" s="16">
        <f>CONCATENATE($A879,C879,G879,S879,R879)</f>
        <v>998</v>
      </c>
      <c r="C879" t="s" s="17">
        <v>37</v>
      </c>
      <c r="D879" s="18">
        <v>4</v>
      </c>
      <c r="E879" t="s" s="19">
        <v>893</v>
      </c>
      <c r="F879" s="18">
        <v>1</v>
      </c>
      <c r="G879" s="18">
        <v>1</v>
      </c>
      <c r="H879" t="s" s="19">
        <v>80</v>
      </c>
      <c r="I879" t="s" s="19">
        <v>985</v>
      </c>
      <c r="J879" s="18">
        <v>4704</v>
      </c>
      <c r="K879" s="18">
        <v>2360</v>
      </c>
      <c r="L879" s="18">
        <v>7072</v>
      </c>
      <c r="M879" s="20">
        <v>0.178928</v>
      </c>
      <c r="N879" s="18">
        <v>8</v>
      </c>
      <c r="O879" s="18">
        <v>1</v>
      </c>
      <c r="P879" s="18">
        <v>3</v>
      </c>
      <c r="Q879" s="18">
        <v>1</v>
      </c>
      <c r="R879" s="18">
        <v>3</v>
      </c>
      <c r="S879" t="s" s="19">
        <v>43</v>
      </c>
      <c r="T879" s="18">
        <v>0</v>
      </c>
      <c r="U879" s="18">
        <v>0</v>
      </c>
      <c r="V879" s="18">
        <v>100000</v>
      </c>
      <c r="W879" t="s" s="19">
        <v>55</v>
      </c>
    </row>
    <row r="880" ht="20.05" customHeight="1">
      <c r="A880" s="15">
        <v>55</v>
      </c>
      <c r="B880" t="s" s="16">
        <f>CONCATENATE($A880,C880,G880,S880,R880)</f>
        <v>999</v>
      </c>
      <c r="C880" t="s" s="17">
        <v>57</v>
      </c>
      <c r="D880" s="18">
        <v>4</v>
      </c>
      <c r="E880" t="s" s="19">
        <v>893</v>
      </c>
      <c r="F880" s="18">
        <v>0</v>
      </c>
      <c r="G880" s="18">
        <v>0</v>
      </c>
      <c r="H880" t="s" s="19">
        <v>80</v>
      </c>
      <c r="I880" t="s" s="19">
        <v>909</v>
      </c>
      <c r="J880" s="18">
        <v>4288</v>
      </c>
      <c r="K880" s="18">
        <v>2152</v>
      </c>
      <c r="L880" s="18">
        <v>6162</v>
      </c>
      <c r="M880" s="20">
        <v>0.559659</v>
      </c>
      <c r="N880" s="18">
        <v>4</v>
      </c>
      <c r="O880" s="18">
        <v>1</v>
      </c>
      <c r="P880" t="s" s="19">
        <v>35</v>
      </c>
      <c r="Q880" t="s" s="19">
        <v>35</v>
      </c>
      <c r="R880" t="s" s="19">
        <v>35</v>
      </c>
      <c r="S880" t="s" s="19">
        <v>35</v>
      </c>
      <c r="T880" t="s" s="19">
        <v>35</v>
      </c>
      <c r="U880" t="s" s="19">
        <v>35</v>
      </c>
      <c r="V880" t="s" s="19">
        <v>35</v>
      </c>
      <c r="W880" t="s" s="19">
        <v>35</v>
      </c>
    </row>
    <row r="881" ht="20.05" customHeight="1">
      <c r="A881" s="15">
        <v>55</v>
      </c>
      <c r="B881" t="s" s="16">
        <f>CONCATENATE($A881,C881,G881,S881,R881)</f>
        <v>1000</v>
      </c>
      <c r="C881" t="s" s="17">
        <v>60</v>
      </c>
      <c r="D881" s="18">
        <v>4</v>
      </c>
      <c r="E881" t="s" s="19">
        <v>893</v>
      </c>
      <c r="F881" s="18">
        <v>0</v>
      </c>
      <c r="G881" s="18">
        <v>0</v>
      </c>
      <c r="H881" t="s" s="19">
        <v>80</v>
      </c>
      <c r="I881" t="s" s="19">
        <v>909</v>
      </c>
      <c r="J881" s="18">
        <v>4288</v>
      </c>
      <c r="K881" s="18">
        <v>2152</v>
      </c>
      <c r="L881" s="18">
        <v>6162</v>
      </c>
      <c r="M881" s="20">
        <v>0.404946</v>
      </c>
      <c r="N881" s="18">
        <v>4</v>
      </c>
      <c r="O881" s="18">
        <v>1</v>
      </c>
      <c r="P881" t="s" s="19">
        <v>35</v>
      </c>
      <c r="Q881" t="s" s="19">
        <v>35</v>
      </c>
      <c r="R881" t="s" s="19">
        <v>35</v>
      </c>
      <c r="S881" t="s" s="19">
        <v>35</v>
      </c>
      <c r="T881" t="s" s="19">
        <v>35</v>
      </c>
      <c r="U881" t="s" s="19">
        <v>35</v>
      </c>
      <c r="V881" t="s" s="19">
        <v>35</v>
      </c>
      <c r="W881" t="s" s="19">
        <v>35</v>
      </c>
    </row>
    <row r="882" ht="20.05" customHeight="1">
      <c r="A882" s="15">
        <v>55</v>
      </c>
      <c r="B882" t="s" s="16">
        <f>CONCATENATE($A882,C882,G882,S882,R882)</f>
        <v>1001</v>
      </c>
      <c r="C882" t="s" s="17">
        <v>62</v>
      </c>
      <c r="D882" s="18">
        <v>4</v>
      </c>
      <c r="E882" t="s" s="19">
        <v>893</v>
      </c>
      <c r="F882" s="18">
        <v>0</v>
      </c>
      <c r="G882" s="18">
        <v>0</v>
      </c>
      <c r="H882" t="s" s="19">
        <v>80</v>
      </c>
      <c r="I882" t="s" s="19">
        <v>909</v>
      </c>
      <c r="J882" s="18">
        <v>4288</v>
      </c>
      <c r="K882" s="18">
        <v>2152</v>
      </c>
      <c r="L882" s="18">
        <v>6162</v>
      </c>
      <c r="M882" s="20">
        <v>0.386158</v>
      </c>
      <c r="N882" s="18">
        <v>4</v>
      </c>
      <c r="O882" s="18">
        <v>1</v>
      </c>
      <c r="P882" t="s" s="19">
        <v>35</v>
      </c>
      <c r="Q882" t="s" s="19">
        <v>35</v>
      </c>
      <c r="R882" t="s" s="19">
        <v>35</v>
      </c>
      <c r="S882" t="s" s="19">
        <v>35</v>
      </c>
      <c r="T882" t="s" s="19">
        <v>35</v>
      </c>
      <c r="U882" t="s" s="19">
        <v>35</v>
      </c>
      <c r="V882" t="s" s="19">
        <v>35</v>
      </c>
      <c r="W882" t="s" s="19">
        <v>35</v>
      </c>
    </row>
    <row r="883" ht="20.05" customHeight="1">
      <c r="A883" s="15">
        <v>56</v>
      </c>
      <c r="B883" t="s" s="16">
        <f>CONCATENATE($A883,C883,G883,S883,R883)</f>
        <v>1002</v>
      </c>
      <c r="C883" t="s" s="17">
        <v>31</v>
      </c>
      <c r="D883" s="18">
        <v>4</v>
      </c>
      <c r="E883" t="s" s="19">
        <v>1003</v>
      </c>
      <c r="F883" s="18">
        <v>1</v>
      </c>
      <c r="G883" s="18">
        <v>0</v>
      </c>
      <c r="H883" t="s" s="19">
        <v>80</v>
      </c>
      <c r="I883" t="s" s="19">
        <v>1004</v>
      </c>
      <c r="J883" s="18">
        <v>7616</v>
      </c>
      <c r="K883" s="18">
        <v>3816</v>
      </c>
      <c r="L883" s="18">
        <v>12258</v>
      </c>
      <c r="M883" s="20">
        <v>1.68541</v>
      </c>
      <c r="N883" s="18">
        <v>8</v>
      </c>
      <c r="O883" s="18">
        <v>1</v>
      </c>
      <c r="P883" t="s" s="19">
        <v>35</v>
      </c>
      <c r="Q883" t="s" s="19">
        <v>35</v>
      </c>
      <c r="R883" t="s" s="19">
        <v>35</v>
      </c>
      <c r="S883" t="s" s="19">
        <v>35</v>
      </c>
      <c r="T883" t="s" s="19">
        <v>35</v>
      </c>
      <c r="U883" t="s" s="19">
        <v>35</v>
      </c>
      <c r="V883" t="s" s="19">
        <v>35</v>
      </c>
      <c r="W883" t="s" s="19">
        <v>35</v>
      </c>
    </row>
    <row r="884" ht="20.05" customHeight="1">
      <c r="A884" s="15">
        <v>56</v>
      </c>
      <c r="B884" t="s" s="16">
        <f>CONCATENATE($A884,C884,G884,S884,R884)</f>
        <v>1005</v>
      </c>
      <c r="C884" t="s" s="17">
        <v>37</v>
      </c>
      <c r="D884" s="18">
        <v>4</v>
      </c>
      <c r="E884" t="s" s="19">
        <v>1003</v>
      </c>
      <c r="F884" s="18">
        <v>1</v>
      </c>
      <c r="G884" s="18">
        <v>0</v>
      </c>
      <c r="H884" t="s" s="19">
        <v>80</v>
      </c>
      <c r="I884" t="s" s="19">
        <v>1006</v>
      </c>
      <c r="J884" s="18">
        <v>3208</v>
      </c>
      <c r="K884" s="18">
        <v>1612</v>
      </c>
      <c r="L884" s="18">
        <v>4560</v>
      </c>
      <c r="M884" s="20">
        <v>0.204344</v>
      </c>
      <c r="N884" s="18">
        <v>8</v>
      </c>
      <c r="O884" s="18">
        <v>1</v>
      </c>
      <c r="P884" s="18">
        <v>3</v>
      </c>
      <c r="Q884" s="18">
        <v>0</v>
      </c>
      <c r="R884" s="18">
        <v>1</v>
      </c>
      <c r="S884" t="s" s="19">
        <v>38</v>
      </c>
      <c r="T884" s="18">
        <v>0</v>
      </c>
      <c r="U884" s="18">
        <v>0</v>
      </c>
      <c r="V884" s="18">
        <v>100000</v>
      </c>
      <c r="W884" t="s" s="19">
        <v>39</v>
      </c>
    </row>
    <row r="885" ht="20.05" customHeight="1">
      <c r="A885" s="15">
        <v>56</v>
      </c>
      <c r="B885" t="s" s="16">
        <f>CONCATENATE($A885,C885,G885,S885,R885)</f>
        <v>1007</v>
      </c>
      <c r="C885" t="s" s="17">
        <v>37</v>
      </c>
      <c r="D885" s="18">
        <v>4</v>
      </c>
      <c r="E885" t="s" s="19">
        <v>1003</v>
      </c>
      <c r="F885" s="18">
        <v>1</v>
      </c>
      <c r="G885" s="18">
        <v>0</v>
      </c>
      <c r="H885" t="s" s="19">
        <v>80</v>
      </c>
      <c r="I885" t="s" s="19">
        <v>1006</v>
      </c>
      <c r="J885" s="18">
        <v>3208</v>
      </c>
      <c r="K885" s="18">
        <v>1612</v>
      </c>
      <c r="L885" s="18">
        <v>4560</v>
      </c>
      <c r="M885" s="20">
        <v>0.204921</v>
      </c>
      <c r="N885" s="18">
        <v>8</v>
      </c>
      <c r="O885" s="18">
        <v>1</v>
      </c>
      <c r="P885" s="18">
        <v>3</v>
      </c>
      <c r="Q885" s="18">
        <v>0</v>
      </c>
      <c r="R885" s="18">
        <v>3</v>
      </c>
      <c r="S885" t="s" s="19">
        <v>38</v>
      </c>
      <c r="T885" s="18">
        <v>0</v>
      </c>
      <c r="U885" s="18">
        <v>0</v>
      </c>
      <c r="V885" s="18">
        <v>100000</v>
      </c>
      <c r="W885" t="s" s="19">
        <v>39</v>
      </c>
    </row>
    <row r="886" ht="20.05" customHeight="1">
      <c r="A886" s="15">
        <v>56</v>
      </c>
      <c r="B886" t="s" s="16">
        <f>CONCATENATE($A886,C886,G886,S886,R886)</f>
        <v>1008</v>
      </c>
      <c r="C886" t="s" s="17">
        <v>37</v>
      </c>
      <c r="D886" s="18">
        <v>4</v>
      </c>
      <c r="E886" t="s" s="19">
        <v>1003</v>
      </c>
      <c r="F886" s="18">
        <v>1</v>
      </c>
      <c r="G886" s="18">
        <v>0</v>
      </c>
      <c r="H886" t="s" s="19">
        <v>80</v>
      </c>
      <c r="I886" t="s" s="19">
        <v>1006</v>
      </c>
      <c r="J886" s="18">
        <v>3208</v>
      </c>
      <c r="K886" s="18">
        <v>1612</v>
      </c>
      <c r="L886" s="18">
        <v>4560</v>
      </c>
      <c r="M886" s="20">
        <v>0.204167</v>
      </c>
      <c r="N886" s="18">
        <v>8</v>
      </c>
      <c r="O886" s="18">
        <v>1</v>
      </c>
      <c r="P886" s="18">
        <v>3</v>
      </c>
      <c r="Q886" s="18">
        <v>0</v>
      </c>
      <c r="R886" s="18">
        <v>5</v>
      </c>
      <c r="S886" t="s" s="19">
        <v>38</v>
      </c>
      <c r="T886" s="18">
        <v>0</v>
      </c>
      <c r="U886" s="18">
        <v>0</v>
      </c>
      <c r="V886" s="18">
        <v>100000</v>
      </c>
      <c r="W886" t="s" s="19">
        <v>39</v>
      </c>
    </row>
    <row r="887" ht="20.05" customHeight="1">
      <c r="A887" s="15">
        <v>56</v>
      </c>
      <c r="B887" t="s" s="16">
        <f>CONCATENATE($A887,C887,G887,S887,R887)</f>
        <v>1009</v>
      </c>
      <c r="C887" t="s" s="17">
        <v>37</v>
      </c>
      <c r="D887" s="18">
        <v>4</v>
      </c>
      <c r="E887" t="s" s="19">
        <v>1003</v>
      </c>
      <c r="F887" s="18">
        <v>1</v>
      </c>
      <c r="G887" s="18">
        <v>0</v>
      </c>
      <c r="H887" t="s" s="19">
        <v>80</v>
      </c>
      <c r="I887" t="s" s="19">
        <v>1006</v>
      </c>
      <c r="J887" s="18">
        <v>3208</v>
      </c>
      <c r="K887" s="18">
        <v>1612</v>
      </c>
      <c r="L887" s="18">
        <v>4560</v>
      </c>
      <c r="M887" s="20">
        <v>0.202726</v>
      </c>
      <c r="N887" s="18">
        <v>8</v>
      </c>
      <c r="O887" s="18">
        <v>1</v>
      </c>
      <c r="P887" s="18">
        <v>3</v>
      </c>
      <c r="Q887" s="18">
        <v>0</v>
      </c>
      <c r="R887" s="18">
        <v>1</v>
      </c>
      <c r="S887" t="s" s="19">
        <v>43</v>
      </c>
      <c r="T887" s="18">
        <v>0</v>
      </c>
      <c r="U887" s="18">
        <v>0</v>
      </c>
      <c r="V887" s="18">
        <v>100000</v>
      </c>
      <c r="W887" t="s" s="19">
        <v>39</v>
      </c>
    </row>
    <row r="888" ht="20.05" customHeight="1">
      <c r="A888" s="15">
        <v>56</v>
      </c>
      <c r="B888" t="s" s="16">
        <f>CONCATENATE($A888,C888,G888,S888,R888)</f>
        <v>1010</v>
      </c>
      <c r="C888" t="s" s="17">
        <v>37</v>
      </c>
      <c r="D888" s="18">
        <v>4</v>
      </c>
      <c r="E888" t="s" s="19">
        <v>1003</v>
      </c>
      <c r="F888" s="18">
        <v>1</v>
      </c>
      <c r="G888" s="18">
        <v>0</v>
      </c>
      <c r="H888" t="s" s="19">
        <v>80</v>
      </c>
      <c r="I888" t="s" s="19">
        <v>1006</v>
      </c>
      <c r="J888" s="18">
        <v>3208</v>
      </c>
      <c r="K888" s="18">
        <v>1612</v>
      </c>
      <c r="L888" s="18">
        <v>4560</v>
      </c>
      <c r="M888" s="20">
        <v>0.205166</v>
      </c>
      <c r="N888" s="18">
        <v>8</v>
      </c>
      <c r="O888" s="18">
        <v>1</v>
      </c>
      <c r="P888" s="18">
        <v>3</v>
      </c>
      <c r="Q888" s="18">
        <v>0</v>
      </c>
      <c r="R888" s="18">
        <v>3</v>
      </c>
      <c r="S888" t="s" s="19">
        <v>43</v>
      </c>
      <c r="T888" s="18">
        <v>0</v>
      </c>
      <c r="U888" s="18">
        <v>0</v>
      </c>
      <c r="V888" s="18">
        <v>100000</v>
      </c>
      <c r="W888" t="s" s="19">
        <v>39</v>
      </c>
    </row>
    <row r="889" ht="20.05" customHeight="1">
      <c r="A889" s="15">
        <v>56</v>
      </c>
      <c r="B889" t="s" s="16">
        <f>CONCATENATE($A889,C889,G889,S889,R889)</f>
        <v>1011</v>
      </c>
      <c r="C889" t="s" s="17">
        <v>37</v>
      </c>
      <c r="D889" s="18">
        <v>4</v>
      </c>
      <c r="E889" t="s" s="19">
        <v>1003</v>
      </c>
      <c r="F889" s="18">
        <v>1</v>
      </c>
      <c r="G889" s="18">
        <v>0</v>
      </c>
      <c r="H889" t="s" s="19">
        <v>80</v>
      </c>
      <c r="I889" t="s" s="19">
        <v>1006</v>
      </c>
      <c r="J889" s="18">
        <v>3208</v>
      </c>
      <c r="K889" s="18">
        <v>1612</v>
      </c>
      <c r="L889" s="18">
        <v>4560</v>
      </c>
      <c r="M889" s="20">
        <v>0.199497</v>
      </c>
      <c r="N889" s="18">
        <v>8</v>
      </c>
      <c r="O889" s="18">
        <v>1</v>
      </c>
      <c r="P889" s="18">
        <v>3</v>
      </c>
      <c r="Q889" s="18">
        <v>0</v>
      </c>
      <c r="R889" s="18">
        <v>5</v>
      </c>
      <c r="S889" t="s" s="19">
        <v>43</v>
      </c>
      <c r="T889" s="18">
        <v>0</v>
      </c>
      <c r="U889" s="18">
        <v>0</v>
      </c>
      <c r="V889" s="18">
        <v>100000</v>
      </c>
      <c r="W889" t="s" s="19">
        <v>39</v>
      </c>
    </row>
    <row r="890" ht="20.05" customHeight="1">
      <c r="A890" s="15">
        <v>56</v>
      </c>
      <c r="B890" t="s" s="16">
        <f>CONCATENATE($A890,C890,G890,S890,R890)</f>
        <v>1012</v>
      </c>
      <c r="C890" t="s" s="17">
        <v>37</v>
      </c>
      <c r="D890" s="18">
        <v>4</v>
      </c>
      <c r="E890" t="s" s="19">
        <v>1003</v>
      </c>
      <c r="F890" s="18">
        <v>1</v>
      </c>
      <c r="G890" s="18">
        <v>0</v>
      </c>
      <c r="H890" t="s" s="19">
        <v>80</v>
      </c>
      <c r="I890" t="s" s="19">
        <v>1006</v>
      </c>
      <c r="J890" s="18">
        <v>3208</v>
      </c>
      <c r="K890" s="18">
        <v>1612</v>
      </c>
      <c r="L890" s="18">
        <v>4560</v>
      </c>
      <c r="M890" s="20">
        <v>0.202296</v>
      </c>
      <c r="N890" s="18">
        <v>8</v>
      </c>
      <c r="O890" s="18">
        <v>1</v>
      </c>
      <c r="P890" s="18">
        <v>3</v>
      </c>
      <c r="Q890" s="18">
        <v>0</v>
      </c>
      <c r="R890" s="18">
        <v>1</v>
      </c>
      <c r="S890" t="s" s="19">
        <v>47</v>
      </c>
      <c r="T890" s="18">
        <v>0</v>
      </c>
      <c r="U890" s="18">
        <v>0</v>
      </c>
      <c r="V890" s="18">
        <v>100000</v>
      </c>
      <c r="W890" t="s" s="19">
        <v>39</v>
      </c>
    </row>
    <row r="891" ht="20.05" customHeight="1">
      <c r="A891" s="15">
        <v>56</v>
      </c>
      <c r="B891" t="s" s="16">
        <f>CONCATENATE($A891,C891,G891,S891,R891)</f>
        <v>1013</v>
      </c>
      <c r="C891" t="s" s="17">
        <v>37</v>
      </c>
      <c r="D891" s="18">
        <v>4</v>
      </c>
      <c r="E891" t="s" s="19">
        <v>1003</v>
      </c>
      <c r="F891" s="18">
        <v>1</v>
      </c>
      <c r="G891" s="18">
        <v>0</v>
      </c>
      <c r="H891" t="s" s="19">
        <v>80</v>
      </c>
      <c r="I891" t="s" s="19">
        <v>1006</v>
      </c>
      <c r="J891" s="18">
        <v>3208</v>
      </c>
      <c r="K891" s="18">
        <v>1612</v>
      </c>
      <c r="L891" s="18">
        <v>4560</v>
      </c>
      <c r="M891" s="20">
        <v>0.202823</v>
      </c>
      <c r="N891" s="18">
        <v>8</v>
      </c>
      <c r="O891" s="18">
        <v>1</v>
      </c>
      <c r="P891" s="18">
        <v>3</v>
      </c>
      <c r="Q891" s="18">
        <v>0</v>
      </c>
      <c r="R891" s="18">
        <v>3</v>
      </c>
      <c r="S891" t="s" s="19">
        <v>47</v>
      </c>
      <c r="T891" s="18">
        <v>0</v>
      </c>
      <c r="U891" s="18">
        <v>0</v>
      </c>
      <c r="V891" s="18">
        <v>100000</v>
      </c>
      <c r="W891" t="s" s="19">
        <v>39</v>
      </c>
    </row>
    <row r="892" ht="20.05" customHeight="1">
      <c r="A892" s="15">
        <v>56</v>
      </c>
      <c r="B892" t="s" s="16">
        <f>CONCATENATE($A892,C892,G892,S892,R892)</f>
        <v>1014</v>
      </c>
      <c r="C892" t="s" s="17">
        <v>37</v>
      </c>
      <c r="D892" s="18">
        <v>4</v>
      </c>
      <c r="E892" t="s" s="19">
        <v>1003</v>
      </c>
      <c r="F892" s="18">
        <v>1</v>
      </c>
      <c r="G892" s="18">
        <v>0</v>
      </c>
      <c r="H892" t="s" s="19">
        <v>80</v>
      </c>
      <c r="I892" t="s" s="19">
        <v>1006</v>
      </c>
      <c r="J892" s="18">
        <v>3208</v>
      </c>
      <c r="K892" s="18">
        <v>1612</v>
      </c>
      <c r="L892" s="18">
        <v>4560</v>
      </c>
      <c r="M892" s="20">
        <v>0.203549</v>
      </c>
      <c r="N892" s="18">
        <v>8</v>
      </c>
      <c r="O892" s="18">
        <v>1</v>
      </c>
      <c r="P892" s="18">
        <v>3</v>
      </c>
      <c r="Q892" s="18">
        <v>0</v>
      </c>
      <c r="R892" s="18">
        <v>5</v>
      </c>
      <c r="S892" t="s" s="19">
        <v>47</v>
      </c>
      <c r="T892" s="18">
        <v>0</v>
      </c>
      <c r="U892" s="18">
        <v>0</v>
      </c>
      <c r="V892" s="18">
        <v>100000</v>
      </c>
      <c r="W892" t="s" s="19">
        <v>39</v>
      </c>
    </row>
    <row r="893" ht="20.05" customHeight="1">
      <c r="A893" s="15">
        <v>56</v>
      </c>
      <c r="B893" t="s" s="16">
        <f>CONCATENATE($A893,C893,G893,S893,R893)</f>
        <v>1015</v>
      </c>
      <c r="C893" t="s" s="17">
        <v>31</v>
      </c>
      <c r="D893" s="18">
        <v>4</v>
      </c>
      <c r="E893" t="s" s="19">
        <v>1003</v>
      </c>
      <c r="F893" s="18">
        <v>0</v>
      </c>
      <c r="G893" s="18">
        <v>1</v>
      </c>
      <c r="H893" t="s" s="19">
        <v>63</v>
      </c>
      <c r="I893" t="s" s="19">
        <v>1004</v>
      </c>
      <c r="J893" s="18">
        <v>7632</v>
      </c>
      <c r="K893" s="18">
        <v>3832</v>
      </c>
      <c r="L893" s="18">
        <v>12290</v>
      </c>
      <c r="M893" s="20">
        <v>1800.12</v>
      </c>
      <c r="N893" s="18">
        <v>8</v>
      </c>
      <c r="O893" s="18">
        <v>1</v>
      </c>
      <c r="P893" t="s" s="19">
        <v>35</v>
      </c>
      <c r="Q893" t="s" s="19">
        <v>35</v>
      </c>
      <c r="R893" t="s" s="19">
        <v>35</v>
      </c>
      <c r="S893" t="s" s="19">
        <v>35</v>
      </c>
      <c r="T893" t="s" s="19">
        <v>35</v>
      </c>
      <c r="U893" t="s" s="19">
        <v>35</v>
      </c>
      <c r="V893" t="s" s="19">
        <v>35</v>
      </c>
      <c r="W893" t="s" s="19">
        <v>35</v>
      </c>
    </row>
    <row r="894" ht="20.05" customHeight="1">
      <c r="A894" s="15">
        <v>56</v>
      </c>
      <c r="B894" t="s" s="16">
        <f>CONCATENATE($A894,C894,G894,S894,R894)</f>
        <v>1016</v>
      </c>
      <c r="C894" t="s" s="17">
        <v>52</v>
      </c>
      <c r="D894" s="18">
        <v>4</v>
      </c>
      <c r="E894" t="s" s="19">
        <v>1003</v>
      </c>
      <c r="F894" s="18">
        <v>1</v>
      </c>
      <c r="G894" s="18">
        <v>1</v>
      </c>
      <c r="H894" t="s" s="19">
        <v>80</v>
      </c>
      <c r="I894" t="s" s="19">
        <v>896</v>
      </c>
      <c r="J894" s="18">
        <v>1192</v>
      </c>
      <c r="K894" s="18">
        <v>604</v>
      </c>
      <c r="L894" s="18">
        <v>1348</v>
      </c>
      <c r="M894" s="20">
        <v>0.837267</v>
      </c>
      <c r="N894" s="18">
        <v>8</v>
      </c>
      <c r="O894" s="18">
        <v>1</v>
      </c>
      <c r="P894" t="s" s="19">
        <v>35</v>
      </c>
      <c r="Q894" t="s" s="19">
        <v>35</v>
      </c>
      <c r="R894" t="s" s="19">
        <v>35</v>
      </c>
      <c r="S894" t="s" s="19">
        <v>35</v>
      </c>
      <c r="T894" t="s" s="19">
        <v>35</v>
      </c>
      <c r="U894" t="s" s="19">
        <v>35</v>
      </c>
      <c r="V894" t="s" s="19">
        <v>35</v>
      </c>
      <c r="W894" t="s" s="19">
        <v>35</v>
      </c>
    </row>
    <row r="895" ht="20.05" customHeight="1">
      <c r="A895" s="15">
        <v>56</v>
      </c>
      <c r="B895" t="s" s="16">
        <f>CONCATENATE($A895,C895,G895,S895,R895)</f>
        <v>1017</v>
      </c>
      <c r="C895" t="s" s="17">
        <v>37</v>
      </c>
      <c r="D895" s="18">
        <v>4</v>
      </c>
      <c r="E895" t="s" s="19">
        <v>1003</v>
      </c>
      <c r="F895" s="18">
        <v>1</v>
      </c>
      <c r="G895" s="18">
        <v>1</v>
      </c>
      <c r="H895" t="s" s="19">
        <v>80</v>
      </c>
      <c r="I895" t="s" s="19">
        <v>1006</v>
      </c>
      <c r="J895" s="18">
        <v>3208</v>
      </c>
      <c r="K895" s="18">
        <v>1612</v>
      </c>
      <c r="L895" s="18">
        <v>4560</v>
      </c>
      <c r="M895" s="20">
        <v>0.204588</v>
      </c>
      <c r="N895" s="18">
        <v>8</v>
      </c>
      <c r="O895" s="18">
        <v>1</v>
      </c>
      <c r="P895" s="18">
        <v>3</v>
      </c>
      <c r="Q895" s="18">
        <v>0</v>
      </c>
      <c r="R895" s="18">
        <v>3</v>
      </c>
      <c r="S895" t="s" s="19">
        <v>43</v>
      </c>
      <c r="T895" s="18">
        <v>0</v>
      </c>
      <c r="U895" s="18">
        <v>0</v>
      </c>
      <c r="V895" s="18">
        <v>100000</v>
      </c>
      <c r="W895" t="s" s="19">
        <v>55</v>
      </c>
    </row>
    <row r="896" ht="20.05" customHeight="1">
      <c r="A896" s="15">
        <v>56</v>
      </c>
      <c r="B896" t="s" s="16">
        <f>CONCATENATE($A896,C896,G896,S896,R896)</f>
        <v>1018</v>
      </c>
      <c r="C896" t="s" s="17">
        <v>57</v>
      </c>
      <c r="D896" s="18">
        <v>4</v>
      </c>
      <c r="E896" t="s" s="19">
        <v>1003</v>
      </c>
      <c r="F896" s="18">
        <v>0</v>
      </c>
      <c r="G896" s="18">
        <v>0</v>
      </c>
      <c r="H896" t="s" s="19">
        <v>80</v>
      </c>
      <c r="I896" t="s" s="19">
        <v>909</v>
      </c>
      <c r="J896" s="18">
        <v>5988</v>
      </c>
      <c r="K896" s="18">
        <v>3002</v>
      </c>
      <c r="L896" s="18">
        <v>9253</v>
      </c>
      <c r="M896" s="20">
        <v>212.777</v>
      </c>
      <c r="N896" s="18">
        <v>4</v>
      </c>
      <c r="O896" s="18">
        <v>1</v>
      </c>
      <c r="P896" t="s" s="19">
        <v>35</v>
      </c>
      <c r="Q896" t="s" s="19">
        <v>35</v>
      </c>
      <c r="R896" t="s" s="19">
        <v>35</v>
      </c>
      <c r="S896" t="s" s="19">
        <v>35</v>
      </c>
      <c r="T896" t="s" s="19">
        <v>35</v>
      </c>
      <c r="U896" t="s" s="19">
        <v>35</v>
      </c>
      <c r="V896" t="s" s="19">
        <v>35</v>
      </c>
      <c r="W896" t="s" s="19">
        <v>35</v>
      </c>
    </row>
    <row r="897" ht="20.05" customHeight="1">
      <c r="A897" s="15">
        <v>56</v>
      </c>
      <c r="B897" t="s" s="16">
        <f>CONCATENATE($A897,C897,G897,S897,R897)</f>
        <v>1019</v>
      </c>
      <c r="C897" t="s" s="17">
        <v>60</v>
      </c>
      <c r="D897" s="18">
        <v>4</v>
      </c>
      <c r="E897" t="s" s="19">
        <v>1003</v>
      </c>
      <c r="F897" s="18">
        <v>0</v>
      </c>
      <c r="G897" s="18">
        <v>0</v>
      </c>
      <c r="H897" t="s" s="19">
        <v>80</v>
      </c>
      <c r="I897" t="s" s="19">
        <v>909</v>
      </c>
      <c r="J897" s="18">
        <v>5988</v>
      </c>
      <c r="K897" s="18">
        <v>3002</v>
      </c>
      <c r="L897" s="18">
        <v>9253</v>
      </c>
      <c r="M897" s="20">
        <v>201.451</v>
      </c>
      <c r="N897" s="18">
        <v>4</v>
      </c>
      <c r="O897" s="18">
        <v>1</v>
      </c>
      <c r="P897" t="s" s="19">
        <v>35</v>
      </c>
      <c r="Q897" t="s" s="19">
        <v>35</v>
      </c>
      <c r="R897" t="s" s="19">
        <v>35</v>
      </c>
      <c r="S897" t="s" s="19">
        <v>35</v>
      </c>
      <c r="T897" t="s" s="19">
        <v>35</v>
      </c>
      <c r="U897" t="s" s="19">
        <v>35</v>
      </c>
      <c r="V897" t="s" s="19">
        <v>35</v>
      </c>
      <c r="W897" t="s" s="19">
        <v>35</v>
      </c>
    </row>
    <row r="898" ht="20.05" customHeight="1">
      <c r="A898" s="15">
        <v>56</v>
      </c>
      <c r="B898" t="s" s="16">
        <f>CONCATENATE($A898,C898,G898,S898,R898)</f>
        <v>1020</v>
      </c>
      <c r="C898" t="s" s="17">
        <v>62</v>
      </c>
      <c r="D898" s="18">
        <v>4</v>
      </c>
      <c r="E898" t="s" s="19">
        <v>1003</v>
      </c>
      <c r="F898" s="18">
        <v>0</v>
      </c>
      <c r="G898" s="18">
        <v>0</v>
      </c>
      <c r="H898" t="s" s="19">
        <v>80</v>
      </c>
      <c r="I898" t="s" s="19">
        <v>909</v>
      </c>
      <c r="J898" s="18">
        <v>5720</v>
      </c>
      <c r="K898" s="18">
        <v>2868</v>
      </c>
      <c r="L898" s="18">
        <v>8744</v>
      </c>
      <c r="M898" s="20">
        <v>3.28697</v>
      </c>
      <c r="N898" s="18">
        <v>4</v>
      </c>
      <c r="O898" s="18">
        <v>1</v>
      </c>
      <c r="P898" t="s" s="19">
        <v>35</v>
      </c>
      <c r="Q898" t="s" s="19">
        <v>35</v>
      </c>
      <c r="R898" t="s" s="19">
        <v>35</v>
      </c>
      <c r="S898" t="s" s="19">
        <v>35</v>
      </c>
      <c r="T898" t="s" s="19">
        <v>35</v>
      </c>
      <c r="U898" t="s" s="19">
        <v>35</v>
      </c>
      <c r="V898" t="s" s="19">
        <v>35</v>
      </c>
      <c r="W898" t="s" s="19">
        <v>35</v>
      </c>
    </row>
    <row r="899" ht="20.05" customHeight="1">
      <c r="A899" s="15">
        <v>57</v>
      </c>
      <c r="B899" t="s" s="16">
        <f>CONCATENATE($A899,C899,G899,S899,R899)</f>
        <v>1021</v>
      </c>
      <c r="C899" t="s" s="17">
        <v>31</v>
      </c>
      <c r="D899" s="18">
        <v>4</v>
      </c>
      <c r="E899" t="s" s="19">
        <v>1022</v>
      </c>
      <c r="F899" s="18">
        <v>1</v>
      </c>
      <c r="G899" s="18">
        <v>0</v>
      </c>
      <c r="H899" t="s" s="19">
        <v>80</v>
      </c>
      <c r="I899" t="s" s="19">
        <v>1023</v>
      </c>
      <c r="J899" s="18">
        <v>6148</v>
      </c>
      <c r="K899" s="18">
        <v>3082</v>
      </c>
      <c r="L899" s="18">
        <v>9497</v>
      </c>
      <c r="M899" s="20">
        <v>0.288306</v>
      </c>
      <c r="N899" s="18">
        <v>8</v>
      </c>
      <c r="O899" s="18">
        <v>1</v>
      </c>
      <c r="P899" t="s" s="19">
        <v>35</v>
      </c>
      <c r="Q899" t="s" s="19">
        <v>35</v>
      </c>
      <c r="R899" t="s" s="19">
        <v>35</v>
      </c>
      <c r="S899" t="s" s="19">
        <v>35</v>
      </c>
      <c r="T899" t="s" s="19">
        <v>35</v>
      </c>
      <c r="U899" t="s" s="19">
        <v>35</v>
      </c>
      <c r="V899" t="s" s="19">
        <v>35</v>
      </c>
      <c r="W899" t="s" s="19">
        <v>35</v>
      </c>
    </row>
    <row r="900" ht="20.05" customHeight="1">
      <c r="A900" s="15">
        <v>57</v>
      </c>
      <c r="B900" t="s" s="16">
        <f>CONCATENATE($A900,C900,G900,S900,R900)</f>
        <v>1024</v>
      </c>
      <c r="C900" t="s" s="17">
        <v>37</v>
      </c>
      <c r="D900" s="18">
        <v>4</v>
      </c>
      <c r="E900" t="s" s="19">
        <v>1022</v>
      </c>
      <c r="F900" s="18">
        <v>1</v>
      </c>
      <c r="G900" s="18">
        <v>0</v>
      </c>
      <c r="H900" t="s" s="19">
        <v>80</v>
      </c>
      <c r="I900" t="s" s="19">
        <v>1023</v>
      </c>
      <c r="J900" s="18">
        <v>6148</v>
      </c>
      <c r="K900" s="18">
        <v>3082</v>
      </c>
      <c r="L900" s="18">
        <v>9497</v>
      </c>
      <c r="M900" s="20">
        <v>0.424751</v>
      </c>
      <c r="N900" s="18">
        <v>8</v>
      </c>
      <c r="O900" s="18">
        <v>1</v>
      </c>
      <c r="P900" s="18">
        <v>5</v>
      </c>
      <c r="Q900" s="18">
        <v>3</v>
      </c>
      <c r="R900" s="18">
        <v>1</v>
      </c>
      <c r="S900" t="s" s="19">
        <v>38</v>
      </c>
      <c r="T900" s="18">
        <v>0</v>
      </c>
      <c r="U900" s="18">
        <v>0</v>
      </c>
      <c r="V900" s="18">
        <v>100000</v>
      </c>
      <c r="W900" t="s" s="19">
        <v>39</v>
      </c>
    </row>
    <row r="901" ht="20.05" customHeight="1">
      <c r="A901" s="15">
        <v>57</v>
      </c>
      <c r="B901" t="s" s="16">
        <f>CONCATENATE($A901,C901,G901,S901,R901)</f>
        <v>1025</v>
      </c>
      <c r="C901" t="s" s="17">
        <v>37</v>
      </c>
      <c r="D901" s="18">
        <v>4</v>
      </c>
      <c r="E901" t="s" s="19">
        <v>1022</v>
      </c>
      <c r="F901" s="18">
        <v>1</v>
      </c>
      <c r="G901" s="18">
        <v>0</v>
      </c>
      <c r="H901" t="s" s="19">
        <v>80</v>
      </c>
      <c r="I901" t="s" s="19">
        <v>1023</v>
      </c>
      <c r="J901" s="18">
        <v>6148</v>
      </c>
      <c r="K901" s="18">
        <v>3082</v>
      </c>
      <c r="L901" s="18">
        <v>9497</v>
      </c>
      <c r="M901" s="20">
        <v>0.278337</v>
      </c>
      <c r="N901" s="18">
        <v>8</v>
      </c>
      <c r="O901" s="18">
        <v>1</v>
      </c>
      <c r="P901" s="18">
        <v>3</v>
      </c>
      <c r="Q901" s="18">
        <v>1</v>
      </c>
      <c r="R901" s="18">
        <v>3</v>
      </c>
      <c r="S901" t="s" s="19">
        <v>38</v>
      </c>
      <c r="T901" s="18">
        <v>0</v>
      </c>
      <c r="U901" s="18">
        <v>0</v>
      </c>
      <c r="V901" s="18">
        <v>100000</v>
      </c>
      <c r="W901" t="s" s="19">
        <v>39</v>
      </c>
    </row>
    <row r="902" ht="20.05" customHeight="1">
      <c r="A902" s="15">
        <v>57</v>
      </c>
      <c r="B902" t="s" s="16">
        <f>CONCATENATE($A902,C902,G902,S902,R902)</f>
        <v>1026</v>
      </c>
      <c r="C902" t="s" s="17">
        <v>37</v>
      </c>
      <c r="D902" s="18">
        <v>4</v>
      </c>
      <c r="E902" t="s" s="19">
        <v>1022</v>
      </c>
      <c r="F902" s="18">
        <v>1</v>
      </c>
      <c r="G902" s="18">
        <v>0</v>
      </c>
      <c r="H902" t="s" s="19">
        <v>80</v>
      </c>
      <c r="I902" t="s" s="19">
        <v>1023</v>
      </c>
      <c r="J902" s="18">
        <v>6148</v>
      </c>
      <c r="K902" s="18">
        <v>3082</v>
      </c>
      <c r="L902" s="18">
        <v>9497</v>
      </c>
      <c r="M902" s="20">
        <v>0.278906</v>
      </c>
      <c r="N902" s="18">
        <v>8</v>
      </c>
      <c r="O902" s="18">
        <v>1</v>
      </c>
      <c r="P902" s="18">
        <v>3</v>
      </c>
      <c r="Q902" s="18">
        <v>1</v>
      </c>
      <c r="R902" s="18">
        <v>5</v>
      </c>
      <c r="S902" t="s" s="19">
        <v>38</v>
      </c>
      <c r="T902" s="18">
        <v>0</v>
      </c>
      <c r="U902" s="18">
        <v>0</v>
      </c>
      <c r="V902" s="18">
        <v>100000</v>
      </c>
      <c r="W902" t="s" s="19">
        <v>39</v>
      </c>
    </row>
    <row r="903" ht="20.05" customHeight="1">
      <c r="A903" s="15">
        <v>57</v>
      </c>
      <c r="B903" t="s" s="16">
        <f>CONCATENATE($A903,C903,G903,S903,R903)</f>
        <v>1027</v>
      </c>
      <c r="C903" t="s" s="17">
        <v>37</v>
      </c>
      <c r="D903" s="18">
        <v>4</v>
      </c>
      <c r="E903" t="s" s="19">
        <v>1022</v>
      </c>
      <c r="F903" s="18">
        <v>1</v>
      </c>
      <c r="G903" s="18">
        <v>0</v>
      </c>
      <c r="H903" t="s" s="19">
        <v>80</v>
      </c>
      <c r="I903" t="s" s="19">
        <v>990</v>
      </c>
      <c r="J903" s="18">
        <v>4992</v>
      </c>
      <c r="K903" s="18">
        <v>2504</v>
      </c>
      <c r="L903" s="18">
        <v>7338</v>
      </c>
      <c r="M903" s="20">
        <v>0.214174</v>
      </c>
      <c r="N903" s="18">
        <v>8</v>
      </c>
      <c r="O903" s="18">
        <v>1</v>
      </c>
      <c r="P903" s="18">
        <v>3</v>
      </c>
      <c r="Q903" s="18">
        <v>1</v>
      </c>
      <c r="R903" s="18">
        <v>1</v>
      </c>
      <c r="S903" t="s" s="19">
        <v>43</v>
      </c>
      <c r="T903" s="18">
        <v>0</v>
      </c>
      <c r="U903" s="18">
        <v>0</v>
      </c>
      <c r="V903" s="18">
        <v>100000</v>
      </c>
      <c r="W903" t="s" s="19">
        <v>39</v>
      </c>
    </row>
    <row r="904" ht="20.05" customHeight="1">
      <c r="A904" s="15">
        <v>57</v>
      </c>
      <c r="B904" t="s" s="16">
        <f>CONCATENATE($A904,C904,G904,S904,R904)</f>
        <v>1028</v>
      </c>
      <c r="C904" t="s" s="17">
        <v>37</v>
      </c>
      <c r="D904" s="18">
        <v>4</v>
      </c>
      <c r="E904" t="s" s="19">
        <v>1022</v>
      </c>
      <c r="F904" s="18">
        <v>1</v>
      </c>
      <c r="G904" s="18">
        <v>0</v>
      </c>
      <c r="H904" t="s" s="19">
        <v>80</v>
      </c>
      <c r="I904" t="s" s="19">
        <v>1023</v>
      </c>
      <c r="J904" s="18">
        <v>6148</v>
      </c>
      <c r="K904" s="18">
        <v>3082</v>
      </c>
      <c r="L904" s="18">
        <v>9497</v>
      </c>
      <c r="M904" s="20">
        <v>0.308792</v>
      </c>
      <c r="N904" s="18">
        <v>8</v>
      </c>
      <c r="O904" s="18">
        <v>1</v>
      </c>
      <c r="P904" s="18">
        <v>3</v>
      </c>
      <c r="Q904" s="18">
        <v>1</v>
      </c>
      <c r="R904" s="18">
        <v>3</v>
      </c>
      <c r="S904" t="s" s="19">
        <v>43</v>
      </c>
      <c r="T904" s="18">
        <v>0</v>
      </c>
      <c r="U904" s="18">
        <v>0</v>
      </c>
      <c r="V904" s="18">
        <v>100000</v>
      </c>
      <c r="W904" t="s" s="19">
        <v>39</v>
      </c>
    </row>
    <row r="905" ht="20.05" customHeight="1">
      <c r="A905" s="15">
        <v>57</v>
      </c>
      <c r="B905" t="s" s="16">
        <f>CONCATENATE($A905,C905,G905,S905,R905)</f>
        <v>1029</v>
      </c>
      <c r="C905" t="s" s="17">
        <v>37</v>
      </c>
      <c r="D905" s="18">
        <v>4</v>
      </c>
      <c r="E905" t="s" s="19">
        <v>1022</v>
      </c>
      <c r="F905" s="18">
        <v>1</v>
      </c>
      <c r="G905" s="18">
        <v>0</v>
      </c>
      <c r="H905" t="s" s="19">
        <v>80</v>
      </c>
      <c r="I905" t="s" s="19">
        <v>1023</v>
      </c>
      <c r="J905" s="18">
        <v>6148</v>
      </c>
      <c r="K905" s="18">
        <v>3082</v>
      </c>
      <c r="L905" s="18">
        <v>9497</v>
      </c>
      <c r="M905" s="20">
        <v>0.309326</v>
      </c>
      <c r="N905" s="18">
        <v>8</v>
      </c>
      <c r="O905" s="18">
        <v>1</v>
      </c>
      <c r="P905" s="18">
        <v>3</v>
      </c>
      <c r="Q905" s="18">
        <v>1</v>
      </c>
      <c r="R905" s="18">
        <v>5</v>
      </c>
      <c r="S905" t="s" s="19">
        <v>43</v>
      </c>
      <c r="T905" s="18">
        <v>0</v>
      </c>
      <c r="U905" s="18">
        <v>0</v>
      </c>
      <c r="V905" s="18">
        <v>100000</v>
      </c>
      <c r="W905" t="s" s="19">
        <v>39</v>
      </c>
    </row>
    <row r="906" ht="20.05" customHeight="1">
      <c r="A906" s="15">
        <v>57</v>
      </c>
      <c r="B906" t="s" s="16">
        <f>CONCATENATE($A906,C906,G906,S906,R906)</f>
        <v>1030</v>
      </c>
      <c r="C906" t="s" s="17">
        <v>37</v>
      </c>
      <c r="D906" s="18">
        <v>4</v>
      </c>
      <c r="E906" t="s" s="19">
        <v>1022</v>
      </c>
      <c r="F906" s="18">
        <v>1</v>
      </c>
      <c r="G906" s="18">
        <v>0</v>
      </c>
      <c r="H906" t="s" s="19">
        <v>80</v>
      </c>
      <c r="I906" t="s" s="19">
        <v>1031</v>
      </c>
      <c r="J906" s="18">
        <v>5844</v>
      </c>
      <c r="K906" s="18">
        <v>2930</v>
      </c>
      <c r="L906" s="18">
        <v>8927</v>
      </c>
      <c r="M906" s="20">
        <v>0.477679</v>
      </c>
      <c r="N906" s="18">
        <v>8</v>
      </c>
      <c r="O906" s="18">
        <v>1</v>
      </c>
      <c r="P906" s="18">
        <v>4</v>
      </c>
      <c r="Q906" s="18">
        <v>2</v>
      </c>
      <c r="R906" s="18">
        <v>1</v>
      </c>
      <c r="S906" t="s" s="19">
        <v>47</v>
      </c>
      <c r="T906" s="18">
        <v>0</v>
      </c>
      <c r="U906" s="18">
        <v>0</v>
      </c>
      <c r="V906" s="18">
        <v>100000</v>
      </c>
      <c r="W906" t="s" s="19">
        <v>39</v>
      </c>
    </row>
    <row r="907" ht="20.05" customHeight="1">
      <c r="A907" s="15">
        <v>57</v>
      </c>
      <c r="B907" t="s" s="16">
        <f>CONCATENATE($A907,C907,G907,S907,R907)</f>
        <v>1032</v>
      </c>
      <c r="C907" t="s" s="17">
        <v>37</v>
      </c>
      <c r="D907" s="18">
        <v>4</v>
      </c>
      <c r="E907" t="s" s="19">
        <v>1022</v>
      </c>
      <c r="F907" s="18">
        <v>1</v>
      </c>
      <c r="G907" s="18">
        <v>0</v>
      </c>
      <c r="H907" t="s" s="19">
        <v>80</v>
      </c>
      <c r="I907" t="s" s="19">
        <v>1023</v>
      </c>
      <c r="J907" s="18">
        <v>6148</v>
      </c>
      <c r="K907" s="18">
        <v>3082</v>
      </c>
      <c r="L907" s="18">
        <v>9497</v>
      </c>
      <c r="M907" s="20">
        <v>0.449503</v>
      </c>
      <c r="N907" s="18">
        <v>8</v>
      </c>
      <c r="O907" s="18">
        <v>1</v>
      </c>
      <c r="P907" s="18">
        <v>3</v>
      </c>
      <c r="Q907" s="18">
        <v>1</v>
      </c>
      <c r="R907" s="18">
        <v>3</v>
      </c>
      <c r="S907" t="s" s="19">
        <v>47</v>
      </c>
      <c r="T907" s="18">
        <v>0</v>
      </c>
      <c r="U907" s="18">
        <v>0</v>
      </c>
      <c r="V907" s="18">
        <v>100000</v>
      </c>
      <c r="W907" t="s" s="19">
        <v>39</v>
      </c>
    </row>
    <row r="908" ht="20.05" customHeight="1">
      <c r="A908" s="15">
        <v>57</v>
      </c>
      <c r="B908" t="s" s="16">
        <f>CONCATENATE($A908,C908,G908,S908,R908)</f>
        <v>1033</v>
      </c>
      <c r="C908" t="s" s="17">
        <v>37</v>
      </c>
      <c r="D908" s="18">
        <v>4</v>
      </c>
      <c r="E908" t="s" s="19">
        <v>1022</v>
      </c>
      <c r="F908" s="18">
        <v>1</v>
      </c>
      <c r="G908" s="18">
        <v>0</v>
      </c>
      <c r="H908" t="s" s="19">
        <v>80</v>
      </c>
      <c r="I908" t="s" s="19">
        <v>1023</v>
      </c>
      <c r="J908" s="18">
        <v>6148</v>
      </c>
      <c r="K908" s="18">
        <v>3082</v>
      </c>
      <c r="L908" s="18">
        <v>9497</v>
      </c>
      <c r="M908" s="20">
        <v>0.314685</v>
      </c>
      <c r="N908" s="18">
        <v>8</v>
      </c>
      <c r="O908" s="18">
        <v>1</v>
      </c>
      <c r="P908" s="18">
        <v>3</v>
      </c>
      <c r="Q908" s="18">
        <v>1</v>
      </c>
      <c r="R908" s="18">
        <v>5</v>
      </c>
      <c r="S908" t="s" s="19">
        <v>47</v>
      </c>
      <c r="T908" s="18">
        <v>0</v>
      </c>
      <c r="U908" s="18">
        <v>0</v>
      </c>
      <c r="V908" s="18">
        <v>100000</v>
      </c>
      <c r="W908" t="s" s="19">
        <v>39</v>
      </c>
    </row>
    <row r="909" ht="20.05" customHeight="1">
      <c r="A909" s="15">
        <v>57</v>
      </c>
      <c r="B909" t="s" s="16">
        <f>CONCATENATE($A909,C909,G909,S909,R909)</f>
        <v>1034</v>
      </c>
      <c r="C909" t="s" s="17">
        <v>31</v>
      </c>
      <c r="D909" s="18">
        <v>4</v>
      </c>
      <c r="E909" t="s" s="19">
        <v>1022</v>
      </c>
      <c r="F909" s="18">
        <v>1</v>
      </c>
      <c r="G909" s="18">
        <v>1</v>
      </c>
      <c r="H909" t="s" s="19">
        <v>80</v>
      </c>
      <c r="I909" t="s" s="19">
        <v>1023</v>
      </c>
      <c r="J909" s="18">
        <v>6160</v>
      </c>
      <c r="K909" s="18">
        <v>3094</v>
      </c>
      <c r="L909" s="18">
        <v>9521</v>
      </c>
      <c r="M909" s="20">
        <v>0.636869</v>
      </c>
      <c r="N909" s="18">
        <v>8</v>
      </c>
      <c r="O909" s="18">
        <v>1</v>
      </c>
      <c r="P909" t="s" s="19">
        <v>35</v>
      </c>
      <c r="Q909" t="s" s="19">
        <v>35</v>
      </c>
      <c r="R909" t="s" s="19">
        <v>35</v>
      </c>
      <c r="S909" t="s" s="19">
        <v>35</v>
      </c>
      <c r="T909" t="s" s="19">
        <v>35</v>
      </c>
      <c r="U909" t="s" s="19">
        <v>35</v>
      </c>
      <c r="V909" t="s" s="19">
        <v>35</v>
      </c>
      <c r="W909" t="s" s="19">
        <v>35</v>
      </c>
    </row>
    <row r="910" ht="20.05" customHeight="1">
      <c r="A910" s="15">
        <v>57</v>
      </c>
      <c r="B910" t="s" s="16">
        <f>CONCATENATE($A910,C910,G910,S910,R910)</f>
        <v>1035</v>
      </c>
      <c r="C910" t="s" s="17">
        <v>52</v>
      </c>
      <c r="D910" s="18">
        <v>4</v>
      </c>
      <c r="E910" t="s" s="19">
        <v>1022</v>
      </c>
      <c r="F910" s="18">
        <v>1</v>
      </c>
      <c r="G910" s="18">
        <v>1</v>
      </c>
      <c r="H910" t="s" s="19">
        <v>80</v>
      </c>
      <c r="I910" t="s" s="19">
        <v>896</v>
      </c>
      <c r="J910" s="18">
        <v>1152</v>
      </c>
      <c r="K910" s="18">
        <v>584</v>
      </c>
      <c r="L910" s="18">
        <v>1298</v>
      </c>
      <c r="M910" s="20">
        <v>0.257113</v>
      </c>
      <c r="N910" s="18">
        <v>8</v>
      </c>
      <c r="O910" s="18">
        <v>1</v>
      </c>
      <c r="P910" t="s" s="19">
        <v>35</v>
      </c>
      <c r="Q910" t="s" s="19">
        <v>35</v>
      </c>
      <c r="R910" t="s" s="19">
        <v>35</v>
      </c>
      <c r="S910" t="s" s="19">
        <v>35</v>
      </c>
      <c r="T910" t="s" s="19">
        <v>35</v>
      </c>
      <c r="U910" t="s" s="19">
        <v>35</v>
      </c>
      <c r="V910" t="s" s="19">
        <v>35</v>
      </c>
      <c r="W910" t="s" s="19">
        <v>35</v>
      </c>
    </row>
    <row r="911" ht="20.05" customHeight="1">
      <c r="A911" s="15">
        <v>57</v>
      </c>
      <c r="B911" t="s" s="16">
        <f>CONCATENATE($A911,C911,G911,S911,R911)</f>
        <v>1036</v>
      </c>
      <c r="C911" t="s" s="17">
        <v>37</v>
      </c>
      <c r="D911" s="18">
        <v>4</v>
      </c>
      <c r="E911" t="s" s="19">
        <v>1022</v>
      </c>
      <c r="F911" s="18">
        <v>1</v>
      </c>
      <c r="G911" s="18">
        <v>1</v>
      </c>
      <c r="H911" t="s" s="19">
        <v>80</v>
      </c>
      <c r="I911" t="s" s="19">
        <v>1023</v>
      </c>
      <c r="J911" s="18">
        <v>6148</v>
      </c>
      <c r="K911" s="18">
        <v>3082</v>
      </c>
      <c r="L911" s="18">
        <v>9497</v>
      </c>
      <c r="M911" s="20">
        <v>0.309945</v>
      </c>
      <c r="N911" s="18">
        <v>8</v>
      </c>
      <c r="O911" s="18">
        <v>1</v>
      </c>
      <c r="P911" s="18">
        <v>3</v>
      </c>
      <c r="Q911" s="18">
        <v>1</v>
      </c>
      <c r="R911" s="18">
        <v>3</v>
      </c>
      <c r="S911" t="s" s="19">
        <v>43</v>
      </c>
      <c r="T911" s="18">
        <v>0</v>
      </c>
      <c r="U911" s="18">
        <v>0</v>
      </c>
      <c r="V911" s="18">
        <v>100000</v>
      </c>
      <c r="W911" t="s" s="19">
        <v>55</v>
      </c>
    </row>
    <row r="912" ht="20.05" customHeight="1">
      <c r="A912" s="15">
        <v>57</v>
      </c>
      <c r="B912" t="s" s="16">
        <f>CONCATENATE($A912,C912,G912,S912,R912)</f>
        <v>1037</v>
      </c>
      <c r="C912" t="s" s="17">
        <v>57</v>
      </c>
      <c r="D912" s="18">
        <v>4</v>
      </c>
      <c r="E912" t="s" s="19">
        <v>1022</v>
      </c>
      <c r="F912" s="18">
        <v>0</v>
      </c>
      <c r="G912" s="18">
        <v>0</v>
      </c>
      <c r="H912" t="s" s="19">
        <v>80</v>
      </c>
      <c r="I912" t="s" s="19">
        <v>909</v>
      </c>
      <c r="J912" s="18">
        <v>6236</v>
      </c>
      <c r="K912" s="18">
        <v>3126</v>
      </c>
      <c r="L912" s="18">
        <v>9739</v>
      </c>
      <c r="M912" s="20">
        <v>15.7712</v>
      </c>
      <c r="N912" s="18">
        <v>4</v>
      </c>
      <c r="O912" s="18">
        <v>1</v>
      </c>
      <c r="P912" t="s" s="19">
        <v>35</v>
      </c>
      <c r="Q912" t="s" s="19">
        <v>35</v>
      </c>
      <c r="R912" t="s" s="19">
        <v>35</v>
      </c>
      <c r="S912" t="s" s="19">
        <v>35</v>
      </c>
      <c r="T912" t="s" s="19">
        <v>35</v>
      </c>
      <c r="U912" t="s" s="19">
        <v>35</v>
      </c>
      <c r="V912" t="s" s="19">
        <v>35</v>
      </c>
      <c r="W912" t="s" s="19">
        <v>35</v>
      </c>
    </row>
    <row r="913" ht="20.05" customHeight="1">
      <c r="A913" s="15">
        <v>57</v>
      </c>
      <c r="B913" t="s" s="16">
        <f>CONCATENATE($A913,C913,G913,S913,R913)</f>
        <v>1038</v>
      </c>
      <c r="C913" t="s" s="17">
        <v>60</v>
      </c>
      <c r="D913" s="18">
        <v>4</v>
      </c>
      <c r="E913" t="s" s="19">
        <v>1022</v>
      </c>
      <c r="F913" s="18">
        <v>0</v>
      </c>
      <c r="G913" s="18">
        <v>0</v>
      </c>
      <c r="H913" t="s" s="19">
        <v>80</v>
      </c>
      <c r="I913" t="s" s="19">
        <v>909</v>
      </c>
      <c r="J913" s="18">
        <v>7576</v>
      </c>
      <c r="K913" s="18">
        <v>3796</v>
      </c>
      <c r="L913" s="18">
        <v>12310</v>
      </c>
      <c r="M913" s="20">
        <v>4.29679</v>
      </c>
      <c r="N913" s="18">
        <v>4</v>
      </c>
      <c r="O913" s="18">
        <v>1</v>
      </c>
      <c r="P913" t="s" s="19">
        <v>35</v>
      </c>
      <c r="Q913" t="s" s="19">
        <v>35</v>
      </c>
      <c r="R913" t="s" s="19">
        <v>35</v>
      </c>
      <c r="S913" t="s" s="19">
        <v>35</v>
      </c>
      <c r="T913" t="s" s="19">
        <v>35</v>
      </c>
      <c r="U913" t="s" s="19">
        <v>35</v>
      </c>
      <c r="V913" t="s" s="19">
        <v>35</v>
      </c>
      <c r="W913" t="s" s="19">
        <v>35</v>
      </c>
    </row>
    <row r="914" ht="20.05" customHeight="1">
      <c r="A914" s="15">
        <v>57</v>
      </c>
      <c r="B914" t="s" s="16">
        <f>CONCATENATE($A914,C914,G914,S914,R914)</f>
        <v>1039</v>
      </c>
      <c r="C914" t="s" s="17">
        <v>62</v>
      </c>
      <c r="D914" s="18">
        <v>4</v>
      </c>
      <c r="E914" t="s" s="19">
        <v>1022</v>
      </c>
      <c r="F914" s="18">
        <v>0</v>
      </c>
      <c r="G914" s="18">
        <v>0</v>
      </c>
      <c r="H914" t="s" s="19">
        <v>80</v>
      </c>
      <c r="I914" t="s" s="19">
        <v>909</v>
      </c>
      <c r="J914" s="18">
        <v>6504</v>
      </c>
      <c r="K914" s="18">
        <v>3260</v>
      </c>
      <c r="L914" s="18">
        <v>10186</v>
      </c>
      <c r="M914" s="20">
        <v>10.4141</v>
      </c>
      <c r="N914" s="18">
        <v>4</v>
      </c>
      <c r="O914" s="18">
        <v>1</v>
      </c>
      <c r="P914" t="s" s="19">
        <v>35</v>
      </c>
      <c r="Q914" t="s" s="19">
        <v>35</v>
      </c>
      <c r="R914" t="s" s="19">
        <v>35</v>
      </c>
      <c r="S914" t="s" s="19">
        <v>35</v>
      </c>
      <c r="T914" t="s" s="19">
        <v>35</v>
      </c>
      <c r="U914" t="s" s="19">
        <v>35</v>
      </c>
      <c r="V914" t="s" s="19">
        <v>35</v>
      </c>
      <c r="W914" t="s" s="19">
        <v>35</v>
      </c>
    </row>
    <row r="915" ht="20.05" customHeight="1">
      <c r="A915" s="15">
        <v>58</v>
      </c>
      <c r="B915" t="s" s="16">
        <f>CONCATENATE($A915,C915,G915,S915,R915)</f>
        <v>1040</v>
      </c>
      <c r="C915" t="s" s="17">
        <v>31</v>
      </c>
      <c r="D915" s="18">
        <v>4</v>
      </c>
      <c r="E915" t="s" s="19">
        <v>1041</v>
      </c>
      <c r="F915" s="18">
        <v>0</v>
      </c>
      <c r="G915" s="18">
        <v>0</v>
      </c>
      <c r="H915" t="s" s="19">
        <v>33</v>
      </c>
      <c r="I915" t="s" s="19">
        <v>1042</v>
      </c>
      <c r="J915" s="18">
        <v>5628</v>
      </c>
      <c r="K915" s="18">
        <v>2822</v>
      </c>
      <c r="L915" s="18">
        <v>8575</v>
      </c>
      <c r="M915" s="20">
        <v>0.0932268</v>
      </c>
      <c r="N915" s="18">
        <v>8</v>
      </c>
      <c r="O915" s="18">
        <v>1</v>
      </c>
      <c r="P915" t="s" s="19">
        <v>35</v>
      </c>
      <c r="Q915" t="s" s="19">
        <v>35</v>
      </c>
      <c r="R915" t="s" s="19">
        <v>35</v>
      </c>
      <c r="S915" t="s" s="19">
        <v>35</v>
      </c>
      <c r="T915" t="s" s="19">
        <v>35</v>
      </c>
      <c r="U915" t="s" s="19">
        <v>35</v>
      </c>
      <c r="V915" t="s" s="19">
        <v>35</v>
      </c>
      <c r="W915" t="s" s="19">
        <v>35</v>
      </c>
    </row>
    <row r="916" ht="20.05" customHeight="1">
      <c r="A916" s="15">
        <v>58</v>
      </c>
      <c r="B916" t="s" s="16">
        <f>CONCATENATE($A916,C916,G916,S916,R916)</f>
        <v>1043</v>
      </c>
      <c r="C916" t="s" s="17">
        <v>37</v>
      </c>
      <c r="D916" s="18">
        <v>4</v>
      </c>
      <c r="E916" t="s" s="19">
        <v>1041</v>
      </c>
      <c r="F916" s="18">
        <v>0</v>
      </c>
      <c r="G916" s="18">
        <v>0</v>
      </c>
      <c r="H916" t="s" s="19">
        <v>33</v>
      </c>
      <c r="I916" t="s" s="19">
        <v>1042</v>
      </c>
      <c r="J916" s="18">
        <v>5628</v>
      </c>
      <c r="K916" s="18">
        <v>2822</v>
      </c>
      <c r="L916" s="18">
        <v>8575</v>
      </c>
      <c r="M916" s="20">
        <v>0.235662</v>
      </c>
      <c r="N916" s="18">
        <v>8</v>
      </c>
      <c r="O916" s="18">
        <v>1</v>
      </c>
      <c r="P916" s="18">
        <v>5</v>
      </c>
      <c r="Q916" s="18">
        <v>4</v>
      </c>
      <c r="R916" s="18">
        <v>1</v>
      </c>
      <c r="S916" t="s" s="19">
        <v>38</v>
      </c>
      <c r="T916" s="18">
        <v>0</v>
      </c>
      <c r="U916" s="18">
        <v>0</v>
      </c>
      <c r="V916" s="18">
        <v>100000</v>
      </c>
      <c r="W916" t="s" s="19">
        <v>39</v>
      </c>
    </row>
    <row r="917" ht="20.05" customHeight="1">
      <c r="A917" s="15">
        <v>58</v>
      </c>
      <c r="B917" t="s" s="16">
        <f>CONCATENATE($A917,C917,G917,S917,R917)</f>
        <v>1044</v>
      </c>
      <c r="C917" t="s" s="17">
        <v>37</v>
      </c>
      <c r="D917" s="18">
        <v>4</v>
      </c>
      <c r="E917" t="s" s="19">
        <v>1041</v>
      </c>
      <c r="F917" s="18">
        <v>0</v>
      </c>
      <c r="G917" s="18">
        <v>0</v>
      </c>
      <c r="H917" t="s" s="19">
        <v>33</v>
      </c>
      <c r="I917" t="s" s="19">
        <v>1042</v>
      </c>
      <c r="J917" s="18">
        <v>5628</v>
      </c>
      <c r="K917" s="18">
        <v>2822</v>
      </c>
      <c r="L917" s="18">
        <v>8575</v>
      </c>
      <c r="M917" s="20">
        <v>0.109506</v>
      </c>
      <c r="N917" s="18">
        <v>8</v>
      </c>
      <c r="O917" s="18">
        <v>1</v>
      </c>
      <c r="P917" s="18">
        <v>3</v>
      </c>
      <c r="Q917" s="18">
        <v>2</v>
      </c>
      <c r="R917" s="18">
        <v>3</v>
      </c>
      <c r="S917" t="s" s="19">
        <v>38</v>
      </c>
      <c r="T917" s="18">
        <v>0</v>
      </c>
      <c r="U917" s="18">
        <v>0</v>
      </c>
      <c r="V917" s="18">
        <v>100000</v>
      </c>
      <c r="W917" t="s" s="19">
        <v>39</v>
      </c>
    </row>
    <row r="918" ht="20.05" customHeight="1">
      <c r="A918" s="15">
        <v>58</v>
      </c>
      <c r="B918" t="s" s="16">
        <f>CONCATENATE($A918,C918,G918,S918,R918)</f>
        <v>1045</v>
      </c>
      <c r="C918" t="s" s="17">
        <v>37</v>
      </c>
      <c r="D918" s="18">
        <v>4</v>
      </c>
      <c r="E918" t="s" s="19">
        <v>1041</v>
      </c>
      <c r="F918" s="18">
        <v>0</v>
      </c>
      <c r="G918" s="18">
        <v>0</v>
      </c>
      <c r="H918" t="s" s="19">
        <v>33</v>
      </c>
      <c r="I918" t="s" s="19">
        <v>1042</v>
      </c>
      <c r="J918" s="18">
        <v>5628</v>
      </c>
      <c r="K918" s="18">
        <v>2822</v>
      </c>
      <c r="L918" s="18">
        <v>8575</v>
      </c>
      <c r="M918" s="20">
        <v>0.108184</v>
      </c>
      <c r="N918" s="18">
        <v>8</v>
      </c>
      <c r="O918" s="18">
        <v>1</v>
      </c>
      <c r="P918" s="18">
        <v>3</v>
      </c>
      <c r="Q918" s="18">
        <v>2</v>
      </c>
      <c r="R918" s="18">
        <v>5</v>
      </c>
      <c r="S918" t="s" s="19">
        <v>38</v>
      </c>
      <c r="T918" s="18">
        <v>0</v>
      </c>
      <c r="U918" s="18">
        <v>0</v>
      </c>
      <c r="V918" s="18">
        <v>100000</v>
      </c>
      <c r="W918" t="s" s="19">
        <v>39</v>
      </c>
    </row>
    <row r="919" ht="20.05" customHeight="1">
      <c r="A919" s="15">
        <v>58</v>
      </c>
      <c r="B919" t="s" s="16">
        <f>CONCATENATE($A919,C919,G919,S919,R919)</f>
        <v>1046</v>
      </c>
      <c r="C919" t="s" s="17">
        <v>37</v>
      </c>
      <c r="D919" s="18">
        <v>4</v>
      </c>
      <c r="E919" t="s" s="19">
        <v>1041</v>
      </c>
      <c r="F919" s="18">
        <v>0</v>
      </c>
      <c r="G919" s="18">
        <v>0</v>
      </c>
      <c r="H919" t="s" s="19">
        <v>33</v>
      </c>
      <c r="I919" t="s" s="19">
        <v>1042</v>
      </c>
      <c r="J919" s="18">
        <v>5628</v>
      </c>
      <c r="K919" s="18">
        <v>2822</v>
      </c>
      <c r="L919" s="18">
        <v>8575</v>
      </c>
      <c r="M919" s="20">
        <v>0.239171</v>
      </c>
      <c r="N919" s="18">
        <v>8</v>
      </c>
      <c r="O919" s="18">
        <v>1</v>
      </c>
      <c r="P919" s="18">
        <v>5</v>
      </c>
      <c r="Q919" s="18">
        <v>4</v>
      </c>
      <c r="R919" s="18">
        <v>1</v>
      </c>
      <c r="S919" t="s" s="19">
        <v>43</v>
      </c>
      <c r="T919" s="18">
        <v>0</v>
      </c>
      <c r="U919" s="18">
        <v>0</v>
      </c>
      <c r="V919" s="18">
        <v>100000</v>
      </c>
      <c r="W919" t="s" s="19">
        <v>39</v>
      </c>
    </row>
    <row r="920" ht="20.05" customHeight="1">
      <c r="A920" s="15">
        <v>58</v>
      </c>
      <c r="B920" t="s" s="16">
        <f>CONCATENATE($A920,C920,G920,S920,R920)</f>
        <v>1047</v>
      </c>
      <c r="C920" t="s" s="17">
        <v>37</v>
      </c>
      <c r="D920" s="18">
        <v>4</v>
      </c>
      <c r="E920" t="s" s="19">
        <v>1041</v>
      </c>
      <c r="F920" s="18">
        <v>0</v>
      </c>
      <c r="G920" s="18">
        <v>0</v>
      </c>
      <c r="H920" t="s" s="19">
        <v>33</v>
      </c>
      <c r="I920" t="s" s="19">
        <v>1042</v>
      </c>
      <c r="J920" s="18">
        <v>5628</v>
      </c>
      <c r="K920" s="18">
        <v>2822</v>
      </c>
      <c r="L920" s="18">
        <v>8575</v>
      </c>
      <c r="M920" s="20">
        <v>0.10814</v>
      </c>
      <c r="N920" s="18">
        <v>8</v>
      </c>
      <c r="O920" s="18">
        <v>1</v>
      </c>
      <c r="P920" s="18">
        <v>3</v>
      </c>
      <c r="Q920" s="18">
        <v>2</v>
      </c>
      <c r="R920" s="18">
        <v>3</v>
      </c>
      <c r="S920" t="s" s="19">
        <v>43</v>
      </c>
      <c r="T920" s="18">
        <v>0</v>
      </c>
      <c r="U920" s="18">
        <v>0</v>
      </c>
      <c r="V920" s="18">
        <v>100000</v>
      </c>
      <c r="W920" t="s" s="19">
        <v>39</v>
      </c>
    </row>
    <row r="921" ht="20.05" customHeight="1">
      <c r="A921" s="15">
        <v>58</v>
      </c>
      <c r="B921" t="s" s="16">
        <f>CONCATENATE($A921,C921,G921,S921,R921)</f>
        <v>1048</v>
      </c>
      <c r="C921" t="s" s="17">
        <v>37</v>
      </c>
      <c r="D921" s="18">
        <v>4</v>
      </c>
      <c r="E921" t="s" s="19">
        <v>1041</v>
      </c>
      <c r="F921" s="18">
        <v>0</v>
      </c>
      <c r="G921" s="18">
        <v>0</v>
      </c>
      <c r="H921" t="s" s="19">
        <v>33</v>
      </c>
      <c r="I921" t="s" s="19">
        <v>1042</v>
      </c>
      <c r="J921" s="18">
        <v>5628</v>
      </c>
      <c r="K921" s="18">
        <v>2822</v>
      </c>
      <c r="L921" s="18">
        <v>8575</v>
      </c>
      <c r="M921" s="20">
        <v>0.107514</v>
      </c>
      <c r="N921" s="18">
        <v>8</v>
      </c>
      <c r="O921" s="18">
        <v>1</v>
      </c>
      <c r="P921" s="18">
        <v>3</v>
      </c>
      <c r="Q921" s="18">
        <v>2</v>
      </c>
      <c r="R921" s="18">
        <v>5</v>
      </c>
      <c r="S921" t="s" s="19">
        <v>43</v>
      </c>
      <c r="T921" s="18">
        <v>0</v>
      </c>
      <c r="U921" s="18">
        <v>0</v>
      </c>
      <c r="V921" s="18">
        <v>100000</v>
      </c>
      <c r="W921" t="s" s="19">
        <v>39</v>
      </c>
    </row>
    <row r="922" ht="20.05" customHeight="1">
      <c r="A922" s="15">
        <v>58</v>
      </c>
      <c r="B922" t="s" s="16">
        <f>CONCATENATE($A922,C922,G922,S922,R922)</f>
        <v>1049</v>
      </c>
      <c r="C922" t="s" s="17">
        <v>37</v>
      </c>
      <c r="D922" s="18">
        <v>4</v>
      </c>
      <c r="E922" t="s" s="19">
        <v>1041</v>
      </c>
      <c r="F922" s="18">
        <v>0</v>
      </c>
      <c r="G922" s="18">
        <v>0</v>
      </c>
      <c r="H922" t="s" s="19">
        <v>33</v>
      </c>
      <c r="I922" t="s" s="19">
        <v>1042</v>
      </c>
      <c r="J922" s="18">
        <v>5628</v>
      </c>
      <c r="K922" s="18">
        <v>2822</v>
      </c>
      <c r="L922" s="18">
        <v>8575</v>
      </c>
      <c r="M922" s="20">
        <v>0.237279</v>
      </c>
      <c r="N922" s="18">
        <v>8</v>
      </c>
      <c r="O922" s="18">
        <v>1</v>
      </c>
      <c r="P922" s="18">
        <v>5</v>
      </c>
      <c r="Q922" s="18">
        <v>4</v>
      </c>
      <c r="R922" s="18">
        <v>1</v>
      </c>
      <c r="S922" t="s" s="19">
        <v>47</v>
      </c>
      <c r="T922" s="18">
        <v>0</v>
      </c>
      <c r="U922" s="18">
        <v>0</v>
      </c>
      <c r="V922" s="18">
        <v>100000</v>
      </c>
      <c r="W922" t="s" s="19">
        <v>39</v>
      </c>
    </row>
    <row r="923" ht="20.05" customHeight="1">
      <c r="A923" s="15">
        <v>58</v>
      </c>
      <c r="B923" t="s" s="16">
        <f>CONCATENATE($A923,C923,G923,S923,R923)</f>
        <v>1050</v>
      </c>
      <c r="C923" t="s" s="17">
        <v>37</v>
      </c>
      <c r="D923" s="18">
        <v>4</v>
      </c>
      <c r="E923" t="s" s="19">
        <v>1041</v>
      </c>
      <c r="F923" s="18">
        <v>0</v>
      </c>
      <c r="G923" s="18">
        <v>0</v>
      </c>
      <c r="H923" t="s" s="19">
        <v>33</v>
      </c>
      <c r="I923" t="s" s="19">
        <v>1042</v>
      </c>
      <c r="J923" s="18">
        <v>5628</v>
      </c>
      <c r="K923" s="18">
        <v>2822</v>
      </c>
      <c r="L923" s="18">
        <v>8575</v>
      </c>
      <c r="M923" s="20">
        <v>0.108835</v>
      </c>
      <c r="N923" s="18">
        <v>8</v>
      </c>
      <c r="O923" s="18">
        <v>1</v>
      </c>
      <c r="P923" s="18">
        <v>3</v>
      </c>
      <c r="Q923" s="18">
        <v>2</v>
      </c>
      <c r="R923" s="18">
        <v>3</v>
      </c>
      <c r="S923" t="s" s="19">
        <v>47</v>
      </c>
      <c r="T923" s="18">
        <v>0</v>
      </c>
      <c r="U923" s="18">
        <v>0</v>
      </c>
      <c r="V923" s="18">
        <v>100000</v>
      </c>
      <c r="W923" t="s" s="19">
        <v>39</v>
      </c>
    </row>
    <row r="924" ht="20.05" customHeight="1">
      <c r="A924" s="15">
        <v>58</v>
      </c>
      <c r="B924" t="s" s="16">
        <f>CONCATENATE($A924,C924,G924,S924,R924)</f>
        <v>1051</v>
      </c>
      <c r="C924" t="s" s="17">
        <v>37</v>
      </c>
      <c r="D924" s="18">
        <v>4</v>
      </c>
      <c r="E924" t="s" s="19">
        <v>1041</v>
      </c>
      <c r="F924" s="18">
        <v>0</v>
      </c>
      <c r="G924" s="18">
        <v>0</v>
      </c>
      <c r="H924" t="s" s="19">
        <v>33</v>
      </c>
      <c r="I924" t="s" s="19">
        <v>1042</v>
      </c>
      <c r="J924" s="18">
        <v>5628</v>
      </c>
      <c r="K924" s="18">
        <v>2822</v>
      </c>
      <c r="L924" s="18">
        <v>8575</v>
      </c>
      <c r="M924" s="20">
        <v>0.107264</v>
      </c>
      <c r="N924" s="18">
        <v>8</v>
      </c>
      <c r="O924" s="18">
        <v>1</v>
      </c>
      <c r="P924" s="18">
        <v>3</v>
      </c>
      <c r="Q924" s="18">
        <v>2</v>
      </c>
      <c r="R924" s="18">
        <v>5</v>
      </c>
      <c r="S924" t="s" s="19">
        <v>47</v>
      </c>
      <c r="T924" s="18">
        <v>0</v>
      </c>
      <c r="U924" s="18">
        <v>0</v>
      </c>
      <c r="V924" s="18">
        <v>100000</v>
      </c>
      <c r="W924" t="s" s="19">
        <v>39</v>
      </c>
    </row>
    <row r="925" ht="20.05" customHeight="1">
      <c r="A925" s="15">
        <v>58</v>
      </c>
      <c r="B925" t="s" s="16">
        <f>CONCATENATE($A925,C925,G925,S925,R925)</f>
        <v>1052</v>
      </c>
      <c r="C925" t="s" s="17">
        <v>31</v>
      </c>
      <c r="D925" s="18">
        <v>4</v>
      </c>
      <c r="E925" t="s" s="19">
        <v>1041</v>
      </c>
      <c r="F925" s="18">
        <v>0</v>
      </c>
      <c r="G925" s="18">
        <v>1</v>
      </c>
      <c r="H925" t="s" s="19">
        <v>33</v>
      </c>
      <c r="I925" t="s" s="19">
        <v>1042</v>
      </c>
      <c r="J925" s="18">
        <v>5639</v>
      </c>
      <c r="K925" s="18">
        <v>2833</v>
      </c>
      <c r="L925" s="18">
        <v>8597</v>
      </c>
      <c r="M925" s="20">
        <v>0.0934111</v>
      </c>
      <c r="N925" s="18">
        <v>8</v>
      </c>
      <c r="O925" s="18">
        <v>1</v>
      </c>
      <c r="P925" t="s" s="19">
        <v>35</v>
      </c>
      <c r="Q925" t="s" s="19">
        <v>35</v>
      </c>
      <c r="R925" t="s" s="19">
        <v>35</v>
      </c>
      <c r="S925" t="s" s="19">
        <v>35</v>
      </c>
      <c r="T925" t="s" s="19">
        <v>35</v>
      </c>
      <c r="U925" t="s" s="19">
        <v>35</v>
      </c>
      <c r="V925" t="s" s="19">
        <v>35</v>
      </c>
      <c r="W925" t="s" s="19">
        <v>35</v>
      </c>
    </row>
    <row r="926" ht="20.05" customHeight="1">
      <c r="A926" s="15">
        <v>58</v>
      </c>
      <c r="B926" t="s" s="16">
        <f>CONCATENATE($A926,C926,G926,S926,R926)</f>
        <v>1053</v>
      </c>
      <c r="C926" t="s" s="17">
        <v>52</v>
      </c>
      <c r="D926" s="18">
        <v>4</v>
      </c>
      <c r="E926" t="s" s="19">
        <v>1041</v>
      </c>
      <c r="F926" s="18">
        <v>0</v>
      </c>
      <c r="G926" s="18">
        <v>1</v>
      </c>
      <c r="H926" t="s" s="19">
        <v>33</v>
      </c>
      <c r="I926" t="s" s="19">
        <v>896</v>
      </c>
      <c r="J926" s="18">
        <v>1104</v>
      </c>
      <c r="K926" s="18">
        <v>560</v>
      </c>
      <c r="L926" s="18">
        <v>1240</v>
      </c>
      <c r="M926" s="20">
        <v>0.389595</v>
      </c>
      <c r="N926" s="18">
        <v>8</v>
      </c>
      <c r="O926" s="18">
        <v>1</v>
      </c>
      <c r="P926" t="s" s="19">
        <v>35</v>
      </c>
      <c r="Q926" t="s" s="19">
        <v>35</v>
      </c>
      <c r="R926" t="s" s="19">
        <v>35</v>
      </c>
      <c r="S926" t="s" s="19">
        <v>35</v>
      </c>
      <c r="T926" t="s" s="19">
        <v>35</v>
      </c>
      <c r="U926" t="s" s="19">
        <v>35</v>
      </c>
      <c r="V926" t="s" s="19">
        <v>35</v>
      </c>
      <c r="W926" t="s" s="19">
        <v>35</v>
      </c>
    </row>
    <row r="927" ht="20.05" customHeight="1">
      <c r="A927" s="15">
        <v>58</v>
      </c>
      <c r="B927" t="s" s="16">
        <f>CONCATENATE($A927,C927,G927,S927,R927)</f>
        <v>1054</v>
      </c>
      <c r="C927" t="s" s="17">
        <v>37</v>
      </c>
      <c r="D927" s="18">
        <v>4</v>
      </c>
      <c r="E927" t="s" s="19">
        <v>1041</v>
      </c>
      <c r="F927" s="18">
        <v>0</v>
      </c>
      <c r="G927" s="18">
        <v>1</v>
      </c>
      <c r="H927" t="s" s="19">
        <v>33</v>
      </c>
      <c r="I927" t="s" s="19">
        <v>1042</v>
      </c>
      <c r="J927" s="18">
        <v>5628</v>
      </c>
      <c r="K927" s="18">
        <v>2822</v>
      </c>
      <c r="L927" s="18">
        <v>8575</v>
      </c>
      <c r="M927" s="20">
        <v>0.108603</v>
      </c>
      <c r="N927" s="18">
        <v>8</v>
      </c>
      <c r="O927" s="18">
        <v>1</v>
      </c>
      <c r="P927" s="18">
        <v>3</v>
      </c>
      <c r="Q927" s="18">
        <v>2</v>
      </c>
      <c r="R927" s="18">
        <v>3</v>
      </c>
      <c r="S927" t="s" s="19">
        <v>43</v>
      </c>
      <c r="T927" s="18">
        <v>0</v>
      </c>
      <c r="U927" s="18">
        <v>0</v>
      </c>
      <c r="V927" s="18">
        <v>100000</v>
      </c>
      <c r="W927" t="s" s="19">
        <v>55</v>
      </c>
    </row>
    <row r="928" ht="20.05" customHeight="1">
      <c r="A928" s="15">
        <v>58</v>
      </c>
      <c r="B928" t="s" s="16">
        <f>CONCATENATE($A928,C928,G928,S928,R928)</f>
        <v>1055</v>
      </c>
      <c r="C928" t="s" s="17">
        <v>57</v>
      </c>
      <c r="D928" s="18">
        <v>4</v>
      </c>
      <c r="E928" t="s" s="19">
        <v>1041</v>
      </c>
      <c r="F928" s="18">
        <v>0</v>
      </c>
      <c r="G928" s="18">
        <v>0</v>
      </c>
      <c r="H928" t="s" s="19">
        <v>80</v>
      </c>
      <c r="I928" t="s" s="19">
        <v>909</v>
      </c>
      <c r="J928" s="18">
        <v>4648</v>
      </c>
      <c r="K928" s="18">
        <v>2332</v>
      </c>
      <c r="L928" s="18">
        <v>6670</v>
      </c>
      <c r="M928" s="20">
        <v>0.680675</v>
      </c>
      <c r="N928" s="18">
        <v>4</v>
      </c>
      <c r="O928" s="18">
        <v>1</v>
      </c>
      <c r="P928" t="s" s="19">
        <v>35</v>
      </c>
      <c r="Q928" t="s" s="19">
        <v>35</v>
      </c>
      <c r="R928" t="s" s="19">
        <v>35</v>
      </c>
      <c r="S928" t="s" s="19">
        <v>35</v>
      </c>
      <c r="T928" t="s" s="19">
        <v>35</v>
      </c>
      <c r="U928" t="s" s="19">
        <v>35</v>
      </c>
      <c r="V928" t="s" s="19">
        <v>35</v>
      </c>
      <c r="W928" t="s" s="19">
        <v>35</v>
      </c>
    </row>
    <row r="929" ht="20.05" customHeight="1">
      <c r="A929" s="15">
        <v>58</v>
      </c>
      <c r="B929" t="s" s="16">
        <f>CONCATENATE($A929,C929,G929,S929,R929)</f>
        <v>1056</v>
      </c>
      <c r="C929" t="s" s="17">
        <v>60</v>
      </c>
      <c r="D929" s="18">
        <v>4</v>
      </c>
      <c r="E929" t="s" s="19">
        <v>1041</v>
      </c>
      <c r="F929" s="18">
        <v>0</v>
      </c>
      <c r="G929" s="18">
        <v>0</v>
      </c>
      <c r="H929" t="s" s="19">
        <v>80</v>
      </c>
      <c r="I929" t="s" s="19">
        <v>909</v>
      </c>
      <c r="J929" s="18">
        <v>4648</v>
      </c>
      <c r="K929" s="18">
        <v>2332</v>
      </c>
      <c r="L929" s="18">
        <v>6670</v>
      </c>
      <c r="M929" s="20">
        <v>0.354844</v>
      </c>
      <c r="N929" s="18">
        <v>4</v>
      </c>
      <c r="O929" s="18">
        <v>1</v>
      </c>
      <c r="P929" t="s" s="19">
        <v>35</v>
      </c>
      <c r="Q929" t="s" s="19">
        <v>35</v>
      </c>
      <c r="R929" t="s" s="19">
        <v>35</v>
      </c>
      <c r="S929" t="s" s="19">
        <v>35</v>
      </c>
      <c r="T929" t="s" s="19">
        <v>35</v>
      </c>
      <c r="U929" t="s" s="19">
        <v>35</v>
      </c>
      <c r="V929" t="s" s="19">
        <v>35</v>
      </c>
      <c r="W929" t="s" s="19">
        <v>35</v>
      </c>
    </row>
    <row r="930" ht="20.05" customHeight="1">
      <c r="A930" s="15">
        <v>58</v>
      </c>
      <c r="B930" t="s" s="16">
        <f>CONCATENATE($A930,C930,G930,S930,R930)</f>
        <v>1057</v>
      </c>
      <c r="C930" t="s" s="17">
        <v>62</v>
      </c>
      <c r="D930" s="18">
        <v>4</v>
      </c>
      <c r="E930" t="s" s="19">
        <v>1041</v>
      </c>
      <c r="F930" s="18">
        <v>0</v>
      </c>
      <c r="G930" s="18">
        <v>0</v>
      </c>
      <c r="H930" t="s" s="19">
        <v>80</v>
      </c>
      <c r="I930" t="s" s="19">
        <v>909</v>
      </c>
      <c r="J930" s="18">
        <v>4648</v>
      </c>
      <c r="K930" s="18">
        <v>2332</v>
      </c>
      <c r="L930" s="18">
        <v>6670</v>
      </c>
      <c r="M930" s="20">
        <v>0.352003</v>
      </c>
      <c r="N930" s="18">
        <v>4</v>
      </c>
      <c r="O930" s="18">
        <v>1</v>
      </c>
      <c r="P930" t="s" s="19">
        <v>35</v>
      </c>
      <c r="Q930" t="s" s="19">
        <v>35</v>
      </c>
      <c r="R930" t="s" s="19">
        <v>35</v>
      </c>
      <c r="S930" t="s" s="19">
        <v>35</v>
      </c>
      <c r="T930" t="s" s="19">
        <v>35</v>
      </c>
      <c r="U930" t="s" s="19">
        <v>35</v>
      </c>
      <c r="V930" t="s" s="19">
        <v>35</v>
      </c>
      <c r="W930" t="s" s="19">
        <v>35</v>
      </c>
    </row>
    <row r="931" ht="20.05" customHeight="1">
      <c r="A931" s="15">
        <v>59</v>
      </c>
      <c r="B931" t="s" s="16">
        <f>CONCATENATE($A931,C931,G931,S931,R931)</f>
        <v>1058</v>
      </c>
      <c r="C931" t="s" s="17">
        <v>31</v>
      </c>
      <c r="D931" s="18">
        <v>4</v>
      </c>
      <c r="E931" t="s" s="19">
        <v>1059</v>
      </c>
      <c r="F931" s="18">
        <v>0</v>
      </c>
      <c r="G931" s="18">
        <v>0</v>
      </c>
      <c r="H931" t="s" s="19">
        <v>33</v>
      </c>
      <c r="I931" t="s" s="19">
        <v>1060</v>
      </c>
      <c r="J931" s="18">
        <v>5592</v>
      </c>
      <c r="K931" s="18">
        <v>2804</v>
      </c>
      <c r="L931" s="18">
        <v>8654</v>
      </c>
      <c r="M931" s="20">
        <v>0.0928368</v>
      </c>
      <c r="N931" s="18">
        <v>8</v>
      </c>
      <c r="O931" s="18">
        <v>1</v>
      </c>
      <c r="P931" t="s" s="19">
        <v>35</v>
      </c>
      <c r="Q931" t="s" s="19">
        <v>35</v>
      </c>
      <c r="R931" t="s" s="19">
        <v>35</v>
      </c>
      <c r="S931" t="s" s="19">
        <v>35</v>
      </c>
      <c r="T931" t="s" s="19">
        <v>35</v>
      </c>
      <c r="U931" t="s" s="19">
        <v>35</v>
      </c>
      <c r="V931" t="s" s="19">
        <v>35</v>
      </c>
      <c r="W931" t="s" s="19">
        <v>35</v>
      </c>
    </row>
    <row r="932" ht="20.05" customHeight="1">
      <c r="A932" s="15">
        <v>59</v>
      </c>
      <c r="B932" t="s" s="16">
        <f>CONCATENATE($A932,C932,G932,S932,R932)</f>
        <v>1061</v>
      </c>
      <c r="C932" t="s" s="17">
        <v>37</v>
      </c>
      <c r="D932" s="18">
        <v>4</v>
      </c>
      <c r="E932" t="s" s="19">
        <v>1059</v>
      </c>
      <c r="F932" s="18">
        <v>0</v>
      </c>
      <c r="G932" s="18">
        <v>0</v>
      </c>
      <c r="H932" t="s" s="19">
        <v>33</v>
      </c>
      <c r="I932" t="s" s="19">
        <v>1060</v>
      </c>
      <c r="J932" s="18">
        <v>5592</v>
      </c>
      <c r="K932" s="18">
        <v>2804</v>
      </c>
      <c r="L932" s="18">
        <v>8654</v>
      </c>
      <c r="M932" s="20">
        <v>0.222374</v>
      </c>
      <c r="N932" s="18">
        <v>8</v>
      </c>
      <c r="O932" s="18">
        <v>1</v>
      </c>
      <c r="P932" s="18">
        <v>5</v>
      </c>
      <c r="Q932" s="18">
        <v>4</v>
      </c>
      <c r="R932" s="18">
        <v>1</v>
      </c>
      <c r="S932" t="s" s="19">
        <v>38</v>
      </c>
      <c r="T932" s="18">
        <v>0</v>
      </c>
      <c r="U932" s="18">
        <v>0</v>
      </c>
      <c r="V932" s="18">
        <v>100000</v>
      </c>
      <c r="W932" t="s" s="19">
        <v>39</v>
      </c>
    </row>
    <row r="933" ht="20.05" customHeight="1">
      <c r="A933" s="15">
        <v>59</v>
      </c>
      <c r="B933" t="s" s="16">
        <f>CONCATENATE($A933,C933,G933,S933,R933)</f>
        <v>1062</v>
      </c>
      <c r="C933" t="s" s="17">
        <v>37</v>
      </c>
      <c r="D933" s="18">
        <v>4</v>
      </c>
      <c r="E933" t="s" s="19">
        <v>1059</v>
      </c>
      <c r="F933" s="18">
        <v>0</v>
      </c>
      <c r="G933" s="18">
        <v>0</v>
      </c>
      <c r="H933" t="s" s="19">
        <v>33</v>
      </c>
      <c r="I933" t="s" s="19">
        <v>1060</v>
      </c>
      <c r="J933" s="18">
        <v>5592</v>
      </c>
      <c r="K933" s="18">
        <v>2804</v>
      </c>
      <c r="L933" s="18">
        <v>8654</v>
      </c>
      <c r="M933" s="20">
        <v>0.106522</v>
      </c>
      <c r="N933" s="18">
        <v>8</v>
      </c>
      <c r="O933" s="18">
        <v>1</v>
      </c>
      <c r="P933" s="18">
        <v>3</v>
      </c>
      <c r="Q933" s="18">
        <v>2</v>
      </c>
      <c r="R933" s="18">
        <v>3</v>
      </c>
      <c r="S933" t="s" s="19">
        <v>38</v>
      </c>
      <c r="T933" s="18">
        <v>0</v>
      </c>
      <c r="U933" s="18">
        <v>0</v>
      </c>
      <c r="V933" s="18">
        <v>100000</v>
      </c>
      <c r="W933" t="s" s="19">
        <v>39</v>
      </c>
    </row>
    <row r="934" ht="20.05" customHeight="1">
      <c r="A934" s="15">
        <v>59</v>
      </c>
      <c r="B934" t="s" s="16">
        <f>CONCATENATE($A934,C934,G934,S934,R934)</f>
        <v>1063</v>
      </c>
      <c r="C934" t="s" s="17">
        <v>37</v>
      </c>
      <c r="D934" s="18">
        <v>4</v>
      </c>
      <c r="E934" t="s" s="19">
        <v>1059</v>
      </c>
      <c r="F934" s="18">
        <v>0</v>
      </c>
      <c r="G934" s="18">
        <v>0</v>
      </c>
      <c r="H934" t="s" s="19">
        <v>33</v>
      </c>
      <c r="I934" t="s" s="19">
        <v>1060</v>
      </c>
      <c r="J934" s="18">
        <v>5592</v>
      </c>
      <c r="K934" s="18">
        <v>2804</v>
      </c>
      <c r="L934" s="18">
        <v>8654</v>
      </c>
      <c r="M934" s="20">
        <v>0.108686</v>
      </c>
      <c r="N934" s="18">
        <v>8</v>
      </c>
      <c r="O934" s="18">
        <v>1</v>
      </c>
      <c r="P934" s="18">
        <v>3</v>
      </c>
      <c r="Q934" s="18">
        <v>2</v>
      </c>
      <c r="R934" s="18">
        <v>5</v>
      </c>
      <c r="S934" t="s" s="19">
        <v>38</v>
      </c>
      <c r="T934" s="18">
        <v>0</v>
      </c>
      <c r="U934" s="18">
        <v>0</v>
      </c>
      <c r="V934" s="18">
        <v>100000</v>
      </c>
      <c r="W934" t="s" s="19">
        <v>39</v>
      </c>
    </row>
    <row r="935" ht="20.05" customHeight="1">
      <c r="A935" s="15">
        <v>59</v>
      </c>
      <c r="B935" t="s" s="16">
        <f>CONCATENATE($A935,C935,G935,S935,R935)</f>
        <v>1064</v>
      </c>
      <c r="C935" t="s" s="17">
        <v>37</v>
      </c>
      <c r="D935" s="18">
        <v>4</v>
      </c>
      <c r="E935" t="s" s="19">
        <v>1059</v>
      </c>
      <c r="F935" s="18">
        <v>0</v>
      </c>
      <c r="G935" s="18">
        <v>0</v>
      </c>
      <c r="H935" t="s" s="19">
        <v>33</v>
      </c>
      <c r="I935" t="s" s="19">
        <v>1060</v>
      </c>
      <c r="J935" s="18">
        <v>5592</v>
      </c>
      <c r="K935" s="18">
        <v>2804</v>
      </c>
      <c r="L935" s="18">
        <v>8654</v>
      </c>
      <c r="M935" s="20">
        <v>0.225801</v>
      </c>
      <c r="N935" s="18">
        <v>8</v>
      </c>
      <c r="O935" s="18">
        <v>1</v>
      </c>
      <c r="P935" s="18">
        <v>5</v>
      </c>
      <c r="Q935" s="18">
        <v>4</v>
      </c>
      <c r="R935" s="18">
        <v>1</v>
      </c>
      <c r="S935" t="s" s="19">
        <v>43</v>
      </c>
      <c r="T935" s="18">
        <v>0</v>
      </c>
      <c r="U935" s="18">
        <v>0</v>
      </c>
      <c r="V935" s="18">
        <v>100000</v>
      </c>
      <c r="W935" t="s" s="19">
        <v>39</v>
      </c>
    </row>
    <row r="936" ht="20.05" customHeight="1">
      <c r="A936" s="15">
        <v>59</v>
      </c>
      <c r="B936" t="s" s="16">
        <f>CONCATENATE($A936,C936,G936,S936,R936)</f>
        <v>1065</v>
      </c>
      <c r="C936" t="s" s="17">
        <v>37</v>
      </c>
      <c r="D936" s="18">
        <v>4</v>
      </c>
      <c r="E936" t="s" s="19">
        <v>1059</v>
      </c>
      <c r="F936" s="18">
        <v>0</v>
      </c>
      <c r="G936" s="18">
        <v>0</v>
      </c>
      <c r="H936" t="s" s="19">
        <v>33</v>
      </c>
      <c r="I936" t="s" s="19">
        <v>1060</v>
      </c>
      <c r="J936" s="18">
        <v>5592</v>
      </c>
      <c r="K936" s="18">
        <v>2804</v>
      </c>
      <c r="L936" s="18">
        <v>8654</v>
      </c>
      <c r="M936" s="20">
        <v>0.108747</v>
      </c>
      <c r="N936" s="18">
        <v>8</v>
      </c>
      <c r="O936" s="18">
        <v>1</v>
      </c>
      <c r="P936" s="18">
        <v>3</v>
      </c>
      <c r="Q936" s="18">
        <v>2</v>
      </c>
      <c r="R936" s="18">
        <v>3</v>
      </c>
      <c r="S936" t="s" s="19">
        <v>43</v>
      </c>
      <c r="T936" s="18">
        <v>0</v>
      </c>
      <c r="U936" s="18">
        <v>0</v>
      </c>
      <c r="V936" s="18">
        <v>100000</v>
      </c>
      <c r="W936" t="s" s="19">
        <v>39</v>
      </c>
    </row>
    <row r="937" ht="20.05" customHeight="1">
      <c r="A937" s="15">
        <v>59</v>
      </c>
      <c r="B937" t="s" s="16">
        <f>CONCATENATE($A937,C937,G937,S937,R937)</f>
        <v>1066</v>
      </c>
      <c r="C937" t="s" s="17">
        <v>37</v>
      </c>
      <c r="D937" s="18">
        <v>4</v>
      </c>
      <c r="E937" t="s" s="19">
        <v>1059</v>
      </c>
      <c r="F937" s="18">
        <v>0</v>
      </c>
      <c r="G937" s="18">
        <v>0</v>
      </c>
      <c r="H937" t="s" s="19">
        <v>33</v>
      </c>
      <c r="I937" t="s" s="19">
        <v>1060</v>
      </c>
      <c r="J937" s="18">
        <v>5592</v>
      </c>
      <c r="K937" s="18">
        <v>2804</v>
      </c>
      <c r="L937" s="18">
        <v>8654</v>
      </c>
      <c r="M937" s="20">
        <v>0.109085</v>
      </c>
      <c r="N937" s="18">
        <v>8</v>
      </c>
      <c r="O937" s="18">
        <v>1</v>
      </c>
      <c r="P937" s="18">
        <v>3</v>
      </c>
      <c r="Q937" s="18">
        <v>2</v>
      </c>
      <c r="R937" s="18">
        <v>5</v>
      </c>
      <c r="S937" t="s" s="19">
        <v>43</v>
      </c>
      <c r="T937" s="18">
        <v>0</v>
      </c>
      <c r="U937" s="18">
        <v>0</v>
      </c>
      <c r="V937" s="18">
        <v>100000</v>
      </c>
      <c r="W937" t="s" s="19">
        <v>39</v>
      </c>
    </row>
    <row r="938" ht="20.05" customHeight="1">
      <c r="A938" s="15">
        <v>59</v>
      </c>
      <c r="B938" t="s" s="16">
        <f>CONCATENATE($A938,C938,G938,S938,R938)</f>
        <v>1067</v>
      </c>
      <c r="C938" t="s" s="17">
        <v>37</v>
      </c>
      <c r="D938" s="18">
        <v>4</v>
      </c>
      <c r="E938" t="s" s="19">
        <v>1059</v>
      </c>
      <c r="F938" s="18">
        <v>0</v>
      </c>
      <c r="G938" s="18">
        <v>0</v>
      </c>
      <c r="H938" t="s" s="19">
        <v>33</v>
      </c>
      <c r="I938" t="s" s="19">
        <v>1060</v>
      </c>
      <c r="J938" s="18">
        <v>5592</v>
      </c>
      <c r="K938" s="18">
        <v>2804</v>
      </c>
      <c r="L938" s="18">
        <v>8654</v>
      </c>
      <c r="M938" s="20">
        <v>0.221025</v>
      </c>
      <c r="N938" s="18">
        <v>8</v>
      </c>
      <c r="O938" s="18">
        <v>1</v>
      </c>
      <c r="P938" s="18">
        <v>5</v>
      </c>
      <c r="Q938" s="18">
        <v>4</v>
      </c>
      <c r="R938" s="18">
        <v>1</v>
      </c>
      <c r="S938" t="s" s="19">
        <v>47</v>
      </c>
      <c r="T938" s="18">
        <v>0</v>
      </c>
      <c r="U938" s="18">
        <v>0</v>
      </c>
      <c r="V938" s="18">
        <v>100000</v>
      </c>
      <c r="W938" t="s" s="19">
        <v>39</v>
      </c>
    </row>
    <row r="939" ht="20.05" customHeight="1">
      <c r="A939" s="15">
        <v>59</v>
      </c>
      <c r="B939" t="s" s="16">
        <f>CONCATENATE($A939,C939,G939,S939,R939)</f>
        <v>1068</v>
      </c>
      <c r="C939" t="s" s="17">
        <v>37</v>
      </c>
      <c r="D939" s="18">
        <v>4</v>
      </c>
      <c r="E939" t="s" s="19">
        <v>1059</v>
      </c>
      <c r="F939" s="18">
        <v>0</v>
      </c>
      <c r="G939" s="18">
        <v>0</v>
      </c>
      <c r="H939" t="s" s="19">
        <v>33</v>
      </c>
      <c r="I939" t="s" s="19">
        <v>1060</v>
      </c>
      <c r="J939" s="18">
        <v>5592</v>
      </c>
      <c r="K939" s="18">
        <v>2804</v>
      </c>
      <c r="L939" s="18">
        <v>8654</v>
      </c>
      <c r="M939" s="20">
        <v>0.108381</v>
      </c>
      <c r="N939" s="18">
        <v>8</v>
      </c>
      <c r="O939" s="18">
        <v>1</v>
      </c>
      <c r="P939" s="18">
        <v>3</v>
      </c>
      <c r="Q939" s="18">
        <v>2</v>
      </c>
      <c r="R939" s="18">
        <v>3</v>
      </c>
      <c r="S939" t="s" s="19">
        <v>47</v>
      </c>
      <c r="T939" s="18">
        <v>0</v>
      </c>
      <c r="U939" s="18">
        <v>0</v>
      </c>
      <c r="V939" s="18">
        <v>100000</v>
      </c>
      <c r="W939" t="s" s="19">
        <v>39</v>
      </c>
    </row>
    <row r="940" ht="20.05" customHeight="1">
      <c r="A940" s="15">
        <v>59</v>
      </c>
      <c r="B940" t="s" s="16">
        <f>CONCATENATE($A940,C940,G940,S940,R940)</f>
        <v>1069</v>
      </c>
      <c r="C940" t="s" s="17">
        <v>37</v>
      </c>
      <c r="D940" s="18">
        <v>4</v>
      </c>
      <c r="E940" t="s" s="19">
        <v>1059</v>
      </c>
      <c r="F940" s="18">
        <v>0</v>
      </c>
      <c r="G940" s="18">
        <v>0</v>
      </c>
      <c r="H940" t="s" s="19">
        <v>33</v>
      </c>
      <c r="I940" t="s" s="19">
        <v>1060</v>
      </c>
      <c r="J940" s="18">
        <v>5592</v>
      </c>
      <c r="K940" s="18">
        <v>2804</v>
      </c>
      <c r="L940" s="18">
        <v>8654</v>
      </c>
      <c r="M940" s="20">
        <v>0.107419</v>
      </c>
      <c r="N940" s="18">
        <v>8</v>
      </c>
      <c r="O940" s="18">
        <v>1</v>
      </c>
      <c r="P940" s="18">
        <v>3</v>
      </c>
      <c r="Q940" s="18">
        <v>2</v>
      </c>
      <c r="R940" s="18">
        <v>5</v>
      </c>
      <c r="S940" t="s" s="19">
        <v>47</v>
      </c>
      <c r="T940" s="18">
        <v>0</v>
      </c>
      <c r="U940" s="18">
        <v>0</v>
      </c>
      <c r="V940" s="18">
        <v>100000</v>
      </c>
      <c r="W940" t="s" s="19">
        <v>39</v>
      </c>
    </row>
    <row r="941" ht="20.05" customHeight="1">
      <c r="A941" s="15">
        <v>59</v>
      </c>
      <c r="B941" t="s" s="16">
        <f>CONCATENATE($A941,C941,G941,S941,R941)</f>
        <v>1070</v>
      </c>
      <c r="C941" t="s" s="17">
        <v>31</v>
      </c>
      <c r="D941" s="18">
        <v>4</v>
      </c>
      <c r="E941" t="s" s="19">
        <v>1059</v>
      </c>
      <c r="F941" s="18">
        <v>0</v>
      </c>
      <c r="G941" s="18">
        <v>1</v>
      </c>
      <c r="H941" t="s" s="19">
        <v>33</v>
      </c>
      <c r="I941" t="s" s="19">
        <v>1060</v>
      </c>
      <c r="J941" s="18">
        <v>5604</v>
      </c>
      <c r="K941" s="18">
        <v>2816</v>
      </c>
      <c r="L941" s="18">
        <v>8678</v>
      </c>
      <c r="M941" s="20">
        <v>0.0935163</v>
      </c>
      <c r="N941" s="18">
        <v>8</v>
      </c>
      <c r="O941" s="18">
        <v>1</v>
      </c>
      <c r="P941" t="s" s="19">
        <v>35</v>
      </c>
      <c r="Q941" t="s" s="19">
        <v>35</v>
      </c>
      <c r="R941" t="s" s="19">
        <v>35</v>
      </c>
      <c r="S941" t="s" s="19">
        <v>35</v>
      </c>
      <c r="T941" t="s" s="19">
        <v>35</v>
      </c>
      <c r="U941" t="s" s="19">
        <v>35</v>
      </c>
      <c r="V941" t="s" s="19">
        <v>35</v>
      </c>
      <c r="W941" t="s" s="19">
        <v>35</v>
      </c>
    </row>
    <row r="942" ht="20.05" customHeight="1">
      <c r="A942" s="15">
        <v>59</v>
      </c>
      <c r="B942" t="s" s="16">
        <f>CONCATENATE($A942,C942,G942,S942,R942)</f>
        <v>1071</v>
      </c>
      <c r="C942" t="s" s="17">
        <v>52</v>
      </c>
      <c r="D942" s="18">
        <v>4</v>
      </c>
      <c r="E942" t="s" s="19">
        <v>1059</v>
      </c>
      <c r="F942" s="18">
        <v>0</v>
      </c>
      <c r="G942" s="18">
        <v>1</v>
      </c>
      <c r="H942" t="s" s="19">
        <v>33</v>
      </c>
      <c r="I942" t="s" s="19">
        <v>896</v>
      </c>
      <c r="J942" s="18">
        <v>1032</v>
      </c>
      <c r="K942" s="18">
        <v>524</v>
      </c>
      <c r="L942" s="18">
        <v>1166</v>
      </c>
      <c r="M942" s="20">
        <v>0.488063</v>
      </c>
      <c r="N942" s="18">
        <v>8</v>
      </c>
      <c r="O942" s="18">
        <v>1</v>
      </c>
      <c r="P942" t="s" s="19">
        <v>35</v>
      </c>
      <c r="Q942" t="s" s="19">
        <v>35</v>
      </c>
      <c r="R942" t="s" s="19">
        <v>35</v>
      </c>
      <c r="S942" t="s" s="19">
        <v>35</v>
      </c>
      <c r="T942" t="s" s="19">
        <v>35</v>
      </c>
      <c r="U942" t="s" s="19">
        <v>35</v>
      </c>
      <c r="V942" t="s" s="19">
        <v>35</v>
      </c>
      <c r="W942" t="s" s="19">
        <v>35</v>
      </c>
    </row>
    <row r="943" ht="20.05" customHeight="1">
      <c r="A943" s="15">
        <v>59</v>
      </c>
      <c r="B943" t="s" s="16">
        <f>CONCATENATE($A943,C943,G943,S943,R943)</f>
        <v>1072</v>
      </c>
      <c r="C943" t="s" s="17">
        <v>37</v>
      </c>
      <c r="D943" s="18">
        <v>4</v>
      </c>
      <c r="E943" t="s" s="19">
        <v>1059</v>
      </c>
      <c r="F943" s="18">
        <v>0</v>
      </c>
      <c r="G943" s="18">
        <v>1</v>
      </c>
      <c r="H943" t="s" s="19">
        <v>33</v>
      </c>
      <c r="I943" t="s" s="19">
        <v>1060</v>
      </c>
      <c r="J943" s="18">
        <v>5592</v>
      </c>
      <c r="K943" s="18">
        <v>2804</v>
      </c>
      <c r="L943" s="18">
        <v>8654</v>
      </c>
      <c r="M943" s="20">
        <v>0.107983</v>
      </c>
      <c r="N943" s="18">
        <v>8</v>
      </c>
      <c r="O943" s="18">
        <v>1</v>
      </c>
      <c r="P943" s="18">
        <v>3</v>
      </c>
      <c r="Q943" s="18">
        <v>2</v>
      </c>
      <c r="R943" s="18">
        <v>3</v>
      </c>
      <c r="S943" t="s" s="19">
        <v>43</v>
      </c>
      <c r="T943" s="18">
        <v>0</v>
      </c>
      <c r="U943" s="18">
        <v>0</v>
      </c>
      <c r="V943" s="18">
        <v>100000</v>
      </c>
      <c r="W943" t="s" s="19">
        <v>55</v>
      </c>
    </row>
    <row r="944" ht="20.05" customHeight="1">
      <c r="A944" s="15">
        <v>59</v>
      </c>
      <c r="B944" t="s" s="16">
        <f>CONCATENATE($A944,C944,G944,S944,R944)</f>
        <v>1073</v>
      </c>
      <c r="C944" t="s" s="17">
        <v>57</v>
      </c>
      <c r="D944" s="18">
        <v>4</v>
      </c>
      <c r="E944" t="s" s="19">
        <v>1059</v>
      </c>
      <c r="F944" s="18">
        <v>0</v>
      </c>
      <c r="G944" s="18">
        <v>0</v>
      </c>
      <c r="H944" t="s" s="19">
        <v>33</v>
      </c>
      <c r="I944" t="s" s="19">
        <v>909</v>
      </c>
      <c r="J944" s="18">
        <v>6264</v>
      </c>
      <c r="K944" s="18">
        <v>3140</v>
      </c>
      <c r="L944" s="18">
        <v>9974</v>
      </c>
      <c r="M944" s="20">
        <v>3.10904</v>
      </c>
      <c r="N944" s="18">
        <v>4</v>
      </c>
      <c r="O944" s="18">
        <v>1</v>
      </c>
      <c r="P944" t="s" s="19">
        <v>35</v>
      </c>
      <c r="Q944" t="s" s="19">
        <v>35</v>
      </c>
      <c r="R944" t="s" s="19">
        <v>35</v>
      </c>
      <c r="S944" t="s" s="19">
        <v>35</v>
      </c>
      <c r="T944" t="s" s="19">
        <v>35</v>
      </c>
      <c r="U944" t="s" s="19">
        <v>35</v>
      </c>
      <c r="V944" t="s" s="19">
        <v>35</v>
      </c>
      <c r="W944" t="s" s="19">
        <v>35</v>
      </c>
    </row>
    <row r="945" ht="20.05" customHeight="1">
      <c r="A945" s="15">
        <v>59</v>
      </c>
      <c r="B945" t="s" s="16">
        <f>CONCATENATE($A945,C945,G945,S945,R945)</f>
        <v>1074</v>
      </c>
      <c r="C945" t="s" s="17">
        <v>60</v>
      </c>
      <c r="D945" s="18">
        <v>4</v>
      </c>
      <c r="E945" t="s" s="19">
        <v>1059</v>
      </c>
      <c r="F945" s="18">
        <v>0</v>
      </c>
      <c r="G945" s="18">
        <v>0</v>
      </c>
      <c r="H945" t="s" s="19">
        <v>33</v>
      </c>
      <c r="I945" t="s" s="19">
        <v>909</v>
      </c>
      <c r="J945" s="18">
        <v>6264</v>
      </c>
      <c r="K945" s="18">
        <v>3140</v>
      </c>
      <c r="L945" s="18">
        <v>9974</v>
      </c>
      <c r="M945" s="20">
        <v>1.64064</v>
      </c>
      <c r="N945" s="18">
        <v>4</v>
      </c>
      <c r="O945" s="18">
        <v>1</v>
      </c>
      <c r="P945" t="s" s="19">
        <v>35</v>
      </c>
      <c r="Q945" t="s" s="19">
        <v>35</v>
      </c>
      <c r="R945" t="s" s="19">
        <v>35</v>
      </c>
      <c r="S945" t="s" s="19">
        <v>35</v>
      </c>
      <c r="T945" t="s" s="19">
        <v>35</v>
      </c>
      <c r="U945" t="s" s="19">
        <v>35</v>
      </c>
      <c r="V945" t="s" s="19">
        <v>35</v>
      </c>
      <c r="W945" t="s" s="19">
        <v>35</v>
      </c>
    </row>
    <row r="946" ht="20.05" customHeight="1">
      <c r="A946" s="15">
        <v>59</v>
      </c>
      <c r="B946" t="s" s="16">
        <f>CONCATENATE($A946,C946,G946,S946,R946)</f>
        <v>1075</v>
      </c>
      <c r="C946" t="s" s="17">
        <v>62</v>
      </c>
      <c r="D946" s="18">
        <v>4</v>
      </c>
      <c r="E946" t="s" s="19">
        <v>1059</v>
      </c>
      <c r="F946" s="18">
        <v>0</v>
      </c>
      <c r="G946" s="18">
        <v>0</v>
      </c>
      <c r="H946" t="s" s="19">
        <v>33</v>
      </c>
      <c r="I946" t="s" s="19">
        <v>909</v>
      </c>
      <c r="J946" s="18">
        <v>6264</v>
      </c>
      <c r="K946" s="18">
        <v>3140</v>
      </c>
      <c r="L946" s="18">
        <v>9974</v>
      </c>
      <c r="M946" s="20">
        <v>1.19652</v>
      </c>
      <c r="N946" s="18">
        <v>4</v>
      </c>
      <c r="O946" s="18">
        <v>1</v>
      </c>
      <c r="P946" t="s" s="19">
        <v>35</v>
      </c>
      <c r="Q946" t="s" s="19">
        <v>35</v>
      </c>
      <c r="R946" t="s" s="19">
        <v>35</v>
      </c>
      <c r="S946" t="s" s="19">
        <v>35</v>
      </c>
      <c r="T946" t="s" s="19">
        <v>35</v>
      </c>
      <c r="U946" t="s" s="19">
        <v>35</v>
      </c>
      <c r="V946" t="s" s="19">
        <v>35</v>
      </c>
      <c r="W946" t="s" s="19">
        <v>35</v>
      </c>
    </row>
    <row r="947" ht="20.05" customHeight="1">
      <c r="A947" s="15">
        <v>60</v>
      </c>
      <c r="B947" t="s" s="16">
        <f>CONCATENATE($A947,C947,G947,S947,R947)</f>
        <v>1076</v>
      </c>
      <c r="C947" t="s" s="17">
        <v>31</v>
      </c>
      <c r="D947" s="18">
        <v>4</v>
      </c>
      <c r="E947" t="s" s="19">
        <v>1077</v>
      </c>
      <c r="F947" s="18">
        <v>0</v>
      </c>
      <c r="G947" s="18">
        <v>0</v>
      </c>
      <c r="H947" t="s" s="19">
        <v>33</v>
      </c>
      <c r="I947" t="s" s="19">
        <v>1078</v>
      </c>
      <c r="J947" s="18">
        <v>5464</v>
      </c>
      <c r="K947" s="18">
        <v>2740</v>
      </c>
      <c r="L947" s="18">
        <v>8396</v>
      </c>
      <c r="M947" s="20">
        <v>0.09321980000000001</v>
      </c>
      <c r="N947" s="18">
        <v>8</v>
      </c>
      <c r="O947" s="18">
        <v>1</v>
      </c>
      <c r="P947" t="s" s="19">
        <v>35</v>
      </c>
      <c r="Q947" t="s" s="19">
        <v>35</v>
      </c>
      <c r="R947" t="s" s="19">
        <v>35</v>
      </c>
      <c r="S947" t="s" s="19">
        <v>35</v>
      </c>
      <c r="T947" t="s" s="19">
        <v>35</v>
      </c>
      <c r="U947" t="s" s="19">
        <v>35</v>
      </c>
      <c r="V947" t="s" s="19">
        <v>35</v>
      </c>
      <c r="W947" t="s" s="19">
        <v>35</v>
      </c>
    </row>
    <row r="948" ht="20.05" customHeight="1">
      <c r="A948" s="15">
        <v>60</v>
      </c>
      <c r="B948" t="s" s="16">
        <f>CONCATENATE($A948,C948,G948,S948,R948)</f>
        <v>1079</v>
      </c>
      <c r="C948" t="s" s="17">
        <v>37</v>
      </c>
      <c r="D948" s="18">
        <v>4</v>
      </c>
      <c r="E948" t="s" s="19">
        <v>1077</v>
      </c>
      <c r="F948" s="18">
        <v>0</v>
      </c>
      <c r="G948" s="18">
        <v>0</v>
      </c>
      <c r="H948" t="s" s="19">
        <v>33</v>
      </c>
      <c r="I948" t="s" s="19">
        <v>1078</v>
      </c>
      <c r="J948" s="18">
        <v>5464</v>
      </c>
      <c r="K948" s="18">
        <v>2740</v>
      </c>
      <c r="L948" s="18">
        <v>8396</v>
      </c>
      <c r="M948" s="20">
        <v>0.161864</v>
      </c>
      <c r="N948" s="18">
        <v>8</v>
      </c>
      <c r="O948" s="18">
        <v>1</v>
      </c>
      <c r="P948" s="18">
        <v>4</v>
      </c>
      <c r="Q948" s="18">
        <v>3</v>
      </c>
      <c r="R948" s="18">
        <v>1</v>
      </c>
      <c r="S948" t="s" s="19">
        <v>38</v>
      </c>
      <c r="T948" s="18">
        <v>0</v>
      </c>
      <c r="U948" s="18">
        <v>0</v>
      </c>
      <c r="V948" s="18">
        <v>100000</v>
      </c>
      <c r="W948" t="s" s="19">
        <v>39</v>
      </c>
    </row>
    <row r="949" ht="20.05" customHeight="1">
      <c r="A949" s="15">
        <v>60</v>
      </c>
      <c r="B949" t="s" s="16">
        <f>CONCATENATE($A949,C949,G949,S949,R949)</f>
        <v>1080</v>
      </c>
      <c r="C949" t="s" s="17">
        <v>37</v>
      </c>
      <c r="D949" s="18">
        <v>4</v>
      </c>
      <c r="E949" t="s" s="19">
        <v>1077</v>
      </c>
      <c r="F949" s="18">
        <v>0</v>
      </c>
      <c r="G949" s="18">
        <v>0</v>
      </c>
      <c r="H949" t="s" s="19">
        <v>33</v>
      </c>
      <c r="I949" t="s" s="19">
        <v>1078</v>
      </c>
      <c r="J949" s="18">
        <v>5464</v>
      </c>
      <c r="K949" s="18">
        <v>2740</v>
      </c>
      <c r="L949" s="18">
        <v>8396</v>
      </c>
      <c r="M949" s="20">
        <v>0.108391</v>
      </c>
      <c r="N949" s="18">
        <v>8</v>
      </c>
      <c r="O949" s="18">
        <v>1</v>
      </c>
      <c r="P949" s="18">
        <v>3</v>
      </c>
      <c r="Q949" s="18">
        <v>2</v>
      </c>
      <c r="R949" s="18">
        <v>3</v>
      </c>
      <c r="S949" t="s" s="19">
        <v>38</v>
      </c>
      <c r="T949" s="18">
        <v>0</v>
      </c>
      <c r="U949" s="18">
        <v>0</v>
      </c>
      <c r="V949" s="18">
        <v>100000</v>
      </c>
      <c r="W949" t="s" s="19">
        <v>39</v>
      </c>
    </row>
    <row r="950" ht="20.05" customHeight="1">
      <c r="A950" s="15">
        <v>60</v>
      </c>
      <c r="B950" t="s" s="16">
        <f>CONCATENATE($A950,C950,G950,S950,R950)</f>
        <v>1081</v>
      </c>
      <c r="C950" t="s" s="17">
        <v>37</v>
      </c>
      <c r="D950" s="18">
        <v>4</v>
      </c>
      <c r="E950" t="s" s="19">
        <v>1077</v>
      </c>
      <c r="F950" s="18">
        <v>0</v>
      </c>
      <c r="G950" s="18">
        <v>0</v>
      </c>
      <c r="H950" t="s" s="19">
        <v>33</v>
      </c>
      <c r="I950" t="s" s="19">
        <v>1078</v>
      </c>
      <c r="J950" s="18">
        <v>5464</v>
      </c>
      <c r="K950" s="18">
        <v>2740</v>
      </c>
      <c r="L950" s="18">
        <v>8396</v>
      </c>
      <c r="M950" s="20">
        <v>0.10891</v>
      </c>
      <c r="N950" s="18">
        <v>8</v>
      </c>
      <c r="O950" s="18">
        <v>1</v>
      </c>
      <c r="P950" s="18">
        <v>3</v>
      </c>
      <c r="Q950" s="18">
        <v>2</v>
      </c>
      <c r="R950" s="18">
        <v>5</v>
      </c>
      <c r="S950" t="s" s="19">
        <v>38</v>
      </c>
      <c r="T950" s="18">
        <v>0</v>
      </c>
      <c r="U950" s="18">
        <v>0</v>
      </c>
      <c r="V950" s="18">
        <v>100000</v>
      </c>
      <c r="W950" t="s" s="19">
        <v>39</v>
      </c>
    </row>
    <row r="951" ht="20.05" customHeight="1">
      <c r="A951" s="15">
        <v>60</v>
      </c>
      <c r="B951" t="s" s="16">
        <f>CONCATENATE($A951,C951,G951,S951,R951)</f>
        <v>1082</v>
      </c>
      <c r="C951" t="s" s="17">
        <v>37</v>
      </c>
      <c r="D951" s="18">
        <v>4</v>
      </c>
      <c r="E951" t="s" s="19">
        <v>1077</v>
      </c>
      <c r="F951" s="18">
        <v>0</v>
      </c>
      <c r="G951" s="18">
        <v>0</v>
      </c>
      <c r="H951" t="s" s="19">
        <v>33</v>
      </c>
      <c r="I951" t="s" s="19">
        <v>1078</v>
      </c>
      <c r="J951" s="18">
        <v>5464</v>
      </c>
      <c r="K951" s="18">
        <v>2740</v>
      </c>
      <c r="L951" s="18">
        <v>8396</v>
      </c>
      <c r="M951" s="20">
        <v>0.163435</v>
      </c>
      <c r="N951" s="18">
        <v>8</v>
      </c>
      <c r="O951" s="18">
        <v>1</v>
      </c>
      <c r="P951" s="18">
        <v>4</v>
      </c>
      <c r="Q951" s="18">
        <v>3</v>
      </c>
      <c r="R951" s="18">
        <v>1</v>
      </c>
      <c r="S951" t="s" s="19">
        <v>43</v>
      </c>
      <c r="T951" s="18">
        <v>0</v>
      </c>
      <c r="U951" s="18">
        <v>0</v>
      </c>
      <c r="V951" s="18">
        <v>100000</v>
      </c>
      <c r="W951" t="s" s="19">
        <v>39</v>
      </c>
    </row>
    <row r="952" ht="20.05" customHeight="1">
      <c r="A952" s="15">
        <v>60</v>
      </c>
      <c r="B952" t="s" s="16">
        <f>CONCATENATE($A952,C952,G952,S952,R952)</f>
        <v>1083</v>
      </c>
      <c r="C952" t="s" s="17">
        <v>37</v>
      </c>
      <c r="D952" s="18">
        <v>4</v>
      </c>
      <c r="E952" t="s" s="19">
        <v>1077</v>
      </c>
      <c r="F952" s="18">
        <v>0</v>
      </c>
      <c r="G952" s="18">
        <v>0</v>
      </c>
      <c r="H952" t="s" s="19">
        <v>33</v>
      </c>
      <c r="I952" t="s" s="19">
        <v>1078</v>
      </c>
      <c r="J952" s="18">
        <v>5464</v>
      </c>
      <c r="K952" s="18">
        <v>2740</v>
      </c>
      <c r="L952" s="18">
        <v>8396</v>
      </c>
      <c r="M952" s="20">
        <v>0.109003</v>
      </c>
      <c r="N952" s="18">
        <v>8</v>
      </c>
      <c r="O952" s="18">
        <v>1</v>
      </c>
      <c r="P952" s="18">
        <v>3</v>
      </c>
      <c r="Q952" s="18">
        <v>2</v>
      </c>
      <c r="R952" s="18">
        <v>3</v>
      </c>
      <c r="S952" t="s" s="19">
        <v>43</v>
      </c>
      <c r="T952" s="18">
        <v>0</v>
      </c>
      <c r="U952" s="18">
        <v>0</v>
      </c>
      <c r="V952" s="18">
        <v>100000</v>
      </c>
      <c r="W952" t="s" s="19">
        <v>39</v>
      </c>
    </row>
    <row r="953" ht="20.05" customHeight="1">
      <c r="A953" s="15">
        <v>60</v>
      </c>
      <c r="B953" t="s" s="16">
        <f>CONCATENATE($A953,C953,G953,S953,R953)</f>
        <v>1084</v>
      </c>
      <c r="C953" t="s" s="17">
        <v>37</v>
      </c>
      <c r="D953" s="18">
        <v>4</v>
      </c>
      <c r="E953" t="s" s="19">
        <v>1077</v>
      </c>
      <c r="F953" s="18">
        <v>0</v>
      </c>
      <c r="G953" s="18">
        <v>0</v>
      </c>
      <c r="H953" t="s" s="19">
        <v>33</v>
      </c>
      <c r="I953" t="s" s="19">
        <v>1078</v>
      </c>
      <c r="J953" s="18">
        <v>5464</v>
      </c>
      <c r="K953" s="18">
        <v>2740</v>
      </c>
      <c r="L953" s="18">
        <v>8396</v>
      </c>
      <c r="M953" s="20">
        <v>0.109262</v>
      </c>
      <c r="N953" s="18">
        <v>8</v>
      </c>
      <c r="O953" s="18">
        <v>1</v>
      </c>
      <c r="P953" s="18">
        <v>3</v>
      </c>
      <c r="Q953" s="18">
        <v>2</v>
      </c>
      <c r="R953" s="18">
        <v>5</v>
      </c>
      <c r="S953" t="s" s="19">
        <v>43</v>
      </c>
      <c r="T953" s="18">
        <v>0</v>
      </c>
      <c r="U953" s="18">
        <v>0</v>
      </c>
      <c r="V953" s="18">
        <v>100000</v>
      </c>
      <c r="W953" t="s" s="19">
        <v>39</v>
      </c>
    </row>
    <row r="954" ht="20.05" customHeight="1">
      <c r="A954" s="15">
        <v>60</v>
      </c>
      <c r="B954" t="s" s="16">
        <f>CONCATENATE($A954,C954,G954,S954,R954)</f>
        <v>1085</v>
      </c>
      <c r="C954" t="s" s="17">
        <v>37</v>
      </c>
      <c r="D954" s="18">
        <v>4</v>
      </c>
      <c r="E954" t="s" s="19">
        <v>1077</v>
      </c>
      <c r="F954" s="18">
        <v>0</v>
      </c>
      <c r="G954" s="18">
        <v>0</v>
      </c>
      <c r="H954" t="s" s="19">
        <v>33</v>
      </c>
      <c r="I954" t="s" s="19">
        <v>1078</v>
      </c>
      <c r="J954" s="18">
        <v>5464</v>
      </c>
      <c r="K954" s="18">
        <v>2740</v>
      </c>
      <c r="L954" s="18">
        <v>8396</v>
      </c>
      <c r="M954" s="20">
        <v>0.163109</v>
      </c>
      <c r="N954" s="18">
        <v>8</v>
      </c>
      <c r="O954" s="18">
        <v>1</v>
      </c>
      <c r="P954" s="18">
        <v>4</v>
      </c>
      <c r="Q954" s="18">
        <v>3</v>
      </c>
      <c r="R954" s="18">
        <v>1</v>
      </c>
      <c r="S954" t="s" s="19">
        <v>47</v>
      </c>
      <c r="T954" s="18">
        <v>0</v>
      </c>
      <c r="U954" s="18">
        <v>0</v>
      </c>
      <c r="V954" s="18">
        <v>100000</v>
      </c>
      <c r="W954" t="s" s="19">
        <v>39</v>
      </c>
    </row>
    <row r="955" ht="20.05" customHeight="1">
      <c r="A955" s="15">
        <v>60</v>
      </c>
      <c r="B955" t="s" s="16">
        <f>CONCATENATE($A955,C955,G955,S955,R955)</f>
        <v>1086</v>
      </c>
      <c r="C955" t="s" s="17">
        <v>37</v>
      </c>
      <c r="D955" s="18">
        <v>4</v>
      </c>
      <c r="E955" t="s" s="19">
        <v>1077</v>
      </c>
      <c r="F955" s="18">
        <v>0</v>
      </c>
      <c r="G955" s="18">
        <v>0</v>
      </c>
      <c r="H955" t="s" s="19">
        <v>33</v>
      </c>
      <c r="I955" t="s" s="19">
        <v>1078</v>
      </c>
      <c r="J955" s="18">
        <v>5464</v>
      </c>
      <c r="K955" s="18">
        <v>2740</v>
      </c>
      <c r="L955" s="18">
        <v>8396</v>
      </c>
      <c r="M955" s="20">
        <v>0.10819</v>
      </c>
      <c r="N955" s="18">
        <v>8</v>
      </c>
      <c r="O955" s="18">
        <v>1</v>
      </c>
      <c r="P955" s="18">
        <v>3</v>
      </c>
      <c r="Q955" s="18">
        <v>2</v>
      </c>
      <c r="R955" s="18">
        <v>3</v>
      </c>
      <c r="S955" t="s" s="19">
        <v>47</v>
      </c>
      <c r="T955" s="18">
        <v>0</v>
      </c>
      <c r="U955" s="18">
        <v>0</v>
      </c>
      <c r="V955" s="18">
        <v>100000</v>
      </c>
      <c r="W955" t="s" s="19">
        <v>39</v>
      </c>
    </row>
    <row r="956" ht="20.05" customHeight="1">
      <c r="A956" s="15">
        <v>60</v>
      </c>
      <c r="B956" t="s" s="16">
        <f>CONCATENATE($A956,C956,G956,S956,R956)</f>
        <v>1087</v>
      </c>
      <c r="C956" t="s" s="17">
        <v>37</v>
      </c>
      <c r="D956" s="18">
        <v>4</v>
      </c>
      <c r="E956" t="s" s="19">
        <v>1077</v>
      </c>
      <c r="F956" s="18">
        <v>0</v>
      </c>
      <c r="G956" s="18">
        <v>0</v>
      </c>
      <c r="H956" t="s" s="19">
        <v>33</v>
      </c>
      <c r="I956" t="s" s="19">
        <v>1078</v>
      </c>
      <c r="J956" s="18">
        <v>5464</v>
      </c>
      <c r="K956" s="18">
        <v>2740</v>
      </c>
      <c r="L956" s="18">
        <v>8396</v>
      </c>
      <c r="M956" s="20">
        <v>0.109535</v>
      </c>
      <c r="N956" s="18">
        <v>8</v>
      </c>
      <c r="O956" s="18">
        <v>1</v>
      </c>
      <c r="P956" s="18">
        <v>3</v>
      </c>
      <c r="Q956" s="18">
        <v>2</v>
      </c>
      <c r="R956" s="18">
        <v>5</v>
      </c>
      <c r="S956" t="s" s="19">
        <v>47</v>
      </c>
      <c r="T956" s="18">
        <v>0</v>
      </c>
      <c r="U956" s="18">
        <v>0</v>
      </c>
      <c r="V956" s="18">
        <v>100000</v>
      </c>
      <c r="W956" t="s" s="19">
        <v>39</v>
      </c>
    </row>
    <row r="957" ht="20.05" customHeight="1">
      <c r="A957" s="15">
        <v>60</v>
      </c>
      <c r="B957" t="s" s="16">
        <f>CONCATENATE($A957,C957,G957,S957,R957)</f>
        <v>1088</v>
      </c>
      <c r="C957" t="s" s="17">
        <v>31</v>
      </c>
      <c r="D957" s="18">
        <v>4</v>
      </c>
      <c r="E957" t="s" s="19">
        <v>1077</v>
      </c>
      <c r="F957" s="18">
        <v>0</v>
      </c>
      <c r="G957" s="18">
        <v>1</v>
      </c>
      <c r="H957" t="s" s="19">
        <v>33</v>
      </c>
      <c r="I957" t="s" s="19">
        <v>1078</v>
      </c>
      <c r="J957" s="18">
        <v>5475</v>
      </c>
      <c r="K957" s="18">
        <v>2751</v>
      </c>
      <c r="L957" s="18">
        <v>8418</v>
      </c>
      <c r="M957" s="20">
        <v>0.09515709999999999</v>
      </c>
      <c r="N957" s="18">
        <v>8</v>
      </c>
      <c r="O957" s="18">
        <v>1</v>
      </c>
      <c r="P957" t="s" s="19">
        <v>35</v>
      </c>
      <c r="Q957" t="s" s="19">
        <v>35</v>
      </c>
      <c r="R957" t="s" s="19">
        <v>35</v>
      </c>
      <c r="S957" t="s" s="19">
        <v>35</v>
      </c>
      <c r="T957" t="s" s="19">
        <v>35</v>
      </c>
      <c r="U957" t="s" s="19">
        <v>35</v>
      </c>
      <c r="V957" t="s" s="19">
        <v>35</v>
      </c>
      <c r="W957" t="s" s="19">
        <v>35</v>
      </c>
    </row>
    <row r="958" ht="20.05" customHeight="1">
      <c r="A958" s="15">
        <v>60</v>
      </c>
      <c r="B958" t="s" s="16">
        <f>CONCATENATE($A958,C958,G958,S958,R958)</f>
        <v>1089</v>
      </c>
      <c r="C958" t="s" s="17">
        <v>52</v>
      </c>
      <c r="D958" s="18">
        <v>4</v>
      </c>
      <c r="E958" t="s" s="19">
        <v>1077</v>
      </c>
      <c r="F958" s="18">
        <v>0</v>
      </c>
      <c r="G958" s="18">
        <v>1</v>
      </c>
      <c r="H958" t="s" s="19">
        <v>33</v>
      </c>
      <c r="I958" t="s" s="19">
        <v>896</v>
      </c>
      <c r="J958" s="18">
        <v>1056</v>
      </c>
      <c r="K958" s="18">
        <v>536</v>
      </c>
      <c r="L958" s="18">
        <v>1208</v>
      </c>
      <c r="M958" s="20">
        <v>0.418532</v>
      </c>
      <c r="N958" s="18">
        <v>8</v>
      </c>
      <c r="O958" s="18">
        <v>1</v>
      </c>
      <c r="P958" t="s" s="19">
        <v>35</v>
      </c>
      <c r="Q958" t="s" s="19">
        <v>35</v>
      </c>
      <c r="R958" t="s" s="19">
        <v>35</v>
      </c>
      <c r="S958" t="s" s="19">
        <v>35</v>
      </c>
      <c r="T958" t="s" s="19">
        <v>35</v>
      </c>
      <c r="U958" t="s" s="19">
        <v>35</v>
      </c>
      <c r="V958" t="s" s="19">
        <v>35</v>
      </c>
      <c r="W958" t="s" s="19">
        <v>35</v>
      </c>
    </row>
    <row r="959" ht="20.05" customHeight="1">
      <c r="A959" s="15">
        <v>60</v>
      </c>
      <c r="B959" t="s" s="16">
        <f>CONCATENATE($A959,C959,G959,S959,R959)</f>
        <v>1090</v>
      </c>
      <c r="C959" t="s" s="17">
        <v>37</v>
      </c>
      <c r="D959" s="18">
        <v>4</v>
      </c>
      <c r="E959" t="s" s="19">
        <v>1077</v>
      </c>
      <c r="F959" s="18">
        <v>0</v>
      </c>
      <c r="G959" s="18">
        <v>1</v>
      </c>
      <c r="H959" t="s" s="19">
        <v>33</v>
      </c>
      <c r="I959" t="s" s="19">
        <v>1078</v>
      </c>
      <c r="J959" s="18">
        <v>5464</v>
      </c>
      <c r="K959" s="18">
        <v>2740</v>
      </c>
      <c r="L959" s="18">
        <v>8396</v>
      </c>
      <c r="M959" s="20">
        <v>0.108546</v>
      </c>
      <c r="N959" s="18">
        <v>8</v>
      </c>
      <c r="O959" s="18">
        <v>1</v>
      </c>
      <c r="P959" s="18">
        <v>3</v>
      </c>
      <c r="Q959" s="18">
        <v>2</v>
      </c>
      <c r="R959" s="18">
        <v>3</v>
      </c>
      <c r="S959" t="s" s="19">
        <v>43</v>
      </c>
      <c r="T959" s="18">
        <v>0</v>
      </c>
      <c r="U959" s="18">
        <v>0</v>
      </c>
      <c r="V959" s="18">
        <v>100000</v>
      </c>
      <c r="W959" t="s" s="19">
        <v>55</v>
      </c>
    </row>
    <row r="960" ht="20.05" customHeight="1">
      <c r="A960" s="15">
        <v>60</v>
      </c>
      <c r="B960" t="s" s="16">
        <f>CONCATENATE($A960,C960,G960,S960,R960)</f>
        <v>1091</v>
      </c>
      <c r="C960" t="s" s="17">
        <v>57</v>
      </c>
      <c r="D960" s="18">
        <v>4</v>
      </c>
      <c r="E960" t="s" s="19">
        <v>1077</v>
      </c>
      <c r="F960" s="18">
        <v>0</v>
      </c>
      <c r="G960" s="18">
        <v>0</v>
      </c>
      <c r="H960" t="s" s="19">
        <v>80</v>
      </c>
      <c r="I960" t="s" s="19">
        <v>909</v>
      </c>
      <c r="J960" s="18">
        <v>5008</v>
      </c>
      <c r="K960" s="18">
        <v>2512</v>
      </c>
      <c r="L960" s="18">
        <v>7212</v>
      </c>
      <c r="M960" s="20">
        <v>0.587846</v>
      </c>
      <c r="N960" s="18">
        <v>4</v>
      </c>
      <c r="O960" s="18">
        <v>1</v>
      </c>
      <c r="P960" t="s" s="19">
        <v>35</v>
      </c>
      <c r="Q960" t="s" s="19">
        <v>35</v>
      </c>
      <c r="R960" t="s" s="19">
        <v>35</v>
      </c>
      <c r="S960" t="s" s="19">
        <v>35</v>
      </c>
      <c r="T960" t="s" s="19">
        <v>35</v>
      </c>
      <c r="U960" t="s" s="19">
        <v>35</v>
      </c>
      <c r="V960" t="s" s="19">
        <v>35</v>
      </c>
      <c r="W960" t="s" s="19">
        <v>35</v>
      </c>
    </row>
    <row r="961" ht="20.05" customHeight="1">
      <c r="A961" s="15">
        <v>60</v>
      </c>
      <c r="B961" t="s" s="16">
        <f>CONCATENATE($A961,C961,G961,S961,R961)</f>
        <v>1092</v>
      </c>
      <c r="C961" t="s" s="17">
        <v>60</v>
      </c>
      <c r="D961" s="18">
        <v>4</v>
      </c>
      <c r="E961" t="s" s="19">
        <v>1077</v>
      </c>
      <c r="F961" s="18">
        <v>0</v>
      </c>
      <c r="G961" s="18">
        <v>0</v>
      </c>
      <c r="H961" t="s" s="19">
        <v>80</v>
      </c>
      <c r="I961" t="s" s="19">
        <v>909</v>
      </c>
      <c r="J961" s="18">
        <v>5008</v>
      </c>
      <c r="K961" s="18">
        <v>2512</v>
      </c>
      <c r="L961" s="18">
        <v>7212</v>
      </c>
      <c r="M961" s="20">
        <v>0.267117</v>
      </c>
      <c r="N961" s="18">
        <v>4</v>
      </c>
      <c r="O961" s="18">
        <v>1</v>
      </c>
      <c r="P961" t="s" s="19">
        <v>35</v>
      </c>
      <c r="Q961" t="s" s="19">
        <v>35</v>
      </c>
      <c r="R961" t="s" s="19">
        <v>35</v>
      </c>
      <c r="S961" t="s" s="19">
        <v>35</v>
      </c>
      <c r="T961" t="s" s="19">
        <v>35</v>
      </c>
      <c r="U961" t="s" s="19">
        <v>35</v>
      </c>
      <c r="V961" t="s" s="19">
        <v>35</v>
      </c>
      <c r="W961" t="s" s="19">
        <v>35</v>
      </c>
    </row>
    <row r="962" ht="20.05" customHeight="1">
      <c r="A962" s="15">
        <v>60</v>
      </c>
      <c r="B962" t="s" s="16">
        <f>CONCATENATE($A962,C962,G962,S962,R962)</f>
        <v>1093</v>
      </c>
      <c r="C962" t="s" s="17">
        <v>62</v>
      </c>
      <c r="D962" s="18">
        <v>4</v>
      </c>
      <c r="E962" t="s" s="19">
        <v>1077</v>
      </c>
      <c r="F962" s="18">
        <v>0</v>
      </c>
      <c r="G962" s="18">
        <v>0</v>
      </c>
      <c r="H962" t="s" s="19">
        <v>80</v>
      </c>
      <c r="I962" t="s" s="19">
        <v>909</v>
      </c>
      <c r="J962" s="18">
        <v>5008</v>
      </c>
      <c r="K962" s="18">
        <v>2512</v>
      </c>
      <c r="L962" s="18">
        <v>7212</v>
      </c>
      <c r="M962" s="20">
        <v>0.328239</v>
      </c>
      <c r="N962" s="18">
        <v>4</v>
      </c>
      <c r="O962" s="18">
        <v>1</v>
      </c>
      <c r="P962" t="s" s="19">
        <v>35</v>
      </c>
      <c r="Q962" t="s" s="19">
        <v>35</v>
      </c>
      <c r="R962" t="s" s="19">
        <v>35</v>
      </c>
      <c r="S962" t="s" s="19">
        <v>35</v>
      </c>
      <c r="T962" t="s" s="19">
        <v>35</v>
      </c>
      <c r="U962" t="s" s="19">
        <v>35</v>
      </c>
      <c r="V962" t="s" s="19">
        <v>35</v>
      </c>
      <c r="W962" t="s" s="19">
        <v>35</v>
      </c>
    </row>
    <row r="963" ht="20.05" customHeight="1">
      <c r="A963" s="15">
        <v>61</v>
      </c>
      <c r="B963" t="s" s="16">
        <f>CONCATENATE($A963,C963,G963,S963,R963)</f>
        <v>1094</v>
      </c>
      <c r="C963" t="s" s="17">
        <v>31</v>
      </c>
      <c r="D963" s="18">
        <v>4</v>
      </c>
      <c r="E963" t="s" s="19">
        <v>1095</v>
      </c>
      <c r="F963" s="18">
        <v>1</v>
      </c>
      <c r="G963" s="18">
        <v>0</v>
      </c>
      <c r="H963" t="s" s="19">
        <v>80</v>
      </c>
      <c r="I963" t="s" s="19">
        <v>1096</v>
      </c>
      <c r="J963" s="18">
        <v>8884</v>
      </c>
      <c r="K963" s="18">
        <v>4450</v>
      </c>
      <c r="L963" s="18">
        <v>14749</v>
      </c>
      <c r="M963" s="20">
        <v>38.8349</v>
      </c>
      <c r="N963" s="18">
        <v>8</v>
      </c>
      <c r="O963" s="18">
        <v>1</v>
      </c>
      <c r="P963" t="s" s="19">
        <v>35</v>
      </c>
      <c r="Q963" t="s" s="19">
        <v>35</v>
      </c>
      <c r="R963" t="s" s="19">
        <v>35</v>
      </c>
      <c r="S963" t="s" s="19">
        <v>35</v>
      </c>
      <c r="T963" t="s" s="19">
        <v>35</v>
      </c>
      <c r="U963" t="s" s="19">
        <v>35</v>
      </c>
      <c r="V963" t="s" s="19">
        <v>35</v>
      </c>
      <c r="W963" t="s" s="19">
        <v>35</v>
      </c>
    </row>
    <row r="964" ht="20.05" customHeight="1">
      <c r="A964" s="15">
        <v>61</v>
      </c>
      <c r="B964" t="s" s="16">
        <f>CONCATENATE($A964,C964,G964,S964,R964)</f>
        <v>1097</v>
      </c>
      <c r="C964" t="s" s="17">
        <v>37</v>
      </c>
      <c r="D964" s="18">
        <v>4</v>
      </c>
      <c r="E964" t="s" s="19">
        <v>1095</v>
      </c>
      <c r="F964" s="18">
        <v>0</v>
      </c>
      <c r="G964" s="18">
        <v>0</v>
      </c>
      <c r="H964" t="s" s="19">
        <v>63</v>
      </c>
      <c r="I964" t="s" s="19">
        <v>1098</v>
      </c>
      <c r="J964" s="18">
        <v>7172</v>
      </c>
      <c r="K964" s="18">
        <v>3594</v>
      </c>
      <c r="L964" s="18">
        <v>11315</v>
      </c>
      <c r="M964" s="20">
        <v>1800.09</v>
      </c>
      <c r="N964" s="18">
        <v>8</v>
      </c>
      <c r="O964" s="18">
        <v>1</v>
      </c>
      <c r="P964" s="18">
        <v>4</v>
      </c>
      <c r="Q964" s="18">
        <v>4</v>
      </c>
      <c r="R964" s="18">
        <v>1</v>
      </c>
      <c r="S964" t="s" s="19">
        <v>38</v>
      </c>
      <c r="T964" s="18">
        <v>0</v>
      </c>
      <c r="U964" s="18">
        <v>0</v>
      </c>
      <c r="V964" s="18">
        <v>100000</v>
      </c>
      <c r="W964" t="s" s="19">
        <v>39</v>
      </c>
    </row>
    <row r="965" ht="20.05" customHeight="1">
      <c r="A965" s="15">
        <v>61</v>
      </c>
      <c r="B965" t="s" s="16">
        <f>CONCATENATE($A965,C965,G965,S965,R965)</f>
        <v>1099</v>
      </c>
      <c r="C965" t="s" s="17">
        <v>37</v>
      </c>
      <c r="D965" s="18">
        <v>4</v>
      </c>
      <c r="E965" t="s" s="19">
        <v>1095</v>
      </c>
      <c r="F965" s="18">
        <v>0</v>
      </c>
      <c r="G965" s="18">
        <v>0</v>
      </c>
      <c r="H965" t="s" s="19">
        <v>63</v>
      </c>
      <c r="I965" t="s" s="19">
        <v>1098</v>
      </c>
      <c r="J965" s="18">
        <v>7172</v>
      </c>
      <c r="K965" s="18">
        <v>3594</v>
      </c>
      <c r="L965" s="18">
        <v>11315</v>
      </c>
      <c r="M965" s="20">
        <v>1800.09</v>
      </c>
      <c r="N965" s="18">
        <v>8</v>
      </c>
      <c r="O965" s="18">
        <v>1</v>
      </c>
      <c r="P965" s="18">
        <v>2</v>
      </c>
      <c r="Q965" s="18">
        <v>2</v>
      </c>
      <c r="R965" s="18">
        <v>3</v>
      </c>
      <c r="S965" t="s" s="19">
        <v>38</v>
      </c>
      <c r="T965" s="18">
        <v>0</v>
      </c>
      <c r="U965" s="18">
        <v>0</v>
      </c>
      <c r="V965" s="18">
        <v>100000</v>
      </c>
      <c r="W965" t="s" s="19">
        <v>39</v>
      </c>
    </row>
    <row r="966" ht="20.05" customHeight="1">
      <c r="A966" s="15">
        <v>61</v>
      </c>
      <c r="B966" t="s" s="16">
        <f>CONCATENATE($A966,C966,G966,S966,R966)</f>
        <v>1100</v>
      </c>
      <c r="C966" t="s" s="17">
        <v>37</v>
      </c>
      <c r="D966" s="18">
        <v>4</v>
      </c>
      <c r="E966" t="s" s="19">
        <v>1095</v>
      </c>
      <c r="F966" s="18">
        <v>1</v>
      </c>
      <c r="G966" s="18">
        <v>0</v>
      </c>
      <c r="H966" t="s" s="19">
        <v>80</v>
      </c>
      <c r="I966" t="s" s="19">
        <v>1096</v>
      </c>
      <c r="J966" s="18">
        <v>8884</v>
      </c>
      <c r="K966" s="18">
        <v>4450</v>
      </c>
      <c r="L966" s="18">
        <v>14749</v>
      </c>
      <c r="M966" s="20">
        <v>17.6979</v>
      </c>
      <c r="N966" s="18">
        <v>8</v>
      </c>
      <c r="O966" s="18">
        <v>1</v>
      </c>
      <c r="P966" s="18">
        <v>4</v>
      </c>
      <c r="Q966" s="18">
        <v>1</v>
      </c>
      <c r="R966" s="18">
        <v>5</v>
      </c>
      <c r="S966" t="s" s="19">
        <v>38</v>
      </c>
      <c r="T966" s="18">
        <v>0</v>
      </c>
      <c r="U966" s="18">
        <v>0</v>
      </c>
      <c r="V966" s="18">
        <v>100000</v>
      </c>
      <c r="W966" t="s" s="19">
        <v>39</v>
      </c>
    </row>
    <row r="967" ht="20.05" customHeight="1">
      <c r="A967" s="15">
        <v>61</v>
      </c>
      <c r="B967" t="s" s="16">
        <f>CONCATENATE($A967,C967,G967,S967,R967)</f>
        <v>1101</v>
      </c>
      <c r="C967" t="s" s="17">
        <v>37</v>
      </c>
      <c r="D967" s="18">
        <v>4</v>
      </c>
      <c r="E967" t="s" s="19">
        <v>1095</v>
      </c>
      <c r="F967" s="18">
        <v>1</v>
      </c>
      <c r="G967" s="18">
        <v>0</v>
      </c>
      <c r="H967" t="s" s="19">
        <v>80</v>
      </c>
      <c r="I967" t="s" s="19">
        <v>990</v>
      </c>
      <c r="J967" s="18">
        <v>5520</v>
      </c>
      <c r="K967" s="18">
        <v>2768</v>
      </c>
      <c r="L967" s="18">
        <v>8202</v>
      </c>
      <c r="M967" s="20">
        <v>0.307278</v>
      </c>
      <c r="N967" s="18">
        <v>8</v>
      </c>
      <c r="O967" s="18">
        <v>1</v>
      </c>
      <c r="P967" s="18">
        <v>3</v>
      </c>
      <c r="Q967" s="18">
        <v>1</v>
      </c>
      <c r="R967" s="18">
        <v>1</v>
      </c>
      <c r="S967" t="s" s="19">
        <v>43</v>
      </c>
      <c r="T967" s="18">
        <v>0</v>
      </c>
      <c r="U967" s="18">
        <v>0</v>
      </c>
      <c r="V967" s="18">
        <v>100000</v>
      </c>
      <c r="W967" t="s" s="19">
        <v>39</v>
      </c>
    </row>
    <row r="968" ht="20.05" customHeight="1">
      <c r="A968" s="15">
        <v>61</v>
      </c>
      <c r="B968" t="s" s="16">
        <f>CONCATENATE($A968,C968,G968,S968,R968)</f>
        <v>1102</v>
      </c>
      <c r="C968" t="s" s="17">
        <v>37</v>
      </c>
      <c r="D968" s="18">
        <v>4</v>
      </c>
      <c r="E968" t="s" s="19">
        <v>1095</v>
      </c>
      <c r="F968" s="18">
        <v>1</v>
      </c>
      <c r="G968" s="18">
        <v>0</v>
      </c>
      <c r="H968" t="s" s="19">
        <v>80</v>
      </c>
      <c r="I968" t="s" s="19">
        <v>1098</v>
      </c>
      <c r="J968" s="18">
        <v>7172</v>
      </c>
      <c r="K968" s="18">
        <v>3594</v>
      </c>
      <c r="L968" s="18">
        <v>11427</v>
      </c>
      <c r="M968" s="20">
        <v>2.64498</v>
      </c>
      <c r="N968" s="18">
        <v>8</v>
      </c>
      <c r="O968" s="18">
        <v>1</v>
      </c>
      <c r="P968" s="18">
        <v>3</v>
      </c>
      <c r="Q968" s="18">
        <v>1</v>
      </c>
      <c r="R968" s="18">
        <v>3</v>
      </c>
      <c r="S968" t="s" s="19">
        <v>43</v>
      </c>
      <c r="T968" s="18">
        <v>0</v>
      </c>
      <c r="U968" s="18">
        <v>0</v>
      </c>
      <c r="V968" s="18">
        <v>100000</v>
      </c>
      <c r="W968" t="s" s="19">
        <v>39</v>
      </c>
    </row>
    <row r="969" ht="20.05" customHeight="1">
      <c r="A969" s="15">
        <v>61</v>
      </c>
      <c r="B969" t="s" s="16">
        <f>CONCATENATE($A969,C969,G969,S969,R969)</f>
        <v>1103</v>
      </c>
      <c r="C969" t="s" s="17">
        <v>37</v>
      </c>
      <c r="D969" s="18">
        <v>4</v>
      </c>
      <c r="E969" t="s" s="19">
        <v>1095</v>
      </c>
      <c r="F969" s="18">
        <v>1</v>
      </c>
      <c r="G969" s="18">
        <v>0</v>
      </c>
      <c r="H969" t="s" s="19">
        <v>80</v>
      </c>
      <c r="I969" t="s" s="19">
        <v>1104</v>
      </c>
      <c r="J969" s="18">
        <v>8524</v>
      </c>
      <c r="K969" s="18">
        <v>4270</v>
      </c>
      <c r="L969" s="18">
        <v>14061</v>
      </c>
      <c r="M969" s="20">
        <v>54.9875</v>
      </c>
      <c r="N969" s="18">
        <v>8</v>
      </c>
      <c r="O969" s="18">
        <v>1</v>
      </c>
      <c r="P969" s="18">
        <v>3</v>
      </c>
      <c r="Q969" s="18">
        <v>1</v>
      </c>
      <c r="R969" s="18">
        <v>5</v>
      </c>
      <c r="S969" t="s" s="19">
        <v>43</v>
      </c>
      <c r="T969" s="18">
        <v>0</v>
      </c>
      <c r="U969" s="18">
        <v>0</v>
      </c>
      <c r="V969" s="18">
        <v>100000</v>
      </c>
      <c r="W969" t="s" s="19">
        <v>39</v>
      </c>
    </row>
    <row r="970" ht="20.05" customHeight="1">
      <c r="A970" s="15">
        <v>61</v>
      </c>
      <c r="B970" t="s" s="16">
        <f>CONCATENATE($A970,C970,G970,S970,R970)</f>
        <v>1105</v>
      </c>
      <c r="C970" t="s" s="17">
        <v>37</v>
      </c>
      <c r="D970" s="18">
        <v>4</v>
      </c>
      <c r="E970" t="s" s="19">
        <v>1095</v>
      </c>
      <c r="F970" s="18">
        <v>1</v>
      </c>
      <c r="G970" s="18">
        <v>0</v>
      </c>
      <c r="H970" t="s" s="19">
        <v>80</v>
      </c>
      <c r="I970" t="s" s="19">
        <v>1106</v>
      </c>
      <c r="J970" s="18">
        <v>8164</v>
      </c>
      <c r="K970" s="18">
        <v>4090</v>
      </c>
      <c r="L970" s="18">
        <v>13313</v>
      </c>
      <c r="M970" s="20">
        <v>94.3811</v>
      </c>
      <c r="N970" s="18">
        <v>8</v>
      </c>
      <c r="O970" s="18">
        <v>1</v>
      </c>
      <c r="P970" s="18">
        <v>7</v>
      </c>
      <c r="Q970" s="18">
        <v>4</v>
      </c>
      <c r="R970" s="18">
        <v>1</v>
      </c>
      <c r="S970" t="s" s="19">
        <v>47</v>
      </c>
      <c r="T970" s="18">
        <v>0</v>
      </c>
      <c r="U970" s="18">
        <v>0</v>
      </c>
      <c r="V970" s="18">
        <v>100000</v>
      </c>
      <c r="W970" t="s" s="19">
        <v>39</v>
      </c>
    </row>
    <row r="971" ht="20.05" customHeight="1">
      <c r="A971" s="15">
        <v>61</v>
      </c>
      <c r="B971" t="s" s="16">
        <f>CONCATENATE($A971,C971,G971,S971,R971)</f>
        <v>1107</v>
      </c>
      <c r="C971" t="s" s="17">
        <v>37</v>
      </c>
      <c r="D971" s="18">
        <v>4</v>
      </c>
      <c r="E971" t="s" s="19">
        <v>1095</v>
      </c>
      <c r="F971" s="18">
        <v>1</v>
      </c>
      <c r="G971" s="18">
        <v>0</v>
      </c>
      <c r="H971" t="s" s="19">
        <v>80</v>
      </c>
      <c r="I971" t="s" s="19">
        <v>1098</v>
      </c>
      <c r="J971" s="18">
        <v>7172</v>
      </c>
      <c r="K971" s="18">
        <v>3594</v>
      </c>
      <c r="L971" s="18">
        <v>11413</v>
      </c>
      <c r="M971" s="20">
        <v>1.36271</v>
      </c>
      <c r="N971" s="18">
        <v>8</v>
      </c>
      <c r="O971" s="18">
        <v>1</v>
      </c>
      <c r="P971" s="18">
        <v>3</v>
      </c>
      <c r="Q971" s="18">
        <v>1</v>
      </c>
      <c r="R971" s="18">
        <v>3</v>
      </c>
      <c r="S971" t="s" s="19">
        <v>47</v>
      </c>
      <c r="T971" s="18">
        <v>0</v>
      </c>
      <c r="U971" s="18">
        <v>0</v>
      </c>
      <c r="V971" s="18">
        <v>100000</v>
      </c>
      <c r="W971" t="s" s="19">
        <v>39</v>
      </c>
    </row>
    <row r="972" ht="20.05" customHeight="1">
      <c r="A972" s="15">
        <v>61</v>
      </c>
      <c r="B972" t="s" s="16">
        <f>CONCATENATE($A972,C972,G972,S972,R972)</f>
        <v>1108</v>
      </c>
      <c r="C972" t="s" s="17">
        <v>37</v>
      </c>
      <c r="D972" s="18">
        <v>4</v>
      </c>
      <c r="E972" t="s" s="19">
        <v>1095</v>
      </c>
      <c r="F972" s="18">
        <v>0</v>
      </c>
      <c r="G972" s="18">
        <v>0</v>
      </c>
      <c r="H972" t="s" s="19">
        <v>63</v>
      </c>
      <c r="I972" t="s" s="19">
        <v>1104</v>
      </c>
      <c r="J972" s="18">
        <v>8524</v>
      </c>
      <c r="K972" s="18">
        <v>4270</v>
      </c>
      <c r="L972" s="18">
        <v>14045</v>
      </c>
      <c r="M972" s="20">
        <v>1800.14</v>
      </c>
      <c r="N972" s="18">
        <v>8</v>
      </c>
      <c r="O972" s="18">
        <v>1</v>
      </c>
      <c r="P972" s="18">
        <v>2</v>
      </c>
      <c r="Q972" s="18">
        <v>2</v>
      </c>
      <c r="R972" s="18">
        <v>5</v>
      </c>
      <c r="S972" t="s" s="19">
        <v>47</v>
      </c>
      <c r="T972" s="18">
        <v>0</v>
      </c>
      <c r="U972" s="18">
        <v>0</v>
      </c>
      <c r="V972" s="18">
        <v>100000</v>
      </c>
      <c r="W972" t="s" s="19">
        <v>39</v>
      </c>
    </row>
    <row r="973" ht="20.05" customHeight="1">
      <c r="A973" s="15">
        <v>61</v>
      </c>
      <c r="B973" t="s" s="16">
        <f>CONCATENATE($A973,C973,G973,S973,R973)</f>
        <v>1109</v>
      </c>
      <c r="C973" t="s" s="17">
        <v>31</v>
      </c>
      <c r="D973" s="18">
        <v>4</v>
      </c>
      <c r="E973" t="s" s="19">
        <v>1095</v>
      </c>
      <c r="F973" s="18">
        <v>1</v>
      </c>
      <c r="G973" s="18">
        <v>1</v>
      </c>
      <c r="H973" t="s" s="19">
        <v>80</v>
      </c>
      <c r="I973" t="s" s="19">
        <v>1096</v>
      </c>
      <c r="J973" s="18">
        <v>8902</v>
      </c>
      <c r="K973" s="18">
        <v>4468</v>
      </c>
      <c r="L973" s="18">
        <v>14785</v>
      </c>
      <c r="M973" s="20">
        <v>152.477</v>
      </c>
      <c r="N973" s="18">
        <v>8</v>
      </c>
      <c r="O973" s="18">
        <v>1</v>
      </c>
      <c r="P973" t="s" s="19">
        <v>35</v>
      </c>
      <c r="Q973" t="s" s="19">
        <v>35</v>
      </c>
      <c r="R973" t="s" s="19">
        <v>35</v>
      </c>
      <c r="S973" t="s" s="19">
        <v>35</v>
      </c>
      <c r="T973" t="s" s="19">
        <v>35</v>
      </c>
      <c r="U973" t="s" s="19">
        <v>35</v>
      </c>
      <c r="V973" t="s" s="19">
        <v>35</v>
      </c>
      <c r="W973" t="s" s="19">
        <v>35</v>
      </c>
    </row>
    <row r="974" ht="20.05" customHeight="1">
      <c r="A974" s="15">
        <v>61</v>
      </c>
      <c r="B974" t="s" s="16">
        <f>CONCATENATE($A974,C974,G974,S974,R974)</f>
        <v>1110</v>
      </c>
      <c r="C974" t="s" s="17">
        <v>52</v>
      </c>
      <c r="D974" s="18">
        <v>4</v>
      </c>
      <c r="E974" t="s" s="19">
        <v>1095</v>
      </c>
      <c r="F974" s="18">
        <v>1</v>
      </c>
      <c r="G974" s="18">
        <v>1</v>
      </c>
      <c r="H974" t="s" s="19">
        <v>80</v>
      </c>
      <c r="I974" t="s" s="19">
        <v>896</v>
      </c>
      <c r="J974" s="18">
        <v>1272</v>
      </c>
      <c r="K974" s="18">
        <v>644</v>
      </c>
      <c r="L974" s="18">
        <v>1438</v>
      </c>
      <c r="M974" s="20">
        <v>1.21501</v>
      </c>
      <c r="N974" s="18">
        <v>8</v>
      </c>
      <c r="O974" s="18">
        <v>1</v>
      </c>
      <c r="P974" t="s" s="19">
        <v>35</v>
      </c>
      <c r="Q974" t="s" s="19">
        <v>35</v>
      </c>
      <c r="R974" t="s" s="19">
        <v>35</v>
      </c>
      <c r="S974" t="s" s="19">
        <v>35</v>
      </c>
      <c r="T974" t="s" s="19">
        <v>35</v>
      </c>
      <c r="U974" t="s" s="19">
        <v>35</v>
      </c>
      <c r="V974" t="s" s="19">
        <v>35</v>
      </c>
      <c r="W974" t="s" s="19">
        <v>35</v>
      </c>
    </row>
    <row r="975" ht="20.05" customHeight="1">
      <c r="A975" s="15">
        <v>61</v>
      </c>
      <c r="B975" t="s" s="16">
        <f>CONCATENATE($A975,C975,G975,S975,R975)</f>
        <v>1111</v>
      </c>
      <c r="C975" t="s" s="17">
        <v>37</v>
      </c>
      <c r="D975" s="18">
        <v>4</v>
      </c>
      <c r="E975" t="s" s="19">
        <v>1095</v>
      </c>
      <c r="F975" s="18">
        <v>1</v>
      </c>
      <c r="G975" s="18">
        <v>1</v>
      </c>
      <c r="H975" t="s" s="19">
        <v>80</v>
      </c>
      <c r="I975" t="s" s="19">
        <v>1098</v>
      </c>
      <c r="J975" s="18">
        <v>7172</v>
      </c>
      <c r="K975" s="18">
        <v>3594</v>
      </c>
      <c r="L975" s="18">
        <v>11427</v>
      </c>
      <c r="M975" s="20">
        <v>2.60525</v>
      </c>
      <c r="N975" s="18">
        <v>8</v>
      </c>
      <c r="O975" s="18">
        <v>1</v>
      </c>
      <c r="P975" s="18">
        <v>3</v>
      </c>
      <c r="Q975" s="18">
        <v>1</v>
      </c>
      <c r="R975" s="18">
        <v>3</v>
      </c>
      <c r="S975" t="s" s="19">
        <v>43</v>
      </c>
      <c r="T975" s="18">
        <v>0</v>
      </c>
      <c r="U975" s="18">
        <v>0</v>
      </c>
      <c r="V975" s="18">
        <v>100000</v>
      </c>
      <c r="W975" t="s" s="19">
        <v>55</v>
      </c>
    </row>
    <row r="976" ht="20.05" customHeight="1">
      <c r="A976" s="15">
        <v>61</v>
      </c>
      <c r="B976" t="s" s="16">
        <f>CONCATENATE($A976,C976,G976,S976,R976)</f>
        <v>1112</v>
      </c>
      <c r="C976" t="s" s="17">
        <v>57</v>
      </c>
      <c r="D976" s="18">
        <v>4</v>
      </c>
      <c r="E976" t="s" s="19">
        <v>1095</v>
      </c>
      <c r="F976" s="18">
        <v>0</v>
      </c>
      <c r="G976" s="18">
        <v>0</v>
      </c>
      <c r="H976" t="s" s="19">
        <v>63</v>
      </c>
      <c r="I976" t="s" s="19">
        <v>909</v>
      </c>
      <c r="J976" s="18">
        <v>14208</v>
      </c>
      <c r="K976" s="18">
        <v>7112</v>
      </c>
      <c r="L976" s="18">
        <v>24774</v>
      </c>
      <c r="M976" s="20">
        <v>1802.91</v>
      </c>
      <c r="N976" s="18">
        <v>4</v>
      </c>
      <c r="O976" s="18">
        <v>1</v>
      </c>
      <c r="P976" t="s" s="19">
        <v>35</v>
      </c>
      <c r="Q976" t="s" s="19">
        <v>35</v>
      </c>
      <c r="R976" t="s" s="19">
        <v>35</v>
      </c>
      <c r="S976" t="s" s="19">
        <v>35</v>
      </c>
      <c r="T976" t="s" s="19">
        <v>35</v>
      </c>
      <c r="U976" t="s" s="19">
        <v>35</v>
      </c>
      <c r="V976" t="s" s="19">
        <v>35</v>
      </c>
      <c r="W976" t="s" s="19">
        <v>35</v>
      </c>
    </row>
    <row r="977" ht="20.05" customHeight="1">
      <c r="A977" s="15">
        <v>61</v>
      </c>
      <c r="B977" t="s" s="16">
        <f>CONCATENATE($A977,C977,G977,S977,R977)</f>
        <v>1113</v>
      </c>
      <c r="C977" t="s" s="17">
        <v>60</v>
      </c>
      <c r="D977" s="18">
        <v>4</v>
      </c>
      <c r="E977" t="s" s="19">
        <v>1095</v>
      </c>
      <c r="F977" s="18">
        <v>0</v>
      </c>
      <c r="G977" s="18">
        <v>0</v>
      </c>
      <c r="H977" t="s" s="19">
        <v>63</v>
      </c>
      <c r="I977" t="s" s="19">
        <v>909</v>
      </c>
      <c r="J977" s="18">
        <v>12288</v>
      </c>
      <c r="K977" s="18">
        <v>6152</v>
      </c>
      <c r="L977" s="18">
        <v>21000</v>
      </c>
      <c r="M977" s="20">
        <v>1800.29</v>
      </c>
      <c r="N977" s="18">
        <v>4</v>
      </c>
      <c r="O977" s="18">
        <v>1</v>
      </c>
      <c r="P977" t="s" s="19">
        <v>35</v>
      </c>
      <c r="Q977" t="s" s="19">
        <v>35</v>
      </c>
      <c r="R977" t="s" s="19">
        <v>35</v>
      </c>
      <c r="S977" t="s" s="19">
        <v>35</v>
      </c>
      <c r="T977" t="s" s="19">
        <v>35</v>
      </c>
      <c r="U977" t="s" s="19">
        <v>35</v>
      </c>
      <c r="V977" t="s" s="19">
        <v>35</v>
      </c>
      <c r="W977" t="s" s="19">
        <v>35</v>
      </c>
    </row>
    <row r="978" ht="20.05" customHeight="1">
      <c r="A978" s="15">
        <v>61</v>
      </c>
      <c r="B978" t="s" s="16">
        <f>CONCATENATE($A978,C978,G978,S978,R978)</f>
        <v>1114</v>
      </c>
      <c r="C978" t="s" s="17">
        <v>62</v>
      </c>
      <c r="D978" s="18">
        <v>4</v>
      </c>
      <c r="E978" t="s" s="19">
        <v>1095</v>
      </c>
      <c r="F978" s="18">
        <v>0</v>
      </c>
      <c r="G978" s="18">
        <v>0</v>
      </c>
      <c r="H978" t="s" s="19">
        <v>63</v>
      </c>
      <c r="I978" t="s" s="19">
        <v>909</v>
      </c>
      <c r="J978" s="18">
        <v>13568</v>
      </c>
      <c r="K978" s="18">
        <v>6792</v>
      </c>
      <c r="L978" s="18">
        <v>23452</v>
      </c>
      <c r="M978" s="20">
        <v>1800.36</v>
      </c>
      <c r="N978" s="18">
        <v>4</v>
      </c>
      <c r="O978" s="18">
        <v>1</v>
      </c>
      <c r="P978" t="s" s="19">
        <v>35</v>
      </c>
      <c r="Q978" t="s" s="19">
        <v>35</v>
      </c>
      <c r="R978" t="s" s="19">
        <v>35</v>
      </c>
      <c r="S978" t="s" s="19">
        <v>35</v>
      </c>
      <c r="T978" t="s" s="19">
        <v>35</v>
      </c>
      <c r="U978" t="s" s="19">
        <v>35</v>
      </c>
      <c r="V978" t="s" s="19">
        <v>35</v>
      </c>
      <c r="W978" t="s" s="19">
        <v>35</v>
      </c>
    </row>
    <row r="979" ht="20.05" customHeight="1">
      <c r="A979" s="15">
        <v>62</v>
      </c>
      <c r="B979" t="s" s="16">
        <f>CONCATENATE($A979,C979,G979,S979,R979)</f>
        <v>1115</v>
      </c>
      <c r="C979" t="s" s="17">
        <v>31</v>
      </c>
      <c r="D979" s="18">
        <v>4</v>
      </c>
      <c r="E979" t="s" s="19">
        <v>1116</v>
      </c>
      <c r="F979" s="18">
        <v>1</v>
      </c>
      <c r="G979" s="18">
        <v>0</v>
      </c>
      <c r="H979" t="s" s="19">
        <v>80</v>
      </c>
      <c r="I979" t="s" s="19">
        <v>1117</v>
      </c>
      <c r="J979" s="18">
        <v>7400</v>
      </c>
      <c r="K979" s="18">
        <v>3708</v>
      </c>
      <c r="L979" s="18">
        <v>12028</v>
      </c>
      <c r="M979" s="20">
        <v>24.2986</v>
      </c>
      <c r="N979" s="18">
        <v>8</v>
      </c>
      <c r="O979" s="18">
        <v>1</v>
      </c>
      <c r="P979" t="s" s="19">
        <v>35</v>
      </c>
      <c r="Q979" t="s" s="19">
        <v>35</v>
      </c>
      <c r="R979" t="s" s="19">
        <v>35</v>
      </c>
      <c r="S979" t="s" s="19">
        <v>35</v>
      </c>
      <c r="T979" t="s" s="19">
        <v>35</v>
      </c>
      <c r="U979" t="s" s="19">
        <v>35</v>
      </c>
      <c r="V979" t="s" s="19">
        <v>35</v>
      </c>
      <c r="W979" t="s" s="19">
        <v>35</v>
      </c>
    </row>
    <row r="980" ht="20.05" customHeight="1">
      <c r="A980" s="15">
        <v>62</v>
      </c>
      <c r="B980" t="s" s="16">
        <f>CONCATENATE($A980,C980,G980,S980,R980)</f>
        <v>1118</v>
      </c>
      <c r="C980" t="s" s="17">
        <v>37</v>
      </c>
      <c r="D980" s="18">
        <v>4</v>
      </c>
      <c r="E980" t="s" s="19">
        <v>1116</v>
      </c>
      <c r="F980" s="18">
        <v>1</v>
      </c>
      <c r="G980" s="18">
        <v>0</v>
      </c>
      <c r="H980" t="s" s="19">
        <v>80</v>
      </c>
      <c r="I980" t="s" s="19">
        <v>1119</v>
      </c>
      <c r="J980" s="18">
        <v>3160</v>
      </c>
      <c r="K980" s="18">
        <v>1588</v>
      </c>
      <c r="L980" s="18">
        <v>4518</v>
      </c>
      <c r="M980" s="20">
        <v>0.798828</v>
      </c>
      <c r="N980" s="18">
        <v>8</v>
      </c>
      <c r="O980" s="18">
        <v>1</v>
      </c>
      <c r="P980" s="18">
        <v>3</v>
      </c>
      <c r="Q980" s="18">
        <v>0</v>
      </c>
      <c r="R980" s="18">
        <v>1</v>
      </c>
      <c r="S980" t="s" s="19">
        <v>38</v>
      </c>
      <c r="T980" s="18">
        <v>0</v>
      </c>
      <c r="U980" s="18">
        <v>0</v>
      </c>
      <c r="V980" s="18">
        <v>100000</v>
      </c>
      <c r="W980" t="s" s="19">
        <v>39</v>
      </c>
    </row>
    <row r="981" ht="20.05" customHeight="1">
      <c r="A981" s="15">
        <v>62</v>
      </c>
      <c r="B981" t="s" s="16">
        <f>CONCATENATE($A981,C981,G981,S981,R981)</f>
        <v>1120</v>
      </c>
      <c r="C981" t="s" s="17">
        <v>37</v>
      </c>
      <c r="D981" s="18">
        <v>4</v>
      </c>
      <c r="E981" t="s" s="19">
        <v>1116</v>
      </c>
      <c r="F981" s="18">
        <v>1</v>
      </c>
      <c r="G981" s="18">
        <v>0</v>
      </c>
      <c r="H981" t="s" s="19">
        <v>80</v>
      </c>
      <c r="I981" t="s" s="19">
        <v>1119</v>
      </c>
      <c r="J981" s="18">
        <v>3160</v>
      </c>
      <c r="K981" s="18">
        <v>1588</v>
      </c>
      <c r="L981" s="18">
        <v>4518</v>
      </c>
      <c r="M981" s="20">
        <v>0.794129</v>
      </c>
      <c r="N981" s="18">
        <v>8</v>
      </c>
      <c r="O981" s="18">
        <v>1</v>
      </c>
      <c r="P981" s="18">
        <v>3</v>
      </c>
      <c r="Q981" s="18">
        <v>0</v>
      </c>
      <c r="R981" s="18">
        <v>3</v>
      </c>
      <c r="S981" t="s" s="19">
        <v>38</v>
      </c>
      <c r="T981" s="18">
        <v>0</v>
      </c>
      <c r="U981" s="18">
        <v>0</v>
      </c>
      <c r="V981" s="18">
        <v>100000</v>
      </c>
      <c r="W981" t="s" s="19">
        <v>39</v>
      </c>
    </row>
    <row r="982" ht="20.05" customHeight="1">
      <c r="A982" s="15">
        <v>62</v>
      </c>
      <c r="B982" t="s" s="16">
        <f>CONCATENATE($A982,C982,G982,S982,R982)</f>
        <v>1121</v>
      </c>
      <c r="C982" t="s" s="17">
        <v>37</v>
      </c>
      <c r="D982" s="18">
        <v>4</v>
      </c>
      <c r="E982" t="s" s="19">
        <v>1116</v>
      </c>
      <c r="F982" s="18">
        <v>1</v>
      </c>
      <c r="G982" s="18">
        <v>0</v>
      </c>
      <c r="H982" t="s" s="19">
        <v>80</v>
      </c>
      <c r="I982" t="s" s="19">
        <v>1119</v>
      </c>
      <c r="J982" s="18">
        <v>3160</v>
      </c>
      <c r="K982" s="18">
        <v>1588</v>
      </c>
      <c r="L982" s="18">
        <v>4518</v>
      </c>
      <c r="M982" s="20">
        <v>0.7941859999999999</v>
      </c>
      <c r="N982" s="18">
        <v>8</v>
      </c>
      <c r="O982" s="18">
        <v>1</v>
      </c>
      <c r="P982" s="18">
        <v>3</v>
      </c>
      <c r="Q982" s="18">
        <v>0</v>
      </c>
      <c r="R982" s="18">
        <v>5</v>
      </c>
      <c r="S982" t="s" s="19">
        <v>38</v>
      </c>
      <c r="T982" s="18">
        <v>0</v>
      </c>
      <c r="U982" s="18">
        <v>0</v>
      </c>
      <c r="V982" s="18">
        <v>100000</v>
      </c>
      <c r="W982" t="s" s="19">
        <v>39</v>
      </c>
    </row>
    <row r="983" ht="20.05" customHeight="1">
      <c r="A983" s="15">
        <v>62</v>
      </c>
      <c r="B983" t="s" s="16">
        <f>CONCATENATE($A983,C983,G983,S983,R983)</f>
        <v>1122</v>
      </c>
      <c r="C983" t="s" s="17">
        <v>37</v>
      </c>
      <c r="D983" s="18">
        <v>4</v>
      </c>
      <c r="E983" t="s" s="19">
        <v>1116</v>
      </c>
      <c r="F983" s="18">
        <v>1</v>
      </c>
      <c r="G983" s="18">
        <v>0</v>
      </c>
      <c r="H983" t="s" s="19">
        <v>80</v>
      </c>
      <c r="I983" t="s" s="19">
        <v>1119</v>
      </c>
      <c r="J983" s="18">
        <v>3160</v>
      </c>
      <c r="K983" s="18">
        <v>1588</v>
      </c>
      <c r="L983" s="18">
        <v>4518</v>
      </c>
      <c r="M983" s="20">
        <v>0.793392</v>
      </c>
      <c r="N983" s="18">
        <v>8</v>
      </c>
      <c r="O983" s="18">
        <v>1</v>
      </c>
      <c r="P983" s="18">
        <v>3</v>
      </c>
      <c r="Q983" s="18">
        <v>0</v>
      </c>
      <c r="R983" s="18">
        <v>1</v>
      </c>
      <c r="S983" t="s" s="19">
        <v>43</v>
      </c>
      <c r="T983" s="18">
        <v>0</v>
      </c>
      <c r="U983" s="18">
        <v>0</v>
      </c>
      <c r="V983" s="18">
        <v>100000</v>
      </c>
      <c r="W983" t="s" s="19">
        <v>39</v>
      </c>
    </row>
    <row r="984" ht="20.05" customHeight="1">
      <c r="A984" s="15">
        <v>62</v>
      </c>
      <c r="B984" t="s" s="16">
        <f>CONCATENATE($A984,C984,G984,S984,R984)</f>
        <v>1123</v>
      </c>
      <c r="C984" t="s" s="17">
        <v>37</v>
      </c>
      <c r="D984" s="18">
        <v>4</v>
      </c>
      <c r="E984" t="s" s="19">
        <v>1116</v>
      </c>
      <c r="F984" s="18">
        <v>1</v>
      </c>
      <c r="G984" s="18">
        <v>0</v>
      </c>
      <c r="H984" t="s" s="19">
        <v>80</v>
      </c>
      <c r="I984" t="s" s="19">
        <v>1119</v>
      </c>
      <c r="J984" s="18">
        <v>3160</v>
      </c>
      <c r="K984" s="18">
        <v>1588</v>
      </c>
      <c r="L984" s="18">
        <v>4518</v>
      </c>
      <c r="M984" s="20">
        <v>0.795351</v>
      </c>
      <c r="N984" s="18">
        <v>8</v>
      </c>
      <c r="O984" s="18">
        <v>1</v>
      </c>
      <c r="P984" s="18">
        <v>3</v>
      </c>
      <c r="Q984" s="18">
        <v>0</v>
      </c>
      <c r="R984" s="18">
        <v>3</v>
      </c>
      <c r="S984" t="s" s="19">
        <v>43</v>
      </c>
      <c r="T984" s="18">
        <v>0</v>
      </c>
      <c r="U984" s="18">
        <v>0</v>
      </c>
      <c r="V984" s="18">
        <v>100000</v>
      </c>
      <c r="W984" t="s" s="19">
        <v>39</v>
      </c>
    </row>
    <row r="985" ht="20.05" customHeight="1">
      <c r="A985" s="15">
        <v>62</v>
      </c>
      <c r="B985" t="s" s="16">
        <f>CONCATENATE($A985,C985,G985,S985,R985)</f>
        <v>1124</v>
      </c>
      <c r="C985" t="s" s="17">
        <v>37</v>
      </c>
      <c r="D985" s="18">
        <v>4</v>
      </c>
      <c r="E985" t="s" s="19">
        <v>1116</v>
      </c>
      <c r="F985" s="18">
        <v>1</v>
      </c>
      <c r="G985" s="18">
        <v>0</v>
      </c>
      <c r="H985" t="s" s="19">
        <v>80</v>
      </c>
      <c r="I985" t="s" s="19">
        <v>1119</v>
      </c>
      <c r="J985" s="18">
        <v>3160</v>
      </c>
      <c r="K985" s="18">
        <v>1588</v>
      </c>
      <c r="L985" s="18">
        <v>4518</v>
      </c>
      <c r="M985" s="20">
        <v>0.804441</v>
      </c>
      <c r="N985" s="18">
        <v>8</v>
      </c>
      <c r="O985" s="18">
        <v>1</v>
      </c>
      <c r="P985" s="18">
        <v>3</v>
      </c>
      <c r="Q985" s="18">
        <v>0</v>
      </c>
      <c r="R985" s="18">
        <v>5</v>
      </c>
      <c r="S985" t="s" s="19">
        <v>43</v>
      </c>
      <c r="T985" s="18">
        <v>0</v>
      </c>
      <c r="U985" s="18">
        <v>0</v>
      </c>
      <c r="V985" s="18">
        <v>100000</v>
      </c>
      <c r="W985" t="s" s="19">
        <v>39</v>
      </c>
    </row>
    <row r="986" ht="20.05" customHeight="1">
      <c r="A986" s="15">
        <v>62</v>
      </c>
      <c r="B986" t="s" s="16">
        <f>CONCATENATE($A986,C986,G986,S986,R986)</f>
        <v>1125</v>
      </c>
      <c r="C986" t="s" s="17">
        <v>37</v>
      </c>
      <c r="D986" s="18">
        <v>4</v>
      </c>
      <c r="E986" t="s" s="19">
        <v>1116</v>
      </c>
      <c r="F986" s="18">
        <v>1</v>
      </c>
      <c r="G986" s="18">
        <v>0</v>
      </c>
      <c r="H986" t="s" s="19">
        <v>80</v>
      </c>
      <c r="I986" t="s" s="19">
        <v>1119</v>
      </c>
      <c r="J986" s="18">
        <v>3160</v>
      </c>
      <c r="K986" s="18">
        <v>1588</v>
      </c>
      <c r="L986" s="18">
        <v>4518</v>
      </c>
      <c r="M986" s="20">
        <v>0.794579</v>
      </c>
      <c r="N986" s="18">
        <v>8</v>
      </c>
      <c r="O986" s="18">
        <v>1</v>
      </c>
      <c r="P986" s="18">
        <v>3</v>
      </c>
      <c r="Q986" s="18">
        <v>0</v>
      </c>
      <c r="R986" s="18">
        <v>1</v>
      </c>
      <c r="S986" t="s" s="19">
        <v>47</v>
      </c>
      <c r="T986" s="18">
        <v>0</v>
      </c>
      <c r="U986" s="18">
        <v>0</v>
      </c>
      <c r="V986" s="18">
        <v>100000</v>
      </c>
      <c r="W986" t="s" s="19">
        <v>39</v>
      </c>
    </row>
    <row r="987" ht="20.05" customHeight="1">
      <c r="A987" s="15">
        <v>62</v>
      </c>
      <c r="B987" t="s" s="16">
        <f>CONCATENATE($A987,C987,G987,S987,R987)</f>
        <v>1126</v>
      </c>
      <c r="C987" t="s" s="17">
        <v>37</v>
      </c>
      <c r="D987" s="18">
        <v>4</v>
      </c>
      <c r="E987" t="s" s="19">
        <v>1116</v>
      </c>
      <c r="F987" s="18">
        <v>1</v>
      </c>
      <c r="G987" s="18">
        <v>0</v>
      </c>
      <c r="H987" t="s" s="19">
        <v>80</v>
      </c>
      <c r="I987" t="s" s="19">
        <v>1119</v>
      </c>
      <c r="J987" s="18">
        <v>3160</v>
      </c>
      <c r="K987" s="18">
        <v>1588</v>
      </c>
      <c r="L987" s="18">
        <v>4518</v>
      </c>
      <c r="M987" s="20">
        <v>0.795015</v>
      </c>
      <c r="N987" s="18">
        <v>8</v>
      </c>
      <c r="O987" s="18">
        <v>1</v>
      </c>
      <c r="P987" s="18">
        <v>3</v>
      </c>
      <c r="Q987" s="18">
        <v>0</v>
      </c>
      <c r="R987" s="18">
        <v>3</v>
      </c>
      <c r="S987" t="s" s="19">
        <v>47</v>
      </c>
      <c r="T987" s="18">
        <v>0</v>
      </c>
      <c r="U987" s="18">
        <v>0</v>
      </c>
      <c r="V987" s="18">
        <v>100000</v>
      </c>
      <c r="W987" t="s" s="19">
        <v>39</v>
      </c>
    </row>
    <row r="988" ht="20.05" customHeight="1">
      <c r="A988" s="15">
        <v>62</v>
      </c>
      <c r="B988" t="s" s="16">
        <f>CONCATENATE($A988,C988,G988,S988,R988)</f>
        <v>1127</v>
      </c>
      <c r="C988" t="s" s="17">
        <v>37</v>
      </c>
      <c r="D988" s="18">
        <v>4</v>
      </c>
      <c r="E988" t="s" s="19">
        <v>1116</v>
      </c>
      <c r="F988" s="18">
        <v>1</v>
      </c>
      <c r="G988" s="18">
        <v>0</v>
      </c>
      <c r="H988" t="s" s="19">
        <v>80</v>
      </c>
      <c r="I988" t="s" s="19">
        <v>1119</v>
      </c>
      <c r="J988" s="18">
        <v>3160</v>
      </c>
      <c r="K988" s="18">
        <v>1588</v>
      </c>
      <c r="L988" s="18">
        <v>4518</v>
      </c>
      <c r="M988" s="20">
        <v>0.797951</v>
      </c>
      <c r="N988" s="18">
        <v>8</v>
      </c>
      <c r="O988" s="18">
        <v>1</v>
      </c>
      <c r="P988" s="18">
        <v>3</v>
      </c>
      <c r="Q988" s="18">
        <v>0</v>
      </c>
      <c r="R988" s="18">
        <v>5</v>
      </c>
      <c r="S988" t="s" s="19">
        <v>47</v>
      </c>
      <c r="T988" s="18">
        <v>0</v>
      </c>
      <c r="U988" s="18">
        <v>0</v>
      </c>
      <c r="V988" s="18">
        <v>100000</v>
      </c>
      <c r="W988" t="s" s="19">
        <v>39</v>
      </c>
    </row>
    <row r="989" ht="20.05" customHeight="1">
      <c r="A989" s="15">
        <v>62</v>
      </c>
      <c r="B989" t="s" s="16">
        <f>CONCATENATE($A989,C989,G989,S989,R989)</f>
        <v>1128</v>
      </c>
      <c r="C989" t="s" s="17">
        <v>31</v>
      </c>
      <c r="D989" s="18">
        <v>4</v>
      </c>
      <c r="E989" t="s" s="19">
        <v>1116</v>
      </c>
      <c r="F989" s="18">
        <v>0</v>
      </c>
      <c r="G989" s="18">
        <v>1</v>
      </c>
      <c r="H989" t="s" s="19">
        <v>63</v>
      </c>
      <c r="I989" t="s" s="19">
        <v>1117</v>
      </c>
      <c r="J989" s="18">
        <v>7415</v>
      </c>
      <c r="K989" s="18">
        <v>3723</v>
      </c>
      <c r="L989" s="18">
        <v>12058</v>
      </c>
      <c r="M989" s="20">
        <v>1800.12</v>
      </c>
      <c r="N989" s="18">
        <v>8</v>
      </c>
      <c r="O989" s="18">
        <v>1</v>
      </c>
      <c r="P989" t="s" s="19">
        <v>35</v>
      </c>
      <c r="Q989" t="s" s="19">
        <v>35</v>
      </c>
      <c r="R989" t="s" s="19">
        <v>35</v>
      </c>
      <c r="S989" t="s" s="19">
        <v>35</v>
      </c>
      <c r="T989" t="s" s="19">
        <v>35</v>
      </c>
      <c r="U989" t="s" s="19">
        <v>35</v>
      </c>
      <c r="V989" t="s" s="19">
        <v>35</v>
      </c>
      <c r="W989" t="s" s="19">
        <v>35</v>
      </c>
    </row>
    <row r="990" ht="20.05" customHeight="1">
      <c r="A990" s="15">
        <v>62</v>
      </c>
      <c r="B990" t="s" s="16">
        <f>CONCATENATE($A990,C990,G990,S990,R990)</f>
        <v>1129</v>
      </c>
      <c r="C990" t="s" s="17">
        <v>52</v>
      </c>
      <c r="D990" s="18">
        <v>4</v>
      </c>
      <c r="E990" t="s" s="19">
        <v>1116</v>
      </c>
      <c r="F990" s="18">
        <v>1</v>
      </c>
      <c r="G990" s="18">
        <v>1</v>
      </c>
      <c r="H990" t="s" s="19">
        <v>80</v>
      </c>
      <c r="I990" t="s" s="19">
        <v>896</v>
      </c>
      <c r="J990" s="18">
        <v>1172</v>
      </c>
      <c r="K990" s="18">
        <v>594</v>
      </c>
      <c r="L990" s="18">
        <v>1325</v>
      </c>
      <c r="M990" s="20">
        <v>0.444251</v>
      </c>
      <c r="N990" s="18">
        <v>8</v>
      </c>
      <c r="O990" s="18">
        <v>1</v>
      </c>
      <c r="P990" t="s" s="19">
        <v>35</v>
      </c>
      <c r="Q990" t="s" s="19">
        <v>35</v>
      </c>
      <c r="R990" t="s" s="19">
        <v>35</v>
      </c>
      <c r="S990" t="s" s="19">
        <v>35</v>
      </c>
      <c r="T990" t="s" s="19">
        <v>35</v>
      </c>
      <c r="U990" t="s" s="19">
        <v>35</v>
      </c>
      <c r="V990" t="s" s="19">
        <v>35</v>
      </c>
      <c r="W990" t="s" s="19">
        <v>35</v>
      </c>
    </row>
    <row r="991" ht="20.05" customHeight="1">
      <c r="A991" s="15">
        <v>62</v>
      </c>
      <c r="B991" t="s" s="16">
        <f>CONCATENATE($A991,C991,G991,S991,R991)</f>
        <v>1130</v>
      </c>
      <c r="C991" t="s" s="17">
        <v>37</v>
      </c>
      <c r="D991" s="18">
        <v>4</v>
      </c>
      <c r="E991" t="s" s="19">
        <v>1116</v>
      </c>
      <c r="F991" s="18">
        <v>1</v>
      </c>
      <c r="G991" s="18">
        <v>1</v>
      </c>
      <c r="H991" t="s" s="19">
        <v>80</v>
      </c>
      <c r="I991" t="s" s="19">
        <v>1119</v>
      </c>
      <c r="J991" s="18">
        <v>3160</v>
      </c>
      <c r="K991" s="18">
        <v>1588</v>
      </c>
      <c r="L991" s="18">
        <v>4518</v>
      </c>
      <c r="M991" s="20">
        <v>0.792466</v>
      </c>
      <c r="N991" s="18">
        <v>8</v>
      </c>
      <c r="O991" s="18">
        <v>1</v>
      </c>
      <c r="P991" s="18">
        <v>3</v>
      </c>
      <c r="Q991" s="18">
        <v>0</v>
      </c>
      <c r="R991" s="18">
        <v>3</v>
      </c>
      <c r="S991" t="s" s="19">
        <v>43</v>
      </c>
      <c r="T991" s="18">
        <v>0</v>
      </c>
      <c r="U991" s="18">
        <v>0</v>
      </c>
      <c r="V991" s="18">
        <v>100000</v>
      </c>
      <c r="W991" t="s" s="19">
        <v>55</v>
      </c>
    </row>
    <row r="992" ht="20.05" customHeight="1">
      <c r="A992" s="15">
        <v>62</v>
      </c>
      <c r="B992" t="s" s="16">
        <f>CONCATENATE($A992,C992,G992,S992,R992)</f>
        <v>1131</v>
      </c>
      <c r="C992" t="s" s="17">
        <v>57</v>
      </c>
      <c r="D992" s="18">
        <v>4</v>
      </c>
      <c r="E992" t="s" s="19">
        <v>1116</v>
      </c>
      <c r="F992" s="18">
        <v>0</v>
      </c>
      <c r="G992" s="18">
        <v>0</v>
      </c>
      <c r="H992" t="s" s="19">
        <v>80</v>
      </c>
      <c r="I992" t="s" s="19">
        <v>909</v>
      </c>
      <c r="J992" s="18">
        <v>10516</v>
      </c>
      <c r="K992" s="18">
        <v>5266</v>
      </c>
      <c r="L992" s="18">
        <v>18171</v>
      </c>
      <c r="M992" s="20">
        <v>9.09343</v>
      </c>
      <c r="N992" s="18">
        <v>4</v>
      </c>
      <c r="O992" s="18">
        <v>1</v>
      </c>
      <c r="P992" t="s" s="19">
        <v>35</v>
      </c>
      <c r="Q992" t="s" s="19">
        <v>35</v>
      </c>
      <c r="R992" t="s" s="19">
        <v>35</v>
      </c>
      <c r="S992" t="s" s="19">
        <v>35</v>
      </c>
      <c r="T992" t="s" s="19">
        <v>35</v>
      </c>
      <c r="U992" t="s" s="19">
        <v>35</v>
      </c>
      <c r="V992" t="s" s="19">
        <v>35</v>
      </c>
      <c r="W992" t="s" s="19">
        <v>35</v>
      </c>
    </row>
    <row r="993" ht="20.05" customHeight="1">
      <c r="A993" s="15">
        <v>62</v>
      </c>
      <c r="B993" t="s" s="16">
        <f>CONCATENATE($A993,C993,G993,S993,R993)</f>
        <v>1132</v>
      </c>
      <c r="C993" t="s" s="17">
        <v>60</v>
      </c>
      <c r="D993" s="18">
        <v>4</v>
      </c>
      <c r="E993" t="s" s="19">
        <v>1116</v>
      </c>
      <c r="F993" s="18">
        <v>0</v>
      </c>
      <c r="G993" s="18">
        <v>0</v>
      </c>
      <c r="H993" t="s" s="19">
        <v>80</v>
      </c>
      <c r="I993" t="s" s="19">
        <v>909</v>
      </c>
      <c r="J993" s="18">
        <v>10516</v>
      </c>
      <c r="K993" s="18">
        <v>5266</v>
      </c>
      <c r="L993" s="18">
        <v>18171</v>
      </c>
      <c r="M993" s="20">
        <v>4.58164</v>
      </c>
      <c r="N993" s="18">
        <v>4</v>
      </c>
      <c r="O993" s="18">
        <v>1</v>
      </c>
      <c r="P993" t="s" s="19">
        <v>35</v>
      </c>
      <c r="Q993" t="s" s="19">
        <v>35</v>
      </c>
      <c r="R993" t="s" s="19">
        <v>35</v>
      </c>
      <c r="S993" t="s" s="19">
        <v>35</v>
      </c>
      <c r="T993" t="s" s="19">
        <v>35</v>
      </c>
      <c r="U993" t="s" s="19">
        <v>35</v>
      </c>
      <c r="V993" t="s" s="19">
        <v>35</v>
      </c>
      <c r="W993" t="s" s="19">
        <v>35</v>
      </c>
    </row>
    <row r="994" ht="20.05" customHeight="1">
      <c r="A994" s="15">
        <v>62</v>
      </c>
      <c r="B994" t="s" s="16">
        <f>CONCATENATE($A994,C994,G994,S994,R994)</f>
        <v>1133</v>
      </c>
      <c r="C994" t="s" s="17">
        <v>62</v>
      </c>
      <c r="D994" s="18">
        <v>4</v>
      </c>
      <c r="E994" t="s" s="19">
        <v>1116</v>
      </c>
      <c r="F994" s="18">
        <v>0</v>
      </c>
      <c r="G994" s="18">
        <v>0</v>
      </c>
      <c r="H994" t="s" s="19">
        <v>80</v>
      </c>
      <c r="I994" t="s" s="19">
        <v>909</v>
      </c>
      <c r="J994" s="18">
        <v>11400</v>
      </c>
      <c r="K994" s="18">
        <v>5708</v>
      </c>
      <c r="L994" s="18">
        <v>19886</v>
      </c>
      <c r="M994" s="20">
        <v>5.08087</v>
      </c>
      <c r="N994" s="18">
        <v>4</v>
      </c>
      <c r="O994" s="18">
        <v>1</v>
      </c>
      <c r="P994" t="s" s="19">
        <v>35</v>
      </c>
      <c r="Q994" t="s" s="19">
        <v>35</v>
      </c>
      <c r="R994" t="s" s="19">
        <v>35</v>
      </c>
      <c r="S994" t="s" s="19">
        <v>35</v>
      </c>
      <c r="T994" t="s" s="19">
        <v>35</v>
      </c>
      <c r="U994" t="s" s="19">
        <v>35</v>
      </c>
      <c r="V994" t="s" s="19">
        <v>35</v>
      </c>
      <c r="W994" t="s" s="19">
        <v>35</v>
      </c>
    </row>
    <row r="995" ht="20.05" customHeight="1">
      <c r="A995" s="15">
        <v>63</v>
      </c>
      <c r="B995" t="s" s="16">
        <f>CONCATENATE($A995,C995,G995,S995,R995)</f>
        <v>1134</v>
      </c>
      <c r="C995" t="s" s="17">
        <v>31</v>
      </c>
      <c r="D995" s="18">
        <v>4</v>
      </c>
      <c r="E995" t="s" s="19">
        <v>985</v>
      </c>
      <c r="F995" s="18">
        <v>1</v>
      </c>
      <c r="G995" s="18">
        <v>0</v>
      </c>
      <c r="H995" t="s" s="19">
        <v>80</v>
      </c>
      <c r="I995" t="s" s="19">
        <v>1135</v>
      </c>
      <c r="J995" s="18">
        <v>7528</v>
      </c>
      <c r="K995" s="18">
        <v>3772</v>
      </c>
      <c r="L995" s="18">
        <v>11728</v>
      </c>
      <c r="M995" s="20">
        <v>0.315123</v>
      </c>
      <c r="N995" s="18">
        <v>8</v>
      </c>
      <c r="O995" s="18">
        <v>1</v>
      </c>
      <c r="P995" t="s" s="19">
        <v>35</v>
      </c>
      <c r="Q995" t="s" s="19">
        <v>35</v>
      </c>
      <c r="R995" t="s" s="19">
        <v>35</v>
      </c>
      <c r="S995" t="s" s="19">
        <v>35</v>
      </c>
      <c r="T995" t="s" s="19">
        <v>35</v>
      </c>
      <c r="U995" t="s" s="19">
        <v>35</v>
      </c>
      <c r="V995" t="s" s="19">
        <v>35</v>
      </c>
      <c r="W995" t="s" s="19">
        <v>35</v>
      </c>
    </row>
    <row r="996" ht="20.05" customHeight="1">
      <c r="A996" s="15">
        <v>63</v>
      </c>
      <c r="B996" t="s" s="16">
        <f>CONCATENATE($A996,C996,G996,S996,R996)</f>
        <v>1136</v>
      </c>
      <c r="C996" t="s" s="17">
        <v>37</v>
      </c>
      <c r="D996" s="18">
        <v>4</v>
      </c>
      <c r="E996" t="s" s="19">
        <v>985</v>
      </c>
      <c r="F996" s="18">
        <v>1</v>
      </c>
      <c r="G996" s="18">
        <v>0</v>
      </c>
      <c r="H996" t="s" s="19">
        <v>80</v>
      </c>
      <c r="I996" t="s" s="19">
        <v>1078</v>
      </c>
      <c r="J996" s="18">
        <v>7200</v>
      </c>
      <c r="K996" s="18">
        <v>3608</v>
      </c>
      <c r="L996" s="18">
        <v>11098</v>
      </c>
      <c r="M996" s="20">
        <v>0.701474</v>
      </c>
      <c r="N996" s="18">
        <v>8</v>
      </c>
      <c r="O996" s="18">
        <v>1</v>
      </c>
      <c r="P996" s="18">
        <v>4</v>
      </c>
      <c r="Q996" s="18">
        <v>2</v>
      </c>
      <c r="R996" s="18">
        <v>1</v>
      </c>
      <c r="S996" t="s" s="19">
        <v>38</v>
      </c>
      <c r="T996" s="18">
        <v>0</v>
      </c>
      <c r="U996" s="18">
        <v>0</v>
      </c>
      <c r="V996" s="18">
        <v>100000</v>
      </c>
      <c r="W996" t="s" s="19">
        <v>39</v>
      </c>
    </row>
    <row r="997" ht="20.05" customHeight="1">
      <c r="A997" s="15">
        <v>63</v>
      </c>
      <c r="B997" t="s" s="16">
        <f>CONCATENATE($A997,C997,G997,S997,R997)</f>
        <v>1137</v>
      </c>
      <c r="C997" t="s" s="17">
        <v>37</v>
      </c>
      <c r="D997" s="18">
        <v>4</v>
      </c>
      <c r="E997" t="s" s="19">
        <v>985</v>
      </c>
      <c r="F997" s="18">
        <v>1</v>
      </c>
      <c r="G997" s="18">
        <v>0</v>
      </c>
      <c r="H997" t="s" s="19">
        <v>80</v>
      </c>
      <c r="I997" t="s" s="19">
        <v>1135</v>
      </c>
      <c r="J997" s="18">
        <v>7528</v>
      </c>
      <c r="K997" s="18">
        <v>3772</v>
      </c>
      <c r="L997" s="18">
        <v>11728</v>
      </c>
      <c r="M997" s="20">
        <v>0.411462</v>
      </c>
      <c r="N997" s="18">
        <v>8</v>
      </c>
      <c r="O997" s="18">
        <v>1</v>
      </c>
      <c r="P997" s="18">
        <v>3</v>
      </c>
      <c r="Q997" s="18">
        <v>1</v>
      </c>
      <c r="R997" s="18">
        <v>3</v>
      </c>
      <c r="S997" t="s" s="19">
        <v>38</v>
      </c>
      <c r="T997" s="18">
        <v>0</v>
      </c>
      <c r="U997" s="18">
        <v>0</v>
      </c>
      <c r="V997" s="18">
        <v>100000</v>
      </c>
      <c r="W997" t="s" s="19">
        <v>39</v>
      </c>
    </row>
    <row r="998" ht="20.05" customHeight="1">
      <c r="A998" s="15">
        <v>63</v>
      </c>
      <c r="B998" t="s" s="16">
        <f>CONCATENATE($A998,C998,G998,S998,R998)</f>
        <v>1138</v>
      </c>
      <c r="C998" t="s" s="17">
        <v>37</v>
      </c>
      <c r="D998" s="18">
        <v>4</v>
      </c>
      <c r="E998" t="s" s="19">
        <v>985</v>
      </c>
      <c r="F998" s="18">
        <v>1</v>
      </c>
      <c r="G998" s="18">
        <v>0</v>
      </c>
      <c r="H998" t="s" s="19">
        <v>80</v>
      </c>
      <c r="I998" t="s" s="19">
        <v>1135</v>
      </c>
      <c r="J998" s="18">
        <v>7528</v>
      </c>
      <c r="K998" s="18">
        <v>3772</v>
      </c>
      <c r="L998" s="18">
        <v>11728</v>
      </c>
      <c r="M998" s="20">
        <v>0.411843</v>
      </c>
      <c r="N998" s="18">
        <v>8</v>
      </c>
      <c r="O998" s="18">
        <v>1</v>
      </c>
      <c r="P998" s="18">
        <v>3</v>
      </c>
      <c r="Q998" s="18">
        <v>1</v>
      </c>
      <c r="R998" s="18">
        <v>5</v>
      </c>
      <c r="S998" t="s" s="19">
        <v>38</v>
      </c>
      <c r="T998" s="18">
        <v>0</v>
      </c>
      <c r="U998" s="18">
        <v>0</v>
      </c>
      <c r="V998" s="18">
        <v>100000</v>
      </c>
      <c r="W998" t="s" s="19">
        <v>39</v>
      </c>
    </row>
    <row r="999" ht="20.05" customHeight="1">
      <c r="A999" s="15">
        <v>63</v>
      </c>
      <c r="B999" t="s" s="16">
        <f>CONCATENATE($A999,C999,G999,S999,R999)</f>
        <v>1139</v>
      </c>
      <c r="C999" t="s" s="17">
        <v>37</v>
      </c>
      <c r="D999" s="18">
        <v>4</v>
      </c>
      <c r="E999" t="s" s="19">
        <v>985</v>
      </c>
      <c r="F999" s="18">
        <v>1</v>
      </c>
      <c r="G999" s="18">
        <v>0</v>
      </c>
      <c r="H999" t="s" s="19">
        <v>80</v>
      </c>
      <c r="I999" t="s" s="19">
        <v>990</v>
      </c>
      <c r="J999" s="18">
        <v>6120</v>
      </c>
      <c r="K999" s="18">
        <v>3068</v>
      </c>
      <c r="L999" s="18">
        <v>9068</v>
      </c>
      <c r="M999" s="20">
        <v>0.244754</v>
      </c>
      <c r="N999" s="18">
        <v>8</v>
      </c>
      <c r="O999" s="18">
        <v>1</v>
      </c>
      <c r="P999" s="18">
        <v>3</v>
      </c>
      <c r="Q999" s="18">
        <v>1</v>
      </c>
      <c r="R999" s="18">
        <v>1</v>
      </c>
      <c r="S999" t="s" s="19">
        <v>43</v>
      </c>
      <c r="T999" s="18">
        <v>0</v>
      </c>
      <c r="U999" s="18">
        <v>0</v>
      </c>
      <c r="V999" s="18">
        <v>100000</v>
      </c>
      <c r="W999" t="s" s="19">
        <v>39</v>
      </c>
    </row>
    <row r="1000" ht="20.05" customHeight="1">
      <c r="A1000" s="15">
        <v>63</v>
      </c>
      <c r="B1000" t="s" s="16">
        <f>CONCATENATE($A1000,C1000,G1000,S1000,R1000)</f>
        <v>1140</v>
      </c>
      <c r="C1000" t="s" s="17">
        <v>37</v>
      </c>
      <c r="D1000" s="18">
        <v>4</v>
      </c>
      <c r="E1000" t="s" s="19">
        <v>985</v>
      </c>
      <c r="F1000" s="18">
        <v>1</v>
      </c>
      <c r="G1000" s="18">
        <v>0</v>
      </c>
      <c r="H1000" t="s" s="19">
        <v>80</v>
      </c>
      <c r="I1000" t="s" s="19">
        <v>1135</v>
      </c>
      <c r="J1000" s="18">
        <v>7528</v>
      </c>
      <c r="K1000" s="18">
        <v>3772</v>
      </c>
      <c r="L1000" s="18">
        <v>11728</v>
      </c>
      <c r="M1000" s="20">
        <v>0.358366</v>
      </c>
      <c r="N1000" s="18">
        <v>8</v>
      </c>
      <c r="O1000" s="18">
        <v>1</v>
      </c>
      <c r="P1000" s="18">
        <v>3</v>
      </c>
      <c r="Q1000" s="18">
        <v>1</v>
      </c>
      <c r="R1000" s="18">
        <v>3</v>
      </c>
      <c r="S1000" t="s" s="19">
        <v>43</v>
      </c>
      <c r="T1000" s="18">
        <v>0</v>
      </c>
      <c r="U1000" s="18">
        <v>0</v>
      </c>
      <c r="V1000" s="18">
        <v>100000</v>
      </c>
      <c r="W1000" t="s" s="19">
        <v>39</v>
      </c>
    </row>
    <row r="1001" ht="20.05" customHeight="1">
      <c r="A1001" s="15">
        <v>63</v>
      </c>
      <c r="B1001" t="s" s="16">
        <f>CONCATENATE($A1001,C1001,G1001,S1001,R1001)</f>
        <v>1141</v>
      </c>
      <c r="C1001" t="s" s="17">
        <v>37</v>
      </c>
      <c r="D1001" s="18">
        <v>4</v>
      </c>
      <c r="E1001" t="s" s="19">
        <v>985</v>
      </c>
      <c r="F1001" s="18">
        <v>1</v>
      </c>
      <c r="G1001" s="18">
        <v>0</v>
      </c>
      <c r="H1001" t="s" s="19">
        <v>80</v>
      </c>
      <c r="I1001" t="s" s="19">
        <v>1135</v>
      </c>
      <c r="J1001" s="18">
        <v>7528</v>
      </c>
      <c r="K1001" s="18">
        <v>3772</v>
      </c>
      <c r="L1001" s="18">
        <v>11728</v>
      </c>
      <c r="M1001" s="20">
        <v>0.361946</v>
      </c>
      <c r="N1001" s="18">
        <v>8</v>
      </c>
      <c r="O1001" s="18">
        <v>1</v>
      </c>
      <c r="P1001" s="18">
        <v>3</v>
      </c>
      <c r="Q1001" s="18">
        <v>1</v>
      </c>
      <c r="R1001" s="18">
        <v>5</v>
      </c>
      <c r="S1001" t="s" s="19">
        <v>43</v>
      </c>
      <c r="T1001" s="18">
        <v>0</v>
      </c>
      <c r="U1001" s="18">
        <v>0</v>
      </c>
      <c r="V1001" s="18">
        <v>100000</v>
      </c>
      <c r="W1001" t="s" s="19">
        <v>39</v>
      </c>
    </row>
    <row r="1002" ht="20.05" customHeight="1">
      <c r="A1002" s="15">
        <v>63</v>
      </c>
      <c r="B1002" t="s" s="16">
        <f>CONCATENATE($A1002,C1002,G1002,S1002,R1002)</f>
        <v>1142</v>
      </c>
      <c r="C1002" t="s" s="17">
        <v>37</v>
      </c>
      <c r="D1002" s="18">
        <v>4</v>
      </c>
      <c r="E1002" t="s" s="19">
        <v>985</v>
      </c>
      <c r="F1002" s="18">
        <v>1</v>
      </c>
      <c r="G1002" s="18">
        <v>0</v>
      </c>
      <c r="H1002" t="s" s="19">
        <v>80</v>
      </c>
      <c r="I1002" t="s" s="19">
        <v>1078</v>
      </c>
      <c r="J1002" s="18">
        <v>7200</v>
      </c>
      <c r="K1002" s="18">
        <v>3608</v>
      </c>
      <c r="L1002" s="18">
        <v>11100</v>
      </c>
      <c r="M1002" s="20">
        <v>0.470983</v>
      </c>
      <c r="N1002" s="18">
        <v>8</v>
      </c>
      <c r="O1002" s="18">
        <v>1</v>
      </c>
      <c r="P1002" s="18">
        <v>4</v>
      </c>
      <c r="Q1002" s="18">
        <v>2</v>
      </c>
      <c r="R1002" s="18">
        <v>1</v>
      </c>
      <c r="S1002" t="s" s="19">
        <v>47</v>
      </c>
      <c r="T1002" s="18">
        <v>0</v>
      </c>
      <c r="U1002" s="18">
        <v>0</v>
      </c>
      <c r="V1002" s="18">
        <v>100000</v>
      </c>
      <c r="W1002" t="s" s="19">
        <v>39</v>
      </c>
    </row>
    <row r="1003" ht="20.05" customHeight="1">
      <c r="A1003" s="15">
        <v>63</v>
      </c>
      <c r="B1003" t="s" s="16">
        <f>CONCATENATE($A1003,C1003,G1003,S1003,R1003)</f>
        <v>1143</v>
      </c>
      <c r="C1003" t="s" s="17">
        <v>37</v>
      </c>
      <c r="D1003" s="18">
        <v>4</v>
      </c>
      <c r="E1003" t="s" s="19">
        <v>985</v>
      </c>
      <c r="F1003" s="18">
        <v>1</v>
      </c>
      <c r="G1003" s="18">
        <v>0</v>
      </c>
      <c r="H1003" t="s" s="19">
        <v>80</v>
      </c>
      <c r="I1003" t="s" s="19">
        <v>1135</v>
      </c>
      <c r="J1003" s="18">
        <v>7528</v>
      </c>
      <c r="K1003" s="18">
        <v>3772</v>
      </c>
      <c r="L1003" s="18">
        <v>11728</v>
      </c>
      <c r="M1003" s="20">
        <v>0.411397</v>
      </c>
      <c r="N1003" s="18">
        <v>8</v>
      </c>
      <c r="O1003" s="18">
        <v>1</v>
      </c>
      <c r="P1003" s="18">
        <v>3</v>
      </c>
      <c r="Q1003" s="18">
        <v>1</v>
      </c>
      <c r="R1003" s="18">
        <v>3</v>
      </c>
      <c r="S1003" t="s" s="19">
        <v>47</v>
      </c>
      <c r="T1003" s="18">
        <v>0</v>
      </c>
      <c r="U1003" s="18">
        <v>0</v>
      </c>
      <c r="V1003" s="18">
        <v>100000</v>
      </c>
      <c r="W1003" t="s" s="19">
        <v>39</v>
      </c>
    </row>
    <row r="1004" ht="20.05" customHeight="1">
      <c r="A1004" s="15">
        <v>63</v>
      </c>
      <c r="B1004" t="s" s="16">
        <f>CONCATENATE($A1004,C1004,G1004,S1004,R1004)</f>
        <v>1144</v>
      </c>
      <c r="C1004" t="s" s="17">
        <v>37</v>
      </c>
      <c r="D1004" s="18">
        <v>4</v>
      </c>
      <c r="E1004" t="s" s="19">
        <v>985</v>
      </c>
      <c r="F1004" s="18">
        <v>1</v>
      </c>
      <c r="G1004" s="18">
        <v>0</v>
      </c>
      <c r="H1004" t="s" s="19">
        <v>80</v>
      </c>
      <c r="I1004" t="s" s="19">
        <v>1135</v>
      </c>
      <c r="J1004" s="18">
        <v>7528</v>
      </c>
      <c r="K1004" s="18">
        <v>3772</v>
      </c>
      <c r="L1004" s="18">
        <v>11728</v>
      </c>
      <c r="M1004" s="20">
        <v>0.41571</v>
      </c>
      <c r="N1004" s="18">
        <v>8</v>
      </c>
      <c r="O1004" s="18">
        <v>1</v>
      </c>
      <c r="P1004" s="18">
        <v>3</v>
      </c>
      <c r="Q1004" s="18">
        <v>1</v>
      </c>
      <c r="R1004" s="18">
        <v>5</v>
      </c>
      <c r="S1004" t="s" s="19">
        <v>47</v>
      </c>
      <c r="T1004" s="18">
        <v>0</v>
      </c>
      <c r="U1004" s="18">
        <v>0</v>
      </c>
      <c r="V1004" s="18">
        <v>100000</v>
      </c>
      <c r="W1004" t="s" s="19">
        <v>39</v>
      </c>
    </row>
    <row r="1005" ht="20.05" customHeight="1">
      <c r="A1005" s="15">
        <v>63</v>
      </c>
      <c r="B1005" t="s" s="16">
        <f>CONCATENATE($A1005,C1005,G1005,S1005,R1005)</f>
        <v>1145</v>
      </c>
      <c r="C1005" t="s" s="17">
        <v>31</v>
      </c>
      <c r="D1005" s="18">
        <v>4</v>
      </c>
      <c r="E1005" t="s" s="19">
        <v>985</v>
      </c>
      <c r="F1005" s="18">
        <v>1</v>
      </c>
      <c r="G1005" s="18">
        <v>1</v>
      </c>
      <c r="H1005" t="s" s="19">
        <v>80</v>
      </c>
      <c r="I1005" t="s" s="19">
        <v>1135</v>
      </c>
      <c r="J1005" s="18">
        <v>7540</v>
      </c>
      <c r="K1005" s="18">
        <v>3784</v>
      </c>
      <c r="L1005" s="18">
        <v>11752</v>
      </c>
      <c r="M1005" s="20">
        <v>0.253606</v>
      </c>
      <c r="N1005" s="18">
        <v>8</v>
      </c>
      <c r="O1005" s="18">
        <v>1</v>
      </c>
      <c r="P1005" t="s" s="19">
        <v>35</v>
      </c>
      <c r="Q1005" t="s" s="19">
        <v>35</v>
      </c>
      <c r="R1005" t="s" s="19">
        <v>35</v>
      </c>
      <c r="S1005" t="s" s="19">
        <v>35</v>
      </c>
      <c r="T1005" t="s" s="19">
        <v>35</v>
      </c>
      <c r="U1005" t="s" s="19">
        <v>35</v>
      </c>
      <c r="V1005" t="s" s="19">
        <v>35</v>
      </c>
      <c r="W1005" t="s" s="19">
        <v>35</v>
      </c>
    </row>
    <row r="1006" ht="20.05" customHeight="1">
      <c r="A1006" s="15">
        <v>63</v>
      </c>
      <c r="B1006" t="s" s="16">
        <f>CONCATENATE($A1006,C1006,G1006,S1006,R1006)</f>
        <v>1146</v>
      </c>
      <c r="C1006" t="s" s="17">
        <v>52</v>
      </c>
      <c r="D1006" s="18">
        <v>4</v>
      </c>
      <c r="E1006" t="s" s="19">
        <v>985</v>
      </c>
      <c r="F1006" s="18">
        <v>1</v>
      </c>
      <c r="G1006" s="18">
        <v>1</v>
      </c>
      <c r="H1006" t="s" s="19">
        <v>80</v>
      </c>
      <c r="I1006" t="s" s="19">
        <v>896</v>
      </c>
      <c r="J1006" s="18">
        <v>1428</v>
      </c>
      <c r="K1006" s="18">
        <v>722</v>
      </c>
      <c r="L1006" s="18">
        <v>1643</v>
      </c>
      <c r="M1006" s="20">
        <v>0.5806750000000001</v>
      </c>
      <c r="N1006" s="18">
        <v>8</v>
      </c>
      <c r="O1006" s="18">
        <v>1</v>
      </c>
      <c r="P1006" t="s" s="19">
        <v>35</v>
      </c>
      <c r="Q1006" t="s" s="19">
        <v>35</v>
      </c>
      <c r="R1006" t="s" s="19">
        <v>35</v>
      </c>
      <c r="S1006" t="s" s="19">
        <v>35</v>
      </c>
      <c r="T1006" t="s" s="19">
        <v>35</v>
      </c>
      <c r="U1006" t="s" s="19">
        <v>35</v>
      </c>
      <c r="V1006" t="s" s="19">
        <v>35</v>
      </c>
      <c r="W1006" t="s" s="19">
        <v>35</v>
      </c>
    </row>
    <row r="1007" ht="20.05" customHeight="1">
      <c r="A1007" s="15">
        <v>63</v>
      </c>
      <c r="B1007" t="s" s="16">
        <f>CONCATENATE($A1007,C1007,G1007,S1007,R1007)</f>
        <v>1147</v>
      </c>
      <c r="C1007" t="s" s="17">
        <v>37</v>
      </c>
      <c r="D1007" s="18">
        <v>4</v>
      </c>
      <c r="E1007" t="s" s="19">
        <v>985</v>
      </c>
      <c r="F1007" s="18">
        <v>1</v>
      </c>
      <c r="G1007" s="18">
        <v>1</v>
      </c>
      <c r="H1007" t="s" s="19">
        <v>80</v>
      </c>
      <c r="I1007" t="s" s="19">
        <v>1135</v>
      </c>
      <c r="J1007" s="18">
        <v>7528</v>
      </c>
      <c r="K1007" s="18">
        <v>3772</v>
      </c>
      <c r="L1007" s="18">
        <v>11728</v>
      </c>
      <c r="M1007" s="20">
        <v>0.35962</v>
      </c>
      <c r="N1007" s="18">
        <v>8</v>
      </c>
      <c r="O1007" s="18">
        <v>1</v>
      </c>
      <c r="P1007" s="18">
        <v>3</v>
      </c>
      <c r="Q1007" s="18">
        <v>1</v>
      </c>
      <c r="R1007" s="18">
        <v>3</v>
      </c>
      <c r="S1007" t="s" s="19">
        <v>43</v>
      </c>
      <c r="T1007" s="18">
        <v>0</v>
      </c>
      <c r="U1007" s="18">
        <v>0</v>
      </c>
      <c r="V1007" s="18">
        <v>100000</v>
      </c>
      <c r="W1007" t="s" s="19">
        <v>55</v>
      </c>
    </row>
    <row r="1008" ht="20.05" customHeight="1">
      <c r="A1008" s="15">
        <v>63</v>
      </c>
      <c r="B1008" t="s" s="16">
        <f>CONCATENATE($A1008,C1008,G1008,S1008,R1008)</f>
        <v>1148</v>
      </c>
      <c r="C1008" t="s" s="17">
        <v>57</v>
      </c>
      <c r="D1008" s="18">
        <v>4</v>
      </c>
      <c r="E1008" t="s" s="19">
        <v>985</v>
      </c>
      <c r="F1008" s="18">
        <v>0</v>
      </c>
      <c r="G1008" s="18">
        <v>0</v>
      </c>
      <c r="H1008" t="s" s="19">
        <v>63</v>
      </c>
      <c r="I1008" t="s" s="19">
        <v>909</v>
      </c>
      <c r="J1008" s="18">
        <v>11044</v>
      </c>
      <c r="K1008" s="18">
        <v>5530</v>
      </c>
      <c r="L1008" s="18">
        <v>18415</v>
      </c>
      <c r="M1008" s="20">
        <v>1819.45</v>
      </c>
      <c r="N1008" s="18">
        <v>4</v>
      </c>
      <c r="O1008" s="18">
        <v>1</v>
      </c>
      <c r="P1008" t="s" s="19">
        <v>35</v>
      </c>
      <c r="Q1008" t="s" s="19">
        <v>35</v>
      </c>
      <c r="R1008" t="s" s="19">
        <v>35</v>
      </c>
      <c r="S1008" t="s" s="19">
        <v>35</v>
      </c>
      <c r="T1008" t="s" s="19">
        <v>35</v>
      </c>
      <c r="U1008" t="s" s="19">
        <v>35</v>
      </c>
      <c r="V1008" t="s" s="19">
        <v>35</v>
      </c>
      <c r="W1008" t="s" s="19">
        <v>35</v>
      </c>
    </row>
    <row r="1009" ht="20.05" customHeight="1">
      <c r="A1009" s="15">
        <v>63</v>
      </c>
      <c r="B1009" t="s" s="16">
        <f>CONCATENATE($A1009,C1009,G1009,S1009,R1009)</f>
        <v>1149</v>
      </c>
      <c r="C1009" t="s" s="17">
        <v>60</v>
      </c>
      <c r="D1009" s="18">
        <v>4</v>
      </c>
      <c r="E1009" t="s" s="19">
        <v>985</v>
      </c>
      <c r="F1009" s="18">
        <v>0</v>
      </c>
      <c r="G1009" s="18">
        <v>0</v>
      </c>
      <c r="H1009" t="s" s="19">
        <v>63</v>
      </c>
      <c r="I1009" t="s" s="19">
        <v>909</v>
      </c>
      <c r="J1009" s="18">
        <v>7704</v>
      </c>
      <c r="K1009" s="18">
        <v>3860</v>
      </c>
      <c r="L1009" s="18">
        <v>12004</v>
      </c>
      <c r="M1009" s="20">
        <v>1801.19</v>
      </c>
      <c r="N1009" s="18">
        <v>4</v>
      </c>
      <c r="O1009" s="18">
        <v>1</v>
      </c>
      <c r="P1009" t="s" s="19">
        <v>35</v>
      </c>
      <c r="Q1009" t="s" s="19">
        <v>35</v>
      </c>
      <c r="R1009" t="s" s="19">
        <v>35</v>
      </c>
      <c r="S1009" t="s" s="19">
        <v>35</v>
      </c>
      <c r="T1009" t="s" s="19">
        <v>35</v>
      </c>
      <c r="U1009" t="s" s="19">
        <v>35</v>
      </c>
      <c r="V1009" t="s" s="19">
        <v>35</v>
      </c>
      <c r="W1009" t="s" s="19">
        <v>35</v>
      </c>
    </row>
    <row r="1010" ht="20.05" customHeight="1">
      <c r="A1010" s="15">
        <v>63</v>
      </c>
      <c r="B1010" t="s" s="16">
        <f>CONCATENATE($A1010,C1010,G1010,S1010,R1010)</f>
        <v>1150</v>
      </c>
      <c r="C1010" t="s" s="17">
        <v>62</v>
      </c>
      <c r="D1010" s="18">
        <v>4</v>
      </c>
      <c r="E1010" t="s" s="19">
        <v>985</v>
      </c>
      <c r="F1010" s="18">
        <v>0</v>
      </c>
      <c r="G1010" s="18">
        <v>0</v>
      </c>
      <c r="H1010" t="s" s="19">
        <v>80</v>
      </c>
      <c r="I1010" t="s" s="19">
        <v>909</v>
      </c>
      <c r="J1010" s="18">
        <v>10016</v>
      </c>
      <c r="K1010" s="18">
        <v>5016</v>
      </c>
      <c r="L1010" s="18">
        <v>16526</v>
      </c>
      <c r="M1010" s="20">
        <v>367.402</v>
      </c>
      <c r="N1010" s="18">
        <v>4</v>
      </c>
      <c r="O1010" s="18">
        <v>1</v>
      </c>
      <c r="P1010" t="s" s="19">
        <v>35</v>
      </c>
      <c r="Q1010" t="s" s="19">
        <v>35</v>
      </c>
      <c r="R1010" t="s" s="19">
        <v>35</v>
      </c>
      <c r="S1010" t="s" s="19">
        <v>35</v>
      </c>
      <c r="T1010" t="s" s="19">
        <v>35</v>
      </c>
      <c r="U1010" t="s" s="19">
        <v>35</v>
      </c>
      <c r="V1010" t="s" s="19">
        <v>35</v>
      </c>
      <c r="W1010" t="s" s="19">
        <v>35</v>
      </c>
    </row>
    <row r="1011" ht="20.05" customHeight="1">
      <c r="A1011" s="15">
        <v>64</v>
      </c>
      <c r="B1011" t="s" s="16">
        <f>CONCATENATE($A1011,C1011,G1011,S1011,R1011)</f>
        <v>1151</v>
      </c>
      <c r="C1011" t="s" s="17">
        <v>31</v>
      </c>
      <c r="D1011" s="18">
        <v>4</v>
      </c>
      <c r="E1011" t="s" s="19">
        <v>1152</v>
      </c>
      <c r="F1011" s="18">
        <v>0</v>
      </c>
      <c r="G1011" s="18">
        <v>0</v>
      </c>
      <c r="H1011" t="s" s="19">
        <v>33</v>
      </c>
      <c r="I1011" t="s" s="19">
        <v>1153</v>
      </c>
      <c r="J1011" s="18">
        <v>8400</v>
      </c>
      <c r="K1011" s="18">
        <v>4208</v>
      </c>
      <c r="L1011" s="18">
        <v>13870</v>
      </c>
      <c r="M1011" s="20">
        <v>0.17705</v>
      </c>
      <c r="N1011" s="18">
        <v>8</v>
      </c>
      <c r="O1011" s="18">
        <v>1</v>
      </c>
      <c r="P1011" t="s" s="19">
        <v>35</v>
      </c>
      <c r="Q1011" t="s" s="19">
        <v>35</v>
      </c>
      <c r="R1011" t="s" s="19">
        <v>35</v>
      </c>
      <c r="S1011" t="s" s="19">
        <v>35</v>
      </c>
      <c r="T1011" t="s" s="19">
        <v>35</v>
      </c>
      <c r="U1011" t="s" s="19">
        <v>35</v>
      </c>
      <c r="V1011" t="s" s="19">
        <v>35</v>
      </c>
      <c r="W1011" t="s" s="19">
        <v>35</v>
      </c>
    </row>
    <row r="1012" ht="20.05" customHeight="1">
      <c r="A1012" s="15">
        <v>64</v>
      </c>
      <c r="B1012" t="s" s="16">
        <f>CONCATENATE($A1012,C1012,G1012,S1012,R1012)</f>
        <v>1154</v>
      </c>
      <c r="C1012" t="s" s="17">
        <v>37</v>
      </c>
      <c r="D1012" s="18">
        <v>4</v>
      </c>
      <c r="E1012" t="s" s="19">
        <v>1152</v>
      </c>
      <c r="F1012" s="18">
        <v>0</v>
      </c>
      <c r="G1012" s="18">
        <v>0</v>
      </c>
      <c r="H1012" t="s" s="19">
        <v>33</v>
      </c>
      <c r="I1012" t="s" s="19">
        <v>1153</v>
      </c>
      <c r="J1012" s="18">
        <v>8400</v>
      </c>
      <c r="K1012" s="18">
        <v>4208</v>
      </c>
      <c r="L1012" s="18">
        <v>13870</v>
      </c>
      <c r="M1012" s="20">
        <v>0.7610980000000001</v>
      </c>
      <c r="N1012" s="18">
        <v>8</v>
      </c>
      <c r="O1012" s="18">
        <v>1</v>
      </c>
      <c r="P1012" s="18">
        <v>8</v>
      </c>
      <c r="Q1012" s="18">
        <v>7</v>
      </c>
      <c r="R1012" s="18">
        <v>1</v>
      </c>
      <c r="S1012" t="s" s="19">
        <v>38</v>
      </c>
      <c r="T1012" s="18">
        <v>0</v>
      </c>
      <c r="U1012" s="18">
        <v>0</v>
      </c>
      <c r="V1012" s="18">
        <v>100000</v>
      </c>
      <c r="W1012" t="s" s="19">
        <v>39</v>
      </c>
    </row>
    <row r="1013" ht="20.05" customHeight="1">
      <c r="A1013" s="15">
        <v>64</v>
      </c>
      <c r="B1013" t="s" s="16">
        <f>CONCATENATE($A1013,C1013,G1013,S1013,R1013)</f>
        <v>1155</v>
      </c>
      <c r="C1013" t="s" s="17">
        <v>37</v>
      </c>
      <c r="D1013" s="18">
        <v>4</v>
      </c>
      <c r="E1013" t="s" s="19">
        <v>1152</v>
      </c>
      <c r="F1013" s="18">
        <v>0</v>
      </c>
      <c r="G1013" s="18">
        <v>0</v>
      </c>
      <c r="H1013" t="s" s="19">
        <v>33</v>
      </c>
      <c r="I1013" t="s" s="19">
        <v>1153</v>
      </c>
      <c r="J1013" s="18">
        <v>8400</v>
      </c>
      <c r="K1013" s="18">
        <v>4208</v>
      </c>
      <c r="L1013" s="18">
        <v>13870</v>
      </c>
      <c r="M1013" s="20">
        <v>0.315523</v>
      </c>
      <c r="N1013" s="18">
        <v>8</v>
      </c>
      <c r="O1013" s="18">
        <v>1</v>
      </c>
      <c r="P1013" s="18">
        <v>4</v>
      </c>
      <c r="Q1013" s="18">
        <v>3</v>
      </c>
      <c r="R1013" s="18">
        <v>3</v>
      </c>
      <c r="S1013" t="s" s="19">
        <v>38</v>
      </c>
      <c r="T1013" s="18">
        <v>0</v>
      </c>
      <c r="U1013" s="18">
        <v>0</v>
      </c>
      <c r="V1013" s="18">
        <v>100000</v>
      </c>
      <c r="W1013" t="s" s="19">
        <v>39</v>
      </c>
    </row>
    <row r="1014" ht="20.05" customHeight="1">
      <c r="A1014" s="15">
        <v>64</v>
      </c>
      <c r="B1014" t="s" s="16">
        <f>CONCATENATE($A1014,C1014,G1014,S1014,R1014)</f>
        <v>1156</v>
      </c>
      <c r="C1014" t="s" s="17">
        <v>37</v>
      </c>
      <c r="D1014" s="18">
        <v>4</v>
      </c>
      <c r="E1014" t="s" s="19">
        <v>1152</v>
      </c>
      <c r="F1014" s="18">
        <v>0</v>
      </c>
      <c r="G1014" s="18">
        <v>0</v>
      </c>
      <c r="H1014" t="s" s="19">
        <v>33</v>
      </c>
      <c r="I1014" t="s" s="19">
        <v>1153</v>
      </c>
      <c r="J1014" s="18">
        <v>8400</v>
      </c>
      <c r="K1014" s="18">
        <v>4208</v>
      </c>
      <c r="L1014" s="18">
        <v>13870</v>
      </c>
      <c r="M1014" s="20">
        <v>0.340652</v>
      </c>
      <c r="N1014" s="18">
        <v>8</v>
      </c>
      <c r="O1014" s="18">
        <v>1</v>
      </c>
      <c r="P1014" s="18">
        <v>4</v>
      </c>
      <c r="Q1014" s="18">
        <v>3</v>
      </c>
      <c r="R1014" s="18">
        <v>5</v>
      </c>
      <c r="S1014" t="s" s="19">
        <v>38</v>
      </c>
      <c r="T1014" s="18">
        <v>0</v>
      </c>
      <c r="U1014" s="18">
        <v>0</v>
      </c>
      <c r="V1014" s="18">
        <v>100000</v>
      </c>
      <c r="W1014" t="s" s="19">
        <v>39</v>
      </c>
    </row>
    <row r="1015" ht="20.05" customHeight="1">
      <c r="A1015" s="15">
        <v>64</v>
      </c>
      <c r="B1015" t="s" s="16">
        <f>CONCATENATE($A1015,C1015,G1015,S1015,R1015)</f>
        <v>1157</v>
      </c>
      <c r="C1015" t="s" s="17">
        <v>37</v>
      </c>
      <c r="D1015" s="18">
        <v>4</v>
      </c>
      <c r="E1015" t="s" s="19">
        <v>1152</v>
      </c>
      <c r="F1015" s="18">
        <v>0</v>
      </c>
      <c r="G1015" s="18">
        <v>0</v>
      </c>
      <c r="H1015" t="s" s="19">
        <v>33</v>
      </c>
      <c r="I1015" t="s" s="19">
        <v>1153</v>
      </c>
      <c r="J1015" s="18">
        <v>8400</v>
      </c>
      <c r="K1015" s="18">
        <v>4208</v>
      </c>
      <c r="L1015" s="18">
        <v>13870</v>
      </c>
      <c r="M1015" s="20">
        <v>0.766259</v>
      </c>
      <c r="N1015" s="18">
        <v>8</v>
      </c>
      <c r="O1015" s="18">
        <v>1</v>
      </c>
      <c r="P1015" s="18">
        <v>8</v>
      </c>
      <c r="Q1015" s="18">
        <v>7</v>
      </c>
      <c r="R1015" s="18">
        <v>1</v>
      </c>
      <c r="S1015" t="s" s="19">
        <v>43</v>
      </c>
      <c r="T1015" s="18">
        <v>0</v>
      </c>
      <c r="U1015" s="18">
        <v>0</v>
      </c>
      <c r="V1015" s="18">
        <v>100000</v>
      </c>
      <c r="W1015" t="s" s="19">
        <v>39</v>
      </c>
    </row>
    <row r="1016" ht="20.05" customHeight="1">
      <c r="A1016" s="15">
        <v>64</v>
      </c>
      <c r="B1016" t="s" s="16">
        <f>CONCATENATE($A1016,C1016,G1016,S1016,R1016)</f>
        <v>1158</v>
      </c>
      <c r="C1016" t="s" s="17">
        <v>37</v>
      </c>
      <c r="D1016" s="18">
        <v>4</v>
      </c>
      <c r="E1016" t="s" s="19">
        <v>1152</v>
      </c>
      <c r="F1016" s="18">
        <v>0</v>
      </c>
      <c r="G1016" s="18">
        <v>0</v>
      </c>
      <c r="H1016" t="s" s="19">
        <v>33</v>
      </c>
      <c r="I1016" t="s" s="19">
        <v>1153</v>
      </c>
      <c r="J1016" s="18">
        <v>8400</v>
      </c>
      <c r="K1016" s="18">
        <v>4208</v>
      </c>
      <c r="L1016" s="18">
        <v>13870</v>
      </c>
      <c r="M1016" s="20">
        <v>0.316049</v>
      </c>
      <c r="N1016" s="18">
        <v>8</v>
      </c>
      <c r="O1016" s="18">
        <v>1</v>
      </c>
      <c r="P1016" s="18">
        <v>4</v>
      </c>
      <c r="Q1016" s="18">
        <v>3</v>
      </c>
      <c r="R1016" s="18">
        <v>3</v>
      </c>
      <c r="S1016" t="s" s="19">
        <v>43</v>
      </c>
      <c r="T1016" s="18">
        <v>0</v>
      </c>
      <c r="U1016" s="18">
        <v>0</v>
      </c>
      <c r="V1016" s="18">
        <v>100000</v>
      </c>
      <c r="W1016" t="s" s="19">
        <v>39</v>
      </c>
    </row>
    <row r="1017" ht="20.05" customHeight="1">
      <c r="A1017" s="15">
        <v>64</v>
      </c>
      <c r="B1017" t="s" s="16">
        <f>CONCATENATE($A1017,C1017,G1017,S1017,R1017)</f>
        <v>1159</v>
      </c>
      <c r="C1017" t="s" s="17">
        <v>37</v>
      </c>
      <c r="D1017" s="18">
        <v>4</v>
      </c>
      <c r="E1017" t="s" s="19">
        <v>1152</v>
      </c>
      <c r="F1017" s="18">
        <v>0</v>
      </c>
      <c r="G1017" s="18">
        <v>0</v>
      </c>
      <c r="H1017" t="s" s="19">
        <v>33</v>
      </c>
      <c r="I1017" t="s" s="19">
        <v>1153</v>
      </c>
      <c r="J1017" s="18">
        <v>8400</v>
      </c>
      <c r="K1017" s="18">
        <v>4208</v>
      </c>
      <c r="L1017" s="18">
        <v>13870</v>
      </c>
      <c r="M1017" s="20">
        <v>0.338259</v>
      </c>
      <c r="N1017" s="18">
        <v>8</v>
      </c>
      <c r="O1017" s="18">
        <v>1</v>
      </c>
      <c r="P1017" s="18">
        <v>4</v>
      </c>
      <c r="Q1017" s="18">
        <v>3</v>
      </c>
      <c r="R1017" s="18">
        <v>5</v>
      </c>
      <c r="S1017" t="s" s="19">
        <v>43</v>
      </c>
      <c r="T1017" s="18">
        <v>0</v>
      </c>
      <c r="U1017" s="18">
        <v>0</v>
      </c>
      <c r="V1017" s="18">
        <v>100000</v>
      </c>
      <c r="W1017" t="s" s="19">
        <v>39</v>
      </c>
    </row>
    <row r="1018" ht="20.05" customHeight="1">
      <c r="A1018" s="15">
        <v>64</v>
      </c>
      <c r="B1018" t="s" s="16">
        <f>CONCATENATE($A1018,C1018,G1018,S1018,R1018)</f>
        <v>1160</v>
      </c>
      <c r="C1018" t="s" s="17">
        <v>37</v>
      </c>
      <c r="D1018" s="18">
        <v>4</v>
      </c>
      <c r="E1018" t="s" s="19">
        <v>1152</v>
      </c>
      <c r="F1018" s="18">
        <v>0</v>
      </c>
      <c r="G1018" s="18">
        <v>0</v>
      </c>
      <c r="H1018" t="s" s="19">
        <v>33</v>
      </c>
      <c r="I1018" t="s" s="19">
        <v>1153</v>
      </c>
      <c r="J1018" s="18">
        <v>8400</v>
      </c>
      <c r="K1018" s="18">
        <v>4208</v>
      </c>
      <c r="L1018" s="18">
        <v>13870</v>
      </c>
      <c r="M1018" s="20">
        <v>0.763804</v>
      </c>
      <c r="N1018" s="18">
        <v>8</v>
      </c>
      <c r="O1018" s="18">
        <v>1</v>
      </c>
      <c r="P1018" s="18">
        <v>8</v>
      </c>
      <c r="Q1018" s="18">
        <v>7</v>
      </c>
      <c r="R1018" s="18">
        <v>1</v>
      </c>
      <c r="S1018" t="s" s="19">
        <v>47</v>
      </c>
      <c r="T1018" s="18">
        <v>0</v>
      </c>
      <c r="U1018" s="18">
        <v>0</v>
      </c>
      <c r="V1018" s="18">
        <v>100000</v>
      </c>
      <c r="W1018" t="s" s="19">
        <v>39</v>
      </c>
    </row>
    <row r="1019" ht="20.05" customHeight="1">
      <c r="A1019" s="15">
        <v>64</v>
      </c>
      <c r="B1019" t="s" s="16">
        <f>CONCATENATE($A1019,C1019,G1019,S1019,R1019)</f>
        <v>1161</v>
      </c>
      <c r="C1019" t="s" s="17">
        <v>37</v>
      </c>
      <c r="D1019" s="18">
        <v>4</v>
      </c>
      <c r="E1019" t="s" s="19">
        <v>1152</v>
      </c>
      <c r="F1019" s="18">
        <v>0</v>
      </c>
      <c r="G1019" s="18">
        <v>0</v>
      </c>
      <c r="H1019" t="s" s="19">
        <v>33</v>
      </c>
      <c r="I1019" t="s" s="19">
        <v>1153</v>
      </c>
      <c r="J1019" s="18">
        <v>8400</v>
      </c>
      <c r="K1019" s="18">
        <v>4208</v>
      </c>
      <c r="L1019" s="18">
        <v>13870</v>
      </c>
      <c r="M1019" s="20">
        <v>0.318843</v>
      </c>
      <c r="N1019" s="18">
        <v>8</v>
      </c>
      <c r="O1019" s="18">
        <v>1</v>
      </c>
      <c r="P1019" s="18">
        <v>4</v>
      </c>
      <c r="Q1019" s="18">
        <v>3</v>
      </c>
      <c r="R1019" s="18">
        <v>3</v>
      </c>
      <c r="S1019" t="s" s="19">
        <v>47</v>
      </c>
      <c r="T1019" s="18">
        <v>0</v>
      </c>
      <c r="U1019" s="18">
        <v>0</v>
      </c>
      <c r="V1019" s="18">
        <v>100000</v>
      </c>
      <c r="W1019" t="s" s="19">
        <v>39</v>
      </c>
    </row>
    <row r="1020" ht="20.05" customHeight="1">
      <c r="A1020" s="15">
        <v>64</v>
      </c>
      <c r="B1020" t="s" s="16">
        <f>CONCATENATE($A1020,C1020,G1020,S1020,R1020)</f>
        <v>1162</v>
      </c>
      <c r="C1020" t="s" s="17">
        <v>37</v>
      </c>
      <c r="D1020" s="18">
        <v>4</v>
      </c>
      <c r="E1020" t="s" s="19">
        <v>1152</v>
      </c>
      <c r="F1020" s="18">
        <v>0</v>
      </c>
      <c r="G1020" s="18">
        <v>0</v>
      </c>
      <c r="H1020" t="s" s="19">
        <v>33</v>
      </c>
      <c r="I1020" t="s" s="19">
        <v>1153</v>
      </c>
      <c r="J1020" s="18">
        <v>8400</v>
      </c>
      <c r="K1020" s="18">
        <v>4208</v>
      </c>
      <c r="L1020" s="18">
        <v>13870</v>
      </c>
      <c r="M1020" s="20">
        <v>0.33962</v>
      </c>
      <c r="N1020" s="18">
        <v>8</v>
      </c>
      <c r="O1020" s="18">
        <v>1</v>
      </c>
      <c r="P1020" s="18">
        <v>4</v>
      </c>
      <c r="Q1020" s="18">
        <v>3</v>
      </c>
      <c r="R1020" s="18">
        <v>5</v>
      </c>
      <c r="S1020" t="s" s="19">
        <v>47</v>
      </c>
      <c r="T1020" s="18">
        <v>0</v>
      </c>
      <c r="U1020" s="18">
        <v>0</v>
      </c>
      <c r="V1020" s="18">
        <v>100000</v>
      </c>
      <c r="W1020" t="s" s="19">
        <v>39</v>
      </c>
    </row>
    <row r="1021" ht="20.05" customHeight="1">
      <c r="A1021" s="15">
        <v>64</v>
      </c>
      <c r="B1021" t="s" s="16">
        <f>CONCATENATE($A1021,C1021,G1021,S1021,R1021)</f>
        <v>1163</v>
      </c>
      <c r="C1021" t="s" s="17">
        <v>31</v>
      </c>
      <c r="D1021" s="18">
        <v>4</v>
      </c>
      <c r="E1021" t="s" s="19">
        <v>1152</v>
      </c>
      <c r="F1021" s="18">
        <v>0</v>
      </c>
      <c r="G1021" s="18">
        <v>1</v>
      </c>
      <c r="H1021" t="s" s="19">
        <v>33</v>
      </c>
      <c r="I1021" t="s" s="19">
        <v>1153</v>
      </c>
      <c r="J1021" s="18">
        <v>8418</v>
      </c>
      <c r="K1021" s="18">
        <v>4226</v>
      </c>
      <c r="L1021" s="18">
        <v>13906</v>
      </c>
      <c r="M1021" s="20">
        <v>0.180693</v>
      </c>
      <c r="N1021" s="18">
        <v>8</v>
      </c>
      <c r="O1021" s="18">
        <v>1</v>
      </c>
      <c r="P1021" t="s" s="19">
        <v>35</v>
      </c>
      <c r="Q1021" t="s" s="19">
        <v>35</v>
      </c>
      <c r="R1021" t="s" s="19">
        <v>35</v>
      </c>
      <c r="S1021" t="s" s="19">
        <v>35</v>
      </c>
      <c r="T1021" t="s" s="19">
        <v>35</v>
      </c>
      <c r="U1021" t="s" s="19">
        <v>35</v>
      </c>
      <c r="V1021" t="s" s="19">
        <v>35</v>
      </c>
      <c r="W1021" t="s" s="19">
        <v>35</v>
      </c>
    </row>
    <row r="1022" ht="20.05" customHeight="1">
      <c r="A1022" s="15">
        <v>64</v>
      </c>
      <c r="B1022" t="s" s="16">
        <f>CONCATENATE($A1022,C1022,G1022,S1022,R1022)</f>
        <v>1164</v>
      </c>
      <c r="C1022" t="s" s="17">
        <v>52</v>
      </c>
      <c r="D1022" s="18">
        <v>4</v>
      </c>
      <c r="E1022" t="s" s="19">
        <v>1152</v>
      </c>
      <c r="F1022" s="18">
        <v>0</v>
      </c>
      <c r="G1022" s="18">
        <v>1</v>
      </c>
      <c r="H1022" t="s" s="19">
        <v>33</v>
      </c>
      <c r="I1022" t="s" s="19">
        <v>896</v>
      </c>
      <c r="J1022" s="18">
        <v>1208</v>
      </c>
      <c r="K1022" s="18">
        <v>612</v>
      </c>
      <c r="L1022" s="18">
        <v>1396</v>
      </c>
      <c r="M1022" s="20">
        <v>2.78123</v>
      </c>
      <c r="N1022" s="18">
        <v>8</v>
      </c>
      <c r="O1022" s="18">
        <v>1</v>
      </c>
      <c r="P1022" t="s" s="19">
        <v>35</v>
      </c>
      <c r="Q1022" t="s" s="19">
        <v>35</v>
      </c>
      <c r="R1022" t="s" s="19">
        <v>35</v>
      </c>
      <c r="S1022" t="s" s="19">
        <v>35</v>
      </c>
      <c r="T1022" t="s" s="19">
        <v>35</v>
      </c>
      <c r="U1022" t="s" s="19">
        <v>35</v>
      </c>
      <c r="V1022" t="s" s="19">
        <v>35</v>
      </c>
      <c r="W1022" t="s" s="19">
        <v>35</v>
      </c>
    </row>
    <row r="1023" ht="20.05" customHeight="1">
      <c r="A1023" s="15">
        <v>64</v>
      </c>
      <c r="B1023" t="s" s="16">
        <f>CONCATENATE($A1023,C1023,G1023,S1023,R1023)</f>
        <v>1165</v>
      </c>
      <c r="C1023" t="s" s="17">
        <v>37</v>
      </c>
      <c r="D1023" s="18">
        <v>4</v>
      </c>
      <c r="E1023" t="s" s="19">
        <v>1152</v>
      </c>
      <c r="F1023" s="18">
        <v>0</v>
      </c>
      <c r="G1023" s="18">
        <v>1</v>
      </c>
      <c r="H1023" t="s" s="19">
        <v>33</v>
      </c>
      <c r="I1023" t="s" s="19">
        <v>1153</v>
      </c>
      <c r="J1023" s="18">
        <v>8400</v>
      </c>
      <c r="K1023" s="18">
        <v>4208</v>
      </c>
      <c r="L1023" s="18">
        <v>13870</v>
      </c>
      <c r="M1023" s="20">
        <v>0.315821</v>
      </c>
      <c r="N1023" s="18">
        <v>8</v>
      </c>
      <c r="O1023" s="18">
        <v>1</v>
      </c>
      <c r="P1023" s="18">
        <v>4</v>
      </c>
      <c r="Q1023" s="18">
        <v>3</v>
      </c>
      <c r="R1023" s="18">
        <v>3</v>
      </c>
      <c r="S1023" t="s" s="19">
        <v>43</v>
      </c>
      <c r="T1023" s="18">
        <v>0</v>
      </c>
      <c r="U1023" s="18">
        <v>0</v>
      </c>
      <c r="V1023" s="18">
        <v>100000</v>
      </c>
      <c r="W1023" t="s" s="19">
        <v>55</v>
      </c>
    </row>
    <row r="1024" ht="20.05" customHeight="1">
      <c r="A1024" s="15">
        <v>64</v>
      </c>
      <c r="B1024" t="s" s="16">
        <f>CONCATENATE($A1024,C1024,G1024,S1024,R1024)</f>
        <v>1166</v>
      </c>
      <c r="C1024" t="s" s="17">
        <v>57</v>
      </c>
      <c r="D1024" s="18">
        <v>4</v>
      </c>
      <c r="E1024" t="s" s="19">
        <v>1152</v>
      </c>
      <c r="F1024" s="18">
        <v>0</v>
      </c>
      <c r="G1024" s="18">
        <v>0</v>
      </c>
      <c r="H1024" t="s" s="19">
        <v>80</v>
      </c>
      <c r="I1024" t="s" s="19">
        <v>909</v>
      </c>
      <c r="J1024" s="18">
        <v>5008</v>
      </c>
      <c r="K1024" s="18">
        <v>2512</v>
      </c>
      <c r="L1024" s="18">
        <v>7216</v>
      </c>
      <c r="M1024" s="20">
        <v>3.6214</v>
      </c>
      <c r="N1024" s="18">
        <v>4</v>
      </c>
      <c r="O1024" s="18">
        <v>1</v>
      </c>
      <c r="P1024" t="s" s="19">
        <v>35</v>
      </c>
      <c r="Q1024" t="s" s="19">
        <v>35</v>
      </c>
      <c r="R1024" t="s" s="19">
        <v>35</v>
      </c>
      <c r="S1024" t="s" s="19">
        <v>35</v>
      </c>
      <c r="T1024" t="s" s="19">
        <v>35</v>
      </c>
      <c r="U1024" t="s" s="19">
        <v>35</v>
      </c>
      <c r="V1024" t="s" s="19">
        <v>35</v>
      </c>
      <c r="W1024" t="s" s="19">
        <v>35</v>
      </c>
    </row>
    <row r="1025" ht="20.05" customHeight="1">
      <c r="A1025" s="15">
        <v>64</v>
      </c>
      <c r="B1025" t="s" s="16">
        <f>CONCATENATE($A1025,C1025,G1025,S1025,R1025)</f>
        <v>1167</v>
      </c>
      <c r="C1025" t="s" s="17">
        <v>60</v>
      </c>
      <c r="D1025" s="18">
        <v>4</v>
      </c>
      <c r="E1025" t="s" s="19">
        <v>1152</v>
      </c>
      <c r="F1025" s="18">
        <v>0</v>
      </c>
      <c r="G1025" s="18">
        <v>0</v>
      </c>
      <c r="H1025" t="s" s="19">
        <v>80</v>
      </c>
      <c r="I1025" t="s" s="19">
        <v>909</v>
      </c>
      <c r="J1025" s="18">
        <v>5008</v>
      </c>
      <c r="K1025" s="18">
        <v>2512</v>
      </c>
      <c r="L1025" s="18">
        <v>7216</v>
      </c>
      <c r="M1025" s="20">
        <v>3.36062</v>
      </c>
      <c r="N1025" s="18">
        <v>4</v>
      </c>
      <c r="O1025" s="18">
        <v>1</v>
      </c>
      <c r="P1025" t="s" s="19">
        <v>35</v>
      </c>
      <c r="Q1025" t="s" s="19">
        <v>35</v>
      </c>
      <c r="R1025" t="s" s="19">
        <v>35</v>
      </c>
      <c r="S1025" t="s" s="19">
        <v>35</v>
      </c>
      <c r="T1025" t="s" s="19">
        <v>35</v>
      </c>
      <c r="U1025" t="s" s="19">
        <v>35</v>
      </c>
      <c r="V1025" t="s" s="19">
        <v>35</v>
      </c>
      <c r="W1025" t="s" s="19">
        <v>35</v>
      </c>
    </row>
    <row r="1026" ht="20.05" customHeight="1">
      <c r="A1026" s="15">
        <v>64</v>
      </c>
      <c r="B1026" t="s" s="16">
        <f>CONCATENATE($A1026,C1026,G1026,S1026,R1026)</f>
        <v>1168</v>
      </c>
      <c r="C1026" t="s" s="17">
        <v>62</v>
      </c>
      <c r="D1026" s="18">
        <v>4</v>
      </c>
      <c r="E1026" t="s" s="19">
        <v>1152</v>
      </c>
      <c r="F1026" s="18">
        <v>0</v>
      </c>
      <c r="G1026" s="18">
        <v>0</v>
      </c>
      <c r="H1026" t="s" s="19">
        <v>80</v>
      </c>
      <c r="I1026" t="s" s="19">
        <v>909</v>
      </c>
      <c r="J1026" s="18">
        <v>5008</v>
      </c>
      <c r="K1026" s="18">
        <v>2512</v>
      </c>
      <c r="L1026" s="18">
        <v>7216</v>
      </c>
      <c r="M1026" s="20">
        <v>3.35192</v>
      </c>
      <c r="N1026" s="18">
        <v>4</v>
      </c>
      <c r="O1026" s="18">
        <v>1</v>
      </c>
      <c r="P1026" t="s" s="19">
        <v>35</v>
      </c>
      <c r="Q1026" t="s" s="19">
        <v>35</v>
      </c>
      <c r="R1026" t="s" s="19">
        <v>35</v>
      </c>
      <c r="S1026" t="s" s="19">
        <v>35</v>
      </c>
      <c r="T1026" t="s" s="19">
        <v>35</v>
      </c>
      <c r="U1026" t="s" s="19">
        <v>35</v>
      </c>
      <c r="V1026" t="s" s="19">
        <v>35</v>
      </c>
      <c r="W1026" t="s" s="19">
        <v>35</v>
      </c>
    </row>
    <row r="1027" ht="20.05" customHeight="1">
      <c r="A1027" s="15">
        <v>65</v>
      </c>
      <c r="B1027" t="s" s="16">
        <f>CONCATENATE($A1027,C1027,G1027,S1027,R1027)</f>
        <v>1169</v>
      </c>
      <c r="C1027" t="s" s="17">
        <v>31</v>
      </c>
      <c r="D1027" s="18">
        <v>4</v>
      </c>
      <c r="E1027" t="s" s="19">
        <v>1170</v>
      </c>
      <c r="F1027" s="18">
        <v>1</v>
      </c>
      <c r="G1027" s="18">
        <v>0</v>
      </c>
      <c r="H1027" t="s" s="19">
        <v>80</v>
      </c>
      <c r="I1027" t="s" s="19">
        <v>1171</v>
      </c>
      <c r="J1027" s="18">
        <v>8184</v>
      </c>
      <c r="K1027" s="18">
        <v>4100</v>
      </c>
      <c r="L1027" s="18">
        <v>13340</v>
      </c>
      <c r="M1027" s="20">
        <v>1.31824</v>
      </c>
      <c r="N1027" s="18">
        <v>8</v>
      </c>
      <c r="O1027" s="18">
        <v>1</v>
      </c>
      <c r="P1027" t="s" s="19">
        <v>35</v>
      </c>
      <c r="Q1027" t="s" s="19">
        <v>35</v>
      </c>
      <c r="R1027" t="s" s="19">
        <v>35</v>
      </c>
      <c r="S1027" t="s" s="19">
        <v>35</v>
      </c>
      <c r="T1027" t="s" s="19">
        <v>35</v>
      </c>
      <c r="U1027" t="s" s="19">
        <v>35</v>
      </c>
      <c r="V1027" t="s" s="19">
        <v>35</v>
      </c>
      <c r="W1027" t="s" s="19">
        <v>35</v>
      </c>
    </row>
    <row r="1028" ht="20.05" customHeight="1">
      <c r="A1028" s="15">
        <v>65</v>
      </c>
      <c r="B1028" t="s" s="16">
        <f>CONCATENATE($A1028,C1028,G1028,S1028,R1028)</f>
        <v>1172</v>
      </c>
      <c r="C1028" t="s" s="17">
        <v>37</v>
      </c>
      <c r="D1028" s="18">
        <v>4</v>
      </c>
      <c r="E1028" t="s" s="19">
        <v>1170</v>
      </c>
      <c r="F1028" s="18">
        <v>1</v>
      </c>
      <c r="G1028" s="18">
        <v>0</v>
      </c>
      <c r="H1028" t="s" s="19">
        <v>80</v>
      </c>
      <c r="I1028" t="s" s="19">
        <v>1171</v>
      </c>
      <c r="J1028" s="18">
        <v>8184</v>
      </c>
      <c r="K1028" s="18">
        <v>4100</v>
      </c>
      <c r="L1028" s="18">
        <v>13340</v>
      </c>
      <c r="M1028" s="20">
        <v>2.63049</v>
      </c>
      <c r="N1028" s="18">
        <v>8</v>
      </c>
      <c r="O1028" s="18">
        <v>1</v>
      </c>
      <c r="P1028" s="18">
        <v>9</v>
      </c>
      <c r="Q1028" s="18">
        <v>6</v>
      </c>
      <c r="R1028" s="18">
        <v>1</v>
      </c>
      <c r="S1028" t="s" s="19">
        <v>38</v>
      </c>
      <c r="T1028" s="18">
        <v>0</v>
      </c>
      <c r="U1028" s="18">
        <v>0</v>
      </c>
      <c r="V1028" s="18">
        <v>100000</v>
      </c>
      <c r="W1028" t="s" s="19">
        <v>39</v>
      </c>
    </row>
    <row r="1029" ht="20.05" customHeight="1">
      <c r="A1029" s="15">
        <v>65</v>
      </c>
      <c r="B1029" t="s" s="16">
        <f>CONCATENATE($A1029,C1029,G1029,S1029,R1029)</f>
        <v>1173</v>
      </c>
      <c r="C1029" t="s" s="17">
        <v>37</v>
      </c>
      <c r="D1029" s="18">
        <v>4</v>
      </c>
      <c r="E1029" t="s" s="19">
        <v>1170</v>
      </c>
      <c r="F1029" s="18">
        <v>1</v>
      </c>
      <c r="G1029" s="18">
        <v>0</v>
      </c>
      <c r="H1029" t="s" s="19">
        <v>80</v>
      </c>
      <c r="I1029" t="s" s="19">
        <v>1171</v>
      </c>
      <c r="J1029" s="18">
        <v>8184</v>
      </c>
      <c r="K1029" s="18">
        <v>4100</v>
      </c>
      <c r="L1029" s="18">
        <v>13340</v>
      </c>
      <c r="M1029" s="20">
        <v>2.24932</v>
      </c>
      <c r="N1029" s="18">
        <v>8</v>
      </c>
      <c r="O1029" s="18">
        <v>1</v>
      </c>
      <c r="P1029" s="18">
        <v>5</v>
      </c>
      <c r="Q1029" s="18">
        <v>2</v>
      </c>
      <c r="R1029" s="18">
        <v>3</v>
      </c>
      <c r="S1029" t="s" s="19">
        <v>38</v>
      </c>
      <c r="T1029" s="18">
        <v>0</v>
      </c>
      <c r="U1029" s="18">
        <v>0</v>
      </c>
      <c r="V1029" s="18">
        <v>100000</v>
      </c>
      <c r="W1029" t="s" s="19">
        <v>39</v>
      </c>
    </row>
    <row r="1030" ht="20.05" customHeight="1">
      <c r="A1030" s="15">
        <v>65</v>
      </c>
      <c r="B1030" t="s" s="16">
        <f>CONCATENATE($A1030,C1030,G1030,S1030,R1030)</f>
        <v>1174</v>
      </c>
      <c r="C1030" t="s" s="17">
        <v>37</v>
      </c>
      <c r="D1030" s="18">
        <v>4</v>
      </c>
      <c r="E1030" t="s" s="19">
        <v>1170</v>
      </c>
      <c r="F1030" s="18">
        <v>1</v>
      </c>
      <c r="G1030" s="18">
        <v>0</v>
      </c>
      <c r="H1030" t="s" s="19">
        <v>80</v>
      </c>
      <c r="I1030" t="s" s="19">
        <v>1171</v>
      </c>
      <c r="J1030" s="18">
        <v>8184</v>
      </c>
      <c r="K1030" s="18">
        <v>4100</v>
      </c>
      <c r="L1030" s="18">
        <v>13340</v>
      </c>
      <c r="M1030" s="20">
        <v>1.89242</v>
      </c>
      <c r="N1030" s="18">
        <v>8</v>
      </c>
      <c r="O1030" s="18">
        <v>1</v>
      </c>
      <c r="P1030" s="18">
        <v>4</v>
      </c>
      <c r="Q1030" s="18">
        <v>2</v>
      </c>
      <c r="R1030" s="18">
        <v>5</v>
      </c>
      <c r="S1030" t="s" s="19">
        <v>38</v>
      </c>
      <c r="T1030" s="18">
        <v>0</v>
      </c>
      <c r="U1030" s="18">
        <v>0</v>
      </c>
      <c r="V1030" s="18">
        <v>100000</v>
      </c>
      <c r="W1030" t="s" s="19">
        <v>39</v>
      </c>
    </row>
    <row r="1031" ht="20.05" customHeight="1">
      <c r="A1031" s="15">
        <v>65</v>
      </c>
      <c r="B1031" t="s" s="16">
        <f>CONCATENATE($A1031,C1031,G1031,S1031,R1031)</f>
        <v>1175</v>
      </c>
      <c r="C1031" t="s" s="17">
        <v>37</v>
      </c>
      <c r="D1031" s="18">
        <v>4</v>
      </c>
      <c r="E1031" t="s" s="19">
        <v>1170</v>
      </c>
      <c r="F1031" s="18">
        <v>1</v>
      </c>
      <c r="G1031" s="18">
        <v>0</v>
      </c>
      <c r="H1031" t="s" s="19">
        <v>80</v>
      </c>
      <c r="I1031" t="s" s="19">
        <v>990</v>
      </c>
      <c r="J1031" s="18">
        <v>5456</v>
      </c>
      <c r="K1031" s="18">
        <v>2736</v>
      </c>
      <c r="L1031" s="18">
        <v>8040</v>
      </c>
      <c r="M1031" s="20">
        <v>0.41678</v>
      </c>
      <c r="N1031" s="18">
        <v>8</v>
      </c>
      <c r="O1031" s="18">
        <v>1</v>
      </c>
      <c r="P1031" s="18">
        <v>3</v>
      </c>
      <c r="Q1031" s="18">
        <v>1</v>
      </c>
      <c r="R1031" s="18">
        <v>1</v>
      </c>
      <c r="S1031" t="s" s="19">
        <v>43</v>
      </c>
      <c r="T1031" s="18">
        <v>0</v>
      </c>
      <c r="U1031" s="18">
        <v>0</v>
      </c>
      <c r="V1031" s="18">
        <v>100000</v>
      </c>
      <c r="W1031" t="s" s="19">
        <v>39</v>
      </c>
    </row>
    <row r="1032" ht="20.05" customHeight="1">
      <c r="A1032" s="15">
        <v>65</v>
      </c>
      <c r="B1032" t="s" s="16">
        <f>CONCATENATE($A1032,C1032,G1032,S1032,R1032)</f>
        <v>1176</v>
      </c>
      <c r="C1032" t="s" s="17">
        <v>37</v>
      </c>
      <c r="D1032" s="18">
        <v>4</v>
      </c>
      <c r="E1032" t="s" s="19">
        <v>1170</v>
      </c>
      <c r="F1032" s="18">
        <v>1</v>
      </c>
      <c r="G1032" s="18">
        <v>0</v>
      </c>
      <c r="H1032" t="s" s="19">
        <v>80</v>
      </c>
      <c r="I1032" t="s" s="19">
        <v>1177</v>
      </c>
      <c r="J1032" s="18">
        <v>6760</v>
      </c>
      <c r="K1032" s="18">
        <v>3388</v>
      </c>
      <c r="L1032" s="18">
        <v>10560</v>
      </c>
      <c r="M1032" s="20">
        <v>1.26445</v>
      </c>
      <c r="N1032" s="18">
        <v>8</v>
      </c>
      <c r="O1032" s="18">
        <v>1</v>
      </c>
      <c r="P1032" s="18">
        <v>3</v>
      </c>
      <c r="Q1032" s="18">
        <v>1</v>
      </c>
      <c r="R1032" s="18">
        <v>3</v>
      </c>
      <c r="S1032" t="s" s="19">
        <v>43</v>
      </c>
      <c r="T1032" s="18">
        <v>0</v>
      </c>
      <c r="U1032" s="18">
        <v>0</v>
      </c>
      <c r="V1032" s="18">
        <v>100000</v>
      </c>
      <c r="W1032" t="s" s="19">
        <v>39</v>
      </c>
    </row>
    <row r="1033" ht="20.05" customHeight="1">
      <c r="A1033" s="15">
        <v>65</v>
      </c>
      <c r="B1033" t="s" s="16">
        <f>CONCATENATE($A1033,C1033,G1033,S1033,R1033)</f>
        <v>1178</v>
      </c>
      <c r="C1033" t="s" s="17">
        <v>37</v>
      </c>
      <c r="D1033" s="18">
        <v>4</v>
      </c>
      <c r="E1033" t="s" s="19">
        <v>1170</v>
      </c>
      <c r="F1033" s="18">
        <v>1</v>
      </c>
      <c r="G1033" s="18">
        <v>0</v>
      </c>
      <c r="H1033" t="s" s="19">
        <v>80</v>
      </c>
      <c r="I1033" t="s" s="19">
        <v>1179</v>
      </c>
      <c r="J1033" s="18">
        <v>7472</v>
      </c>
      <c r="K1033" s="18">
        <v>3744</v>
      </c>
      <c r="L1033" s="18">
        <v>11964</v>
      </c>
      <c r="M1033" s="20">
        <v>1.26974</v>
      </c>
      <c r="N1033" s="18">
        <v>8</v>
      </c>
      <c r="O1033" s="18">
        <v>1</v>
      </c>
      <c r="P1033" s="18">
        <v>3</v>
      </c>
      <c r="Q1033" s="18">
        <v>1</v>
      </c>
      <c r="R1033" s="18">
        <v>5</v>
      </c>
      <c r="S1033" t="s" s="19">
        <v>43</v>
      </c>
      <c r="T1033" s="18">
        <v>0</v>
      </c>
      <c r="U1033" s="18">
        <v>0</v>
      </c>
      <c r="V1033" s="18">
        <v>100000</v>
      </c>
      <c r="W1033" t="s" s="19">
        <v>39</v>
      </c>
    </row>
    <row r="1034" ht="20.05" customHeight="1">
      <c r="A1034" s="15">
        <v>65</v>
      </c>
      <c r="B1034" t="s" s="16">
        <f>CONCATENATE($A1034,C1034,G1034,S1034,R1034)</f>
        <v>1180</v>
      </c>
      <c r="C1034" t="s" s="17">
        <v>37</v>
      </c>
      <c r="D1034" s="18">
        <v>4</v>
      </c>
      <c r="E1034" t="s" s="19">
        <v>1170</v>
      </c>
      <c r="F1034" s="18">
        <v>1</v>
      </c>
      <c r="G1034" s="18">
        <v>0</v>
      </c>
      <c r="H1034" t="s" s="19">
        <v>80</v>
      </c>
      <c r="I1034" t="s" s="19">
        <v>1181</v>
      </c>
      <c r="J1034" s="18">
        <v>7828</v>
      </c>
      <c r="K1034" s="18">
        <v>3922</v>
      </c>
      <c r="L1034" s="18">
        <v>12631</v>
      </c>
      <c r="M1034" s="20">
        <v>3.05906</v>
      </c>
      <c r="N1034" s="18">
        <v>8</v>
      </c>
      <c r="O1034" s="18">
        <v>1</v>
      </c>
      <c r="P1034" s="18">
        <v>8</v>
      </c>
      <c r="Q1034" s="18">
        <v>5</v>
      </c>
      <c r="R1034" s="18">
        <v>1</v>
      </c>
      <c r="S1034" t="s" s="19">
        <v>47</v>
      </c>
      <c r="T1034" s="18">
        <v>0</v>
      </c>
      <c r="U1034" s="18">
        <v>0</v>
      </c>
      <c r="V1034" s="18">
        <v>100000</v>
      </c>
      <c r="W1034" t="s" s="19">
        <v>39</v>
      </c>
    </row>
    <row r="1035" ht="20.05" customHeight="1">
      <c r="A1035" s="15">
        <v>65</v>
      </c>
      <c r="B1035" t="s" s="16">
        <f>CONCATENATE($A1035,C1035,G1035,S1035,R1035)</f>
        <v>1182</v>
      </c>
      <c r="C1035" t="s" s="17">
        <v>37</v>
      </c>
      <c r="D1035" s="18">
        <v>4</v>
      </c>
      <c r="E1035" t="s" s="19">
        <v>1170</v>
      </c>
      <c r="F1035" s="18">
        <v>1</v>
      </c>
      <c r="G1035" s="18">
        <v>0</v>
      </c>
      <c r="H1035" t="s" s="19">
        <v>80</v>
      </c>
      <c r="I1035" t="s" s="19">
        <v>1183</v>
      </c>
      <c r="J1035" s="18">
        <v>7116</v>
      </c>
      <c r="K1035" s="18">
        <v>3566</v>
      </c>
      <c r="L1035" s="18">
        <v>11241</v>
      </c>
      <c r="M1035" s="20">
        <v>1.80277</v>
      </c>
      <c r="N1035" s="18">
        <v>8</v>
      </c>
      <c r="O1035" s="18">
        <v>1</v>
      </c>
      <c r="P1035" s="18">
        <v>4</v>
      </c>
      <c r="Q1035" s="18">
        <v>1</v>
      </c>
      <c r="R1035" s="18">
        <v>3</v>
      </c>
      <c r="S1035" t="s" s="19">
        <v>47</v>
      </c>
      <c r="T1035" s="18">
        <v>0</v>
      </c>
      <c r="U1035" s="18">
        <v>0</v>
      </c>
      <c r="V1035" s="18">
        <v>100000</v>
      </c>
      <c r="W1035" t="s" s="19">
        <v>39</v>
      </c>
    </row>
    <row r="1036" ht="20.05" customHeight="1">
      <c r="A1036" s="15">
        <v>65</v>
      </c>
      <c r="B1036" t="s" s="16">
        <f>CONCATENATE($A1036,C1036,G1036,S1036,R1036)</f>
        <v>1184</v>
      </c>
      <c r="C1036" t="s" s="17">
        <v>37</v>
      </c>
      <c r="D1036" s="18">
        <v>4</v>
      </c>
      <c r="E1036" t="s" s="19">
        <v>1170</v>
      </c>
      <c r="F1036" s="18">
        <v>1</v>
      </c>
      <c r="G1036" s="18">
        <v>0</v>
      </c>
      <c r="H1036" t="s" s="19">
        <v>80</v>
      </c>
      <c r="I1036" t="s" s="19">
        <v>1179</v>
      </c>
      <c r="J1036" s="18">
        <v>7472</v>
      </c>
      <c r="K1036" s="18">
        <v>3744</v>
      </c>
      <c r="L1036" s="18">
        <v>11964</v>
      </c>
      <c r="M1036" s="20">
        <v>1.64298</v>
      </c>
      <c r="N1036" s="18">
        <v>8</v>
      </c>
      <c r="O1036" s="18">
        <v>1</v>
      </c>
      <c r="P1036" s="18">
        <v>3</v>
      </c>
      <c r="Q1036" s="18">
        <v>1</v>
      </c>
      <c r="R1036" s="18">
        <v>5</v>
      </c>
      <c r="S1036" t="s" s="19">
        <v>47</v>
      </c>
      <c r="T1036" s="18">
        <v>0</v>
      </c>
      <c r="U1036" s="18">
        <v>0</v>
      </c>
      <c r="V1036" s="18">
        <v>100000</v>
      </c>
      <c r="W1036" t="s" s="19">
        <v>39</v>
      </c>
    </row>
    <row r="1037" ht="20.05" customHeight="1">
      <c r="A1037" s="15">
        <v>65</v>
      </c>
      <c r="B1037" t="s" s="16">
        <f>CONCATENATE($A1037,C1037,G1037,S1037,R1037)</f>
        <v>1185</v>
      </c>
      <c r="C1037" t="s" s="17">
        <v>31</v>
      </c>
      <c r="D1037" s="18">
        <v>4</v>
      </c>
      <c r="E1037" t="s" s="19">
        <v>1170</v>
      </c>
      <c r="F1037" s="18">
        <v>1</v>
      </c>
      <c r="G1037" s="18">
        <v>1</v>
      </c>
      <c r="H1037" t="s" s="19">
        <v>80</v>
      </c>
      <c r="I1037" t="s" s="19">
        <v>1171</v>
      </c>
      <c r="J1037" s="18">
        <v>8200</v>
      </c>
      <c r="K1037" s="18">
        <v>4116</v>
      </c>
      <c r="L1037" s="18">
        <v>13372</v>
      </c>
      <c r="M1037" s="20">
        <v>1.61006</v>
      </c>
      <c r="N1037" s="18">
        <v>8</v>
      </c>
      <c r="O1037" s="18">
        <v>1</v>
      </c>
      <c r="P1037" t="s" s="19">
        <v>35</v>
      </c>
      <c r="Q1037" t="s" s="19">
        <v>35</v>
      </c>
      <c r="R1037" t="s" s="19">
        <v>35</v>
      </c>
      <c r="S1037" t="s" s="19">
        <v>35</v>
      </c>
      <c r="T1037" t="s" s="19">
        <v>35</v>
      </c>
      <c r="U1037" t="s" s="19">
        <v>35</v>
      </c>
      <c r="V1037" t="s" s="19">
        <v>35</v>
      </c>
      <c r="W1037" t="s" s="19">
        <v>35</v>
      </c>
    </row>
    <row r="1038" ht="20.05" customHeight="1">
      <c r="A1038" s="15">
        <v>65</v>
      </c>
      <c r="B1038" t="s" s="16">
        <f>CONCATENATE($A1038,C1038,G1038,S1038,R1038)</f>
        <v>1186</v>
      </c>
      <c r="C1038" t="s" s="17">
        <v>52</v>
      </c>
      <c r="D1038" s="18">
        <v>4</v>
      </c>
      <c r="E1038" t="s" s="19">
        <v>1170</v>
      </c>
      <c r="F1038" s="18">
        <v>1</v>
      </c>
      <c r="G1038" s="18">
        <v>1</v>
      </c>
      <c r="H1038" t="s" s="19">
        <v>80</v>
      </c>
      <c r="I1038" t="s" s="19">
        <v>896</v>
      </c>
      <c r="J1038" s="18">
        <v>1264</v>
      </c>
      <c r="K1038" s="18">
        <v>640</v>
      </c>
      <c r="L1038" s="18">
        <v>1430</v>
      </c>
      <c r="M1038" s="20">
        <v>0.636177</v>
      </c>
      <c r="N1038" s="18">
        <v>8</v>
      </c>
      <c r="O1038" s="18">
        <v>1</v>
      </c>
      <c r="P1038" t="s" s="19">
        <v>35</v>
      </c>
      <c r="Q1038" t="s" s="19">
        <v>35</v>
      </c>
      <c r="R1038" t="s" s="19">
        <v>35</v>
      </c>
      <c r="S1038" t="s" s="19">
        <v>35</v>
      </c>
      <c r="T1038" t="s" s="19">
        <v>35</v>
      </c>
      <c r="U1038" t="s" s="19">
        <v>35</v>
      </c>
      <c r="V1038" t="s" s="19">
        <v>35</v>
      </c>
      <c r="W1038" t="s" s="19">
        <v>35</v>
      </c>
    </row>
    <row r="1039" ht="20.05" customHeight="1">
      <c r="A1039" s="15">
        <v>65</v>
      </c>
      <c r="B1039" t="s" s="16">
        <f>CONCATENATE($A1039,C1039,G1039,S1039,R1039)</f>
        <v>1187</v>
      </c>
      <c r="C1039" t="s" s="17">
        <v>37</v>
      </c>
      <c r="D1039" s="18">
        <v>4</v>
      </c>
      <c r="E1039" t="s" s="19">
        <v>1170</v>
      </c>
      <c r="F1039" s="18">
        <v>1</v>
      </c>
      <c r="G1039" s="18">
        <v>1</v>
      </c>
      <c r="H1039" t="s" s="19">
        <v>80</v>
      </c>
      <c r="I1039" t="s" s="19">
        <v>1177</v>
      </c>
      <c r="J1039" s="18">
        <v>6760</v>
      </c>
      <c r="K1039" s="18">
        <v>3388</v>
      </c>
      <c r="L1039" s="18">
        <v>10560</v>
      </c>
      <c r="M1039" s="20">
        <v>1.25307</v>
      </c>
      <c r="N1039" s="18">
        <v>8</v>
      </c>
      <c r="O1039" s="18">
        <v>1</v>
      </c>
      <c r="P1039" s="18">
        <v>3</v>
      </c>
      <c r="Q1039" s="18">
        <v>1</v>
      </c>
      <c r="R1039" s="18">
        <v>3</v>
      </c>
      <c r="S1039" t="s" s="19">
        <v>43</v>
      </c>
      <c r="T1039" s="18">
        <v>0</v>
      </c>
      <c r="U1039" s="18">
        <v>0</v>
      </c>
      <c r="V1039" s="18">
        <v>100000</v>
      </c>
      <c r="W1039" t="s" s="19">
        <v>55</v>
      </c>
    </row>
    <row r="1040" ht="20.05" customHeight="1">
      <c r="A1040" s="15">
        <v>65</v>
      </c>
      <c r="B1040" t="s" s="16">
        <f>CONCATENATE($A1040,C1040,G1040,S1040,R1040)</f>
        <v>1188</v>
      </c>
      <c r="C1040" t="s" s="17">
        <v>57</v>
      </c>
      <c r="D1040" s="18">
        <v>4</v>
      </c>
      <c r="E1040" t="s" s="19">
        <v>1170</v>
      </c>
      <c r="F1040" s="18">
        <v>0</v>
      </c>
      <c r="G1040" s="18">
        <v>0</v>
      </c>
      <c r="H1040" t="s" s="19">
        <v>63</v>
      </c>
      <c r="I1040" t="s" s="19">
        <v>909</v>
      </c>
      <c r="J1040" s="18">
        <v>7948</v>
      </c>
      <c r="K1040" s="18">
        <v>3982</v>
      </c>
      <c r="L1040" s="18">
        <v>12867</v>
      </c>
      <c r="M1040" s="20">
        <v>1800.84</v>
      </c>
      <c r="N1040" s="18">
        <v>4</v>
      </c>
      <c r="O1040" s="18">
        <v>1</v>
      </c>
      <c r="P1040" t="s" s="19">
        <v>35</v>
      </c>
      <c r="Q1040" t="s" s="19">
        <v>35</v>
      </c>
      <c r="R1040" t="s" s="19">
        <v>35</v>
      </c>
      <c r="S1040" t="s" s="19">
        <v>35</v>
      </c>
      <c r="T1040" t="s" s="19">
        <v>35</v>
      </c>
      <c r="U1040" t="s" s="19">
        <v>35</v>
      </c>
      <c r="V1040" t="s" s="19">
        <v>35</v>
      </c>
      <c r="W1040" t="s" s="19">
        <v>35</v>
      </c>
    </row>
    <row r="1041" ht="20.05" customHeight="1">
      <c r="A1041" s="15">
        <v>65</v>
      </c>
      <c r="B1041" t="s" s="16">
        <f>CONCATENATE($A1041,C1041,G1041,S1041,R1041)</f>
        <v>1189</v>
      </c>
      <c r="C1041" t="s" s="17">
        <v>60</v>
      </c>
      <c r="D1041" s="18">
        <v>4</v>
      </c>
      <c r="E1041" t="s" s="19">
        <v>1170</v>
      </c>
      <c r="F1041" s="18">
        <v>0</v>
      </c>
      <c r="G1041" s="18">
        <v>0</v>
      </c>
      <c r="H1041" t="s" s="19">
        <v>63</v>
      </c>
      <c r="I1041" t="s" s="19">
        <v>909</v>
      </c>
      <c r="J1041" s="18">
        <v>7948</v>
      </c>
      <c r="K1041" s="18">
        <v>3982</v>
      </c>
      <c r="L1041" s="18">
        <v>12867</v>
      </c>
      <c r="M1041" s="20">
        <v>1800.13</v>
      </c>
      <c r="N1041" s="18">
        <v>4</v>
      </c>
      <c r="O1041" s="18">
        <v>1</v>
      </c>
      <c r="P1041" t="s" s="19">
        <v>35</v>
      </c>
      <c r="Q1041" t="s" s="19">
        <v>35</v>
      </c>
      <c r="R1041" t="s" s="19">
        <v>35</v>
      </c>
      <c r="S1041" t="s" s="19">
        <v>35</v>
      </c>
      <c r="T1041" t="s" s="19">
        <v>35</v>
      </c>
      <c r="U1041" t="s" s="19">
        <v>35</v>
      </c>
      <c r="V1041" t="s" s="19">
        <v>35</v>
      </c>
      <c r="W1041" t="s" s="19">
        <v>35</v>
      </c>
    </row>
    <row r="1042" ht="20.05" customHeight="1">
      <c r="A1042" s="15">
        <v>65</v>
      </c>
      <c r="B1042" t="s" s="16">
        <f>CONCATENATE($A1042,C1042,G1042,S1042,R1042)</f>
        <v>1190</v>
      </c>
      <c r="C1042" t="s" s="17">
        <v>62</v>
      </c>
      <c r="D1042" s="18">
        <v>4</v>
      </c>
      <c r="E1042" t="s" s="19">
        <v>1170</v>
      </c>
      <c r="F1042" s="18">
        <v>0</v>
      </c>
      <c r="G1042" s="18">
        <v>0</v>
      </c>
      <c r="H1042" t="s" s="19">
        <v>63</v>
      </c>
      <c r="I1042" t="s" s="19">
        <v>909</v>
      </c>
      <c r="J1042" s="18">
        <v>12084</v>
      </c>
      <c r="K1042" s="18">
        <v>6050</v>
      </c>
      <c r="L1042" s="18">
        <v>20943</v>
      </c>
      <c r="M1042" s="20">
        <v>1800.88</v>
      </c>
      <c r="N1042" s="18">
        <v>4</v>
      </c>
      <c r="O1042" s="18">
        <v>1</v>
      </c>
      <c r="P1042" t="s" s="19">
        <v>35</v>
      </c>
      <c r="Q1042" t="s" s="19">
        <v>35</v>
      </c>
      <c r="R1042" t="s" s="19">
        <v>35</v>
      </c>
      <c r="S1042" t="s" s="19">
        <v>35</v>
      </c>
      <c r="T1042" t="s" s="19">
        <v>35</v>
      </c>
      <c r="U1042" t="s" s="19">
        <v>35</v>
      </c>
      <c r="V1042" t="s" s="19">
        <v>35</v>
      </c>
      <c r="W1042" t="s" s="19">
        <v>35</v>
      </c>
    </row>
    <row r="1043" ht="20.05" customHeight="1">
      <c r="A1043" s="15">
        <v>66</v>
      </c>
      <c r="B1043" t="s" s="16">
        <f>CONCATENATE($A1043,C1043,G1043,S1043,R1043)</f>
        <v>1191</v>
      </c>
      <c r="C1043" t="s" s="17">
        <v>31</v>
      </c>
      <c r="D1043" s="18">
        <v>4</v>
      </c>
      <c r="E1043" t="s" s="19">
        <v>1192</v>
      </c>
      <c r="F1043" s="18">
        <v>1</v>
      </c>
      <c r="G1043" s="18">
        <v>0</v>
      </c>
      <c r="H1043" t="s" s="19">
        <v>80</v>
      </c>
      <c r="I1043" t="s" s="19">
        <v>1193</v>
      </c>
      <c r="J1043" s="18">
        <v>10172</v>
      </c>
      <c r="K1043" s="18">
        <v>5094</v>
      </c>
      <c r="L1043" s="18">
        <v>16987</v>
      </c>
      <c r="M1043" s="20">
        <v>0.583539</v>
      </c>
      <c r="N1043" s="18">
        <v>8</v>
      </c>
      <c r="O1043" s="18">
        <v>1</v>
      </c>
      <c r="P1043" t="s" s="19">
        <v>35</v>
      </c>
      <c r="Q1043" t="s" s="19">
        <v>35</v>
      </c>
      <c r="R1043" t="s" s="19">
        <v>35</v>
      </c>
      <c r="S1043" t="s" s="19">
        <v>35</v>
      </c>
      <c r="T1043" t="s" s="19">
        <v>35</v>
      </c>
      <c r="U1043" t="s" s="19">
        <v>35</v>
      </c>
      <c r="V1043" t="s" s="19">
        <v>35</v>
      </c>
      <c r="W1043" t="s" s="19">
        <v>35</v>
      </c>
    </row>
    <row r="1044" ht="20.05" customHeight="1">
      <c r="A1044" s="15">
        <v>66</v>
      </c>
      <c r="B1044" t="s" s="16">
        <f>CONCATENATE($A1044,C1044,G1044,S1044,R1044)</f>
        <v>1194</v>
      </c>
      <c r="C1044" t="s" s="17">
        <v>37</v>
      </c>
      <c r="D1044" s="18">
        <v>4</v>
      </c>
      <c r="E1044" t="s" s="19">
        <v>1192</v>
      </c>
      <c r="F1044" s="18">
        <v>1</v>
      </c>
      <c r="G1044" s="18">
        <v>0</v>
      </c>
      <c r="H1044" t="s" s="19">
        <v>80</v>
      </c>
      <c r="I1044" t="s" s="19">
        <v>1195</v>
      </c>
      <c r="J1044" s="18">
        <v>9832</v>
      </c>
      <c r="K1044" s="18">
        <v>4924</v>
      </c>
      <c r="L1044" s="18">
        <v>16304</v>
      </c>
      <c r="M1044" s="20">
        <v>1.33661</v>
      </c>
      <c r="N1044" s="18">
        <v>8</v>
      </c>
      <c r="O1044" s="18">
        <v>1</v>
      </c>
      <c r="P1044" s="18">
        <v>8</v>
      </c>
      <c r="Q1044" s="18">
        <v>5</v>
      </c>
      <c r="R1044" s="18">
        <v>1</v>
      </c>
      <c r="S1044" t="s" s="19">
        <v>38</v>
      </c>
      <c r="T1044" s="18">
        <v>0</v>
      </c>
      <c r="U1044" s="18">
        <v>0</v>
      </c>
      <c r="V1044" s="18">
        <v>100000</v>
      </c>
      <c r="W1044" t="s" s="19">
        <v>39</v>
      </c>
    </row>
    <row r="1045" ht="20.05" customHeight="1">
      <c r="A1045" s="15">
        <v>66</v>
      </c>
      <c r="B1045" t="s" s="16">
        <f>CONCATENATE($A1045,C1045,G1045,S1045,R1045)</f>
        <v>1196</v>
      </c>
      <c r="C1045" t="s" s="17">
        <v>37</v>
      </c>
      <c r="D1045" s="18">
        <v>4</v>
      </c>
      <c r="E1045" t="s" s="19">
        <v>1192</v>
      </c>
      <c r="F1045" s="18">
        <v>1</v>
      </c>
      <c r="G1045" s="18">
        <v>0</v>
      </c>
      <c r="H1045" t="s" s="19">
        <v>80</v>
      </c>
      <c r="I1045" t="s" s="19">
        <v>1193</v>
      </c>
      <c r="J1045" s="18">
        <v>10172</v>
      </c>
      <c r="K1045" s="18">
        <v>5094</v>
      </c>
      <c r="L1045" s="18">
        <v>16987</v>
      </c>
      <c r="M1045" s="20">
        <v>0.773142</v>
      </c>
      <c r="N1045" s="18">
        <v>8</v>
      </c>
      <c r="O1045" s="18">
        <v>1</v>
      </c>
      <c r="P1045" s="18">
        <v>4</v>
      </c>
      <c r="Q1045" s="18">
        <v>2</v>
      </c>
      <c r="R1045" s="18">
        <v>3</v>
      </c>
      <c r="S1045" t="s" s="19">
        <v>38</v>
      </c>
      <c r="T1045" s="18">
        <v>0</v>
      </c>
      <c r="U1045" s="18">
        <v>0</v>
      </c>
      <c r="V1045" s="18">
        <v>100000</v>
      </c>
      <c r="W1045" t="s" s="19">
        <v>39</v>
      </c>
    </row>
    <row r="1046" ht="20.05" customHeight="1">
      <c r="A1046" s="15">
        <v>66</v>
      </c>
      <c r="B1046" t="s" s="16">
        <f>CONCATENATE($A1046,C1046,G1046,S1046,R1046)</f>
        <v>1197</v>
      </c>
      <c r="C1046" t="s" s="17">
        <v>37</v>
      </c>
      <c r="D1046" s="18">
        <v>4</v>
      </c>
      <c r="E1046" t="s" s="19">
        <v>1192</v>
      </c>
      <c r="F1046" s="18">
        <v>1</v>
      </c>
      <c r="G1046" s="18">
        <v>0</v>
      </c>
      <c r="H1046" t="s" s="19">
        <v>80</v>
      </c>
      <c r="I1046" t="s" s="19">
        <v>1195</v>
      </c>
      <c r="J1046" s="18">
        <v>9832</v>
      </c>
      <c r="K1046" s="18">
        <v>4924</v>
      </c>
      <c r="L1046" s="18">
        <v>16304</v>
      </c>
      <c r="M1046" s="20">
        <v>0.824396</v>
      </c>
      <c r="N1046" s="18">
        <v>8</v>
      </c>
      <c r="O1046" s="18">
        <v>1</v>
      </c>
      <c r="P1046" s="18">
        <v>4</v>
      </c>
      <c r="Q1046" s="18">
        <v>1</v>
      </c>
      <c r="R1046" s="18">
        <v>5</v>
      </c>
      <c r="S1046" t="s" s="19">
        <v>38</v>
      </c>
      <c r="T1046" s="18">
        <v>0</v>
      </c>
      <c r="U1046" s="18">
        <v>0</v>
      </c>
      <c r="V1046" s="18">
        <v>100000</v>
      </c>
      <c r="W1046" t="s" s="19">
        <v>39</v>
      </c>
    </row>
    <row r="1047" ht="20.05" customHeight="1">
      <c r="A1047" s="15">
        <v>66</v>
      </c>
      <c r="B1047" t="s" s="16">
        <f>CONCATENATE($A1047,C1047,G1047,S1047,R1047)</f>
        <v>1198</v>
      </c>
      <c r="C1047" t="s" s="17">
        <v>37</v>
      </c>
      <c r="D1047" s="18">
        <v>4</v>
      </c>
      <c r="E1047" t="s" s="19">
        <v>1192</v>
      </c>
      <c r="F1047" s="18">
        <v>1</v>
      </c>
      <c r="G1047" s="18">
        <v>0</v>
      </c>
      <c r="H1047" t="s" s="19">
        <v>80</v>
      </c>
      <c r="I1047" t="s" s="19">
        <v>1199</v>
      </c>
      <c r="J1047" s="18">
        <v>6396</v>
      </c>
      <c r="K1047" s="18">
        <v>3206</v>
      </c>
      <c r="L1047" s="18">
        <v>9723</v>
      </c>
      <c r="M1047" s="20">
        <v>0.374196</v>
      </c>
      <c r="N1047" s="18">
        <v>8</v>
      </c>
      <c r="O1047" s="18">
        <v>1</v>
      </c>
      <c r="P1047" s="18">
        <v>4</v>
      </c>
      <c r="Q1047" s="18">
        <v>1</v>
      </c>
      <c r="R1047" s="18">
        <v>1</v>
      </c>
      <c r="S1047" t="s" s="19">
        <v>43</v>
      </c>
      <c r="T1047" s="18">
        <v>0</v>
      </c>
      <c r="U1047" s="18">
        <v>0</v>
      </c>
      <c r="V1047" s="18">
        <v>100000</v>
      </c>
      <c r="W1047" t="s" s="19">
        <v>39</v>
      </c>
    </row>
    <row r="1048" ht="20.05" customHeight="1">
      <c r="A1048" s="15">
        <v>66</v>
      </c>
      <c r="B1048" t="s" s="16">
        <f>CONCATENATE($A1048,C1048,G1048,S1048,R1048)</f>
        <v>1200</v>
      </c>
      <c r="C1048" t="s" s="17">
        <v>37</v>
      </c>
      <c r="D1048" s="18">
        <v>4</v>
      </c>
      <c r="E1048" t="s" s="19">
        <v>1192</v>
      </c>
      <c r="F1048" s="18">
        <v>1</v>
      </c>
      <c r="G1048" s="18">
        <v>0</v>
      </c>
      <c r="H1048" t="s" s="19">
        <v>80</v>
      </c>
      <c r="I1048" t="s" s="19">
        <v>1201</v>
      </c>
      <c r="J1048" s="18">
        <v>8472</v>
      </c>
      <c r="K1048" s="18">
        <v>4244</v>
      </c>
      <c r="L1048" s="18">
        <v>13726</v>
      </c>
      <c r="M1048" s="20">
        <v>0.879596</v>
      </c>
      <c r="N1048" s="18">
        <v>8</v>
      </c>
      <c r="O1048" s="18">
        <v>1</v>
      </c>
      <c r="P1048" s="18">
        <v>4</v>
      </c>
      <c r="Q1048" s="18">
        <v>1</v>
      </c>
      <c r="R1048" s="18">
        <v>3</v>
      </c>
      <c r="S1048" t="s" s="19">
        <v>43</v>
      </c>
      <c r="T1048" s="18">
        <v>0</v>
      </c>
      <c r="U1048" s="18">
        <v>0</v>
      </c>
      <c r="V1048" s="18">
        <v>100000</v>
      </c>
      <c r="W1048" t="s" s="19">
        <v>39</v>
      </c>
    </row>
    <row r="1049" ht="20.05" customHeight="1">
      <c r="A1049" s="15">
        <v>66</v>
      </c>
      <c r="B1049" t="s" s="16">
        <f>CONCATENATE($A1049,C1049,G1049,S1049,R1049)</f>
        <v>1202</v>
      </c>
      <c r="C1049" t="s" s="17">
        <v>37</v>
      </c>
      <c r="D1049" s="18">
        <v>4</v>
      </c>
      <c r="E1049" t="s" s="19">
        <v>1192</v>
      </c>
      <c r="F1049" s="18">
        <v>1</v>
      </c>
      <c r="G1049" s="18">
        <v>0</v>
      </c>
      <c r="H1049" t="s" s="19">
        <v>80</v>
      </c>
      <c r="I1049" t="s" s="19">
        <v>1203</v>
      </c>
      <c r="J1049" s="18">
        <v>9492</v>
      </c>
      <c r="K1049" s="18">
        <v>4754</v>
      </c>
      <c r="L1049" s="18">
        <v>15705</v>
      </c>
      <c r="M1049" s="20">
        <v>0.601812</v>
      </c>
      <c r="N1049" s="18">
        <v>8</v>
      </c>
      <c r="O1049" s="18">
        <v>1</v>
      </c>
      <c r="P1049" s="18">
        <v>3</v>
      </c>
      <c r="Q1049" s="18">
        <v>1</v>
      </c>
      <c r="R1049" s="18">
        <v>5</v>
      </c>
      <c r="S1049" t="s" s="19">
        <v>43</v>
      </c>
      <c r="T1049" s="18">
        <v>0</v>
      </c>
      <c r="U1049" s="18">
        <v>0</v>
      </c>
      <c r="V1049" s="18">
        <v>100000</v>
      </c>
      <c r="W1049" t="s" s="19">
        <v>39</v>
      </c>
    </row>
    <row r="1050" ht="20.05" customHeight="1">
      <c r="A1050" s="15">
        <v>66</v>
      </c>
      <c r="B1050" t="s" s="16">
        <f>CONCATENATE($A1050,C1050,G1050,S1050,R1050)</f>
        <v>1204</v>
      </c>
      <c r="C1050" t="s" s="17">
        <v>37</v>
      </c>
      <c r="D1050" s="18">
        <v>4</v>
      </c>
      <c r="E1050" t="s" s="19">
        <v>1192</v>
      </c>
      <c r="F1050" s="18">
        <v>1</v>
      </c>
      <c r="G1050" s="18">
        <v>0</v>
      </c>
      <c r="H1050" t="s" s="19">
        <v>80</v>
      </c>
      <c r="I1050" t="s" s="19">
        <v>1205</v>
      </c>
      <c r="J1050" s="18">
        <v>7792</v>
      </c>
      <c r="K1050" s="18">
        <v>3904</v>
      </c>
      <c r="L1050" s="18">
        <v>12388</v>
      </c>
      <c r="M1050" s="20">
        <v>0.657057</v>
      </c>
      <c r="N1050" s="18">
        <v>8</v>
      </c>
      <c r="O1050" s="18">
        <v>1</v>
      </c>
      <c r="P1050" s="18">
        <v>5</v>
      </c>
      <c r="Q1050" s="18">
        <v>2</v>
      </c>
      <c r="R1050" s="18">
        <v>1</v>
      </c>
      <c r="S1050" t="s" s="19">
        <v>47</v>
      </c>
      <c r="T1050" s="18">
        <v>0</v>
      </c>
      <c r="U1050" s="18">
        <v>0</v>
      </c>
      <c r="V1050" s="18">
        <v>100000</v>
      </c>
      <c r="W1050" t="s" s="19">
        <v>39</v>
      </c>
    </row>
    <row r="1051" ht="20.05" customHeight="1">
      <c r="A1051" s="15">
        <v>66</v>
      </c>
      <c r="B1051" t="s" s="16">
        <f>CONCATENATE($A1051,C1051,G1051,S1051,R1051)</f>
        <v>1206</v>
      </c>
      <c r="C1051" t="s" s="17">
        <v>37</v>
      </c>
      <c r="D1051" s="18">
        <v>4</v>
      </c>
      <c r="E1051" t="s" s="19">
        <v>1192</v>
      </c>
      <c r="F1051" s="18">
        <v>1</v>
      </c>
      <c r="G1051" s="18">
        <v>0</v>
      </c>
      <c r="H1051" t="s" s="19">
        <v>80</v>
      </c>
      <c r="I1051" t="s" s="19">
        <v>1201</v>
      </c>
      <c r="J1051" s="18">
        <v>8472</v>
      </c>
      <c r="K1051" s="18">
        <v>4244</v>
      </c>
      <c r="L1051" s="18">
        <v>13670</v>
      </c>
      <c r="M1051" s="20">
        <v>0.567295</v>
      </c>
      <c r="N1051" s="18">
        <v>8</v>
      </c>
      <c r="O1051" s="18">
        <v>1</v>
      </c>
      <c r="P1051" s="18">
        <v>4</v>
      </c>
      <c r="Q1051" s="18">
        <v>1</v>
      </c>
      <c r="R1051" s="18">
        <v>3</v>
      </c>
      <c r="S1051" t="s" s="19">
        <v>47</v>
      </c>
      <c r="T1051" s="18">
        <v>0</v>
      </c>
      <c r="U1051" s="18">
        <v>0</v>
      </c>
      <c r="V1051" s="18">
        <v>100000</v>
      </c>
      <c r="W1051" t="s" s="19">
        <v>39</v>
      </c>
    </row>
    <row r="1052" ht="20.05" customHeight="1">
      <c r="A1052" s="15">
        <v>66</v>
      </c>
      <c r="B1052" t="s" s="16">
        <f>CONCATENATE($A1052,C1052,G1052,S1052,R1052)</f>
        <v>1207</v>
      </c>
      <c r="C1052" t="s" s="17">
        <v>37</v>
      </c>
      <c r="D1052" s="18">
        <v>4</v>
      </c>
      <c r="E1052" t="s" s="19">
        <v>1192</v>
      </c>
      <c r="F1052" s="18">
        <v>1</v>
      </c>
      <c r="G1052" s="18">
        <v>0</v>
      </c>
      <c r="H1052" t="s" s="19">
        <v>80</v>
      </c>
      <c r="I1052" t="s" s="19">
        <v>1203</v>
      </c>
      <c r="J1052" s="18">
        <v>9492</v>
      </c>
      <c r="K1052" s="18">
        <v>4754</v>
      </c>
      <c r="L1052" s="18">
        <v>15663</v>
      </c>
      <c r="M1052" s="20">
        <v>0.49732</v>
      </c>
      <c r="N1052" s="18">
        <v>8</v>
      </c>
      <c r="O1052" s="18">
        <v>1</v>
      </c>
      <c r="P1052" s="18">
        <v>3</v>
      </c>
      <c r="Q1052" s="18">
        <v>1</v>
      </c>
      <c r="R1052" s="18">
        <v>5</v>
      </c>
      <c r="S1052" t="s" s="19">
        <v>47</v>
      </c>
      <c r="T1052" s="18">
        <v>0</v>
      </c>
      <c r="U1052" s="18">
        <v>0</v>
      </c>
      <c r="V1052" s="18">
        <v>100000</v>
      </c>
      <c r="W1052" t="s" s="19">
        <v>39</v>
      </c>
    </row>
    <row r="1053" ht="20.05" customHeight="1">
      <c r="A1053" s="15">
        <v>66</v>
      </c>
      <c r="B1053" t="s" s="16">
        <f>CONCATENATE($A1053,C1053,G1053,S1053,R1053)</f>
        <v>1208</v>
      </c>
      <c r="C1053" t="s" s="17">
        <v>31</v>
      </c>
      <c r="D1053" s="18">
        <v>4</v>
      </c>
      <c r="E1053" t="s" s="19">
        <v>1192</v>
      </c>
      <c r="F1053" s="18">
        <v>1</v>
      </c>
      <c r="G1053" s="18">
        <v>1</v>
      </c>
      <c r="H1053" t="s" s="19">
        <v>80</v>
      </c>
      <c r="I1053" t="s" s="19">
        <v>1193</v>
      </c>
      <c r="J1053" s="18">
        <v>10192</v>
      </c>
      <c r="K1053" s="18">
        <v>5114</v>
      </c>
      <c r="L1053" s="18">
        <v>17027</v>
      </c>
      <c r="M1053" s="20">
        <v>0.441873</v>
      </c>
      <c r="N1053" s="18">
        <v>8</v>
      </c>
      <c r="O1053" s="18">
        <v>1</v>
      </c>
      <c r="P1053" t="s" s="19">
        <v>35</v>
      </c>
      <c r="Q1053" t="s" s="19">
        <v>35</v>
      </c>
      <c r="R1053" t="s" s="19">
        <v>35</v>
      </c>
      <c r="S1053" t="s" s="19">
        <v>35</v>
      </c>
      <c r="T1053" t="s" s="19">
        <v>35</v>
      </c>
      <c r="U1053" t="s" s="19">
        <v>35</v>
      </c>
      <c r="V1053" t="s" s="19">
        <v>35</v>
      </c>
      <c r="W1053" t="s" s="19">
        <v>35</v>
      </c>
    </row>
    <row r="1054" ht="20.05" customHeight="1">
      <c r="A1054" s="15">
        <v>66</v>
      </c>
      <c r="B1054" t="s" s="16">
        <f>CONCATENATE($A1054,C1054,G1054,S1054,R1054)</f>
        <v>1209</v>
      </c>
      <c r="C1054" t="s" s="17">
        <v>52</v>
      </c>
      <c r="D1054" s="18">
        <v>4</v>
      </c>
      <c r="E1054" t="s" s="19">
        <v>1192</v>
      </c>
      <c r="F1054" s="18">
        <v>1</v>
      </c>
      <c r="G1054" s="18">
        <v>1</v>
      </c>
      <c r="H1054" t="s" s="19">
        <v>80</v>
      </c>
      <c r="I1054" t="s" s="19">
        <v>896</v>
      </c>
      <c r="J1054" s="18">
        <v>1396</v>
      </c>
      <c r="K1054" s="18">
        <v>706</v>
      </c>
      <c r="L1054" s="18">
        <v>1639</v>
      </c>
      <c r="M1054" s="20">
        <v>3.58465</v>
      </c>
      <c r="N1054" s="18">
        <v>8</v>
      </c>
      <c r="O1054" s="18">
        <v>1</v>
      </c>
      <c r="P1054" t="s" s="19">
        <v>35</v>
      </c>
      <c r="Q1054" t="s" s="19">
        <v>35</v>
      </c>
      <c r="R1054" t="s" s="19">
        <v>35</v>
      </c>
      <c r="S1054" t="s" s="19">
        <v>35</v>
      </c>
      <c r="T1054" t="s" s="19">
        <v>35</v>
      </c>
      <c r="U1054" t="s" s="19">
        <v>35</v>
      </c>
      <c r="V1054" t="s" s="19">
        <v>35</v>
      </c>
      <c r="W1054" t="s" s="19">
        <v>35</v>
      </c>
    </row>
    <row r="1055" ht="20.05" customHeight="1">
      <c r="A1055" s="15">
        <v>66</v>
      </c>
      <c r="B1055" t="s" s="16">
        <f>CONCATENATE($A1055,C1055,G1055,S1055,R1055)</f>
        <v>1210</v>
      </c>
      <c r="C1055" t="s" s="17">
        <v>37</v>
      </c>
      <c r="D1055" s="18">
        <v>4</v>
      </c>
      <c r="E1055" t="s" s="19">
        <v>1192</v>
      </c>
      <c r="F1055" s="18">
        <v>1</v>
      </c>
      <c r="G1055" s="18">
        <v>1</v>
      </c>
      <c r="H1055" t="s" s="19">
        <v>80</v>
      </c>
      <c r="I1055" t="s" s="19">
        <v>1201</v>
      </c>
      <c r="J1055" s="18">
        <v>8472</v>
      </c>
      <c r="K1055" s="18">
        <v>4244</v>
      </c>
      <c r="L1055" s="18">
        <v>13726</v>
      </c>
      <c r="M1055" s="20">
        <v>0.881607</v>
      </c>
      <c r="N1055" s="18">
        <v>8</v>
      </c>
      <c r="O1055" s="18">
        <v>1</v>
      </c>
      <c r="P1055" s="18">
        <v>4</v>
      </c>
      <c r="Q1055" s="18">
        <v>1</v>
      </c>
      <c r="R1055" s="18">
        <v>3</v>
      </c>
      <c r="S1055" t="s" s="19">
        <v>43</v>
      </c>
      <c r="T1055" s="18">
        <v>0</v>
      </c>
      <c r="U1055" s="18">
        <v>0</v>
      </c>
      <c r="V1055" s="18">
        <v>100000</v>
      </c>
      <c r="W1055" t="s" s="19">
        <v>55</v>
      </c>
    </row>
    <row r="1056" ht="20.05" customHeight="1">
      <c r="A1056" s="15">
        <v>66</v>
      </c>
      <c r="B1056" t="s" s="16">
        <f>CONCATENATE($A1056,C1056,G1056,S1056,R1056)</f>
        <v>1211</v>
      </c>
      <c r="C1056" t="s" s="17">
        <v>57</v>
      </c>
      <c r="D1056" s="18">
        <v>4</v>
      </c>
      <c r="E1056" t="s" s="19">
        <v>1192</v>
      </c>
      <c r="F1056" s="18">
        <v>0</v>
      </c>
      <c r="G1056" s="18">
        <v>0</v>
      </c>
      <c r="H1056" t="s" s="19">
        <v>63</v>
      </c>
      <c r="I1056" t="s" s="19">
        <v>909</v>
      </c>
      <c r="J1056" s="18">
        <v>37728</v>
      </c>
      <c r="K1056" s="18">
        <v>18872</v>
      </c>
      <c r="L1056" s="18">
        <v>69588</v>
      </c>
      <c r="M1056" s="20">
        <v>1821.26</v>
      </c>
      <c r="N1056" s="18">
        <v>4</v>
      </c>
      <c r="O1056" s="18">
        <v>1</v>
      </c>
      <c r="P1056" t="s" s="19">
        <v>35</v>
      </c>
      <c r="Q1056" t="s" s="19">
        <v>35</v>
      </c>
      <c r="R1056" t="s" s="19">
        <v>35</v>
      </c>
      <c r="S1056" t="s" s="19">
        <v>35</v>
      </c>
      <c r="T1056" t="s" s="19">
        <v>35</v>
      </c>
      <c r="U1056" t="s" s="19">
        <v>35</v>
      </c>
      <c r="V1056" t="s" s="19">
        <v>35</v>
      </c>
      <c r="W1056" t="s" s="19">
        <v>35</v>
      </c>
    </row>
    <row r="1057" ht="20.05" customHeight="1">
      <c r="A1057" s="15">
        <v>66</v>
      </c>
      <c r="B1057" t="s" s="16">
        <f>CONCATENATE($A1057,C1057,G1057,S1057,R1057)</f>
        <v>1212</v>
      </c>
      <c r="C1057" t="s" s="17">
        <v>60</v>
      </c>
      <c r="D1057" s="18">
        <v>4</v>
      </c>
      <c r="E1057" t="s" s="19">
        <v>1192</v>
      </c>
      <c r="F1057" s="18">
        <v>0</v>
      </c>
      <c r="G1057" s="18">
        <v>0</v>
      </c>
      <c r="H1057" t="s" s="19">
        <v>63</v>
      </c>
      <c r="I1057" t="s" s="19">
        <v>909</v>
      </c>
      <c r="J1057" s="18">
        <v>32944</v>
      </c>
      <c r="K1057" s="18">
        <v>16480</v>
      </c>
      <c r="L1057" s="18">
        <v>59952</v>
      </c>
      <c r="M1057" s="20">
        <v>1801.76</v>
      </c>
      <c r="N1057" s="18">
        <v>4</v>
      </c>
      <c r="O1057" s="18">
        <v>1</v>
      </c>
      <c r="P1057" t="s" s="19">
        <v>35</v>
      </c>
      <c r="Q1057" t="s" s="19">
        <v>35</v>
      </c>
      <c r="R1057" t="s" s="19">
        <v>35</v>
      </c>
      <c r="S1057" t="s" s="19">
        <v>35</v>
      </c>
      <c r="T1057" t="s" s="19">
        <v>35</v>
      </c>
      <c r="U1057" t="s" s="19">
        <v>35</v>
      </c>
      <c r="V1057" t="s" s="19">
        <v>35</v>
      </c>
      <c r="W1057" t="s" s="19">
        <v>35</v>
      </c>
    </row>
    <row r="1058" ht="20.05" customHeight="1">
      <c r="A1058" s="15">
        <v>66</v>
      </c>
      <c r="B1058" t="s" s="16">
        <f>CONCATENATE($A1058,C1058,G1058,S1058,R1058)</f>
        <v>1213</v>
      </c>
      <c r="C1058" t="s" s="17">
        <v>62</v>
      </c>
      <c r="D1058" s="18">
        <v>4</v>
      </c>
      <c r="E1058" t="s" s="19">
        <v>1192</v>
      </c>
      <c r="F1058" s="18">
        <v>0</v>
      </c>
      <c r="G1058" s="18">
        <v>0</v>
      </c>
      <c r="H1058" t="s" s="19">
        <v>63</v>
      </c>
      <c r="I1058" t="s" s="19">
        <v>909</v>
      </c>
      <c r="J1058" s="18">
        <v>29632</v>
      </c>
      <c r="K1058" s="18">
        <v>14824</v>
      </c>
      <c r="L1058" s="18">
        <v>54114</v>
      </c>
      <c r="M1058" s="20">
        <v>1801.46</v>
      </c>
      <c r="N1058" s="18">
        <v>4</v>
      </c>
      <c r="O1058" s="18">
        <v>1</v>
      </c>
      <c r="P1058" t="s" s="19">
        <v>35</v>
      </c>
      <c r="Q1058" t="s" s="19">
        <v>35</v>
      </c>
      <c r="R1058" t="s" s="19">
        <v>35</v>
      </c>
      <c r="S1058" t="s" s="19">
        <v>35</v>
      </c>
      <c r="T1058" t="s" s="19">
        <v>35</v>
      </c>
      <c r="U1058" t="s" s="19">
        <v>35</v>
      </c>
      <c r="V1058" t="s" s="19">
        <v>35</v>
      </c>
      <c r="W1058" t="s" s="19">
        <v>35</v>
      </c>
    </row>
    <row r="1059" ht="20.05" customHeight="1">
      <c r="A1059" s="15">
        <v>67</v>
      </c>
      <c r="B1059" t="s" s="16">
        <f>CONCATENATE($A1059,C1059,G1059,S1059,R1059)</f>
        <v>1214</v>
      </c>
      <c r="C1059" t="s" s="17">
        <v>31</v>
      </c>
      <c r="D1059" s="18">
        <v>4</v>
      </c>
      <c r="E1059" t="s" s="19">
        <v>1215</v>
      </c>
      <c r="F1059" s="18">
        <v>0</v>
      </c>
      <c r="G1059" s="18">
        <v>0</v>
      </c>
      <c r="H1059" t="s" s="19">
        <v>33</v>
      </c>
      <c r="I1059" t="s" s="19">
        <v>1216</v>
      </c>
      <c r="J1059" s="18">
        <v>6432</v>
      </c>
      <c r="K1059" s="18">
        <v>3224</v>
      </c>
      <c r="L1059" s="18">
        <v>10252</v>
      </c>
      <c r="M1059" s="20">
        <v>0.119056</v>
      </c>
      <c r="N1059" s="18">
        <v>8</v>
      </c>
      <c r="O1059" s="18">
        <v>1</v>
      </c>
      <c r="P1059" t="s" s="19">
        <v>35</v>
      </c>
      <c r="Q1059" t="s" s="19">
        <v>35</v>
      </c>
      <c r="R1059" t="s" s="19">
        <v>35</v>
      </c>
      <c r="S1059" t="s" s="19">
        <v>35</v>
      </c>
      <c r="T1059" t="s" s="19">
        <v>35</v>
      </c>
      <c r="U1059" t="s" s="19">
        <v>35</v>
      </c>
      <c r="V1059" t="s" s="19">
        <v>35</v>
      </c>
      <c r="W1059" t="s" s="19">
        <v>35</v>
      </c>
    </row>
    <row r="1060" ht="20.05" customHeight="1">
      <c r="A1060" s="15">
        <v>67</v>
      </c>
      <c r="B1060" t="s" s="16">
        <f>CONCATENATE($A1060,C1060,G1060,S1060,R1060)</f>
        <v>1217</v>
      </c>
      <c r="C1060" t="s" s="17">
        <v>37</v>
      </c>
      <c r="D1060" s="18">
        <v>4</v>
      </c>
      <c r="E1060" t="s" s="19">
        <v>1215</v>
      </c>
      <c r="F1060" s="18">
        <v>0</v>
      </c>
      <c r="G1060" s="18">
        <v>0</v>
      </c>
      <c r="H1060" t="s" s="19">
        <v>33</v>
      </c>
      <c r="I1060" t="s" s="19">
        <v>1216</v>
      </c>
      <c r="J1060" s="18">
        <v>6432</v>
      </c>
      <c r="K1060" s="18">
        <v>3224</v>
      </c>
      <c r="L1060" s="18">
        <v>10252</v>
      </c>
      <c r="M1060" s="20">
        <v>0.436109</v>
      </c>
      <c r="N1060" s="18">
        <v>8</v>
      </c>
      <c r="O1060" s="18">
        <v>1</v>
      </c>
      <c r="P1060" s="18">
        <v>7</v>
      </c>
      <c r="Q1060" s="18">
        <v>6</v>
      </c>
      <c r="R1060" s="18">
        <v>1</v>
      </c>
      <c r="S1060" t="s" s="19">
        <v>38</v>
      </c>
      <c r="T1060" s="18">
        <v>0</v>
      </c>
      <c r="U1060" s="18">
        <v>0</v>
      </c>
      <c r="V1060" s="18">
        <v>100000</v>
      </c>
      <c r="W1060" t="s" s="19">
        <v>39</v>
      </c>
    </row>
    <row r="1061" ht="20.05" customHeight="1">
      <c r="A1061" s="15">
        <v>67</v>
      </c>
      <c r="B1061" t="s" s="16">
        <f>CONCATENATE($A1061,C1061,G1061,S1061,R1061)</f>
        <v>1218</v>
      </c>
      <c r="C1061" t="s" s="17">
        <v>37</v>
      </c>
      <c r="D1061" s="18">
        <v>4</v>
      </c>
      <c r="E1061" t="s" s="19">
        <v>1215</v>
      </c>
      <c r="F1061" s="18">
        <v>0</v>
      </c>
      <c r="G1061" s="18">
        <v>0</v>
      </c>
      <c r="H1061" t="s" s="19">
        <v>33</v>
      </c>
      <c r="I1061" t="s" s="19">
        <v>1216</v>
      </c>
      <c r="J1061" s="18">
        <v>6432</v>
      </c>
      <c r="K1061" s="18">
        <v>3224</v>
      </c>
      <c r="L1061" s="18">
        <v>10252</v>
      </c>
      <c r="M1061" s="20">
        <v>0.220665</v>
      </c>
      <c r="N1061" s="18">
        <v>8</v>
      </c>
      <c r="O1061" s="18">
        <v>1</v>
      </c>
      <c r="P1061" s="18">
        <v>4</v>
      </c>
      <c r="Q1061" s="18">
        <v>3</v>
      </c>
      <c r="R1061" s="18">
        <v>3</v>
      </c>
      <c r="S1061" t="s" s="19">
        <v>38</v>
      </c>
      <c r="T1061" s="18">
        <v>0</v>
      </c>
      <c r="U1061" s="18">
        <v>0</v>
      </c>
      <c r="V1061" s="18">
        <v>100000</v>
      </c>
      <c r="W1061" t="s" s="19">
        <v>39</v>
      </c>
    </row>
    <row r="1062" ht="20.05" customHeight="1">
      <c r="A1062" s="15">
        <v>67</v>
      </c>
      <c r="B1062" t="s" s="16">
        <f>CONCATENATE($A1062,C1062,G1062,S1062,R1062)</f>
        <v>1219</v>
      </c>
      <c r="C1062" t="s" s="17">
        <v>37</v>
      </c>
      <c r="D1062" s="18">
        <v>4</v>
      </c>
      <c r="E1062" t="s" s="19">
        <v>1215</v>
      </c>
      <c r="F1062" s="18">
        <v>0</v>
      </c>
      <c r="G1062" s="18">
        <v>0</v>
      </c>
      <c r="H1062" t="s" s="19">
        <v>33</v>
      </c>
      <c r="I1062" t="s" s="19">
        <v>1216</v>
      </c>
      <c r="J1062" s="18">
        <v>6432</v>
      </c>
      <c r="K1062" s="18">
        <v>3224</v>
      </c>
      <c r="L1062" s="18">
        <v>10252</v>
      </c>
      <c r="M1062" s="20">
        <v>0.135585</v>
      </c>
      <c r="N1062" s="18">
        <v>8</v>
      </c>
      <c r="O1062" s="18">
        <v>1</v>
      </c>
      <c r="P1062" s="18">
        <v>3</v>
      </c>
      <c r="Q1062" s="18">
        <v>2</v>
      </c>
      <c r="R1062" s="18">
        <v>5</v>
      </c>
      <c r="S1062" t="s" s="19">
        <v>38</v>
      </c>
      <c r="T1062" s="18">
        <v>0</v>
      </c>
      <c r="U1062" s="18">
        <v>0</v>
      </c>
      <c r="V1062" s="18">
        <v>100000</v>
      </c>
      <c r="W1062" t="s" s="19">
        <v>39</v>
      </c>
    </row>
    <row r="1063" ht="20.05" customHeight="1">
      <c r="A1063" s="15">
        <v>67</v>
      </c>
      <c r="B1063" t="s" s="16">
        <f>CONCATENATE($A1063,C1063,G1063,S1063,R1063)</f>
        <v>1220</v>
      </c>
      <c r="C1063" t="s" s="17">
        <v>37</v>
      </c>
      <c r="D1063" s="18">
        <v>4</v>
      </c>
      <c r="E1063" t="s" s="19">
        <v>1215</v>
      </c>
      <c r="F1063" s="18">
        <v>0</v>
      </c>
      <c r="G1063" s="18">
        <v>0</v>
      </c>
      <c r="H1063" t="s" s="19">
        <v>33</v>
      </c>
      <c r="I1063" t="s" s="19">
        <v>1216</v>
      </c>
      <c r="J1063" s="18">
        <v>6432</v>
      </c>
      <c r="K1063" s="18">
        <v>3224</v>
      </c>
      <c r="L1063" s="18">
        <v>10252</v>
      </c>
      <c r="M1063" s="20">
        <v>0.444002</v>
      </c>
      <c r="N1063" s="18">
        <v>8</v>
      </c>
      <c r="O1063" s="18">
        <v>1</v>
      </c>
      <c r="P1063" s="18">
        <v>7</v>
      </c>
      <c r="Q1063" s="18">
        <v>6</v>
      </c>
      <c r="R1063" s="18">
        <v>1</v>
      </c>
      <c r="S1063" t="s" s="19">
        <v>43</v>
      </c>
      <c r="T1063" s="18">
        <v>0</v>
      </c>
      <c r="U1063" s="18">
        <v>0</v>
      </c>
      <c r="V1063" s="18">
        <v>100000</v>
      </c>
      <c r="W1063" t="s" s="19">
        <v>39</v>
      </c>
    </row>
    <row r="1064" ht="20.05" customHeight="1">
      <c r="A1064" s="15">
        <v>67</v>
      </c>
      <c r="B1064" t="s" s="16">
        <f>CONCATENATE($A1064,C1064,G1064,S1064,R1064)</f>
        <v>1221</v>
      </c>
      <c r="C1064" t="s" s="17">
        <v>37</v>
      </c>
      <c r="D1064" s="18">
        <v>4</v>
      </c>
      <c r="E1064" t="s" s="19">
        <v>1215</v>
      </c>
      <c r="F1064" s="18">
        <v>0</v>
      </c>
      <c r="G1064" s="18">
        <v>0</v>
      </c>
      <c r="H1064" t="s" s="19">
        <v>33</v>
      </c>
      <c r="I1064" t="s" s="19">
        <v>1216</v>
      </c>
      <c r="J1064" s="18">
        <v>6432</v>
      </c>
      <c r="K1064" s="18">
        <v>3224</v>
      </c>
      <c r="L1064" s="18">
        <v>10252</v>
      </c>
      <c r="M1064" s="20">
        <v>0.2218</v>
      </c>
      <c r="N1064" s="18">
        <v>8</v>
      </c>
      <c r="O1064" s="18">
        <v>1</v>
      </c>
      <c r="P1064" s="18">
        <v>4</v>
      </c>
      <c r="Q1064" s="18">
        <v>3</v>
      </c>
      <c r="R1064" s="18">
        <v>3</v>
      </c>
      <c r="S1064" t="s" s="19">
        <v>43</v>
      </c>
      <c r="T1064" s="18">
        <v>0</v>
      </c>
      <c r="U1064" s="18">
        <v>0</v>
      </c>
      <c r="V1064" s="18">
        <v>100000</v>
      </c>
      <c r="W1064" t="s" s="19">
        <v>39</v>
      </c>
    </row>
    <row r="1065" ht="20.05" customHeight="1">
      <c r="A1065" s="15">
        <v>67</v>
      </c>
      <c r="B1065" t="s" s="16">
        <f>CONCATENATE($A1065,C1065,G1065,S1065,R1065)</f>
        <v>1222</v>
      </c>
      <c r="C1065" t="s" s="17">
        <v>37</v>
      </c>
      <c r="D1065" s="18">
        <v>4</v>
      </c>
      <c r="E1065" t="s" s="19">
        <v>1215</v>
      </c>
      <c r="F1065" s="18">
        <v>0</v>
      </c>
      <c r="G1065" s="18">
        <v>0</v>
      </c>
      <c r="H1065" t="s" s="19">
        <v>33</v>
      </c>
      <c r="I1065" t="s" s="19">
        <v>1216</v>
      </c>
      <c r="J1065" s="18">
        <v>6432</v>
      </c>
      <c r="K1065" s="18">
        <v>3224</v>
      </c>
      <c r="L1065" s="18">
        <v>10252</v>
      </c>
      <c r="M1065" s="20">
        <v>0.134514</v>
      </c>
      <c r="N1065" s="18">
        <v>8</v>
      </c>
      <c r="O1065" s="18">
        <v>1</v>
      </c>
      <c r="P1065" s="18">
        <v>3</v>
      </c>
      <c r="Q1065" s="18">
        <v>2</v>
      </c>
      <c r="R1065" s="18">
        <v>5</v>
      </c>
      <c r="S1065" t="s" s="19">
        <v>43</v>
      </c>
      <c r="T1065" s="18">
        <v>0</v>
      </c>
      <c r="U1065" s="18">
        <v>0</v>
      </c>
      <c r="V1065" s="18">
        <v>100000</v>
      </c>
      <c r="W1065" t="s" s="19">
        <v>39</v>
      </c>
    </row>
    <row r="1066" ht="20.05" customHeight="1">
      <c r="A1066" s="15">
        <v>67</v>
      </c>
      <c r="B1066" t="s" s="16">
        <f>CONCATENATE($A1066,C1066,G1066,S1066,R1066)</f>
        <v>1223</v>
      </c>
      <c r="C1066" t="s" s="17">
        <v>37</v>
      </c>
      <c r="D1066" s="18">
        <v>4</v>
      </c>
      <c r="E1066" t="s" s="19">
        <v>1215</v>
      </c>
      <c r="F1066" s="18">
        <v>0</v>
      </c>
      <c r="G1066" s="18">
        <v>0</v>
      </c>
      <c r="H1066" t="s" s="19">
        <v>33</v>
      </c>
      <c r="I1066" t="s" s="19">
        <v>1216</v>
      </c>
      <c r="J1066" s="18">
        <v>6432</v>
      </c>
      <c r="K1066" s="18">
        <v>3224</v>
      </c>
      <c r="L1066" s="18">
        <v>10252</v>
      </c>
      <c r="M1066" s="20">
        <v>0.442988</v>
      </c>
      <c r="N1066" s="18">
        <v>8</v>
      </c>
      <c r="O1066" s="18">
        <v>1</v>
      </c>
      <c r="P1066" s="18">
        <v>7</v>
      </c>
      <c r="Q1066" s="18">
        <v>6</v>
      </c>
      <c r="R1066" s="18">
        <v>1</v>
      </c>
      <c r="S1066" t="s" s="19">
        <v>47</v>
      </c>
      <c r="T1066" s="18">
        <v>0</v>
      </c>
      <c r="U1066" s="18">
        <v>0</v>
      </c>
      <c r="V1066" s="18">
        <v>100000</v>
      </c>
      <c r="W1066" t="s" s="19">
        <v>39</v>
      </c>
    </row>
    <row r="1067" ht="20.05" customHeight="1">
      <c r="A1067" s="15">
        <v>67</v>
      </c>
      <c r="B1067" t="s" s="16">
        <f>CONCATENATE($A1067,C1067,G1067,S1067,R1067)</f>
        <v>1224</v>
      </c>
      <c r="C1067" t="s" s="17">
        <v>37</v>
      </c>
      <c r="D1067" s="18">
        <v>4</v>
      </c>
      <c r="E1067" t="s" s="19">
        <v>1215</v>
      </c>
      <c r="F1067" s="18">
        <v>0</v>
      </c>
      <c r="G1067" s="18">
        <v>0</v>
      </c>
      <c r="H1067" t="s" s="19">
        <v>33</v>
      </c>
      <c r="I1067" t="s" s="19">
        <v>1216</v>
      </c>
      <c r="J1067" s="18">
        <v>6432</v>
      </c>
      <c r="K1067" s="18">
        <v>3224</v>
      </c>
      <c r="L1067" s="18">
        <v>10252</v>
      </c>
      <c r="M1067" s="20">
        <v>0.220878</v>
      </c>
      <c r="N1067" s="18">
        <v>8</v>
      </c>
      <c r="O1067" s="18">
        <v>1</v>
      </c>
      <c r="P1067" s="18">
        <v>4</v>
      </c>
      <c r="Q1067" s="18">
        <v>3</v>
      </c>
      <c r="R1067" s="18">
        <v>3</v>
      </c>
      <c r="S1067" t="s" s="19">
        <v>47</v>
      </c>
      <c r="T1067" s="18">
        <v>0</v>
      </c>
      <c r="U1067" s="18">
        <v>0</v>
      </c>
      <c r="V1067" s="18">
        <v>100000</v>
      </c>
      <c r="W1067" t="s" s="19">
        <v>39</v>
      </c>
    </row>
    <row r="1068" ht="20.05" customHeight="1">
      <c r="A1068" s="15">
        <v>67</v>
      </c>
      <c r="B1068" t="s" s="16">
        <f>CONCATENATE($A1068,C1068,G1068,S1068,R1068)</f>
        <v>1225</v>
      </c>
      <c r="C1068" t="s" s="17">
        <v>37</v>
      </c>
      <c r="D1068" s="18">
        <v>4</v>
      </c>
      <c r="E1068" t="s" s="19">
        <v>1215</v>
      </c>
      <c r="F1068" s="18">
        <v>0</v>
      </c>
      <c r="G1068" s="18">
        <v>0</v>
      </c>
      <c r="H1068" t="s" s="19">
        <v>33</v>
      </c>
      <c r="I1068" t="s" s="19">
        <v>1216</v>
      </c>
      <c r="J1068" s="18">
        <v>6432</v>
      </c>
      <c r="K1068" s="18">
        <v>3224</v>
      </c>
      <c r="L1068" s="18">
        <v>10252</v>
      </c>
      <c r="M1068" s="20">
        <v>0.13564</v>
      </c>
      <c r="N1068" s="18">
        <v>8</v>
      </c>
      <c r="O1068" s="18">
        <v>1</v>
      </c>
      <c r="P1068" s="18">
        <v>3</v>
      </c>
      <c r="Q1068" s="18">
        <v>2</v>
      </c>
      <c r="R1068" s="18">
        <v>5</v>
      </c>
      <c r="S1068" t="s" s="19">
        <v>47</v>
      </c>
      <c r="T1068" s="18">
        <v>0</v>
      </c>
      <c r="U1068" s="18">
        <v>0</v>
      </c>
      <c r="V1068" s="18">
        <v>100000</v>
      </c>
      <c r="W1068" t="s" s="19">
        <v>39</v>
      </c>
    </row>
    <row r="1069" ht="20.05" customHeight="1">
      <c r="A1069" s="15">
        <v>67</v>
      </c>
      <c r="B1069" t="s" s="16">
        <f>CONCATENATE($A1069,C1069,G1069,S1069,R1069)</f>
        <v>1226</v>
      </c>
      <c r="C1069" t="s" s="17">
        <v>31</v>
      </c>
      <c r="D1069" s="18">
        <v>4</v>
      </c>
      <c r="E1069" t="s" s="19">
        <v>1215</v>
      </c>
      <c r="F1069" s="18">
        <v>0</v>
      </c>
      <c r="G1069" s="18">
        <v>1</v>
      </c>
      <c r="H1069" t="s" s="19">
        <v>33</v>
      </c>
      <c r="I1069" t="s" s="19">
        <v>1216</v>
      </c>
      <c r="J1069" s="18">
        <v>6446</v>
      </c>
      <c r="K1069" s="18">
        <v>3238</v>
      </c>
      <c r="L1069" s="18">
        <v>10280</v>
      </c>
      <c r="M1069" s="20">
        <v>0.119195</v>
      </c>
      <c r="N1069" s="18">
        <v>8</v>
      </c>
      <c r="O1069" s="18">
        <v>1</v>
      </c>
      <c r="P1069" t="s" s="19">
        <v>35</v>
      </c>
      <c r="Q1069" t="s" s="19">
        <v>35</v>
      </c>
      <c r="R1069" t="s" s="19">
        <v>35</v>
      </c>
      <c r="S1069" t="s" s="19">
        <v>35</v>
      </c>
      <c r="T1069" t="s" s="19">
        <v>35</v>
      </c>
      <c r="U1069" t="s" s="19">
        <v>35</v>
      </c>
      <c r="V1069" t="s" s="19">
        <v>35</v>
      </c>
      <c r="W1069" t="s" s="19">
        <v>35</v>
      </c>
    </row>
    <row r="1070" ht="20.05" customHeight="1">
      <c r="A1070" s="15">
        <v>67</v>
      </c>
      <c r="B1070" t="s" s="16">
        <f>CONCATENATE($A1070,C1070,G1070,S1070,R1070)</f>
        <v>1227</v>
      </c>
      <c r="C1070" t="s" s="17">
        <v>52</v>
      </c>
      <c r="D1070" s="18">
        <v>4</v>
      </c>
      <c r="E1070" t="s" s="19">
        <v>1215</v>
      </c>
      <c r="F1070" s="18">
        <v>0</v>
      </c>
      <c r="G1070" s="18">
        <v>1</v>
      </c>
      <c r="H1070" t="s" s="19">
        <v>33</v>
      </c>
      <c r="I1070" t="s" s="19">
        <v>896</v>
      </c>
      <c r="J1070" s="18">
        <v>1084</v>
      </c>
      <c r="K1070" s="18">
        <v>550</v>
      </c>
      <c r="L1070" s="18">
        <v>1241</v>
      </c>
      <c r="M1070" s="20">
        <v>0.7491</v>
      </c>
      <c r="N1070" s="18">
        <v>8</v>
      </c>
      <c r="O1070" s="18">
        <v>1</v>
      </c>
      <c r="P1070" t="s" s="19">
        <v>35</v>
      </c>
      <c r="Q1070" t="s" s="19">
        <v>35</v>
      </c>
      <c r="R1070" t="s" s="19">
        <v>35</v>
      </c>
      <c r="S1070" t="s" s="19">
        <v>35</v>
      </c>
      <c r="T1070" t="s" s="19">
        <v>35</v>
      </c>
      <c r="U1070" t="s" s="19">
        <v>35</v>
      </c>
      <c r="V1070" t="s" s="19">
        <v>35</v>
      </c>
      <c r="W1070" t="s" s="19">
        <v>35</v>
      </c>
    </row>
    <row r="1071" ht="20.05" customHeight="1">
      <c r="A1071" s="15">
        <v>67</v>
      </c>
      <c r="B1071" t="s" s="16">
        <f>CONCATENATE($A1071,C1071,G1071,S1071,R1071)</f>
        <v>1228</v>
      </c>
      <c r="C1071" t="s" s="17">
        <v>37</v>
      </c>
      <c r="D1071" s="18">
        <v>4</v>
      </c>
      <c r="E1071" t="s" s="19">
        <v>1215</v>
      </c>
      <c r="F1071" s="18">
        <v>0</v>
      </c>
      <c r="G1071" s="18">
        <v>1</v>
      </c>
      <c r="H1071" t="s" s="19">
        <v>33</v>
      </c>
      <c r="I1071" t="s" s="19">
        <v>1216</v>
      </c>
      <c r="J1071" s="18">
        <v>6432</v>
      </c>
      <c r="K1071" s="18">
        <v>3224</v>
      </c>
      <c r="L1071" s="18">
        <v>10252</v>
      </c>
      <c r="M1071" s="20">
        <v>0.219585</v>
      </c>
      <c r="N1071" s="18">
        <v>8</v>
      </c>
      <c r="O1071" s="18">
        <v>1</v>
      </c>
      <c r="P1071" s="18">
        <v>4</v>
      </c>
      <c r="Q1071" s="18">
        <v>3</v>
      </c>
      <c r="R1071" s="18">
        <v>3</v>
      </c>
      <c r="S1071" t="s" s="19">
        <v>43</v>
      </c>
      <c r="T1071" s="18">
        <v>0</v>
      </c>
      <c r="U1071" s="18">
        <v>0</v>
      </c>
      <c r="V1071" s="18">
        <v>100000</v>
      </c>
      <c r="W1071" t="s" s="19">
        <v>55</v>
      </c>
    </row>
    <row r="1072" ht="20.05" customHeight="1">
      <c r="A1072" s="15">
        <v>67</v>
      </c>
      <c r="B1072" t="s" s="16">
        <f>CONCATENATE($A1072,C1072,G1072,S1072,R1072)</f>
        <v>1229</v>
      </c>
      <c r="C1072" t="s" s="17">
        <v>57</v>
      </c>
      <c r="D1072" s="18">
        <v>4</v>
      </c>
      <c r="E1072" t="s" s="19">
        <v>1215</v>
      </c>
      <c r="F1072" s="18">
        <v>0</v>
      </c>
      <c r="G1072" s="18">
        <v>0</v>
      </c>
      <c r="H1072" t="s" s="19">
        <v>63</v>
      </c>
      <c r="I1072" t="s" s="19">
        <v>909</v>
      </c>
      <c r="J1072" s="18">
        <v>8232</v>
      </c>
      <c r="K1072" s="18">
        <v>4124</v>
      </c>
      <c r="L1072" s="18">
        <v>13312</v>
      </c>
      <c r="M1072" s="20">
        <v>1800.91</v>
      </c>
      <c r="N1072" s="18">
        <v>4</v>
      </c>
      <c r="O1072" s="18">
        <v>1</v>
      </c>
      <c r="P1072" t="s" s="19">
        <v>35</v>
      </c>
      <c r="Q1072" t="s" s="19">
        <v>35</v>
      </c>
      <c r="R1072" t="s" s="19">
        <v>35</v>
      </c>
      <c r="S1072" t="s" s="19">
        <v>35</v>
      </c>
      <c r="T1072" t="s" s="19">
        <v>35</v>
      </c>
      <c r="U1072" t="s" s="19">
        <v>35</v>
      </c>
      <c r="V1072" t="s" s="19">
        <v>35</v>
      </c>
      <c r="W1072" t="s" s="19">
        <v>35</v>
      </c>
    </row>
    <row r="1073" ht="20.05" customHeight="1">
      <c r="A1073" s="15">
        <v>67</v>
      </c>
      <c r="B1073" t="s" s="16">
        <f>CONCATENATE($A1073,C1073,G1073,S1073,R1073)</f>
        <v>1230</v>
      </c>
      <c r="C1073" t="s" s="17">
        <v>60</v>
      </c>
      <c r="D1073" s="18">
        <v>4</v>
      </c>
      <c r="E1073" t="s" s="19">
        <v>1215</v>
      </c>
      <c r="F1073" s="18">
        <v>0</v>
      </c>
      <c r="G1073" s="18">
        <v>0</v>
      </c>
      <c r="H1073" t="s" s="19">
        <v>63</v>
      </c>
      <c r="I1073" t="s" s="19">
        <v>909</v>
      </c>
      <c r="J1073" s="18">
        <v>9368</v>
      </c>
      <c r="K1073" s="18">
        <v>4692</v>
      </c>
      <c r="L1073" s="18">
        <v>15480</v>
      </c>
      <c r="M1073" s="20">
        <v>1806.89</v>
      </c>
      <c r="N1073" s="18">
        <v>4</v>
      </c>
      <c r="O1073" s="18">
        <v>1</v>
      </c>
      <c r="P1073" t="s" s="19">
        <v>35</v>
      </c>
      <c r="Q1073" t="s" s="19">
        <v>35</v>
      </c>
      <c r="R1073" t="s" s="19">
        <v>35</v>
      </c>
      <c r="S1073" t="s" s="19">
        <v>35</v>
      </c>
      <c r="T1073" t="s" s="19">
        <v>35</v>
      </c>
      <c r="U1073" t="s" s="19">
        <v>35</v>
      </c>
      <c r="V1073" t="s" s="19">
        <v>35</v>
      </c>
      <c r="W1073" t="s" s="19">
        <v>35</v>
      </c>
    </row>
    <row r="1074" ht="20.05" customHeight="1">
      <c r="A1074" s="15">
        <v>67</v>
      </c>
      <c r="B1074" t="s" s="16">
        <f>CONCATENATE($A1074,C1074,G1074,S1074,R1074)</f>
        <v>1231</v>
      </c>
      <c r="C1074" t="s" s="17">
        <v>62</v>
      </c>
      <c r="D1074" s="18">
        <v>4</v>
      </c>
      <c r="E1074" t="s" s="19">
        <v>1215</v>
      </c>
      <c r="F1074" s="18">
        <v>0</v>
      </c>
      <c r="G1074" s="18">
        <v>0</v>
      </c>
      <c r="H1074" t="s" s="19">
        <v>63</v>
      </c>
      <c r="I1074" t="s" s="19">
        <v>909</v>
      </c>
      <c r="J1074" s="18">
        <v>7016</v>
      </c>
      <c r="K1074" s="18">
        <v>3516</v>
      </c>
      <c r="L1074" s="18">
        <v>10976</v>
      </c>
      <c r="M1074" s="20">
        <v>1800.09</v>
      </c>
      <c r="N1074" s="18">
        <v>4</v>
      </c>
      <c r="O1074" s="18">
        <v>1</v>
      </c>
      <c r="P1074" t="s" s="19">
        <v>35</v>
      </c>
      <c r="Q1074" t="s" s="19">
        <v>35</v>
      </c>
      <c r="R1074" t="s" s="19">
        <v>35</v>
      </c>
      <c r="S1074" t="s" s="19">
        <v>35</v>
      </c>
      <c r="T1074" t="s" s="19">
        <v>35</v>
      </c>
      <c r="U1074" t="s" s="19">
        <v>35</v>
      </c>
      <c r="V1074" t="s" s="19">
        <v>35</v>
      </c>
      <c r="W1074" t="s" s="19">
        <v>35</v>
      </c>
    </row>
    <row r="1075" ht="20.05" customHeight="1">
      <c r="A1075" s="15">
        <v>68</v>
      </c>
      <c r="B1075" t="s" s="16">
        <f>CONCATENATE($A1075,C1075,G1075,S1075,R1075)</f>
        <v>1232</v>
      </c>
      <c r="C1075" t="s" s="17">
        <v>31</v>
      </c>
      <c r="D1075" s="18">
        <v>4</v>
      </c>
      <c r="E1075" t="s" s="19">
        <v>1233</v>
      </c>
      <c r="F1075" s="18">
        <v>1</v>
      </c>
      <c r="G1075" s="18">
        <v>0</v>
      </c>
      <c r="H1075" t="s" s="19">
        <v>80</v>
      </c>
      <c r="I1075" t="s" s="19">
        <v>1234</v>
      </c>
      <c r="J1075" s="18">
        <v>7304</v>
      </c>
      <c r="K1075" s="18">
        <v>3660</v>
      </c>
      <c r="L1075" s="18">
        <v>11548</v>
      </c>
      <c r="M1075" s="20">
        <v>1.8998</v>
      </c>
      <c r="N1075" s="18">
        <v>8</v>
      </c>
      <c r="O1075" s="18">
        <v>1</v>
      </c>
      <c r="P1075" t="s" s="19">
        <v>35</v>
      </c>
      <c r="Q1075" t="s" s="19">
        <v>35</v>
      </c>
      <c r="R1075" t="s" s="19">
        <v>35</v>
      </c>
      <c r="S1075" t="s" s="19">
        <v>35</v>
      </c>
      <c r="T1075" t="s" s="19">
        <v>35</v>
      </c>
      <c r="U1075" t="s" s="19">
        <v>35</v>
      </c>
      <c r="V1075" t="s" s="19">
        <v>35</v>
      </c>
      <c r="W1075" t="s" s="19">
        <v>35</v>
      </c>
    </row>
    <row r="1076" ht="20.05" customHeight="1">
      <c r="A1076" s="15">
        <v>68</v>
      </c>
      <c r="B1076" t="s" s="16">
        <f>CONCATENATE($A1076,C1076,G1076,S1076,R1076)</f>
        <v>1235</v>
      </c>
      <c r="C1076" t="s" s="17">
        <v>37</v>
      </c>
      <c r="D1076" s="18">
        <v>4</v>
      </c>
      <c r="E1076" t="s" s="19">
        <v>1233</v>
      </c>
      <c r="F1076" s="18">
        <v>1</v>
      </c>
      <c r="G1076" s="18">
        <v>0</v>
      </c>
      <c r="H1076" t="s" s="19">
        <v>80</v>
      </c>
      <c r="I1076" t="s" s="19">
        <v>893</v>
      </c>
      <c r="J1076" s="18">
        <v>3356</v>
      </c>
      <c r="K1076" s="18">
        <v>1686</v>
      </c>
      <c r="L1076" s="18">
        <v>4751</v>
      </c>
      <c r="M1076" s="20">
        <v>0.198343</v>
      </c>
      <c r="N1076" s="18">
        <v>8</v>
      </c>
      <c r="O1076" s="18">
        <v>1</v>
      </c>
      <c r="P1076" s="18">
        <v>3</v>
      </c>
      <c r="Q1076" s="18">
        <v>0</v>
      </c>
      <c r="R1076" s="18">
        <v>1</v>
      </c>
      <c r="S1076" t="s" s="19">
        <v>38</v>
      </c>
      <c r="T1076" s="18">
        <v>0</v>
      </c>
      <c r="U1076" s="18">
        <v>0</v>
      </c>
      <c r="V1076" s="18">
        <v>100000</v>
      </c>
      <c r="W1076" t="s" s="19">
        <v>39</v>
      </c>
    </row>
    <row r="1077" ht="20.05" customHeight="1">
      <c r="A1077" s="15">
        <v>68</v>
      </c>
      <c r="B1077" t="s" s="16">
        <f>CONCATENATE($A1077,C1077,G1077,S1077,R1077)</f>
        <v>1236</v>
      </c>
      <c r="C1077" t="s" s="17">
        <v>37</v>
      </c>
      <c r="D1077" s="18">
        <v>4</v>
      </c>
      <c r="E1077" t="s" s="19">
        <v>1233</v>
      </c>
      <c r="F1077" s="18">
        <v>1</v>
      </c>
      <c r="G1077" s="18">
        <v>0</v>
      </c>
      <c r="H1077" t="s" s="19">
        <v>80</v>
      </c>
      <c r="I1077" t="s" s="19">
        <v>893</v>
      </c>
      <c r="J1077" s="18">
        <v>3356</v>
      </c>
      <c r="K1077" s="18">
        <v>1686</v>
      </c>
      <c r="L1077" s="18">
        <v>4751</v>
      </c>
      <c r="M1077" s="20">
        <v>0.201595</v>
      </c>
      <c r="N1077" s="18">
        <v>8</v>
      </c>
      <c r="O1077" s="18">
        <v>1</v>
      </c>
      <c r="P1077" s="18">
        <v>3</v>
      </c>
      <c r="Q1077" s="18">
        <v>0</v>
      </c>
      <c r="R1077" s="18">
        <v>3</v>
      </c>
      <c r="S1077" t="s" s="19">
        <v>38</v>
      </c>
      <c r="T1077" s="18">
        <v>0</v>
      </c>
      <c r="U1077" s="18">
        <v>0</v>
      </c>
      <c r="V1077" s="18">
        <v>100000</v>
      </c>
      <c r="W1077" t="s" s="19">
        <v>39</v>
      </c>
    </row>
    <row r="1078" ht="20.05" customHeight="1">
      <c r="A1078" s="15">
        <v>68</v>
      </c>
      <c r="B1078" t="s" s="16">
        <f>CONCATENATE($A1078,C1078,G1078,S1078,R1078)</f>
        <v>1237</v>
      </c>
      <c r="C1078" t="s" s="17">
        <v>37</v>
      </c>
      <c r="D1078" s="18">
        <v>4</v>
      </c>
      <c r="E1078" t="s" s="19">
        <v>1233</v>
      </c>
      <c r="F1078" s="18">
        <v>1</v>
      </c>
      <c r="G1078" s="18">
        <v>0</v>
      </c>
      <c r="H1078" t="s" s="19">
        <v>80</v>
      </c>
      <c r="I1078" t="s" s="19">
        <v>893</v>
      </c>
      <c r="J1078" s="18">
        <v>3356</v>
      </c>
      <c r="K1078" s="18">
        <v>1686</v>
      </c>
      <c r="L1078" s="18">
        <v>4751</v>
      </c>
      <c r="M1078" s="20">
        <v>0.200777</v>
      </c>
      <c r="N1078" s="18">
        <v>8</v>
      </c>
      <c r="O1078" s="18">
        <v>1</v>
      </c>
      <c r="P1078" s="18">
        <v>3</v>
      </c>
      <c r="Q1078" s="18">
        <v>0</v>
      </c>
      <c r="R1078" s="18">
        <v>5</v>
      </c>
      <c r="S1078" t="s" s="19">
        <v>38</v>
      </c>
      <c r="T1078" s="18">
        <v>0</v>
      </c>
      <c r="U1078" s="18">
        <v>0</v>
      </c>
      <c r="V1078" s="18">
        <v>100000</v>
      </c>
      <c r="W1078" t="s" s="19">
        <v>39</v>
      </c>
    </row>
    <row r="1079" ht="20.05" customHeight="1">
      <c r="A1079" s="15">
        <v>68</v>
      </c>
      <c r="B1079" t="s" s="16">
        <f>CONCATENATE($A1079,C1079,G1079,S1079,R1079)</f>
        <v>1238</v>
      </c>
      <c r="C1079" t="s" s="17">
        <v>37</v>
      </c>
      <c r="D1079" s="18">
        <v>4</v>
      </c>
      <c r="E1079" t="s" s="19">
        <v>1233</v>
      </c>
      <c r="F1079" s="18">
        <v>1</v>
      </c>
      <c r="G1079" s="18">
        <v>0</v>
      </c>
      <c r="H1079" t="s" s="19">
        <v>80</v>
      </c>
      <c r="I1079" t="s" s="19">
        <v>893</v>
      </c>
      <c r="J1079" s="18">
        <v>3356</v>
      </c>
      <c r="K1079" s="18">
        <v>1686</v>
      </c>
      <c r="L1079" s="18">
        <v>4751</v>
      </c>
      <c r="M1079" s="20">
        <v>0.201095</v>
      </c>
      <c r="N1079" s="18">
        <v>8</v>
      </c>
      <c r="O1079" s="18">
        <v>1</v>
      </c>
      <c r="P1079" s="18">
        <v>3</v>
      </c>
      <c r="Q1079" s="18">
        <v>0</v>
      </c>
      <c r="R1079" s="18">
        <v>1</v>
      </c>
      <c r="S1079" t="s" s="19">
        <v>43</v>
      </c>
      <c r="T1079" s="18">
        <v>0</v>
      </c>
      <c r="U1079" s="18">
        <v>0</v>
      </c>
      <c r="V1079" s="18">
        <v>100000</v>
      </c>
      <c r="W1079" t="s" s="19">
        <v>39</v>
      </c>
    </row>
    <row r="1080" ht="20.05" customHeight="1">
      <c r="A1080" s="15">
        <v>68</v>
      </c>
      <c r="B1080" t="s" s="16">
        <f>CONCATENATE($A1080,C1080,G1080,S1080,R1080)</f>
        <v>1239</v>
      </c>
      <c r="C1080" t="s" s="17">
        <v>37</v>
      </c>
      <c r="D1080" s="18">
        <v>4</v>
      </c>
      <c r="E1080" t="s" s="19">
        <v>1233</v>
      </c>
      <c r="F1080" s="18">
        <v>1</v>
      </c>
      <c r="G1080" s="18">
        <v>0</v>
      </c>
      <c r="H1080" t="s" s="19">
        <v>80</v>
      </c>
      <c r="I1080" t="s" s="19">
        <v>893</v>
      </c>
      <c r="J1080" s="18">
        <v>3356</v>
      </c>
      <c r="K1080" s="18">
        <v>1686</v>
      </c>
      <c r="L1080" s="18">
        <v>4751</v>
      </c>
      <c r="M1080" s="20">
        <v>0.199385</v>
      </c>
      <c r="N1080" s="18">
        <v>8</v>
      </c>
      <c r="O1080" s="18">
        <v>1</v>
      </c>
      <c r="P1080" s="18">
        <v>3</v>
      </c>
      <c r="Q1080" s="18">
        <v>0</v>
      </c>
      <c r="R1080" s="18">
        <v>3</v>
      </c>
      <c r="S1080" t="s" s="19">
        <v>43</v>
      </c>
      <c r="T1080" s="18">
        <v>0</v>
      </c>
      <c r="U1080" s="18">
        <v>0</v>
      </c>
      <c r="V1080" s="18">
        <v>100000</v>
      </c>
      <c r="W1080" t="s" s="19">
        <v>39</v>
      </c>
    </row>
    <row r="1081" ht="20.05" customHeight="1">
      <c r="A1081" s="15">
        <v>68</v>
      </c>
      <c r="B1081" t="s" s="16">
        <f>CONCATENATE($A1081,C1081,G1081,S1081,R1081)</f>
        <v>1240</v>
      </c>
      <c r="C1081" t="s" s="17">
        <v>37</v>
      </c>
      <c r="D1081" s="18">
        <v>4</v>
      </c>
      <c r="E1081" t="s" s="19">
        <v>1233</v>
      </c>
      <c r="F1081" s="18">
        <v>1</v>
      </c>
      <c r="G1081" s="18">
        <v>0</v>
      </c>
      <c r="H1081" t="s" s="19">
        <v>80</v>
      </c>
      <c r="I1081" t="s" s="19">
        <v>893</v>
      </c>
      <c r="J1081" s="18">
        <v>3356</v>
      </c>
      <c r="K1081" s="18">
        <v>1686</v>
      </c>
      <c r="L1081" s="18">
        <v>4751</v>
      </c>
      <c r="M1081" s="20">
        <v>0.200778</v>
      </c>
      <c r="N1081" s="18">
        <v>8</v>
      </c>
      <c r="O1081" s="18">
        <v>1</v>
      </c>
      <c r="P1081" s="18">
        <v>3</v>
      </c>
      <c r="Q1081" s="18">
        <v>0</v>
      </c>
      <c r="R1081" s="18">
        <v>5</v>
      </c>
      <c r="S1081" t="s" s="19">
        <v>43</v>
      </c>
      <c r="T1081" s="18">
        <v>0</v>
      </c>
      <c r="U1081" s="18">
        <v>0</v>
      </c>
      <c r="V1081" s="18">
        <v>100000</v>
      </c>
      <c r="W1081" t="s" s="19">
        <v>39</v>
      </c>
    </row>
    <row r="1082" ht="20.05" customHeight="1">
      <c r="A1082" s="15">
        <v>68</v>
      </c>
      <c r="B1082" t="s" s="16">
        <f>CONCATENATE($A1082,C1082,G1082,S1082,R1082)</f>
        <v>1241</v>
      </c>
      <c r="C1082" t="s" s="17">
        <v>37</v>
      </c>
      <c r="D1082" s="18">
        <v>4</v>
      </c>
      <c r="E1082" t="s" s="19">
        <v>1233</v>
      </c>
      <c r="F1082" s="18">
        <v>1</v>
      </c>
      <c r="G1082" s="18">
        <v>0</v>
      </c>
      <c r="H1082" t="s" s="19">
        <v>80</v>
      </c>
      <c r="I1082" t="s" s="19">
        <v>893</v>
      </c>
      <c r="J1082" s="18">
        <v>3356</v>
      </c>
      <c r="K1082" s="18">
        <v>1686</v>
      </c>
      <c r="L1082" s="18">
        <v>4751</v>
      </c>
      <c r="M1082" s="20">
        <v>0.200757</v>
      </c>
      <c r="N1082" s="18">
        <v>8</v>
      </c>
      <c r="O1082" s="18">
        <v>1</v>
      </c>
      <c r="P1082" s="18">
        <v>3</v>
      </c>
      <c r="Q1082" s="18">
        <v>0</v>
      </c>
      <c r="R1082" s="18">
        <v>1</v>
      </c>
      <c r="S1082" t="s" s="19">
        <v>47</v>
      </c>
      <c r="T1082" s="18">
        <v>0</v>
      </c>
      <c r="U1082" s="18">
        <v>0</v>
      </c>
      <c r="V1082" s="18">
        <v>100000</v>
      </c>
      <c r="W1082" t="s" s="19">
        <v>39</v>
      </c>
    </row>
    <row r="1083" ht="20.05" customHeight="1">
      <c r="A1083" s="15">
        <v>68</v>
      </c>
      <c r="B1083" t="s" s="16">
        <f>CONCATENATE($A1083,C1083,G1083,S1083,R1083)</f>
        <v>1242</v>
      </c>
      <c r="C1083" t="s" s="17">
        <v>37</v>
      </c>
      <c r="D1083" s="18">
        <v>4</v>
      </c>
      <c r="E1083" t="s" s="19">
        <v>1233</v>
      </c>
      <c r="F1083" s="18">
        <v>1</v>
      </c>
      <c r="G1083" s="18">
        <v>0</v>
      </c>
      <c r="H1083" t="s" s="19">
        <v>80</v>
      </c>
      <c r="I1083" t="s" s="19">
        <v>893</v>
      </c>
      <c r="J1083" s="18">
        <v>3356</v>
      </c>
      <c r="K1083" s="18">
        <v>1686</v>
      </c>
      <c r="L1083" s="18">
        <v>4751</v>
      </c>
      <c r="M1083" s="20">
        <v>0.201459</v>
      </c>
      <c r="N1083" s="18">
        <v>8</v>
      </c>
      <c r="O1083" s="18">
        <v>1</v>
      </c>
      <c r="P1083" s="18">
        <v>3</v>
      </c>
      <c r="Q1083" s="18">
        <v>0</v>
      </c>
      <c r="R1083" s="18">
        <v>3</v>
      </c>
      <c r="S1083" t="s" s="19">
        <v>47</v>
      </c>
      <c r="T1083" s="18">
        <v>0</v>
      </c>
      <c r="U1083" s="18">
        <v>0</v>
      </c>
      <c r="V1083" s="18">
        <v>100000</v>
      </c>
      <c r="W1083" t="s" s="19">
        <v>39</v>
      </c>
    </row>
    <row r="1084" ht="20.05" customHeight="1">
      <c r="A1084" s="15">
        <v>68</v>
      </c>
      <c r="B1084" t="s" s="16">
        <f>CONCATENATE($A1084,C1084,G1084,S1084,R1084)</f>
        <v>1243</v>
      </c>
      <c r="C1084" t="s" s="17">
        <v>37</v>
      </c>
      <c r="D1084" s="18">
        <v>4</v>
      </c>
      <c r="E1084" t="s" s="19">
        <v>1233</v>
      </c>
      <c r="F1084" s="18">
        <v>1</v>
      </c>
      <c r="G1084" s="18">
        <v>0</v>
      </c>
      <c r="H1084" t="s" s="19">
        <v>80</v>
      </c>
      <c r="I1084" t="s" s="19">
        <v>893</v>
      </c>
      <c r="J1084" s="18">
        <v>3356</v>
      </c>
      <c r="K1084" s="18">
        <v>1686</v>
      </c>
      <c r="L1084" s="18">
        <v>4751</v>
      </c>
      <c r="M1084" s="20">
        <v>0.201159</v>
      </c>
      <c r="N1084" s="18">
        <v>8</v>
      </c>
      <c r="O1084" s="18">
        <v>1</v>
      </c>
      <c r="P1084" s="18">
        <v>3</v>
      </c>
      <c r="Q1084" s="18">
        <v>0</v>
      </c>
      <c r="R1084" s="18">
        <v>5</v>
      </c>
      <c r="S1084" t="s" s="19">
        <v>47</v>
      </c>
      <c r="T1084" s="18">
        <v>0</v>
      </c>
      <c r="U1084" s="18">
        <v>0</v>
      </c>
      <c r="V1084" s="18">
        <v>100000</v>
      </c>
      <c r="W1084" t="s" s="19">
        <v>39</v>
      </c>
    </row>
    <row r="1085" ht="20.05" customHeight="1">
      <c r="A1085" s="15">
        <v>68</v>
      </c>
      <c r="B1085" t="s" s="16">
        <f>CONCATENATE($A1085,C1085,G1085,S1085,R1085)</f>
        <v>1244</v>
      </c>
      <c r="C1085" t="s" s="17">
        <v>31</v>
      </c>
      <c r="D1085" s="18">
        <v>4</v>
      </c>
      <c r="E1085" t="s" s="19">
        <v>1233</v>
      </c>
      <c r="F1085" s="18">
        <v>0</v>
      </c>
      <c r="G1085" s="18">
        <v>1</v>
      </c>
      <c r="H1085" t="s" s="19">
        <v>63</v>
      </c>
      <c r="I1085" t="s" s="19">
        <v>1234</v>
      </c>
      <c r="J1085" s="18">
        <v>7318</v>
      </c>
      <c r="K1085" s="18">
        <v>3674</v>
      </c>
      <c r="L1085" s="18">
        <v>11576</v>
      </c>
      <c r="M1085" s="20">
        <v>1800.11</v>
      </c>
      <c r="N1085" s="18">
        <v>8</v>
      </c>
      <c r="O1085" s="18">
        <v>1</v>
      </c>
      <c r="P1085" t="s" s="19">
        <v>35</v>
      </c>
      <c r="Q1085" t="s" s="19">
        <v>35</v>
      </c>
      <c r="R1085" t="s" s="19">
        <v>35</v>
      </c>
      <c r="S1085" t="s" s="19">
        <v>35</v>
      </c>
      <c r="T1085" t="s" s="19">
        <v>35</v>
      </c>
      <c r="U1085" t="s" s="19">
        <v>35</v>
      </c>
      <c r="V1085" t="s" s="19">
        <v>35</v>
      </c>
      <c r="W1085" t="s" s="19">
        <v>35</v>
      </c>
    </row>
    <row r="1086" ht="20.05" customHeight="1">
      <c r="A1086" s="15">
        <v>68</v>
      </c>
      <c r="B1086" t="s" s="16">
        <f>CONCATENATE($A1086,C1086,G1086,S1086,R1086)</f>
        <v>1245</v>
      </c>
      <c r="C1086" t="s" s="17">
        <v>52</v>
      </c>
      <c r="D1086" s="18">
        <v>4</v>
      </c>
      <c r="E1086" t="s" s="19">
        <v>1233</v>
      </c>
      <c r="F1086" s="18">
        <v>1</v>
      </c>
      <c r="G1086" s="18">
        <v>1</v>
      </c>
      <c r="H1086" t="s" s="19">
        <v>80</v>
      </c>
      <c r="I1086" t="s" s="19">
        <v>896</v>
      </c>
      <c r="J1086" s="18">
        <v>1252</v>
      </c>
      <c r="K1086" s="18">
        <v>634</v>
      </c>
      <c r="L1086" s="18">
        <v>1411</v>
      </c>
      <c r="M1086" s="20">
        <v>0.320462</v>
      </c>
      <c r="N1086" s="18">
        <v>8</v>
      </c>
      <c r="O1086" s="18">
        <v>1</v>
      </c>
      <c r="P1086" t="s" s="19">
        <v>35</v>
      </c>
      <c r="Q1086" t="s" s="19">
        <v>35</v>
      </c>
      <c r="R1086" t="s" s="19">
        <v>35</v>
      </c>
      <c r="S1086" t="s" s="19">
        <v>35</v>
      </c>
      <c r="T1086" t="s" s="19">
        <v>35</v>
      </c>
      <c r="U1086" t="s" s="19">
        <v>35</v>
      </c>
      <c r="V1086" t="s" s="19">
        <v>35</v>
      </c>
      <c r="W1086" t="s" s="19">
        <v>35</v>
      </c>
    </row>
    <row r="1087" ht="20.05" customHeight="1">
      <c r="A1087" s="15">
        <v>68</v>
      </c>
      <c r="B1087" t="s" s="16">
        <f>CONCATENATE($A1087,C1087,G1087,S1087,R1087)</f>
        <v>1246</v>
      </c>
      <c r="C1087" t="s" s="17">
        <v>37</v>
      </c>
      <c r="D1087" s="18">
        <v>4</v>
      </c>
      <c r="E1087" t="s" s="19">
        <v>1233</v>
      </c>
      <c r="F1087" s="18">
        <v>1</v>
      </c>
      <c r="G1087" s="18">
        <v>1</v>
      </c>
      <c r="H1087" t="s" s="19">
        <v>80</v>
      </c>
      <c r="I1087" t="s" s="19">
        <v>893</v>
      </c>
      <c r="J1087" s="18">
        <v>3356</v>
      </c>
      <c r="K1087" s="18">
        <v>1686</v>
      </c>
      <c r="L1087" s="18">
        <v>4751</v>
      </c>
      <c r="M1087" s="20">
        <v>0.201364</v>
      </c>
      <c r="N1087" s="18">
        <v>8</v>
      </c>
      <c r="O1087" s="18">
        <v>1</v>
      </c>
      <c r="P1087" s="18">
        <v>3</v>
      </c>
      <c r="Q1087" s="18">
        <v>0</v>
      </c>
      <c r="R1087" s="18">
        <v>3</v>
      </c>
      <c r="S1087" t="s" s="19">
        <v>43</v>
      </c>
      <c r="T1087" s="18">
        <v>0</v>
      </c>
      <c r="U1087" s="18">
        <v>0</v>
      </c>
      <c r="V1087" s="18">
        <v>100000</v>
      </c>
      <c r="W1087" t="s" s="19">
        <v>55</v>
      </c>
    </row>
    <row r="1088" ht="20.05" customHeight="1">
      <c r="A1088" s="15">
        <v>68</v>
      </c>
      <c r="B1088" t="s" s="16">
        <f>CONCATENATE($A1088,C1088,G1088,S1088,R1088)</f>
        <v>1247</v>
      </c>
      <c r="C1088" t="s" s="17">
        <v>57</v>
      </c>
      <c r="D1088" s="18">
        <v>4</v>
      </c>
      <c r="E1088" t="s" s="19">
        <v>1233</v>
      </c>
      <c r="F1088" s="18">
        <v>0</v>
      </c>
      <c r="G1088" s="18">
        <v>0</v>
      </c>
      <c r="H1088" t="s" s="19">
        <v>63</v>
      </c>
      <c r="I1088" t="s" s="19">
        <v>909</v>
      </c>
      <c r="J1088" s="18">
        <v>7808</v>
      </c>
      <c r="K1088" s="18">
        <v>3912</v>
      </c>
      <c r="L1088" s="18">
        <v>12280</v>
      </c>
      <c r="M1088" s="20">
        <v>1813.54</v>
      </c>
      <c r="N1088" s="18">
        <v>4</v>
      </c>
      <c r="O1088" s="18">
        <v>1</v>
      </c>
      <c r="P1088" t="s" s="19">
        <v>35</v>
      </c>
      <c r="Q1088" t="s" s="19">
        <v>35</v>
      </c>
      <c r="R1088" t="s" s="19">
        <v>35</v>
      </c>
      <c r="S1088" t="s" s="19">
        <v>35</v>
      </c>
      <c r="T1088" t="s" s="19">
        <v>35</v>
      </c>
      <c r="U1088" t="s" s="19">
        <v>35</v>
      </c>
      <c r="V1088" t="s" s="19">
        <v>35</v>
      </c>
      <c r="W1088" t="s" s="19">
        <v>35</v>
      </c>
    </row>
    <row r="1089" ht="20.05" customHeight="1">
      <c r="A1089" s="15">
        <v>68</v>
      </c>
      <c r="B1089" t="s" s="16">
        <f>CONCATENATE($A1089,C1089,G1089,S1089,R1089)</f>
        <v>1248</v>
      </c>
      <c r="C1089" t="s" s="17">
        <v>60</v>
      </c>
      <c r="D1089" s="18">
        <v>4</v>
      </c>
      <c r="E1089" t="s" s="19">
        <v>1233</v>
      </c>
      <c r="F1089" s="18">
        <v>0</v>
      </c>
      <c r="G1089" s="18">
        <v>0</v>
      </c>
      <c r="H1089" t="s" s="19">
        <v>63</v>
      </c>
      <c r="I1089" t="s" s="19">
        <v>909</v>
      </c>
      <c r="J1089" s="18">
        <v>7808</v>
      </c>
      <c r="K1089" s="18">
        <v>3912</v>
      </c>
      <c r="L1089" s="18">
        <v>12280</v>
      </c>
      <c r="M1089" s="20">
        <v>1812.2</v>
      </c>
      <c r="N1089" s="18">
        <v>4</v>
      </c>
      <c r="O1089" s="18">
        <v>1</v>
      </c>
      <c r="P1089" t="s" s="19">
        <v>35</v>
      </c>
      <c r="Q1089" t="s" s="19">
        <v>35</v>
      </c>
      <c r="R1089" t="s" s="19">
        <v>35</v>
      </c>
      <c r="S1089" t="s" s="19">
        <v>35</v>
      </c>
      <c r="T1089" t="s" s="19">
        <v>35</v>
      </c>
      <c r="U1089" t="s" s="19">
        <v>35</v>
      </c>
      <c r="V1089" t="s" s="19">
        <v>35</v>
      </c>
      <c r="W1089" t="s" s="19">
        <v>35</v>
      </c>
    </row>
    <row r="1090" ht="20.05" customHeight="1">
      <c r="A1090" s="15">
        <v>68</v>
      </c>
      <c r="B1090" t="s" s="16">
        <f>CONCATENATE($A1090,C1090,G1090,S1090,R1090)</f>
        <v>1249</v>
      </c>
      <c r="C1090" t="s" s="17">
        <v>62</v>
      </c>
      <c r="D1090" s="18">
        <v>4</v>
      </c>
      <c r="E1090" t="s" s="19">
        <v>1233</v>
      </c>
      <c r="F1090" s="18">
        <v>0</v>
      </c>
      <c r="G1090" s="18">
        <v>0</v>
      </c>
      <c r="H1090" t="s" s="19">
        <v>63</v>
      </c>
      <c r="I1090" t="s" s="19">
        <v>909</v>
      </c>
      <c r="J1090" s="18">
        <v>7808</v>
      </c>
      <c r="K1090" s="18">
        <v>3912</v>
      </c>
      <c r="L1090" s="18">
        <v>12300</v>
      </c>
      <c r="M1090" s="20">
        <v>1810.13</v>
      </c>
      <c r="N1090" s="18">
        <v>4</v>
      </c>
      <c r="O1090" s="18">
        <v>1</v>
      </c>
      <c r="P1090" t="s" s="19">
        <v>35</v>
      </c>
      <c r="Q1090" t="s" s="19">
        <v>35</v>
      </c>
      <c r="R1090" t="s" s="19">
        <v>35</v>
      </c>
      <c r="S1090" t="s" s="19">
        <v>35</v>
      </c>
      <c r="T1090" t="s" s="19">
        <v>35</v>
      </c>
      <c r="U1090" t="s" s="19">
        <v>35</v>
      </c>
      <c r="V1090" t="s" s="19">
        <v>35</v>
      </c>
      <c r="W1090" t="s" s="19">
        <v>35</v>
      </c>
    </row>
    <row r="1091" ht="20.05" customHeight="1">
      <c r="A1091" s="15">
        <v>69</v>
      </c>
      <c r="B1091" t="s" s="16">
        <f>CONCATENATE($A1091,C1091,G1091,S1091,R1091)</f>
        <v>1250</v>
      </c>
      <c r="C1091" t="s" s="17">
        <v>31</v>
      </c>
      <c r="D1091" s="18">
        <v>4</v>
      </c>
      <c r="E1091" t="s" s="19">
        <v>1251</v>
      </c>
      <c r="F1091" s="18">
        <v>0</v>
      </c>
      <c r="G1091" s="18">
        <v>0</v>
      </c>
      <c r="H1091" t="s" s="19">
        <v>33</v>
      </c>
      <c r="I1091" t="s" s="19">
        <v>1252</v>
      </c>
      <c r="J1091" s="18">
        <v>6224</v>
      </c>
      <c r="K1091" s="18">
        <v>3120</v>
      </c>
      <c r="L1091" s="18">
        <v>9616</v>
      </c>
      <c r="M1091" s="20">
        <v>0.115667</v>
      </c>
      <c r="N1091" s="18">
        <v>8</v>
      </c>
      <c r="O1091" s="18">
        <v>1</v>
      </c>
      <c r="P1091" t="s" s="19">
        <v>35</v>
      </c>
      <c r="Q1091" t="s" s="19">
        <v>35</v>
      </c>
      <c r="R1091" t="s" s="19">
        <v>35</v>
      </c>
      <c r="S1091" t="s" s="19">
        <v>35</v>
      </c>
      <c r="T1091" t="s" s="19">
        <v>35</v>
      </c>
      <c r="U1091" t="s" s="19">
        <v>35</v>
      </c>
      <c r="V1091" t="s" s="19">
        <v>35</v>
      </c>
      <c r="W1091" t="s" s="19">
        <v>35</v>
      </c>
    </row>
    <row r="1092" ht="20.05" customHeight="1">
      <c r="A1092" s="15">
        <v>69</v>
      </c>
      <c r="B1092" t="s" s="16">
        <f>CONCATENATE($A1092,C1092,G1092,S1092,R1092)</f>
        <v>1253</v>
      </c>
      <c r="C1092" t="s" s="17">
        <v>37</v>
      </c>
      <c r="D1092" s="18">
        <v>4</v>
      </c>
      <c r="E1092" t="s" s="19">
        <v>1251</v>
      </c>
      <c r="F1092" s="18">
        <v>0</v>
      </c>
      <c r="G1092" s="18">
        <v>0</v>
      </c>
      <c r="H1092" t="s" s="19">
        <v>33</v>
      </c>
      <c r="I1092" t="s" s="19">
        <v>1252</v>
      </c>
      <c r="J1092" s="18">
        <v>6224</v>
      </c>
      <c r="K1092" s="18">
        <v>3120</v>
      </c>
      <c r="L1092" s="18">
        <v>9616</v>
      </c>
      <c r="M1092" s="20">
        <v>0.279358</v>
      </c>
      <c r="N1092" s="18">
        <v>8</v>
      </c>
      <c r="O1092" s="18">
        <v>1</v>
      </c>
      <c r="P1092" s="18">
        <v>5</v>
      </c>
      <c r="Q1092" s="18">
        <v>4</v>
      </c>
      <c r="R1092" s="18">
        <v>1</v>
      </c>
      <c r="S1092" t="s" s="19">
        <v>38</v>
      </c>
      <c r="T1092" s="18">
        <v>0</v>
      </c>
      <c r="U1092" s="18">
        <v>0</v>
      </c>
      <c r="V1092" s="18">
        <v>100000</v>
      </c>
      <c r="W1092" t="s" s="19">
        <v>39</v>
      </c>
    </row>
    <row r="1093" ht="20.05" customHeight="1">
      <c r="A1093" s="15">
        <v>69</v>
      </c>
      <c r="B1093" t="s" s="16">
        <f>CONCATENATE($A1093,C1093,G1093,S1093,R1093)</f>
        <v>1254</v>
      </c>
      <c r="C1093" t="s" s="17">
        <v>37</v>
      </c>
      <c r="D1093" s="18">
        <v>4</v>
      </c>
      <c r="E1093" t="s" s="19">
        <v>1251</v>
      </c>
      <c r="F1093" s="18">
        <v>0</v>
      </c>
      <c r="G1093" s="18">
        <v>0</v>
      </c>
      <c r="H1093" t="s" s="19">
        <v>33</v>
      </c>
      <c r="I1093" t="s" s="19">
        <v>1252</v>
      </c>
      <c r="J1093" s="18">
        <v>6224</v>
      </c>
      <c r="K1093" s="18">
        <v>3120</v>
      </c>
      <c r="L1093" s="18">
        <v>9616</v>
      </c>
      <c r="M1093" s="20">
        <v>0.132884</v>
      </c>
      <c r="N1093" s="18">
        <v>8</v>
      </c>
      <c r="O1093" s="18">
        <v>1</v>
      </c>
      <c r="P1093" s="18">
        <v>3</v>
      </c>
      <c r="Q1093" s="18">
        <v>2</v>
      </c>
      <c r="R1093" s="18">
        <v>3</v>
      </c>
      <c r="S1093" t="s" s="19">
        <v>38</v>
      </c>
      <c r="T1093" s="18">
        <v>0</v>
      </c>
      <c r="U1093" s="18">
        <v>0</v>
      </c>
      <c r="V1093" s="18">
        <v>100000</v>
      </c>
      <c r="W1093" t="s" s="19">
        <v>39</v>
      </c>
    </row>
    <row r="1094" ht="20.05" customHeight="1">
      <c r="A1094" s="15">
        <v>69</v>
      </c>
      <c r="B1094" t="s" s="16">
        <f>CONCATENATE($A1094,C1094,G1094,S1094,R1094)</f>
        <v>1255</v>
      </c>
      <c r="C1094" t="s" s="17">
        <v>37</v>
      </c>
      <c r="D1094" s="18">
        <v>4</v>
      </c>
      <c r="E1094" t="s" s="19">
        <v>1251</v>
      </c>
      <c r="F1094" s="18">
        <v>0</v>
      </c>
      <c r="G1094" s="18">
        <v>0</v>
      </c>
      <c r="H1094" t="s" s="19">
        <v>33</v>
      </c>
      <c r="I1094" t="s" s="19">
        <v>1252</v>
      </c>
      <c r="J1094" s="18">
        <v>6224</v>
      </c>
      <c r="K1094" s="18">
        <v>3120</v>
      </c>
      <c r="L1094" s="18">
        <v>9616</v>
      </c>
      <c r="M1094" s="20">
        <v>0.131458</v>
      </c>
      <c r="N1094" s="18">
        <v>8</v>
      </c>
      <c r="O1094" s="18">
        <v>1</v>
      </c>
      <c r="P1094" s="18">
        <v>3</v>
      </c>
      <c r="Q1094" s="18">
        <v>2</v>
      </c>
      <c r="R1094" s="18">
        <v>5</v>
      </c>
      <c r="S1094" t="s" s="19">
        <v>38</v>
      </c>
      <c r="T1094" s="18">
        <v>0</v>
      </c>
      <c r="U1094" s="18">
        <v>0</v>
      </c>
      <c r="V1094" s="18">
        <v>100000</v>
      </c>
      <c r="W1094" t="s" s="19">
        <v>39</v>
      </c>
    </row>
    <row r="1095" ht="20.05" customHeight="1">
      <c r="A1095" s="15">
        <v>69</v>
      </c>
      <c r="B1095" t="s" s="16">
        <f>CONCATENATE($A1095,C1095,G1095,S1095,R1095)</f>
        <v>1256</v>
      </c>
      <c r="C1095" t="s" s="17">
        <v>37</v>
      </c>
      <c r="D1095" s="18">
        <v>4</v>
      </c>
      <c r="E1095" t="s" s="19">
        <v>1251</v>
      </c>
      <c r="F1095" s="18">
        <v>0</v>
      </c>
      <c r="G1095" s="18">
        <v>0</v>
      </c>
      <c r="H1095" t="s" s="19">
        <v>33</v>
      </c>
      <c r="I1095" t="s" s="19">
        <v>1252</v>
      </c>
      <c r="J1095" s="18">
        <v>6224</v>
      </c>
      <c r="K1095" s="18">
        <v>3120</v>
      </c>
      <c r="L1095" s="18">
        <v>9616</v>
      </c>
      <c r="M1095" s="20">
        <v>0.282614</v>
      </c>
      <c r="N1095" s="18">
        <v>8</v>
      </c>
      <c r="O1095" s="18">
        <v>1</v>
      </c>
      <c r="P1095" s="18">
        <v>5</v>
      </c>
      <c r="Q1095" s="18">
        <v>4</v>
      </c>
      <c r="R1095" s="18">
        <v>1</v>
      </c>
      <c r="S1095" t="s" s="19">
        <v>43</v>
      </c>
      <c r="T1095" s="18">
        <v>0</v>
      </c>
      <c r="U1095" s="18">
        <v>0</v>
      </c>
      <c r="V1095" s="18">
        <v>100000</v>
      </c>
      <c r="W1095" t="s" s="19">
        <v>39</v>
      </c>
    </row>
    <row r="1096" ht="20.05" customHeight="1">
      <c r="A1096" s="15">
        <v>69</v>
      </c>
      <c r="B1096" t="s" s="16">
        <f>CONCATENATE($A1096,C1096,G1096,S1096,R1096)</f>
        <v>1257</v>
      </c>
      <c r="C1096" t="s" s="17">
        <v>37</v>
      </c>
      <c r="D1096" s="18">
        <v>4</v>
      </c>
      <c r="E1096" t="s" s="19">
        <v>1251</v>
      </c>
      <c r="F1096" s="18">
        <v>0</v>
      </c>
      <c r="G1096" s="18">
        <v>0</v>
      </c>
      <c r="H1096" t="s" s="19">
        <v>33</v>
      </c>
      <c r="I1096" t="s" s="19">
        <v>1252</v>
      </c>
      <c r="J1096" s="18">
        <v>6224</v>
      </c>
      <c r="K1096" s="18">
        <v>3120</v>
      </c>
      <c r="L1096" s="18">
        <v>9616</v>
      </c>
      <c r="M1096" s="20">
        <v>0.132562</v>
      </c>
      <c r="N1096" s="18">
        <v>8</v>
      </c>
      <c r="O1096" s="18">
        <v>1</v>
      </c>
      <c r="P1096" s="18">
        <v>3</v>
      </c>
      <c r="Q1096" s="18">
        <v>2</v>
      </c>
      <c r="R1096" s="18">
        <v>3</v>
      </c>
      <c r="S1096" t="s" s="19">
        <v>43</v>
      </c>
      <c r="T1096" s="18">
        <v>0</v>
      </c>
      <c r="U1096" s="18">
        <v>0</v>
      </c>
      <c r="V1096" s="18">
        <v>100000</v>
      </c>
      <c r="W1096" t="s" s="19">
        <v>39</v>
      </c>
    </row>
    <row r="1097" ht="20.05" customHeight="1">
      <c r="A1097" s="15">
        <v>69</v>
      </c>
      <c r="B1097" t="s" s="16">
        <f>CONCATENATE($A1097,C1097,G1097,S1097,R1097)</f>
        <v>1258</v>
      </c>
      <c r="C1097" t="s" s="17">
        <v>37</v>
      </c>
      <c r="D1097" s="18">
        <v>4</v>
      </c>
      <c r="E1097" t="s" s="19">
        <v>1251</v>
      </c>
      <c r="F1097" s="18">
        <v>0</v>
      </c>
      <c r="G1097" s="18">
        <v>0</v>
      </c>
      <c r="H1097" t="s" s="19">
        <v>33</v>
      </c>
      <c r="I1097" t="s" s="19">
        <v>1252</v>
      </c>
      <c r="J1097" s="18">
        <v>6224</v>
      </c>
      <c r="K1097" s="18">
        <v>3120</v>
      </c>
      <c r="L1097" s="18">
        <v>9616</v>
      </c>
      <c r="M1097" s="20">
        <v>0.132611</v>
      </c>
      <c r="N1097" s="18">
        <v>8</v>
      </c>
      <c r="O1097" s="18">
        <v>1</v>
      </c>
      <c r="P1097" s="18">
        <v>3</v>
      </c>
      <c r="Q1097" s="18">
        <v>2</v>
      </c>
      <c r="R1097" s="18">
        <v>5</v>
      </c>
      <c r="S1097" t="s" s="19">
        <v>43</v>
      </c>
      <c r="T1097" s="18">
        <v>0</v>
      </c>
      <c r="U1097" s="18">
        <v>0</v>
      </c>
      <c r="V1097" s="18">
        <v>100000</v>
      </c>
      <c r="W1097" t="s" s="19">
        <v>39</v>
      </c>
    </row>
    <row r="1098" ht="20.05" customHeight="1">
      <c r="A1098" s="15">
        <v>69</v>
      </c>
      <c r="B1098" t="s" s="16">
        <f>CONCATENATE($A1098,C1098,G1098,S1098,R1098)</f>
        <v>1259</v>
      </c>
      <c r="C1098" t="s" s="17">
        <v>37</v>
      </c>
      <c r="D1098" s="18">
        <v>4</v>
      </c>
      <c r="E1098" t="s" s="19">
        <v>1251</v>
      </c>
      <c r="F1098" s="18">
        <v>0</v>
      </c>
      <c r="G1098" s="18">
        <v>0</v>
      </c>
      <c r="H1098" t="s" s="19">
        <v>33</v>
      </c>
      <c r="I1098" t="s" s="19">
        <v>1252</v>
      </c>
      <c r="J1098" s="18">
        <v>6224</v>
      </c>
      <c r="K1098" s="18">
        <v>3120</v>
      </c>
      <c r="L1098" s="18">
        <v>9616</v>
      </c>
      <c r="M1098" s="20">
        <v>0.281555</v>
      </c>
      <c r="N1098" s="18">
        <v>8</v>
      </c>
      <c r="O1098" s="18">
        <v>1</v>
      </c>
      <c r="P1098" s="18">
        <v>5</v>
      </c>
      <c r="Q1098" s="18">
        <v>4</v>
      </c>
      <c r="R1098" s="18">
        <v>1</v>
      </c>
      <c r="S1098" t="s" s="19">
        <v>47</v>
      </c>
      <c r="T1098" s="18">
        <v>0</v>
      </c>
      <c r="U1098" s="18">
        <v>0</v>
      </c>
      <c r="V1098" s="18">
        <v>100000</v>
      </c>
      <c r="W1098" t="s" s="19">
        <v>39</v>
      </c>
    </row>
    <row r="1099" ht="20.05" customHeight="1">
      <c r="A1099" s="15">
        <v>69</v>
      </c>
      <c r="B1099" t="s" s="16">
        <f>CONCATENATE($A1099,C1099,G1099,S1099,R1099)</f>
        <v>1260</v>
      </c>
      <c r="C1099" t="s" s="17">
        <v>37</v>
      </c>
      <c r="D1099" s="18">
        <v>4</v>
      </c>
      <c r="E1099" t="s" s="19">
        <v>1251</v>
      </c>
      <c r="F1099" s="18">
        <v>0</v>
      </c>
      <c r="G1099" s="18">
        <v>0</v>
      </c>
      <c r="H1099" t="s" s="19">
        <v>33</v>
      </c>
      <c r="I1099" t="s" s="19">
        <v>1252</v>
      </c>
      <c r="J1099" s="18">
        <v>6224</v>
      </c>
      <c r="K1099" s="18">
        <v>3120</v>
      </c>
      <c r="L1099" s="18">
        <v>9616</v>
      </c>
      <c r="M1099" s="20">
        <v>0.132262</v>
      </c>
      <c r="N1099" s="18">
        <v>8</v>
      </c>
      <c r="O1099" s="18">
        <v>1</v>
      </c>
      <c r="P1099" s="18">
        <v>3</v>
      </c>
      <c r="Q1099" s="18">
        <v>2</v>
      </c>
      <c r="R1099" s="18">
        <v>3</v>
      </c>
      <c r="S1099" t="s" s="19">
        <v>47</v>
      </c>
      <c r="T1099" s="18">
        <v>0</v>
      </c>
      <c r="U1099" s="18">
        <v>0</v>
      </c>
      <c r="V1099" s="18">
        <v>100000</v>
      </c>
      <c r="W1099" t="s" s="19">
        <v>39</v>
      </c>
    </row>
    <row r="1100" ht="20.05" customHeight="1">
      <c r="A1100" s="15">
        <v>69</v>
      </c>
      <c r="B1100" t="s" s="16">
        <f>CONCATENATE($A1100,C1100,G1100,S1100,R1100)</f>
        <v>1261</v>
      </c>
      <c r="C1100" t="s" s="17">
        <v>37</v>
      </c>
      <c r="D1100" s="18">
        <v>4</v>
      </c>
      <c r="E1100" t="s" s="19">
        <v>1251</v>
      </c>
      <c r="F1100" s="18">
        <v>0</v>
      </c>
      <c r="G1100" s="18">
        <v>0</v>
      </c>
      <c r="H1100" t="s" s="19">
        <v>33</v>
      </c>
      <c r="I1100" t="s" s="19">
        <v>1252</v>
      </c>
      <c r="J1100" s="18">
        <v>6224</v>
      </c>
      <c r="K1100" s="18">
        <v>3120</v>
      </c>
      <c r="L1100" s="18">
        <v>9616</v>
      </c>
      <c r="M1100" s="20">
        <v>0.133059</v>
      </c>
      <c r="N1100" s="18">
        <v>8</v>
      </c>
      <c r="O1100" s="18">
        <v>1</v>
      </c>
      <c r="P1100" s="18">
        <v>3</v>
      </c>
      <c r="Q1100" s="18">
        <v>2</v>
      </c>
      <c r="R1100" s="18">
        <v>5</v>
      </c>
      <c r="S1100" t="s" s="19">
        <v>47</v>
      </c>
      <c r="T1100" s="18">
        <v>0</v>
      </c>
      <c r="U1100" s="18">
        <v>0</v>
      </c>
      <c r="V1100" s="18">
        <v>100000</v>
      </c>
      <c r="W1100" t="s" s="19">
        <v>39</v>
      </c>
    </row>
    <row r="1101" ht="20.05" customHeight="1">
      <c r="A1101" s="15">
        <v>69</v>
      </c>
      <c r="B1101" t="s" s="16">
        <f>CONCATENATE($A1101,C1101,G1101,S1101,R1101)</f>
        <v>1262</v>
      </c>
      <c r="C1101" t="s" s="17">
        <v>31</v>
      </c>
      <c r="D1101" s="18">
        <v>4</v>
      </c>
      <c r="E1101" t="s" s="19">
        <v>1251</v>
      </c>
      <c r="F1101" s="18">
        <v>0</v>
      </c>
      <c r="G1101" s="18">
        <v>1</v>
      </c>
      <c r="H1101" t="s" s="19">
        <v>33</v>
      </c>
      <c r="I1101" t="s" s="19">
        <v>1252</v>
      </c>
      <c r="J1101" s="18">
        <v>6235</v>
      </c>
      <c r="K1101" s="18">
        <v>3131</v>
      </c>
      <c r="L1101" s="18">
        <v>9638</v>
      </c>
      <c r="M1101" s="20">
        <v>0.115518</v>
      </c>
      <c r="N1101" s="18">
        <v>8</v>
      </c>
      <c r="O1101" s="18">
        <v>1</v>
      </c>
      <c r="P1101" t="s" s="19">
        <v>35</v>
      </c>
      <c r="Q1101" t="s" s="19">
        <v>35</v>
      </c>
      <c r="R1101" t="s" s="19">
        <v>35</v>
      </c>
      <c r="S1101" t="s" s="19">
        <v>35</v>
      </c>
      <c r="T1101" t="s" s="19">
        <v>35</v>
      </c>
      <c r="U1101" t="s" s="19">
        <v>35</v>
      </c>
      <c r="V1101" t="s" s="19">
        <v>35</v>
      </c>
      <c r="W1101" t="s" s="19">
        <v>35</v>
      </c>
    </row>
    <row r="1102" ht="20.05" customHeight="1">
      <c r="A1102" s="15">
        <v>69</v>
      </c>
      <c r="B1102" t="s" s="16">
        <f>CONCATENATE($A1102,C1102,G1102,S1102,R1102)</f>
        <v>1263</v>
      </c>
      <c r="C1102" t="s" s="17">
        <v>52</v>
      </c>
      <c r="D1102" s="18">
        <v>4</v>
      </c>
      <c r="E1102" t="s" s="19">
        <v>1251</v>
      </c>
      <c r="F1102" s="18">
        <v>0</v>
      </c>
      <c r="G1102" s="18">
        <v>1</v>
      </c>
      <c r="H1102" t="s" s="19">
        <v>33</v>
      </c>
      <c r="I1102" t="s" s="19">
        <v>896</v>
      </c>
      <c r="J1102" s="18">
        <v>1204</v>
      </c>
      <c r="K1102" s="18">
        <v>610</v>
      </c>
      <c r="L1102" s="18">
        <v>1381</v>
      </c>
      <c r="M1102" s="20">
        <v>0.410311</v>
      </c>
      <c r="N1102" s="18">
        <v>8</v>
      </c>
      <c r="O1102" s="18">
        <v>1</v>
      </c>
      <c r="P1102" t="s" s="19">
        <v>35</v>
      </c>
      <c r="Q1102" t="s" s="19">
        <v>35</v>
      </c>
      <c r="R1102" t="s" s="19">
        <v>35</v>
      </c>
      <c r="S1102" t="s" s="19">
        <v>35</v>
      </c>
      <c r="T1102" t="s" s="19">
        <v>35</v>
      </c>
      <c r="U1102" t="s" s="19">
        <v>35</v>
      </c>
      <c r="V1102" t="s" s="19">
        <v>35</v>
      </c>
      <c r="W1102" t="s" s="19">
        <v>35</v>
      </c>
    </row>
    <row r="1103" ht="20.05" customHeight="1">
      <c r="A1103" s="15">
        <v>69</v>
      </c>
      <c r="B1103" t="s" s="16">
        <f>CONCATENATE($A1103,C1103,G1103,S1103,R1103)</f>
        <v>1264</v>
      </c>
      <c r="C1103" t="s" s="17">
        <v>37</v>
      </c>
      <c r="D1103" s="18">
        <v>4</v>
      </c>
      <c r="E1103" t="s" s="19">
        <v>1251</v>
      </c>
      <c r="F1103" s="18">
        <v>0</v>
      </c>
      <c r="G1103" s="18">
        <v>1</v>
      </c>
      <c r="H1103" t="s" s="19">
        <v>33</v>
      </c>
      <c r="I1103" t="s" s="19">
        <v>1252</v>
      </c>
      <c r="J1103" s="18">
        <v>6224</v>
      </c>
      <c r="K1103" s="18">
        <v>3120</v>
      </c>
      <c r="L1103" s="18">
        <v>9616</v>
      </c>
      <c r="M1103" s="20">
        <v>0.133435</v>
      </c>
      <c r="N1103" s="18">
        <v>8</v>
      </c>
      <c r="O1103" s="18">
        <v>1</v>
      </c>
      <c r="P1103" s="18">
        <v>3</v>
      </c>
      <c r="Q1103" s="18">
        <v>2</v>
      </c>
      <c r="R1103" s="18">
        <v>3</v>
      </c>
      <c r="S1103" t="s" s="19">
        <v>43</v>
      </c>
      <c r="T1103" s="18">
        <v>0</v>
      </c>
      <c r="U1103" s="18">
        <v>0</v>
      </c>
      <c r="V1103" s="18">
        <v>100000</v>
      </c>
      <c r="W1103" t="s" s="19">
        <v>55</v>
      </c>
    </row>
    <row r="1104" ht="20.05" customHeight="1">
      <c r="A1104" s="15">
        <v>69</v>
      </c>
      <c r="B1104" t="s" s="16">
        <f>CONCATENATE($A1104,C1104,G1104,S1104,R1104)</f>
        <v>1265</v>
      </c>
      <c r="C1104" t="s" s="17">
        <v>57</v>
      </c>
      <c r="D1104" s="18">
        <v>4</v>
      </c>
      <c r="E1104" t="s" s="19">
        <v>1251</v>
      </c>
      <c r="F1104" s="18">
        <v>0</v>
      </c>
      <c r="G1104" s="18">
        <v>0</v>
      </c>
      <c r="H1104" t="s" s="19">
        <v>63</v>
      </c>
      <c r="I1104" t="s" s="19">
        <v>909</v>
      </c>
      <c r="J1104" s="18">
        <v>7848</v>
      </c>
      <c r="K1104" s="18">
        <v>3932</v>
      </c>
      <c r="L1104" s="18">
        <v>12394</v>
      </c>
      <c r="M1104" s="20">
        <v>1800.8</v>
      </c>
      <c r="N1104" s="18">
        <v>4</v>
      </c>
      <c r="O1104" s="18">
        <v>1</v>
      </c>
      <c r="P1104" t="s" s="19">
        <v>35</v>
      </c>
      <c r="Q1104" t="s" s="19">
        <v>35</v>
      </c>
      <c r="R1104" t="s" s="19">
        <v>35</v>
      </c>
      <c r="S1104" t="s" s="19">
        <v>35</v>
      </c>
      <c r="T1104" t="s" s="19">
        <v>35</v>
      </c>
      <c r="U1104" t="s" s="19">
        <v>35</v>
      </c>
      <c r="V1104" t="s" s="19">
        <v>35</v>
      </c>
      <c r="W1104" t="s" s="19">
        <v>35</v>
      </c>
    </row>
    <row r="1105" ht="20.05" customHeight="1">
      <c r="A1105" s="15">
        <v>69</v>
      </c>
      <c r="B1105" t="s" s="16">
        <f>CONCATENATE($A1105,C1105,G1105,S1105,R1105)</f>
        <v>1266</v>
      </c>
      <c r="C1105" t="s" s="17">
        <v>60</v>
      </c>
      <c r="D1105" s="18">
        <v>4</v>
      </c>
      <c r="E1105" t="s" s="19">
        <v>1251</v>
      </c>
      <c r="F1105" s="18">
        <v>0</v>
      </c>
      <c r="G1105" s="18">
        <v>0</v>
      </c>
      <c r="H1105" t="s" s="19">
        <v>63</v>
      </c>
      <c r="I1105" t="s" s="19">
        <v>909</v>
      </c>
      <c r="J1105" s="18">
        <v>11968</v>
      </c>
      <c r="K1105" s="18">
        <v>5992</v>
      </c>
      <c r="L1105" s="18">
        <v>20256</v>
      </c>
      <c r="M1105" s="20">
        <v>1800.26</v>
      </c>
      <c r="N1105" s="18">
        <v>4</v>
      </c>
      <c r="O1105" s="18">
        <v>1</v>
      </c>
      <c r="P1105" t="s" s="19">
        <v>35</v>
      </c>
      <c r="Q1105" t="s" s="19">
        <v>35</v>
      </c>
      <c r="R1105" t="s" s="19">
        <v>35</v>
      </c>
      <c r="S1105" t="s" s="19">
        <v>35</v>
      </c>
      <c r="T1105" t="s" s="19">
        <v>35</v>
      </c>
      <c r="U1105" t="s" s="19">
        <v>35</v>
      </c>
      <c r="V1105" t="s" s="19">
        <v>35</v>
      </c>
      <c r="W1105" t="s" s="19">
        <v>35</v>
      </c>
    </row>
    <row r="1106" ht="20.05" customHeight="1">
      <c r="A1106" s="15">
        <v>69</v>
      </c>
      <c r="B1106" t="s" s="16">
        <f>CONCATENATE($A1106,C1106,G1106,S1106,R1106)</f>
        <v>1267</v>
      </c>
      <c r="C1106" t="s" s="17">
        <v>62</v>
      </c>
      <c r="D1106" s="18">
        <v>4</v>
      </c>
      <c r="E1106" t="s" s="19">
        <v>1251</v>
      </c>
      <c r="F1106" s="18">
        <v>0</v>
      </c>
      <c r="G1106" s="18">
        <v>0</v>
      </c>
      <c r="H1106" t="s" s="19">
        <v>63</v>
      </c>
      <c r="I1106" t="s" s="19">
        <v>909</v>
      </c>
      <c r="J1106" s="18">
        <v>9128</v>
      </c>
      <c r="K1106" s="18">
        <v>4572</v>
      </c>
      <c r="L1106" s="18">
        <v>14862</v>
      </c>
      <c r="M1106" s="20">
        <v>1814.74</v>
      </c>
      <c r="N1106" s="18">
        <v>4</v>
      </c>
      <c r="O1106" s="18">
        <v>1</v>
      </c>
      <c r="P1106" t="s" s="19">
        <v>35</v>
      </c>
      <c r="Q1106" t="s" s="19">
        <v>35</v>
      </c>
      <c r="R1106" t="s" s="19">
        <v>35</v>
      </c>
      <c r="S1106" t="s" s="19">
        <v>35</v>
      </c>
      <c r="T1106" t="s" s="19">
        <v>35</v>
      </c>
      <c r="U1106" t="s" s="19">
        <v>35</v>
      </c>
      <c r="V1106" t="s" s="19">
        <v>35</v>
      </c>
      <c r="W1106" t="s" s="19">
        <v>35</v>
      </c>
    </row>
    <row r="1107" ht="20.05" customHeight="1">
      <c r="A1107" s="15">
        <v>70</v>
      </c>
      <c r="B1107" t="s" s="16">
        <f>CONCATENATE($A1107,C1107,G1107,S1107,R1107)</f>
        <v>1268</v>
      </c>
      <c r="C1107" t="s" s="17">
        <v>31</v>
      </c>
      <c r="D1107" s="18">
        <v>4</v>
      </c>
      <c r="E1107" t="s" s="19">
        <v>1041</v>
      </c>
      <c r="F1107" s="18">
        <v>0</v>
      </c>
      <c r="G1107" s="18">
        <v>0</v>
      </c>
      <c r="H1107" t="s" s="19">
        <v>33</v>
      </c>
      <c r="I1107" t="s" s="19">
        <v>1269</v>
      </c>
      <c r="J1107" s="18">
        <v>5340</v>
      </c>
      <c r="K1107" s="18">
        <v>2678</v>
      </c>
      <c r="L1107" s="18">
        <v>8027</v>
      </c>
      <c r="M1107" s="20">
        <v>0.0845008</v>
      </c>
      <c r="N1107" s="18">
        <v>8</v>
      </c>
      <c r="O1107" s="18">
        <v>1</v>
      </c>
      <c r="P1107" t="s" s="19">
        <v>35</v>
      </c>
      <c r="Q1107" t="s" s="19">
        <v>35</v>
      </c>
      <c r="R1107" t="s" s="19">
        <v>35</v>
      </c>
      <c r="S1107" t="s" s="19">
        <v>35</v>
      </c>
      <c r="T1107" t="s" s="19">
        <v>35</v>
      </c>
      <c r="U1107" t="s" s="19">
        <v>35</v>
      </c>
      <c r="V1107" t="s" s="19">
        <v>35</v>
      </c>
      <c r="W1107" t="s" s="19">
        <v>35</v>
      </c>
    </row>
    <row r="1108" ht="20.05" customHeight="1">
      <c r="A1108" s="15">
        <v>70</v>
      </c>
      <c r="B1108" t="s" s="16">
        <f>CONCATENATE($A1108,C1108,G1108,S1108,R1108)</f>
        <v>1270</v>
      </c>
      <c r="C1108" t="s" s="17">
        <v>37</v>
      </c>
      <c r="D1108" s="18">
        <v>4</v>
      </c>
      <c r="E1108" t="s" s="19">
        <v>1041</v>
      </c>
      <c r="F1108" s="18">
        <v>0</v>
      </c>
      <c r="G1108" s="18">
        <v>0</v>
      </c>
      <c r="H1108" t="s" s="19">
        <v>33</v>
      </c>
      <c r="I1108" t="s" s="19">
        <v>1269</v>
      </c>
      <c r="J1108" s="18">
        <v>5340</v>
      </c>
      <c r="K1108" s="18">
        <v>2678</v>
      </c>
      <c r="L1108" s="18">
        <v>8027</v>
      </c>
      <c r="M1108" s="20">
        <v>0.157706</v>
      </c>
      <c r="N1108" s="18">
        <v>8</v>
      </c>
      <c r="O1108" s="18">
        <v>1</v>
      </c>
      <c r="P1108" s="18">
        <v>4</v>
      </c>
      <c r="Q1108" s="18">
        <v>3</v>
      </c>
      <c r="R1108" s="18">
        <v>1</v>
      </c>
      <c r="S1108" t="s" s="19">
        <v>38</v>
      </c>
      <c r="T1108" s="18">
        <v>0</v>
      </c>
      <c r="U1108" s="18">
        <v>0</v>
      </c>
      <c r="V1108" s="18">
        <v>100000</v>
      </c>
      <c r="W1108" t="s" s="19">
        <v>39</v>
      </c>
    </row>
    <row r="1109" ht="20.05" customHeight="1">
      <c r="A1109" s="15">
        <v>70</v>
      </c>
      <c r="B1109" t="s" s="16">
        <f>CONCATENATE($A1109,C1109,G1109,S1109,R1109)</f>
        <v>1271</v>
      </c>
      <c r="C1109" t="s" s="17">
        <v>37</v>
      </c>
      <c r="D1109" s="18">
        <v>4</v>
      </c>
      <c r="E1109" t="s" s="19">
        <v>1041</v>
      </c>
      <c r="F1109" s="18">
        <v>0</v>
      </c>
      <c r="G1109" s="18">
        <v>0</v>
      </c>
      <c r="H1109" t="s" s="19">
        <v>33</v>
      </c>
      <c r="I1109" t="s" s="19">
        <v>1269</v>
      </c>
      <c r="J1109" s="18">
        <v>5340</v>
      </c>
      <c r="K1109" s="18">
        <v>2678</v>
      </c>
      <c r="L1109" s="18">
        <v>8027</v>
      </c>
      <c r="M1109" s="20">
        <v>0.100089</v>
      </c>
      <c r="N1109" s="18">
        <v>8</v>
      </c>
      <c r="O1109" s="18">
        <v>1</v>
      </c>
      <c r="P1109" s="18">
        <v>3</v>
      </c>
      <c r="Q1109" s="18">
        <v>2</v>
      </c>
      <c r="R1109" s="18">
        <v>3</v>
      </c>
      <c r="S1109" t="s" s="19">
        <v>38</v>
      </c>
      <c r="T1109" s="18">
        <v>0</v>
      </c>
      <c r="U1109" s="18">
        <v>0</v>
      </c>
      <c r="V1109" s="18">
        <v>100000</v>
      </c>
      <c r="W1109" t="s" s="19">
        <v>39</v>
      </c>
    </row>
    <row r="1110" ht="20.05" customHeight="1">
      <c r="A1110" s="15">
        <v>70</v>
      </c>
      <c r="B1110" t="s" s="16">
        <f>CONCATENATE($A1110,C1110,G1110,S1110,R1110)</f>
        <v>1272</v>
      </c>
      <c r="C1110" t="s" s="17">
        <v>37</v>
      </c>
      <c r="D1110" s="18">
        <v>4</v>
      </c>
      <c r="E1110" t="s" s="19">
        <v>1041</v>
      </c>
      <c r="F1110" s="18">
        <v>0</v>
      </c>
      <c r="G1110" s="18">
        <v>0</v>
      </c>
      <c r="H1110" t="s" s="19">
        <v>33</v>
      </c>
      <c r="I1110" t="s" s="19">
        <v>1269</v>
      </c>
      <c r="J1110" s="18">
        <v>5340</v>
      </c>
      <c r="K1110" s="18">
        <v>2678</v>
      </c>
      <c r="L1110" s="18">
        <v>8027</v>
      </c>
      <c r="M1110" s="20">
        <v>0.100127</v>
      </c>
      <c r="N1110" s="18">
        <v>8</v>
      </c>
      <c r="O1110" s="18">
        <v>1</v>
      </c>
      <c r="P1110" s="18">
        <v>3</v>
      </c>
      <c r="Q1110" s="18">
        <v>2</v>
      </c>
      <c r="R1110" s="18">
        <v>5</v>
      </c>
      <c r="S1110" t="s" s="19">
        <v>38</v>
      </c>
      <c r="T1110" s="18">
        <v>0</v>
      </c>
      <c r="U1110" s="18">
        <v>0</v>
      </c>
      <c r="V1110" s="18">
        <v>100000</v>
      </c>
      <c r="W1110" t="s" s="19">
        <v>39</v>
      </c>
    </row>
    <row r="1111" ht="20.05" customHeight="1">
      <c r="A1111" s="15">
        <v>70</v>
      </c>
      <c r="B1111" t="s" s="16">
        <f>CONCATENATE($A1111,C1111,G1111,S1111,R1111)</f>
        <v>1273</v>
      </c>
      <c r="C1111" t="s" s="17">
        <v>37</v>
      </c>
      <c r="D1111" s="18">
        <v>4</v>
      </c>
      <c r="E1111" t="s" s="19">
        <v>1041</v>
      </c>
      <c r="F1111" s="18">
        <v>0</v>
      </c>
      <c r="G1111" s="18">
        <v>0</v>
      </c>
      <c r="H1111" t="s" s="19">
        <v>33</v>
      </c>
      <c r="I1111" t="s" s="19">
        <v>1269</v>
      </c>
      <c r="J1111" s="18">
        <v>5340</v>
      </c>
      <c r="K1111" s="18">
        <v>2678</v>
      </c>
      <c r="L1111" s="18">
        <v>8027</v>
      </c>
      <c r="M1111" s="20">
        <v>0.157193</v>
      </c>
      <c r="N1111" s="18">
        <v>8</v>
      </c>
      <c r="O1111" s="18">
        <v>1</v>
      </c>
      <c r="P1111" s="18">
        <v>4</v>
      </c>
      <c r="Q1111" s="18">
        <v>3</v>
      </c>
      <c r="R1111" s="18">
        <v>1</v>
      </c>
      <c r="S1111" t="s" s="19">
        <v>43</v>
      </c>
      <c r="T1111" s="18">
        <v>0</v>
      </c>
      <c r="U1111" s="18">
        <v>0</v>
      </c>
      <c r="V1111" s="18">
        <v>100000</v>
      </c>
      <c r="W1111" t="s" s="19">
        <v>39</v>
      </c>
    </row>
    <row r="1112" ht="20.05" customHeight="1">
      <c r="A1112" s="15">
        <v>70</v>
      </c>
      <c r="B1112" t="s" s="16">
        <f>CONCATENATE($A1112,C1112,G1112,S1112,R1112)</f>
        <v>1274</v>
      </c>
      <c r="C1112" t="s" s="17">
        <v>37</v>
      </c>
      <c r="D1112" s="18">
        <v>4</v>
      </c>
      <c r="E1112" t="s" s="19">
        <v>1041</v>
      </c>
      <c r="F1112" s="18">
        <v>0</v>
      </c>
      <c r="G1112" s="18">
        <v>0</v>
      </c>
      <c r="H1112" t="s" s="19">
        <v>33</v>
      </c>
      <c r="I1112" t="s" s="19">
        <v>1269</v>
      </c>
      <c r="J1112" s="18">
        <v>5340</v>
      </c>
      <c r="K1112" s="18">
        <v>2678</v>
      </c>
      <c r="L1112" s="18">
        <v>8027</v>
      </c>
      <c r="M1112" s="20">
        <v>0.0998187</v>
      </c>
      <c r="N1112" s="18">
        <v>8</v>
      </c>
      <c r="O1112" s="18">
        <v>1</v>
      </c>
      <c r="P1112" s="18">
        <v>3</v>
      </c>
      <c r="Q1112" s="18">
        <v>2</v>
      </c>
      <c r="R1112" s="18">
        <v>3</v>
      </c>
      <c r="S1112" t="s" s="19">
        <v>43</v>
      </c>
      <c r="T1112" s="18">
        <v>0</v>
      </c>
      <c r="U1112" s="18">
        <v>0</v>
      </c>
      <c r="V1112" s="18">
        <v>100000</v>
      </c>
      <c r="W1112" t="s" s="19">
        <v>39</v>
      </c>
    </row>
    <row r="1113" ht="20.05" customHeight="1">
      <c r="A1113" s="15">
        <v>70</v>
      </c>
      <c r="B1113" t="s" s="16">
        <f>CONCATENATE($A1113,C1113,G1113,S1113,R1113)</f>
        <v>1275</v>
      </c>
      <c r="C1113" t="s" s="17">
        <v>37</v>
      </c>
      <c r="D1113" s="18">
        <v>4</v>
      </c>
      <c r="E1113" t="s" s="19">
        <v>1041</v>
      </c>
      <c r="F1113" s="18">
        <v>0</v>
      </c>
      <c r="G1113" s="18">
        <v>0</v>
      </c>
      <c r="H1113" t="s" s="19">
        <v>33</v>
      </c>
      <c r="I1113" t="s" s="19">
        <v>1269</v>
      </c>
      <c r="J1113" s="18">
        <v>5340</v>
      </c>
      <c r="K1113" s="18">
        <v>2678</v>
      </c>
      <c r="L1113" s="18">
        <v>8027</v>
      </c>
      <c r="M1113" s="20">
        <v>0.100943</v>
      </c>
      <c r="N1113" s="18">
        <v>8</v>
      </c>
      <c r="O1113" s="18">
        <v>1</v>
      </c>
      <c r="P1113" s="18">
        <v>3</v>
      </c>
      <c r="Q1113" s="18">
        <v>2</v>
      </c>
      <c r="R1113" s="18">
        <v>5</v>
      </c>
      <c r="S1113" t="s" s="19">
        <v>43</v>
      </c>
      <c r="T1113" s="18">
        <v>0</v>
      </c>
      <c r="U1113" s="18">
        <v>0</v>
      </c>
      <c r="V1113" s="18">
        <v>100000</v>
      </c>
      <c r="W1113" t="s" s="19">
        <v>39</v>
      </c>
    </row>
    <row r="1114" ht="20.05" customHeight="1">
      <c r="A1114" s="15">
        <v>70</v>
      </c>
      <c r="B1114" t="s" s="16">
        <f>CONCATENATE($A1114,C1114,G1114,S1114,R1114)</f>
        <v>1276</v>
      </c>
      <c r="C1114" t="s" s="17">
        <v>37</v>
      </c>
      <c r="D1114" s="18">
        <v>4</v>
      </c>
      <c r="E1114" t="s" s="19">
        <v>1041</v>
      </c>
      <c r="F1114" s="18">
        <v>0</v>
      </c>
      <c r="G1114" s="18">
        <v>0</v>
      </c>
      <c r="H1114" t="s" s="19">
        <v>33</v>
      </c>
      <c r="I1114" t="s" s="19">
        <v>1269</v>
      </c>
      <c r="J1114" s="18">
        <v>5340</v>
      </c>
      <c r="K1114" s="18">
        <v>2678</v>
      </c>
      <c r="L1114" s="18">
        <v>8027</v>
      </c>
      <c r="M1114" s="20">
        <v>0.158243</v>
      </c>
      <c r="N1114" s="18">
        <v>8</v>
      </c>
      <c r="O1114" s="18">
        <v>1</v>
      </c>
      <c r="P1114" s="18">
        <v>4</v>
      </c>
      <c r="Q1114" s="18">
        <v>3</v>
      </c>
      <c r="R1114" s="18">
        <v>1</v>
      </c>
      <c r="S1114" t="s" s="19">
        <v>47</v>
      </c>
      <c r="T1114" s="18">
        <v>0</v>
      </c>
      <c r="U1114" s="18">
        <v>0</v>
      </c>
      <c r="V1114" s="18">
        <v>100000</v>
      </c>
      <c r="W1114" t="s" s="19">
        <v>39</v>
      </c>
    </row>
    <row r="1115" ht="20.05" customHeight="1">
      <c r="A1115" s="15">
        <v>70</v>
      </c>
      <c r="B1115" t="s" s="16">
        <f>CONCATENATE($A1115,C1115,G1115,S1115,R1115)</f>
        <v>1277</v>
      </c>
      <c r="C1115" t="s" s="17">
        <v>37</v>
      </c>
      <c r="D1115" s="18">
        <v>4</v>
      </c>
      <c r="E1115" t="s" s="19">
        <v>1041</v>
      </c>
      <c r="F1115" s="18">
        <v>0</v>
      </c>
      <c r="G1115" s="18">
        <v>0</v>
      </c>
      <c r="H1115" t="s" s="19">
        <v>33</v>
      </c>
      <c r="I1115" t="s" s="19">
        <v>1269</v>
      </c>
      <c r="J1115" s="18">
        <v>5340</v>
      </c>
      <c r="K1115" s="18">
        <v>2678</v>
      </c>
      <c r="L1115" s="18">
        <v>8027</v>
      </c>
      <c r="M1115" s="20">
        <v>0.100748</v>
      </c>
      <c r="N1115" s="18">
        <v>8</v>
      </c>
      <c r="O1115" s="18">
        <v>1</v>
      </c>
      <c r="P1115" s="18">
        <v>3</v>
      </c>
      <c r="Q1115" s="18">
        <v>2</v>
      </c>
      <c r="R1115" s="18">
        <v>3</v>
      </c>
      <c r="S1115" t="s" s="19">
        <v>47</v>
      </c>
      <c r="T1115" s="18">
        <v>0</v>
      </c>
      <c r="U1115" s="18">
        <v>0</v>
      </c>
      <c r="V1115" s="18">
        <v>100000</v>
      </c>
      <c r="W1115" t="s" s="19">
        <v>39</v>
      </c>
    </row>
    <row r="1116" ht="20.05" customHeight="1">
      <c r="A1116" s="15">
        <v>70</v>
      </c>
      <c r="B1116" t="s" s="16">
        <f>CONCATENATE($A1116,C1116,G1116,S1116,R1116)</f>
        <v>1278</v>
      </c>
      <c r="C1116" t="s" s="17">
        <v>37</v>
      </c>
      <c r="D1116" s="18">
        <v>4</v>
      </c>
      <c r="E1116" t="s" s="19">
        <v>1041</v>
      </c>
      <c r="F1116" s="18">
        <v>0</v>
      </c>
      <c r="G1116" s="18">
        <v>0</v>
      </c>
      <c r="H1116" t="s" s="19">
        <v>33</v>
      </c>
      <c r="I1116" t="s" s="19">
        <v>1269</v>
      </c>
      <c r="J1116" s="18">
        <v>5340</v>
      </c>
      <c r="K1116" s="18">
        <v>2678</v>
      </c>
      <c r="L1116" s="18">
        <v>8027</v>
      </c>
      <c r="M1116" s="20">
        <v>0.0998066</v>
      </c>
      <c r="N1116" s="18">
        <v>8</v>
      </c>
      <c r="O1116" s="18">
        <v>1</v>
      </c>
      <c r="P1116" s="18">
        <v>3</v>
      </c>
      <c r="Q1116" s="18">
        <v>2</v>
      </c>
      <c r="R1116" s="18">
        <v>5</v>
      </c>
      <c r="S1116" t="s" s="19">
        <v>47</v>
      </c>
      <c r="T1116" s="18">
        <v>0</v>
      </c>
      <c r="U1116" s="18">
        <v>0</v>
      </c>
      <c r="V1116" s="18">
        <v>100000</v>
      </c>
      <c r="W1116" t="s" s="19">
        <v>39</v>
      </c>
    </row>
    <row r="1117" ht="20.05" customHeight="1">
      <c r="A1117" s="15">
        <v>70</v>
      </c>
      <c r="B1117" t="s" s="16">
        <f>CONCATENATE($A1117,C1117,G1117,S1117,R1117)</f>
        <v>1279</v>
      </c>
      <c r="C1117" t="s" s="17">
        <v>31</v>
      </c>
      <c r="D1117" s="18">
        <v>4</v>
      </c>
      <c r="E1117" t="s" s="19">
        <v>1041</v>
      </c>
      <c r="F1117" s="18">
        <v>0</v>
      </c>
      <c r="G1117" s="18">
        <v>1</v>
      </c>
      <c r="H1117" t="s" s="19">
        <v>33</v>
      </c>
      <c r="I1117" t="s" s="19">
        <v>1269</v>
      </c>
      <c r="J1117" s="18">
        <v>5350</v>
      </c>
      <c r="K1117" s="18">
        <v>2688</v>
      </c>
      <c r="L1117" s="18">
        <v>8047</v>
      </c>
      <c r="M1117" s="20">
        <v>0.0870582</v>
      </c>
      <c r="N1117" s="18">
        <v>8</v>
      </c>
      <c r="O1117" s="18">
        <v>1</v>
      </c>
      <c r="P1117" t="s" s="19">
        <v>35</v>
      </c>
      <c r="Q1117" t="s" s="19">
        <v>35</v>
      </c>
      <c r="R1117" t="s" s="19">
        <v>35</v>
      </c>
      <c r="S1117" t="s" s="19">
        <v>35</v>
      </c>
      <c r="T1117" t="s" s="19">
        <v>35</v>
      </c>
      <c r="U1117" t="s" s="19">
        <v>35</v>
      </c>
      <c r="V1117" t="s" s="19">
        <v>35</v>
      </c>
      <c r="W1117" t="s" s="19">
        <v>35</v>
      </c>
    </row>
    <row r="1118" ht="20.05" customHeight="1">
      <c r="A1118" s="15">
        <v>70</v>
      </c>
      <c r="B1118" t="s" s="16">
        <f>CONCATENATE($A1118,C1118,G1118,S1118,R1118)</f>
        <v>1280</v>
      </c>
      <c r="C1118" t="s" s="17">
        <v>52</v>
      </c>
      <c r="D1118" s="18">
        <v>4</v>
      </c>
      <c r="E1118" t="s" s="19">
        <v>1041</v>
      </c>
      <c r="F1118" s="18">
        <v>0</v>
      </c>
      <c r="G1118" s="18">
        <v>1</v>
      </c>
      <c r="H1118" t="s" s="19">
        <v>33</v>
      </c>
      <c r="I1118" t="s" s="19">
        <v>896</v>
      </c>
      <c r="J1118" s="18">
        <v>1096</v>
      </c>
      <c r="K1118" s="18">
        <v>556</v>
      </c>
      <c r="L1118" s="18">
        <v>1226</v>
      </c>
      <c r="M1118" s="20">
        <v>0.285518</v>
      </c>
      <c r="N1118" s="18">
        <v>8</v>
      </c>
      <c r="O1118" s="18">
        <v>1</v>
      </c>
      <c r="P1118" t="s" s="19">
        <v>35</v>
      </c>
      <c r="Q1118" t="s" s="19">
        <v>35</v>
      </c>
      <c r="R1118" t="s" s="19">
        <v>35</v>
      </c>
      <c r="S1118" t="s" s="19">
        <v>35</v>
      </c>
      <c r="T1118" t="s" s="19">
        <v>35</v>
      </c>
      <c r="U1118" t="s" s="19">
        <v>35</v>
      </c>
      <c r="V1118" t="s" s="19">
        <v>35</v>
      </c>
      <c r="W1118" t="s" s="19">
        <v>35</v>
      </c>
    </row>
    <row r="1119" ht="20.05" customHeight="1">
      <c r="A1119" s="15">
        <v>70</v>
      </c>
      <c r="B1119" t="s" s="16">
        <f>CONCATENATE($A1119,C1119,G1119,S1119,R1119)</f>
        <v>1281</v>
      </c>
      <c r="C1119" t="s" s="17">
        <v>37</v>
      </c>
      <c r="D1119" s="18">
        <v>4</v>
      </c>
      <c r="E1119" t="s" s="19">
        <v>1041</v>
      </c>
      <c r="F1119" s="18">
        <v>0</v>
      </c>
      <c r="G1119" s="18">
        <v>1</v>
      </c>
      <c r="H1119" t="s" s="19">
        <v>33</v>
      </c>
      <c r="I1119" t="s" s="19">
        <v>1269</v>
      </c>
      <c r="J1119" s="18">
        <v>5340</v>
      </c>
      <c r="K1119" s="18">
        <v>2678</v>
      </c>
      <c r="L1119" s="18">
        <v>8027</v>
      </c>
      <c r="M1119" s="20">
        <v>0.101823</v>
      </c>
      <c r="N1119" s="18">
        <v>8</v>
      </c>
      <c r="O1119" s="18">
        <v>1</v>
      </c>
      <c r="P1119" s="18">
        <v>3</v>
      </c>
      <c r="Q1119" s="18">
        <v>2</v>
      </c>
      <c r="R1119" s="18">
        <v>3</v>
      </c>
      <c r="S1119" t="s" s="19">
        <v>43</v>
      </c>
      <c r="T1119" s="18">
        <v>0</v>
      </c>
      <c r="U1119" s="18">
        <v>0</v>
      </c>
      <c r="V1119" s="18">
        <v>100000</v>
      </c>
      <c r="W1119" t="s" s="19">
        <v>55</v>
      </c>
    </row>
    <row r="1120" ht="20.05" customHeight="1">
      <c r="A1120" s="15">
        <v>70</v>
      </c>
      <c r="B1120" t="s" s="16">
        <f>CONCATENATE($A1120,C1120,G1120,S1120,R1120)</f>
        <v>1282</v>
      </c>
      <c r="C1120" t="s" s="17">
        <v>57</v>
      </c>
      <c r="D1120" s="18">
        <v>4</v>
      </c>
      <c r="E1120" t="s" s="19">
        <v>1041</v>
      </c>
      <c r="F1120" s="18">
        <v>0</v>
      </c>
      <c r="G1120" s="18">
        <v>0</v>
      </c>
      <c r="H1120" t="s" s="19">
        <v>63</v>
      </c>
      <c r="I1120" t="s" s="19">
        <v>909</v>
      </c>
      <c r="J1120" s="18">
        <v>6236</v>
      </c>
      <c r="K1120" s="18">
        <v>3126</v>
      </c>
      <c r="L1120" s="18">
        <v>9677</v>
      </c>
      <c r="M1120" s="20">
        <v>1800.49</v>
      </c>
      <c r="N1120" s="18">
        <v>4</v>
      </c>
      <c r="O1120" s="18">
        <v>1</v>
      </c>
      <c r="P1120" t="s" s="19">
        <v>35</v>
      </c>
      <c r="Q1120" t="s" s="19">
        <v>35</v>
      </c>
      <c r="R1120" t="s" s="19">
        <v>35</v>
      </c>
      <c r="S1120" t="s" s="19">
        <v>35</v>
      </c>
      <c r="T1120" t="s" s="19">
        <v>35</v>
      </c>
      <c r="U1120" t="s" s="19">
        <v>35</v>
      </c>
      <c r="V1120" t="s" s="19">
        <v>35</v>
      </c>
      <c r="W1120" t="s" s="19">
        <v>35</v>
      </c>
    </row>
    <row r="1121" ht="20.05" customHeight="1">
      <c r="A1121" s="15">
        <v>70</v>
      </c>
      <c r="B1121" t="s" s="16">
        <f>CONCATENATE($A1121,C1121,G1121,S1121,R1121)</f>
        <v>1283</v>
      </c>
      <c r="C1121" t="s" s="17">
        <v>60</v>
      </c>
      <c r="D1121" s="18">
        <v>4</v>
      </c>
      <c r="E1121" t="s" s="19">
        <v>1041</v>
      </c>
      <c r="F1121" s="18">
        <v>0</v>
      </c>
      <c r="G1121" s="18">
        <v>0</v>
      </c>
      <c r="H1121" t="s" s="19">
        <v>33</v>
      </c>
      <c r="I1121" t="s" s="19">
        <v>909</v>
      </c>
      <c r="J1121" s="18">
        <v>7844</v>
      </c>
      <c r="K1121" s="18">
        <v>3930</v>
      </c>
      <c r="L1121" s="18">
        <v>12783</v>
      </c>
      <c r="M1121" s="20">
        <v>1.40671</v>
      </c>
      <c r="N1121" s="18">
        <v>4</v>
      </c>
      <c r="O1121" s="18">
        <v>1</v>
      </c>
      <c r="P1121" t="s" s="19">
        <v>35</v>
      </c>
      <c r="Q1121" t="s" s="19">
        <v>35</v>
      </c>
      <c r="R1121" t="s" s="19">
        <v>35</v>
      </c>
      <c r="S1121" t="s" s="19">
        <v>35</v>
      </c>
      <c r="T1121" t="s" s="19">
        <v>35</v>
      </c>
      <c r="U1121" t="s" s="19">
        <v>35</v>
      </c>
      <c r="V1121" t="s" s="19">
        <v>35</v>
      </c>
      <c r="W1121" t="s" s="19">
        <v>35</v>
      </c>
    </row>
    <row r="1122" ht="20.05" customHeight="1">
      <c r="A1122" s="15">
        <v>70</v>
      </c>
      <c r="B1122" t="s" s="16">
        <f>CONCATENATE($A1122,C1122,G1122,S1122,R1122)</f>
        <v>1284</v>
      </c>
      <c r="C1122" t="s" s="17">
        <v>62</v>
      </c>
      <c r="D1122" s="18">
        <v>4</v>
      </c>
      <c r="E1122" t="s" s="19">
        <v>1041</v>
      </c>
      <c r="F1122" s="18">
        <v>0</v>
      </c>
      <c r="G1122" s="18">
        <v>0</v>
      </c>
      <c r="H1122" t="s" s="19">
        <v>33</v>
      </c>
      <c r="I1122" t="s" s="19">
        <v>909</v>
      </c>
      <c r="J1122" s="18">
        <v>8380</v>
      </c>
      <c r="K1122" s="18">
        <v>4198</v>
      </c>
      <c r="L1122" s="18">
        <v>13797</v>
      </c>
      <c r="M1122" s="20">
        <v>10.5487</v>
      </c>
      <c r="N1122" s="18">
        <v>4</v>
      </c>
      <c r="O1122" s="18">
        <v>1</v>
      </c>
      <c r="P1122" t="s" s="19">
        <v>35</v>
      </c>
      <c r="Q1122" t="s" s="19">
        <v>35</v>
      </c>
      <c r="R1122" t="s" s="19">
        <v>35</v>
      </c>
      <c r="S1122" t="s" s="19">
        <v>35</v>
      </c>
      <c r="T1122" t="s" s="19">
        <v>35</v>
      </c>
      <c r="U1122" t="s" s="19">
        <v>35</v>
      </c>
      <c r="V1122" t="s" s="19">
        <v>35</v>
      </c>
      <c r="W1122" t="s" s="19">
        <v>35</v>
      </c>
    </row>
    <row r="1123" ht="20.05" customHeight="1">
      <c r="A1123" s="15">
        <v>71</v>
      </c>
      <c r="B1123" t="s" s="16">
        <f>CONCATENATE($A1123,C1123,G1123,S1123,R1123)</f>
        <v>1285</v>
      </c>
      <c r="C1123" t="s" s="17">
        <v>31</v>
      </c>
      <c r="D1123" s="18">
        <v>4</v>
      </c>
      <c r="E1123" t="s" s="19">
        <v>1022</v>
      </c>
      <c r="F1123" s="18">
        <v>0</v>
      </c>
      <c r="G1123" s="18">
        <v>0</v>
      </c>
      <c r="H1123" t="s" s="19">
        <v>33</v>
      </c>
      <c r="I1123" t="s" s="19">
        <v>990</v>
      </c>
      <c r="J1123" s="18">
        <v>5064</v>
      </c>
      <c r="K1123" s="18">
        <v>2540</v>
      </c>
      <c r="L1123" s="18">
        <v>7380</v>
      </c>
      <c r="M1123" s="20">
        <v>0.0770337</v>
      </c>
      <c r="N1123" s="18">
        <v>8</v>
      </c>
      <c r="O1123" s="18">
        <v>1</v>
      </c>
      <c r="P1123" t="s" s="19">
        <v>35</v>
      </c>
      <c r="Q1123" t="s" s="19">
        <v>35</v>
      </c>
      <c r="R1123" t="s" s="19">
        <v>35</v>
      </c>
      <c r="S1123" t="s" s="19">
        <v>35</v>
      </c>
      <c r="T1123" t="s" s="19">
        <v>35</v>
      </c>
      <c r="U1123" t="s" s="19">
        <v>35</v>
      </c>
      <c r="V1123" t="s" s="19">
        <v>35</v>
      </c>
      <c r="W1123" t="s" s="19">
        <v>35</v>
      </c>
    </row>
    <row r="1124" ht="20.05" customHeight="1">
      <c r="A1124" s="15">
        <v>71</v>
      </c>
      <c r="B1124" t="s" s="16">
        <f>CONCATENATE($A1124,C1124,G1124,S1124,R1124)</f>
        <v>1286</v>
      </c>
      <c r="C1124" t="s" s="17">
        <v>37</v>
      </c>
      <c r="D1124" s="18">
        <v>4</v>
      </c>
      <c r="E1124" t="s" s="19">
        <v>1022</v>
      </c>
      <c r="F1124" s="18">
        <v>0</v>
      </c>
      <c r="G1124" s="18">
        <v>0</v>
      </c>
      <c r="H1124" t="s" s="19">
        <v>33</v>
      </c>
      <c r="I1124" t="s" s="19">
        <v>990</v>
      </c>
      <c r="J1124" s="18">
        <v>5064</v>
      </c>
      <c r="K1124" s="18">
        <v>2540</v>
      </c>
      <c r="L1124" s="18">
        <v>7380</v>
      </c>
      <c r="M1124" s="20">
        <v>0.09261659999999999</v>
      </c>
      <c r="N1124" s="18">
        <v>8</v>
      </c>
      <c r="O1124" s="18">
        <v>1</v>
      </c>
      <c r="P1124" s="18">
        <v>3</v>
      </c>
      <c r="Q1124" s="18">
        <v>2</v>
      </c>
      <c r="R1124" s="18">
        <v>1</v>
      </c>
      <c r="S1124" t="s" s="19">
        <v>38</v>
      </c>
      <c r="T1124" s="18">
        <v>0</v>
      </c>
      <c r="U1124" s="18">
        <v>0</v>
      </c>
      <c r="V1124" s="18">
        <v>100000</v>
      </c>
      <c r="W1124" t="s" s="19">
        <v>39</v>
      </c>
    </row>
    <row r="1125" ht="20.05" customHeight="1">
      <c r="A1125" s="15">
        <v>71</v>
      </c>
      <c r="B1125" t="s" s="16">
        <f>CONCATENATE($A1125,C1125,G1125,S1125,R1125)</f>
        <v>1287</v>
      </c>
      <c r="C1125" t="s" s="17">
        <v>37</v>
      </c>
      <c r="D1125" s="18">
        <v>4</v>
      </c>
      <c r="E1125" t="s" s="19">
        <v>1022</v>
      </c>
      <c r="F1125" s="18">
        <v>0</v>
      </c>
      <c r="G1125" s="18">
        <v>0</v>
      </c>
      <c r="H1125" t="s" s="19">
        <v>33</v>
      </c>
      <c r="I1125" t="s" s="19">
        <v>990</v>
      </c>
      <c r="J1125" s="18">
        <v>5064</v>
      </c>
      <c r="K1125" s="18">
        <v>2540</v>
      </c>
      <c r="L1125" s="18">
        <v>7380</v>
      </c>
      <c r="M1125" s="20">
        <v>0.09217450000000001</v>
      </c>
      <c r="N1125" s="18">
        <v>8</v>
      </c>
      <c r="O1125" s="18">
        <v>1</v>
      </c>
      <c r="P1125" s="18">
        <v>3</v>
      </c>
      <c r="Q1125" s="18">
        <v>2</v>
      </c>
      <c r="R1125" s="18">
        <v>3</v>
      </c>
      <c r="S1125" t="s" s="19">
        <v>38</v>
      </c>
      <c r="T1125" s="18">
        <v>0</v>
      </c>
      <c r="U1125" s="18">
        <v>0</v>
      </c>
      <c r="V1125" s="18">
        <v>100000</v>
      </c>
      <c r="W1125" t="s" s="19">
        <v>39</v>
      </c>
    </row>
    <row r="1126" ht="20.05" customHeight="1">
      <c r="A1126" s="15">
        <v>71</v>
      </c>
      <c r="B1126" t="s" s="16">
        <f>CONCATENATE($A1126,C1126,G1126,S1126,R1126)</f>
        <v>1288</v>
      </c>
      <c r="C1126" t="s" s="17">
        <v>37</v>
      </c>
      <c r="D1126" s="18">
        <v>4</v>
      </c>
      <c r="E1126" t="s" s="19">
        <v>1022</v>
      </c>
      <c r="F1126" s="18">
        <v>0</v>
      </c>
      <c r="G1126" s="18">
        <v>0</v>
      </c>
      <c r="H1126" t="s" s="19">
        <v>33</v>
      </c>
      <c r="I1126" t="s" s="19">
        <v>990</v>
      </c>
      <c r="J1126" s="18">
        <v>5064</v>
      </c>
      <c r="K1126" s="18">
        <v>2540</v>
      </c>
      <c r="L1126" s="18">
        <v>7380</v>
      </c>
      <c r="M1126" s="20">
        <v>0.0928546</v>
      </c>
      <c r="N1126" s="18">
        <v>8</v>
      </c>
      <c r="O1126" s="18">
        <v>1</v>
      </c>
      <c r="P1126" s="18">
        <v>3</v>
      </c>
      <c r="Q1126" s="18">
        <v>2</v>
      </c>
      <c r="R1126" s="18">
        <v>5</v>
      </c>
      <c r="S1126" t="s" s="19">
        <v>38</v>
      </c>
      <c r="T1126" s="18">
        <v>0</v>
      </c>
      <c r="U1126" s="18">
        <v>0</v>
      </c>
      <c r="V1126" s="18">
        <v>100000</v>
      </c>
      <c r="W1126" t="s" s="19">
        <v>39</v>
      </c>
    </row>
    <row r="1127" ht="20.05" customHeight="1">
      <c r="A1127" s="15">
        <v>71</v>
      </c>
      <c r="B1127" t="s" s="16">
        <f>CONCATENATE($A1127,C1127,G1127,S1127,R1127)</f>
        <v>1289</v>
      </c>
      <c r="C1127" t="s" s="17">
        <v>37</v>
      </c>
      <c r="D1127" s="18">
        <v>4</v>
      </c>
      <c r="E1127" t="s" s="19">
        <v>1022</v>
      </c>
      <c r="F1127" s="18">
        <v>0</v>
      </c>
      <c r="G1127" s="18">
        <v>0</v>
      </c>
      <c r="H1127" t="s" s="19">
        <v>33</v>
      </c>
      <c r="I1127" t="s" s="19">
        <v>990</v>
      </c>
      <c r="J1127" s="18">
        <v>5064</v>
      </c>
      <c r="K1127" s="18">
        <v>2540</v>
      </c>
      <c r="L1127" s="18">
        <v>7380</v>
      </c>
      <c r="M1127" s="20">
        <v>0.09228790000000001</v>
      </c>
      <c r="N1127" s="18">
        <v>8</v>
      </c>
      <c r="O1127" s="18">
        <v>1</v>
      </c>
      <c r="P1127" s="18">
        <v>3</v>
      </c>
      <c r="Q1127" s="18">
        <v>2</v>
      </c>
      <c r="R1127" s="18">
        <v>1</v>
      </c>
      <c r="S1127" t="s" s="19">
        <v>43</v>
      </c>
      <c r="T1127" s="18">
        <v>0</v>
      </c>
      <c r="U1127" s="18">
        <v>0</v>
      </c>
      <c r="V1127" s="18">
        <v>100000</v>
      </c>
      <c r="W1127" t="s" s="19">
        <v>39</v>
      </c>
    </row>
    <row r="1128" ht="20.05" customHeight="1">
      <c r="A1128" s="15">
        <v>71</v>
      </c>
      <c r="B1128" t="s" s="16">
        <f>CONCATENATE($A1128,C1128,G1128,S1128,R1128)</f>
        <v>1290</v>
      </c>
      <c r="C1128" t="s" s="17">
        <v>37</v>
      </c>
      <c r="D1128" s="18">
        <v>4</v>
      </c>
      <c r="E1128" t="s" s="19">
        <v>1022</v>
      </c>
      <c r="F1128" s="18">
        <v>0</v>
      </c>
      <c r="G1128" s="18">
        <v>0</v>
      </c>
      <c r="H1128" t="s" s="19">
        <v>33</v>
      </c>
      <c r="I1128" t="s" s="19">
        <v>990</v>
      </c>
      <c r="J1128" s="18">
        <v>5064</v>
      </c>
      <c r="K1128" s="18">
        <v>2540</v>
      </c>
      <c r="L1128" s="18">
        <v>7380</v>
      </c>
      <c r="M1128" s="20">
        <v>0.0926382</v>
      </c>
      <c r="N1128" s="18">
        <v>8</v>
      </c>
      <c r="O1128" s="18">
        <v>1</v>
      </c>
      <c r="P1128" s="18">
        <v>3</v>
      </c>
      <c r="Q1128" s="18">
        <v>2</v>
      </c>
      <c r="R1128" s="18">
        <v>3</v>
      </c>
      <c r="S1128" t="s" s="19">
        <v>43</v>
      </c>
      <c r="T1128" s="18">
        <v>0</v>
      </c>
      <c r="U1128" s="18">
        <v>0</v>
      </c>
      <c r="V1128" s="18">
        <v>100000</v>
      </c>
      <c r="W1128" t="s" s="19">
        <v>39</v>
      </c>
    </row>
    <row r="1129" ht="20.05" customHeight="1">
      <c r="A1129" s="15">
        <v>71</v>
      </c>
      <c r="B1129" t="s" s="16">
        <f>CONCATENATE($A1129,C1129,G1129,S1129,R1129)</f>
        <v>1291</v>
      </c>
      <c r="C1129" t="s" s="17">
        <v>37</v>
      </c>
      <c r="D1129" s="18">
        <v>4</v>
      </c>
      <c r="E1129" t="s" s="19">
        <v>1022</v>
      </c>
      <c r="F1129" s="18">
        <v>0</v>
      </c>
      <c r="G1129" s="18">
        <v>0</v>
      </c>
      <c r="H1129" t="s" s="19">
        <v>33</v>
      </c>
      <c r="I1129" t="s" s="19">
        <v>990</v>
      </c>
      <c r="J1129" s="18">
        <v>5064</v>
      </c>
      <c r="K1129" s="18">
        <v>2540</v>
      </c>
      <c r="L1129" s="18">
        <v>7380</v>
      </c>
      <c r="M1129" s="20">
        <v>0.0927659</v>
      </c>
      <c r="N1129" s="18">
        <v>8</v>
      </c>
      <c r="O1129" s="18">
        <v>1</v>
      </c>
      <c r="P1129" s="18">
        <v>3</v>
      </c>
      <c r="Q1129" s="18">
        <v>2</v>
      </c>
      <c r="R1129" s="18">
        <v>5</v>
      </c>
      <c r="S1129" t="s" s="19">
        <v>43</v>
      </c>
      <c r="T1129" s="18">
        <v>0</v>
      </c>
      <c r="U1129" s="18">
        <v>0</v>
      </c>
      <c r="V1129" s="18">
        <v>100000</v>
      </c>
      <c r="W1129" t="s" s="19">
        <v>39</v>
      </c>
    </row>
    <row r="1130" ht="20.05" customHeight="1">
      <c r="A1130" s="15">
        <v>71</v>
      </c>
      <c r="B1130" t="s" s="16">
        <f>CONCATENATE($A1130,C1130,G1130,S1130,R1130)</f>
        <v>1292</v>
      </c>
      <c r="C1130" t="s" s="17">
        <v>37</v>
      </c>
      <c r="D1130" s="18">
        <v>4</v>
      </c>
      <c r="E1130" t="s" s="19">
        <v>1022</v>
      </c>
      <c r="F1130" s="18">
        <v>0</v>
      </c>
      <c r="G1130" s="18">
        <v>0</v>
      </c>
      <c r="H1130" t="s" s="19">
        <v>33</v>
      </c>
      <c r="I1130" t="s" s="19">
        <v>990</v>
      </c>
      <c r="J1130" s="18">
        <v>5064</v>
      </c>
      <c r="K1130" s="18">
        <v>2540</v>
      </c>
      <c r="L1130" s="18">
        <v>7380</v>
      </c>
      <c r="M1130" s="20">
        <v>0.0930057</v>
      </c>
      <c r="N1130" s="18">
        <v>8</v>
      </c>
      <c r="O1130" s="18">
        <v>1</v>
      </c>
      <c r="P1130" s="18">
        <v>3</v>
      </c>
      <c r="Q1130" s="18">
        <v>2</v>
      </c>
      <c r="R1130" s="18">
        <v>1</v>
      </c>
      <c r="S1130" t="s" s="19">
        <v>47</v>
      </c>
      <c r="T1130" s="18">
        <v>0</v>
      </c>
      <c r="U1130" s="18">
        <v>0</v>
      </c>
      <c r="V1130" s="18">
        <v>100000</v>
      </c>
      <c r="W1130" t="s" s="19">
        <v>39</v>
      </c>
    </row>
    <row r="1131" ht="20.05" customHeight="1">
      <c r="A1131" s="15">
        <v>71</v>
      </c>
      <c r="B1131" t="s" s="16">
        <f>CONCATENATE($A1131,C1131,G1131,S1131,R1131)</f>
        <v>1293</v>
      </c>
      <c r="C1131" t="s" s="17">
        <v>37</v>
      </c>
      <c r="D1131" s="18">
        <v>4</v>
      </c>
      <c r="E1131" t="s" s="19">
        <v>1022</v>
      </c>
      <c r="F1131" s="18">
        <v>0</v>
      </c>
      <c r="G1131" s="18">
        <v>0</v>
      </c>
      <c r="H1131" t="s" s="19">
        <v>33</v>
      </c>
      <c r="I1131" t="s" s="19">
        <v>990</v>
      </c>
      <c r="J1131" s="18">
        <v>5064</v>
      </c>
      <c r="K1131" s="18">
        <v>2540</v>
      </c>
      <c r="L1131" s="18">
        <v>7380</v>
      </c>
      <c r="M1131" s="20">
        <v>0.0918868</v>
      </c>
      <c r="N1131" s="18">
        <v>8</v>
      </c>
      <c r="O1131" s="18">
        <v>1</v>
      </c>
      <c r="P1131" s="18">
        <v>3</v>
      </c>
      <c r="Q1131" s="18">
        <v>2</v>
      </c>
      <c r="R1131" s="18">
        <v>3</v>
      </c>
      <c r="S1131" t="s" s="19">
        <v>47</v>
      </c>
      <c r="T1131" s="18">
        <v>0</v>
      </c>
      <c r="U1131" s="18">
        <v>0</v>
      </c>
      <c r="V1131" s="18">
        <v>100000</v>
      </c>
      <c r="W1131" t="s" s="19">
        <v>39</v>
      </c>
    </row>
    <row r="1132" ht="20.05" customHeight="1">
      <c r="A1132" s="15">
        <v>71</v>
      </c>
      <c r="B1132" t="s" s="16">
        <f>CONCATENATE($A1132,C1132,G1132,S1132,R1132)</f>
        <v>1294</v>
      </c>
      <c r="C1132" t="s" s="17">
        <v>37</v>
      </c>
      <c r="D1132" s="18">
        <v>4</v>
      </c>
      <c r="E1132" t="s" s="19">
        <v>1022</v>
      </c>
      <c r="F1132" s="18">
        <v>0</v>
      </c>
      <c r="G1132" s="18">
        <v>0</v>
      </c>
      <c r="H1132" t="s" s="19">
        <v>33</v>
      </c>
      <c r="I1132" t="s" s="19">
        <v>990</v>
      </c>
      <c r="J1132" s="18">
        <v>5064</v>
      </c>
      <c r="K1132" s="18">
        <v>2540</v>
      </c>
      <c r="L1132" s="18">
        <v>7380</v>
      </c>
      <c r="M1132" s="20">
        <v>0.0923694</v>
      </c>
      <c r="N1132" s="18">
        <v>8</v>
      </c>
      <c r="O1132" s="18">
        <v>1</v>
      </c>
      <c r="P1132" s="18">
        <v>3</v>
      </c>
      <c r="Q1132" s="18">
        <v>2</v>
      </c>
      <c r="R1132" s="18">
        <v>5</v>
      </c>
      <c r="S1132" t="s" s="19">
        <v>47</v>
      </c>
      <c r="T1132" s="18">
        <v>0</v>
      </c>
      <c r="U1132" s="18">
        <v>0</v>
      </c>
      <c r="V1132" s="18">
        <v>100000</v>
      </c>
      <c r="W1132" t="s" s="19">
        <v>39</v>
      </c>
    </row>
    <row r="1133" ht="20.05" customHeight="1">
      <c r="A1133" s="15">
        <v>71</v>
      </c>
      <c r="B1133" t="s" s="16">
        <f>CONCATENATE($A1133,C1133,G1133,S1133,R1133)</f>
        <v>1295</v>
      </c>
      <c r="C1133" t="s" s="17">
        <v>31</v>
      </c>
      <c r="D1133" s="18">
        <v>4</v>
      </c>
      <c r="E1133" t="s" s="19">
        <v>1022</v>
      </c>
      <c r="F1133" s="18">
        <v>0</v>
      </c>
      <c r="G1133" s="18">
        <v>1</v>
      </c>
      <c r="H1133" t="s" s="19">
        <v>33</v>
      </c>
      <c r="I1133" t="s" s="19">
        <v>990</v>
      </c>
      <c r="J1133" s="18">
        <v>5072</v>
      </c>
      <c r="K1133" s="18">
        <v>2548</v>
      </c>
      <c r="L1133" s="18">
        <v>7396</v>
      </c>
      <c r="M1133" s="20">
        <v>0.078671</v>
      </c>
      <c r="N1133" s="18">
        <v>8</v>
      </c>
      <c r="O1133" s="18">
        <v>1</v>
      </c>
      <c r="P1133" t="s" s="19">
        <v>35</v>
      </c>
      <c r="Q1133" t="s" s="19">
        <v>35</v>
      </c>
      <c r="R1133" t="s" s="19">
        <v>35</v>
      </c>
      <c r="S1133" t="s" s="19">
        <v>35</v>
      </c>
      <c r="T1133" t="s" s="19">
        <v>35</v>
      </c>
      <c r="U1133" t="s" s="19">
        <v>35</v>
      </c>
      <c r="V1133" t="s" s="19">
        <v>35</v>
      </c>
      <c r="W1133" t="s" s="19">
        <v>35</v>
      </c>
    </row>
    <row r="1134" ht="20.05" customHeight="1">
      <c r="A1134" s="15">
        <v>71</v>
      </c>
      <c r="B1134" t="s" s="16">
        <f>CONCATENATE($A1134,C1134,G1134,S1134,R1134)</f>
        <v>1296</v>
      </c>
      <c r="C1134" t="s" s="17">
        <v>52</v>
      </c>
      <c r="D1134" s="18">
        <v>4</v>
      </c>
      <c r="E1134" t="s" s="19">
        <v>1022</v>
      </c>
      <c r="F1134" s="18">
        <v>0</v>
      </c>
      <c r="G1134" s="18">
        <v>1</v>
      </c>
      <c r="H1134" t="s" s="19">
        <v>33</v>
      </c>
      <c r="I1134" t="s" s="19">
        <v>896</v>
      </c>
      <c r="J1134" s="18">
        <v>1164</v>
      </c>
      <c r="K1134" s="18">
        <v>590</v>
      </c>
      <c r="L1134" s="18">
        <v>1293</v>
      </c>
      <c r="M1134" s="20">
        <v>0.14452</v>
      </c>
      <c r="N1134" s="18">
        <v>8</v>
      </c>
      <c r="O1134" s="18">
        <v>1</v>
      </c>
      <c r="P1134" t="s" s="19">
        <v>35</v>
      </c>
      <c r="Q1134" t="s" s="19">
        <v>35</v>
      </c>
      <c r="R1134" t="s" s="19">
        <v>35</v>
      </c>
      <c r="S1134" t="s" s="19">
        <v>35</v>
      </c>
      <c r="T1134" t="s" s="19">
        <v>35</v>
      </c>
      <c r="U1134" t="s" s="19">
        <v>35</v>
      </c>
      <c r="V1134" t="s" s="19">
        <v>35</v>
      </c>
      <c r="W1134" t="s" s="19">
        <v>35</v>
      </c>
    </row>
    <row r="1135" ht="20.05" customHeight="1">
      <c r="A1135" s="15">
        <v>71</v>
      </c>
      <c r="B1135" t="s" s="16">
        <f>CONCATENATE($A1135,C1135,G1135,S1135,R1135)</f>
        <v>1297</v>
      </c>
      <c r="C1135" t="s" s="17">
        <v>37</v>
      </c>
      <c r="D1135" s="18">
        <v>4</v>
      </c>
      <c r="E1135" t="s" s="19">
        <v>1022</v>
      </c>
      <c r="F1135" s="18">
        <v>0</v>
      </c>
      <c r="G1135" s="18">
        <v>1</v>
      </c>
      <c r="H1135" t="s" s="19">
        <v>33</v>
      </c>
      <c r="I1135" t="s" s="19">
        <v>990</v>
      </c>
      <c r="J1135" s="18">
        <v>5064</v>
      </c>
      <c r="K1135" s="18">
        <v>2540</v>
      </c>
      <c r="L1135" s="18">
        <v>7380</v>
      </c>
      <c r="M1135" s="20">
        <v>0.0921457</v>
      </c>
      <c r="N1135" s="18">
        <v>8</v>
      </c>
      <c r="O1135" s="18">
        <v>1</v>
      </c>
      <c r="P1135" s="18">
        <v>3</v>
      </c>
      <c r="Q1135" s="18">
        <v>2</v>
      </c>
      <c r="R1135" s="18">
        <v>3</v>
      </c>
      <c r="S1135" t="s" s="19">
        <v>43</v>
      </c>
      <c r="T1135" s="18">
        <v>0</v>
      </c>
      <c r="U1135" s="18">
        <v>0</v>
      </c>
      <c r="V1135" s="18">
        <v>100000</v>
      </c>
      <c r="W1135" t="s" s="19">
        <v>55</v>
      </c>
    </row>
    <row r="1136" ht="20.05" customHeight="1">
      <c r="A1136" s="15">
        <v>71</v>
      </c>
      <c r="B1136" t="s" s="16">
        <f>CONCATENATE($A1136,C1136,G1136,S1136,R1136)</f>
        <v>1298</v>
      </c>
      <c r="C1136" t="s" s="17">
        <v>57</v>
      </c>
      <c r="D1136" s="18">
        <v>4</v>
      </c>
      <c r="E1136" t="s" s="19">
        <v>1022</v>
      </c>
      <c r="F1136" s="18">
        <v>0</v>
      </c>
      <c r="G1136" s="18">
        <v>0</v>
      </c>
      <c r="H1136" t="s" s="19">
        <v>33</v>
      </c>
      <c r="I1136" t="s" s="19">
        <v>909</v>
      </c>
      <c r="J1136" s="18">
        <v>5452</v>
      </c>
      <c r="K1136" s="18">
        <v>2734</v>
      </c>
      <c r="L1136" s="18">
        <v>8251</v>
      </c>
      <c r="M1136" s="20">
        <v>3.27343</v>
      </c>
      <c r="N1136" s="18">
        <v>4</v>
      </c>
      <c r="O1136" s="18">
        <v>1</v>
      </c>
      <c r="P1136" t="s" s="19">
        <v>35</v>
      </c>
      <c r="Q1136" t="s" s="19">
        <v>35</v>
      </c>
      <c r="R1136" t="s" s="19">
        <v>35</v>
      </c>
      <c r="S1136" t="s" s="19">
        <v>35</v>
      </c>
      <c r="T1136" t="s" s="19">
        <v>35</v>
      </c>
      <c r="U1136" t="s" s="19">
        <v>35</v>
      </c>
      <c r="V1136" t="s" s="19">
        <v>35</v>
      </c>
      <c r="W1136" t="s" s="19">
        <v>35</v>
      </c>
    </row>
    <row r="1137" ht="20.05" customHeight="1">
      <c r="A1137" s="15">
        <v>71</v>
      </c>
      <c r="B1137" t="s" s="16">
        <f>CONCATENATE($A1137,C1137,G1137,S1137,R1137)</f>
        <v>1299</v>
      </c>
      <c r="C1137" t="s" s="17">
        <v>60</v>
      </c>
      <c r="D1137" s="18">
        <v>4</v>
      </c>
      <c r="E1137" t="s" s="19">
        <v>1022</v>
      </c>
      <c r="F1137" s="18">
        <v>0</v>
      </c>
      <c r="G1137" s="18">
        <v>0</v>
      </c>
      <c r="H1137" t="s" s="19">
        <v>33</v>
      </c>
      <c r="I1137" t="s" s="19">
        <v>909</v>
      </c>
      <c r="J1137" s="18">
        <v>5452</v>
      </c>
      <c r="K1137" s="18">
        <v>2734</v>
      </c>
      <c r="L1137" s="18">
        <v>8251</v>
      </c>
      <c r="M1137" s="20">
        <v>1.25129</v>
      </c>
      <c r="N1137" s="18">
        <v>4</v>
      </c>
      <c r="O1137" s="18">
        <v>1</v>
      </c>
      <c r="P1137" t="s" s="19">
        <v>35</v>
      </c>
      <c r="Q1137" t="s" s="19">
        <v>35</v>
      </c>
      <c r="R1137" t="s" s="19">
        <v>35</v>
      </c>
      <c r="S1137" t="s" s="19">
        <v>35</v>
      </c>
      <c r="T1137" t="s" s="19">
        <v>35</v>
      </c>
      <c r="U1137" t="s" s="19">
        <v>35</v>
      </c>
      <c r="V1137" t="s" s="19">
        <v>35</v>
      </c>
      <c r="W1137" t="s" s="19">
        <v>35</v>
      </c>
    </row>
    <row r="1138" ht="20.05" customHeight="1">
      <c r="A1138" s="15">
        <v>71</v>
      </c>
      <c r="B1138" t="s" s="16">
        <f>CONCATENATE($A1138,C1138,G1138,S1138,R1138)</f>
        <v>1300</v>
      </c>
      <c r="C1138" t="s" s="17">
        <v>62</v>
      </c>
      <c r="D1138" s="18">
        <v>4</v>
      </c>
      <c r="E1138" t="s" s="19">
        <v>1022</v>
      </c>
      <c r="F1138" s="18">
        <v>0</v>
      </c>
      <c r="G1138" s="18">
        <v>0</v>
      </c>
      <c r="H1138" t="s" s="19">
        <v>63</v>
      </c>
      <c r="I1138" t="s" s="19">
        <v>909</v>
      </c>
      <c r="J1138" s="18">
        <v>5988</v>
      </c>
      <c r="K1138" s="18">
        <v>3002</v>
      </c>
      <c r="L1138" s="18">
        <v>9193</v>
      </c>
      <c r="M1138" s="20">
        <v>1800.07</v>
      </c>
      <c r="N1138" s="18">
        <v>4</v>
      </c>
      <c r="O1138" s="18">
        <v>1</v>
      </c>
      <c r="P1138" t="s" s="19">
        <v>35</v>
      </c>
      <c r="Q1138" t="s" s="19">
        <v>35</v>
      </c>
      <c r="R1138" t="s" s="19">
        <v>35</v>
      </c>
      <c r="S1138" t="s" s="19">
        <v>35</v>
      </c>
      <c r="T1138" t="s" s="19">
        <v>35</v>
      </c>
      <c r="U1138" t="s" s="19">
        <v>35</v>
      </c>
      <c r="V1138" t="s" s="19">
        <v>35</v>
      </c>
      <c r="W1138" t="s" s="19">
        <v>35</v>
      </c>
    </row>
    <row r="1139" ht="20.05" customHeight="1">
      <c r="A1139" s="15">
        <v>72</v>
      </c>
      <c r="B1139" t="s" s="16">
        <f>CONCATENATE($A1139,C1139,G1139,S1139,R1139)</f>
        <v>1301</v>
      </c>
      <c r="C1139" t="s" s="17">
        <v>31</v>
      </c>
      <c r="D1139" s="18">
        <v>4</v>
      </c>
      <c r="E1139" t="s" s="19">
        <v>1302</v>
      </c>
      <c r="F1139" s="18">
        <v>0</v>
      </c>
      <c r="G1139" s="18">
        <v>0</v>
      </c>
      <c r="H1139" t="s" s="19">
        <v>33</v>
      </c>
      <c r="I1139" t="s" s="19">
        <v>1303</v>
      </c>
      <c r="J1139" s="18">
        <v>5912</v>
      </c>
      <c r="K1139" s="18">
        <v>2964</v>
      </c>
      <c r="L1139" s="18">
        <v>9230</v>
      </c>
      <c r="M1139" s="20">
        <v>0.103959</v>
      </c>
      <c r="N1139" s="18">
        <v>8</v>
      </c>
      <c r="O1139" s="18">
        <v>1</v>
      </c>
      <c r="P1139" t="s" s="19">
        <v>35</v>
      </c>
      <c r="Q1139" t="s" s="19">
        <v>35</v>
      </c>
      <c r="R1139" t="s" s="19">
        <v>35</v>
      </c>
      <c r="S1139" t="s" s="19">
        <v>35</v>
      </c>
      <c r="T1139" t="s" s="19">
        <v>35</v>
      </c>
      <c r="U1139" t="s" s="19">
        <v>35</v>
      </c>
      <c r="V1139" t="s" s="19">
        <v>35</v>
      </c>
      <c r="W1139" t="s" s="19">
        <v>35</v>
      </c>
    </row>
    <row r="1140" ht="20.05" customHeight="1">
      <c r="A1140" s="15">
        <v>72</v>
      </c>
      <c r="B1140" t="s" s="16">
        <f>CONCATENATE($A1140,C1140,G1140,S1140,R1140)</f>
        <v>1304</v>
      </c>
      <c r="C1140" t="s" s="17">
        <v>37</v>
      </c>
      <c r="D1140" s="18">
        <v>4</v>
      </c>
      <c r="E1140" t="s" s="19">
        <v>1302</v>
      </c>
      <c r="F1140" s="18">
        <v>0</v>
      </c>
      <c r="G1140" s="18">
        <v>0</v>
      </c>
      <c r="H1140" t="s" s="19">
        <v>33</v>
      </c>
      <c r="I1140" t="s" s="19">
        <v>1303</v>
      </c>
      <c r="J1140" s="18">
        <v>5912</v>
      </c>
      <c r="K1140" s="18">
        <v>2964</v>
      </c>
      <c r="L1140" s="18">
        <v>9230</v>
      </c>
      <c r="M1140" s="20">
        <v>0.324866</v>
      </c>
      <c r="N1140" s="18">
        <v>8</v>
      </c>
      <c r="O1140" s="18">
        <v>1</v>
      </c>
      <c r="P1140" s="18">
        <v>6</v>
      </c>
      <c r="Q1140" s="18">
        <v>5</v>
      </c>
      <c r="R1140" s="18">
        <v>1</v>
      </c>
      <c r="S1140" t="s" s="19">
        <v>38</v>
      </c>
      <c r="T1140" s="18">
        <v>0</v>
      </c>
      <c r="U1140" s="18">
        <v>0</v>
      </c>
      <c r="V1140" s="18">
        <v>100000</v>
      </c>
      <c r="W1140" t="s" s="19">
        <v>39</v>
      </c>
    </row>
    <row r="1141" ht="20.05" customHeight="1">
      <c r="A1141" s="15">
        <v>72</v>
      </c>
      <c r="B1141" t="s" s="16">
        <f>CONCATENATE($A1141,C1141,G1141,S1141,R1141)</f>
        <v>1305</v>
      </c>
      <c r="C1141" t="s" s="17">
        <v>37</v>
      </c>
      <c r="D1141" s="18">
        <v>4</v>
      </c>
      <c r="E1141" t="s" s="19">
        <v>1302</v>
      </c>
      <c r="F1141" s="18">
        <v>0</v>
      </c>
      <c r="G1141" s="18">
        <v>0</v>
      </c>
      <c r="H1141" t="s" s="19">
        <v>33</v>
      </c>
      <c r="I1141" t="s" s="19">
        <v>1303</v>
      </c>
      <c r="J1141" s="18">
        <v>5912</v>
      </c>
      <c r="K1141" s="18">
        <v>2964</v>
      </c>
      <c r="L1141" s="18">
        <v>9230</v>
      </c>
      <c r="M1141" s="20">
        <v>0.19807</v>
      </c>
      <c r="N1141" s="18">
        <v>8</v>
      </c>
      <c r="O1141" s="18">
        <v>1</v>
      </c>
      <c r="P1141" s="18">
        <v>4</v>
      </c>
      <c r="Q1141" s="18">
        <v>3</v>
      </c>
      <c r="R1141" s="18">
        <v>3</v>
      </c>
      <c r="S1141" t="s" s="19">
        <v>38</v>
      </c>
      <c r="T1141" s="18">
        <v>0</v>
      </c>
      <c r="U1141" s="18">
        <v>0</v>
      </c>
      <c r="V1141" s="18">
        <v>100000</v>
      </c>
      <c r="W1141" t="s" s="19">
        <v>39</v>
      </c>
    </row>
    <row r="1142" ht="20.05" customHeight="1">
      <c r="A1142" s="15">
        <v>72</v>
      </c>
      <c r="B1142" t="s" s="16">
        <f>CONCATENATE($A1142,C1142,G1142,S1142,R1142)</f>
        <v>1306</v>
      </c>
      <c r="C1142" t="s" s="17">
        <v>37</v>
      </c>
      <c r="D1142" s="18">
        <v>4</v>
      </c>
      <c r="E1142" t="s" s="19">
        <v>1302</v>
      </c>
      <c r="F1142" s="18">
        <v>0</v>
      </c>
      <c r="G1142" s="18">
        <v>0</v>
      </c>
      <c r="H1142" t="s" s="19">
        <v>33</v>
      </c>
      <c r="I1142" t="s" s="19">
        <v>1303</v>
      </c>
      <c r="J1142" s="18">
        <v>5912</v>
      </c>
      <c r="K1142" s="18">
        <v>2964</v>
      </c>
      <c r="L1142" s="18">
        <v>9230</v>
      </c>
      <c r="M1142" s="20">
        <v>0.118529</v>
      </c>
      <c r="N1142" s="18">
        <v>8</v>
      </c>
      <c r="O1142" s="18">
        <v>1</v>
      </c>
      <c r="P1142" s="18">
        <v>3</v>
      </c>
      <c r="Q1142" s="18">
        <v>2</v>
      </c>
      <c r="R1142" s="18">
        <v>5</v>
      </c>
      <c r="S1142" t="s" s="19">
        <v>38</v>
      </c>
      <c r="T1142" s="18">
        <v>0</v>
      </c>
      <c r="U1142" s="18">
        <v>0</v>
      </c>
      <c r="V1142" s="18">
        <v>100000</v>
      </c>
      <c r="W1142" t="s" s="19">
        <v>39</v>
      </c>
    </row>
    <row r="1143" ht="20.05" customHeight="1">
      <c r="A1143" s="15">
        <v>72</v>
      </c>
      <c r="B1143" t="s" s="16">
        <f>CONCATENATE($A1143,C1143,G1143,S1143,R1143)</f>
        <v>1307</v>
      </c>
      <c r="C1143" t="s" s="17">
        <v>37</v>
      </c>
      <c r="D1143" s="18">
        <v>4</v>
      </c>
      <c r="E1143" t="s" s="19">
        <v>1302</v>
      </c>
      <c r="F1143" s="18">
        <v>0</v>
      </c>
      <c r="G1143" s="18">
        <v>0</v>
      </c>
      <c r="H1143" t="s" s="19">
        <v>33</v>
      </c>
      <c r="I1143" t="s" s="19">
        <v>1303</v>
      </c>
      <c r="J1143" s="18">
        <v>5912</v>
      </c>
      <c r="K1143" s="18">
        <v>2964</v>
      </c>
      <c r="L1143" s="18">
        <v>9230</v>
      </c>
      <c r="M1143" s="20">
        <v>0.328333</v>
      </c>
      <c r="N1143" s="18">
        <v>8</v>
      </c>
      <c r="O1143" s="18">
        <v>1</v>
      </c>
      <c r="P1143" s="18">
        <v>6</v>
      </c>
      <c r="Q1143" s="18">
        <v>5</v>
      </c>
      <c r="R1143" s="18">
        <v>1</v>
      </c>
      <c r="S1143" t="s" s="19">
        <v>43</v>
      </c>
      <c r="T1143" s="18">
        <v>0</v>
      </c>
      <c r="U1143" s="18">
        <v>0</v>
      </c>
      <c r="V1143" s="18">
        <v>100000</v>
      </c>
      <c r="W1143" t="s" s="19">
        <v>39</v>
      </c>
    </row>
    <row r="1144" ht="20.05" customHeight="1">
      <c r="A1144" s="15">
        <v>72</v>
      </c>
      <c r="B1144" t="s" s="16">
        <f>CONCATENATE($A1144,C1144,G1144,S1144,R1144)</f>
        <v>1308</v>
      </c>
      <c r="C1144" t="s" s="17">
        <v>37</v>
      </c>
      <c r="D1144" s="18">
        <v>4</v>
      </c>
      <c r="E1144" t="s" s="19">
        <v>1302</v>
      </c>
      <c r="F1144" s="18">
        <v>0</v>
      </c>
      <c r="G1144" s="18">
        <v>0</v>
      </c>
      <c r="H1144" t="s" s="19">
        <v>33</v>
      </c>
      <c r="I1144" t="s" s="19">
        <v>1303</v>
      </c>
      <c r="J1144" s="18">
        <v>5912</v>
      </c>
      <c r="K1144" s="18">
        <v>2964</v>
      </c>
      <c r="L1144" s="18">
        <v>9230</v>
      </c>
      <c r="M1144" s="20">
        <v>0.198071</v>
      </c>
      <c r="N1144" s="18">
        <v>8</v>
      </c>
      <c r="O1144" s="18">
        <v>1</v>
      </c>
      <c r="P1144" s="18">
        <v>4</v>
      </c>
      <c r="Q1144" s="18">
        <v>3</v>
      </c>
      <c r="R1144" s="18">
        <v>3</v>
      </c>
      <c r="S1144" t="s" s="19">
        <v>43</v>
      </c>
      <c r="T1144" s="18">
        <v>0</v>
      </c>
      <c r="U1144" s="18">
        <v>0</v>
      </c>
      <c r="V1144" s="18">
        <v>100000</v>
      </c>
      <c r="W1144" t="s" s="19">
        <v>39</v>
      </c>
    </row>
    <row r="1145" ht="20.05" customHeight="1">
      <c r="A1145" s="15">
        <v>72</v>
      </c>
      <c r="B1145" t="s" s="16">
        <f>CONCATENATE($A1145,C1145,G1145,S1145,R1145)</f>
        <v>1309</v>
      </c>
      <c r="C1145" t="s" s="17">
        <v>37</v>
      </c>
      <c r="D1145" s="18">
        <v>4</v>
      </c>
      <c r="E1145" t="s" s="19">
        <v>1302</v>
      </c>
      <c r="F1145" s="18">
        <v>0</v>
      </c>
      <c r="G1145" s="18">
        <v>0</v>
      </c>
      <c r="H1145" t="s" s="19">
        <v>33</v>
      </c>
      <c r="I1145" t="s" s="19">
        <v>1303</v>
      </c>
      <c r="J1145" s="18">
        <v>5912</v>
      </c>
      <c r="K1145" s="18">
        <v>2964</v>
      </c>
      <c r="L1145" s="18">
        <v>9230</v>
      </c>
      <c r="M1145" s="20">
        <v>0.119469</v>
      </c>
      <c r="N1145" s="18">
        <v>8</v>
      </c>
      <c r="O1145" s="18">
        <v>1</v>
      </c>
      <c r="P1145" s="18">
        <v>3</v>
      </c>
      <c r="Q1145" s="18">
        <v>2</v>
      </c>
      <c r="R1145" s="18">
        <v>5</v>
      </c>
      <c r="S1145" t="s" s="19">
        <v>43</v>
      </c>
      <c r="T1145" s="18">
        <v>0</v>
      </c>
      <c r="U1145" s="18">
        <v>0</v>
      </c>
      <c r="V1145" s="18">
        <v>100000</v>
      </c>
      <c r="W1145" t="s" s="19">
        <v>39</v>
      </c>
    </row>
    <row r="1146" ht="20.05" customHeight="1">
      <c r="A1146" s="15">
        <v>72</v>
      </c>
      <c r="B1146" t="s" s="16">
        <f>CONCATENATE($A1146,C1146,G1146,S1146,R1146)</f>
        <v>1310</v>
      </c>
      <c r="C1146" t="s" s="17">
        <v>37</v>
      </c>
      <c r="D1146" s="18">
        <v>4</v>
      </c>
      <c r="E1146" t="s" s="19">
        <v>1302</v>
      </c>
      <c r="F1146" s="18">
        <v>0</v>
      </c>
      <c r="G1146" s="18">
        <v>0</v>
      </c>
      <c r="H1146" t="s" s="19">
        <v>33</v>
      </c>
      <c r="I1146" t="s" s="19">
        <v>1303</v>
      </c>
      <c r="J1146" s="18">
        <v>5912</v>
      </c>
      <c r="K1146" s="18">
        <v>2964</v>
      </c>
      <c r="L1146" s="18">
        <v>9230</v>
      </c>
      <c r="M1146" s="20">
        <v>0.327118</v>
      </c>
      <c r="N1146" s="18">
        <v>8</v>
      </c>
      <c r="O1146" s="18">
        <v>1</v>
      </c>
      <c r="P1146" s="18">
        <v>6</v>
      </c>
      <c r="Q1146" s="18">
        <v>5</v>
      </c>
      <c r="R1146" s="18">
        <v>1</v>
      </c>
      <c r="S1146" t="s" s="19">
        <v>47</v>
      </c>
      <c r="T1146" s="18">
        <v>0</v>
      </c>
      <c r="U1146" s="18">
        <v>0</v>
      </c>
      <c r="V1146" s="18">
        <v>100000</v>
      </c>
      <c r="W1146" t="s" s="19">
        <v>39</v>
      </c>
    </row>
    <row r="1147" ht="20.05" customHeight="1">
      <c r="A1147" s="15">
        <v>72</v>
      </c>
      <c r="B1147" t="s" s="16">
        <f>CONCATENATE($A1147,C1147,G1147,S1147,R1147)</f>
        <v>1311</v>
      </c>
      <c r="C1147" t="s" s="17">
        <v>37</v>
      </c>
      <c r="D1147" s="18">
        <v>4</v>
      </c>
      <c r="E1147" t="s" s="19">
        <v>1302</v>
      </c>
      <c r="F1147" s="18">
        <v>0</v>
      </c>
      <c r="G1147" s="18">
        <v>0</v>
      </c>
      <c r="H1147" t="s" s="19">
        <v>33</v>
      </c>
      <c r="I1147" t="s" s="19">
        <v>1303</v>
      </c>
      <c r="J1147" s="18">
        <v>5912</v>
      </c>
      <c r="K1147" s="18">
        <v>2964</v>
      </c>
      <c r="L1147" s="18">
        <v>9230</v>
      </c>
      <c r="M1147" s="20">
        <v>0.197189</v>
      </c>
      <c r="N1147" s="18">
        <v>8</v>
      </c>
      <c r="O1147" s="18">
        <v>1</v>
      </c>
      <c r="P1147" s="18">
        <v>4</v>
      </c>
      <c r="Q1147" s="18">
        <v>3</v>
      </c>
      <c r="R1147" s="18">
        <v>3</v>
      </c>
      <c r="S1147" t="s" s="19">
        <v>47</v>
      </c>
      <c r="T1147" s="18">
        <v>0</v>
      </c>
      <c r="U1147" s="18">
        <v>0</v>
      </c>
      <c r="V1147" s="18">
        <v>100000</v>
      </c>
      <c r="W1147" t="s" s="19">
        <v>39</v>
      </c>
    </row>
    <row r="1148" ht="20.05" customHeight="1">
      <c r="A1148" s="15">
        <v>72</v>
      </c>
      <c r="B1148" t="s" s="16">
        <f>CONCATENATE($A1148,C1148,G1148,S1148,R1148)</f>
        <v>1312</v>
      </c>
      <c r="C1148" t="s" s="17">
        <v>37</v>
      </c>
      <c r="D1148" s="18">
        <v>4</v>
      </c>
      <c r="E1148" t="s" s="19">
        <v>1302</v>
      </c>
      <c r="F1148" s="18">
        <v>0</v>
      </c>
      <c r="G1148" s="18">
        <v>0</v>
      </c>
      <c r="H1148" t="s" s="19">
        <v>33</v>
      </c>
      <c r="I1148" t="s" s="19">
        <v>1303</v>
      </c>
      <c r="J1148" s="18">
        <v>5912</v>
      </c>
      <c r="K1148" s="18">
        <v>2964</v>
      </c>
      <c r="L1148" s="18">
        <v>9230</v>
      </c>
      <c r="M1148" s="20">
        <v>0.119</v>
      </c>
      <c r="N1148" s="18">
        <v>8</v>
      </c>
      <c r="O1148" s="18">
        <v>1</v>
      </c>
      <c r="P1148" s="18">
        <v>3</v>
      </c>
      <c r="Q1148" s="18">
        <v>2</v>
      </c>
      <c r="R1148" s="18">
        <v>5</v>
      </c>
      <c r="S1148" t="s" s="19">
        <v>47</v>
      </c>
      <c r="T1148" s="18">
        <v>0</v>
      </c>
      <c r="U1148" s="18">
        <v>0</v>
      </c>
      <c r="V1148" s="18">
        <v>100000</v>
      </c>
      <c r="W1148" t="s" s="19">
        <v>39</v>
      </c>
    </row>
    <row r="1149" ht="20.05" customHeight="1">
      <c r="A1149" s="15">
        <v>72</v>
      </c>
      <c r="B1149" t="s" s="16">
        <f>CONCATENATE($A1149,C1149,G1149,S1149,R1149)</f>
        <v>1313</v>
      </c>
      <c r="C1149" t="s" s="17">
        <v>31</v>
      </c>
      <c r="D1149" s="18">
        <v>4</v>
      </c>
      <c r="E1149" t="s" s="19">
        <v>1302</v>
      </c>
      <c r="F1149" s="18">
        <v>0</v>
      </c>
      <c r="G1149" s="18">
        <v>1</v>
      </c>
      <c r="H1149" t="s" s="19">
        <v>33</v>
      </c>
      <c r="I1149" t="s" s="19">
        <v>1303</v>
      </c>
      <c r="J1149" s="18">
        <v>5924</v>
      </c>
      <c r="K1149" s="18">
        <v>2976</v>
      </c>
      <c r="L1149" s="18">
        <v>9254</v>
      </c>
      <c r="M1149" s="20">
        <v>0.103627</v>
      </c>
      <c r="N1149" s="18">
        <v>8</v>
      </c>
      <c r="O1149" s="18">
        <v>1</v>
      </c>
      <c r="P1149" t="s" s="19">
        <v>35</v>
      </c>
      <c r="Q1149" t="s" s="19">
        <v>35</v>
      </c>
      <c r="R1149" t="s" s="19">
        <v>35</v>
      </c>
      <c r="S1149" t="s" s="19">
        <v>35</v>
      </c>
      <c r="T1149" t="s" s="19">
        <v>35</v>
      </c>
      <c r="U1149" t="s" s="19">
        <v>35</v>
      </c>
      <c r="V1149" t="s" s="19">
        <v>35</v>
      </c>
      <c r="W1149" t="s" s="19">
        <v>35</v>
      </c>
    </row>
    <row r="1150" ht="20.05" customHeight="1">
      <c r="A1150" s="15">
        <v>72</v>
      </c>
      <c r="B1150" t="s" s="16">
        <f>CONCATENATE($A1150,C1150,G1150,S1150,R1150)</f>
        <v>1314</v>
      </c>
      <c r="C1150" t="s" s="17">
        <v>52</v>
      </c>
      <c r="D1150" s="18">
        <v>4</v>
      </c>
      <c r="E1150" t="s" s="19">
        <v>1302</v>
      </c>
      <c r="F1150" s="18">
        <v>0</v>
      </c>
      <c r="G1150" s="18">
        <v>1</v>
      </c>
      <c r="H1150" t="s" s="19">
        <v>33</v>
      </c>
      <c r="I1150" t="s" s="19">
        <v>896</v>
      </c>
      <c r="J1150" s="18">
        <v>1088</v>
      </c>
      <c r="K1150" s="18">
        <v>552</v>
      </c>
      <c r="L1150" s="18">
        <v>1240</v>
      </c>
      <c r="M1150" s="20">
        <v>0.493825</v>
      </c>
      <c r="N1150" s="18">
        <v>8</v>
      </c>
      <c r="O1150" s="18">
        <v>1</v>
      </c>
      <c r="P1150" t="s" s="19">
        <v>35</v>
      </c>
      <c r="Q1150" t="s" s="19">
        <v>35</v>
      </c>
      <c r="R1150" t="s" s="19">
        <v>35</v>
      </c>
      <c r="S1150" t="s" s="19">
        <v>35</v>
      </c>
      <c r="T1150" t="s" s="19">
        <v>35</v>
      </c>
      <c r="U1150" t="s" s="19">
        <v>35</v>
      </c>
      <c r="V1150" t="s" s="19">
        <v>35</v>
      </c>
      <c r="W1150" t="s" s="19">
        <v>35</v>
      </c>
    </row>
    <row r="1151" ht="20.05" customHeight="1">
      <c r="A1151" s="15">
        <v>72</v>
      </c>
      <c r="B1151" t="s" s="16">
        <f>CONCATENATE($A1151,C1151,G1151,S1151,R1151)</f>
        <v>1315</v>
      </c>
      <c r="C1151" t="s" s="17">
        <v>37</v>
      </c>
      <c r="D1151" s="18">
        <v>4</v>
      </c>
      <c r="E1151" t="s" s="19">
        <v>1302</v>
      </c>
      <c r="F1151" s="18">
        <v>0</v>
      </c>
      <c r="G1151" s="18">
        <v>1</v>
      </c>
      <c r="H1151" t="s" s="19">
        <v>33</v>
      </c>
      <c r="I1151" t="s" s="19">
        <v>1303</v>
      </c>
      <c r="J1151" s="18">
        <v>5912</v>
      </c>
      <c r="K1151" s="18">
        <v>2964</v>
      </c>
      <c r="L1151" s="18">
        <v>9230</v>
      </c>
      <c r="M1151" s="20">
        <v>0.196695</v>
      </c>
      <c r="N1151" s="18">
        <v>8</v>
      </c>
      <c r="O1151" s="18">
        <v>1</v>
      </c>
      <c r="P1151" s="18">
        <v>4</v>
      </c>
      <c r="Q1151" s="18">
        <v>3</v>
      </c>
      <c r="R1151" s="18">
        <v>3</v>
      </c>
      <c r="S1151" t="s" s="19">
        <v>43</v>
      </c>
      <c r="T1151" s="18">
        <v>0</v>
      </c>
      <c r="U1151" s="18">
        <v>0</v>
      </c>
      <c r="V1151" s="18">
        <v>100000</v>
      </c>
      <c r="W1151" t="s" s="19">
        <v>55</v>
      </c>
    </row>
    <row r="1152" ht="20.05" customHeight="1">
      <c r="A1152" s="15">
        <v>72</v>
      </c>
      <c r="B1152" t="s" s="16">
        <f>CONCATENATE($A1152,C1152,G1152,S1152,R1152)</f>
        <v>1316</v>
      </c>
      <c r="C1152" t="s" s="17">
        <v>57</v>
      </c>
      <c r="D1152" s="18">
        <v>4</v>
      </c>
      <c r="E1152" t="s" s="19">
        <v>1302</v>
      </c>
      <c r="F1152" s="18">
        <v>0</v>
      </c>
      <c r="G1152" s="18">
        <v>0</v>
      </c>
      <c r="H1152" t="s" s="19">
        <v>63</v>
      </c>
      <c r="I1152" t="s" s="19">
        <v>909</v>
      </c>
      <c r="J1152" s="18">
        <v>9136</v>
      </c>
      <c r="K1152" s="18">
        <v>4576</v>
      </c>
      <c r="L1152" s="18">
        <v>15422</v>
      </c>
      <c r="M1152" s="20">
        <v>1801.16</v>
      </c>
      <c r="N1152" s="18">
        <v>4</v>
      </c>
      <c r="O1152" s="18">
        <v>1</v>
      </c>
      <c r="P1152" t="s" s="19">
        <v>35</v>
      </c>
      <c r="Q1152" t="s" s="19">
        <v>35</v>
      </c>
      <c r="R1152" t="s" s="19">
        <v>35</v>
      </c>
      <c r="S1152" t="s" s="19">
        <v>35</v>
      </c>
      <c r="T1152" t="s" s="19">
        <v>35</v>
      </c>
      <c r="U1152" t="s" s="19">
        <v>35</v>
      </c>
      <c r="V1152" t="s" s="19">
        <v>35</v>
      </c>
      <c r="W1152" t="s" s="19">
        <v>35</v>
      </c>
    </row>
    <row r="1153" ht="20.05" customHeight="1">
      <c r="A1153" s="15">
        <v>72</v>
      </c>
      <c r="B1153" t="s" s="16">
        <f>CONCATENATE($A1153,C1153,G1153,S1153,R1153)</f>
        <v>1317</v>
      </c>
      <c r="C1153" t="s" s="17">
        <v>60</v>
      </c>
      <c r="D1153" s="18">
        <v>4</v>
      </c>
      <c r="E1153" t="s" s="19">
        <v>1302</v>
      </c>
      <c r="F1153" s="18">
        <v>0</v>
      </c>
      <c r="G1153" s="18">
        <v>0</v>
      </c>
      <c r="H1153" t="s" s="19">
        <v>63</v>
      </c>
      <c r="I1153" t="s" s="19">
        <v>909</v>
      </c>
      <c r="J1153" s="18">
        <v>9136</v>
      </c>
      <c r="K1153" s="18">
        <v>4576</v>
      </c>
      <c r="L1153" s="18">
        <v>15422</v>
      </c>
      <c r="M1153" s="20">
        <v>1800.16</v>
      </c>
      <c r="N1153" s="18">
        <v>4</v>
      </c>
      <c r="O1153" s="18">
        <v>1</v>
      </c>
      <c r="P1153" t="s" s="19">
        <v>35</v>
      </c>
      <c r="Q1153" t="s" s="19">
        <v>35</v>
      </c>
      <c r="R1153" t="s" s="19">
        <v>35</v>
      </c>
      <c r="S1153" t="s" s="19">
        <v>35</v>
      </c>
      <c r="T1153" t="s" s="19">
        <v>35</v>
      </c>
      <c r="U1153" t="s" s="19">
        <v>35</v>
      </c>
      <c r="V1153" t="s" s="19">
        <v>35</v>
      </c>
      <c r="W1153" t="s" s="19">
        <v>35</v>
      </c>
    </row>
    <row r="1154" ht="20.05" customHeight="1">
      <c r="A1154" s="15">
        <v>72</v>
      </c>
      <c r="B1154" t="s" s="16">
        <f>CONCATENATE($A1154,C1154,G1154,S1154,R1154)</f>
        <v>1318</v>
      </c>
      <c r="C1154" t="s" s="17">
        <v>62</v>
      </c>
      <c r="D1154" s="18">
        <v>4</v>
      </c>
      <c r="E1154" t="s" s="19">
        <v>1302</v>
      </c>
      <c r="F1154" s="18">
        <v>0</v>
      </c>
      <c r="G1154" s="18">
        <v>0</v>
      </c>
      <c r="H1154" t="s" s="19">
        <v>63</v>
      </c>
      <c r="I1154" t="s" s="19">
        <v>909</v>
      </c>
      <c r="J1154" s="18">
        <v>7408</v>
      </c>
      <c r="K1154" s="18">
        <v>3712</v>
      </c>
      <c r="L1154" s="18">
        <v>11952</v>
      </c>
      <c r="M1154" s="20">
        <v>1812.84</v>
      </c>
      <c r="N1154" s="18">
        <v>4</v>
      </c>
      <c r="O1154" s="18">
        <v>1</v>
      </c>
      <c r="P1154" t="s" s="19">
        <v>35</v>
      </c>
      <c r="Q1154" t="s" s="19">
        <v>35</v>
      </c>
      <c r="R1154" t="s" s="19">
        <v>35</v>
      </c>
      <c r="S1154" t="s" s="19">
        <v>35</v>
      </c>
      <c r="T1154" t="s" s="19">
        <v>35</v>
      </c>
      <c r="U1154" t="s" s="19">
        <v>35</v>
      </c>
      <c r="V1154" t="s" s="19">
        <v>35</v>
      </c>
      <c r="W1154" t="s" s="19">
        <v>35</v>
      </c>
    </row>
    <row r="1155" ht="20.05" customHeight="1">
      <c r="A1155" s="15">
        <v>73</v>
      </c>
      <c r="B1155" t="s" s="16">
        <f>CONCATENATE($A1155,C1155,G1155,S1155,R1155)</f>
        <v>1319</v>
      </c>
      <c r="C1155" t="s" s="17">
        <v>31</v>
      </c>
      <c r="D1155" s="18">
        <v>4</v>
      </c>
      <c r="E1155" t="s" s="19">
        <v>990</v>
      </c>
      <c r="F1155" s="18">
        <v>1</v>
      </c>
      <c r="G1155" s="18">
        <v>0</v>
      </c>
      <c r="H1155" t="s" s="19">
        <v>80</v>
      </c>
      <c r="I1155" t="s" s="19">
        <v>1320</v>
      </c>
      <c r="J1155" s="18">
        <v>7016</v>
      </c>
      <c r="K1155" s="18">
        <v>3516</v>
      </c>
      <c r="L1155" s="18">
        <v>10952</v>
      </c>
      <c r="M1155" s="20">
        <v>160.815</v>
      </c>
      <c r="N1155" s="18">
        <v>8</v>
      </c>
      <c r="O1155" s="18">
        <v>1</v>
      </c>
      <c r="P1155" t="s" s="19">
        <v>35</v>
      </c>
      <c r="Q1155" t="s" s="19">
        <v>35</v>
      </c>
      <c r="R1155" t="s" s="19">
        <v>35</v>
      </c>
      <c r="S1155" t="s" s="19">
        <v>35</v>
      </c>
      <c r="T1155" t="s" s="19">
        <v>35</v>
      </c>
      <c r="U1155" t="s" s="19">
        <v>35</v>
      </c>
      <c r="V1155" t="s" s="19">
        <v>35</v>
      </c>
      <c r="W1155" t="s" s="19">
        <v>35</v>
      </c>
    </row>
    <row r="1156" ht="20.05" customHeight="1">
      <c r="A1156" s="15">
        <v>73</v>
      </c>
      <c r="B1156" t="s" s="16">
        <f>CONCATENATE($A1156,C1156,G1156,S1156,R1156)</f>
        <v>1321</v>
      </c>
      <c r="C1156" t="s" s="17">
        <v>37</v>
      </c>
      <c r="D1156" s="18">
        <v>4</v>
      </c>
      <c r="E1156" t="s" s="19">
        <v>990</v>
      </c>
      <c r="F1156" s="18">
        <v>1</v>
      </c>
      <c r="G1156" s="18">
        <v>0</v>
      </c>
      <c r="H1156" t="s" s="19">
        <v>80</v>
      </c>
      <c r="I1156" t="s" s="19">
        <v>1322</v>
      </c>
      <c r="J1156" s="18">
        <v>3688</v>
      </c>
      <c r="K1156" s="18">
        <v>1852</v>
      </c>
      <c r="L1156" s="18">
        <v>5366</v>
      </c>
      <c r="M1156" s="20">
        <v>12.662</v>
      </c>
      <c r="N1156" s="18">
        <v>8</v>
      </c>
      <c r="O1156" s="18">
        <v>1</v>
      </c>
      <c r="P1156" s="18">
        <v>4</v>
      </c>
      <c r="Q1156" s="18">
        <v>0</v>
      </c>
      <c r="R1156" s="18">
        <v>1</v>
      </c>
      <c r="S1156" t="s" s="19">
        <v>38</v>
      </c>
      <c r="T1156" s="18">
        <v>0</v>
      </c>
      <c r="U1156" s="18">
        <v>0</v>
      </c>
      <c r="V1156" s="18">
        <v>100000</v>
      </c>
      <c r="W1156" t="s" s="19">
        <v>39</v>
      </c>
    </row>
    <row r="1157" ht="20.05" customHeight="1">
      <c r="A1157" s="15">
        <v>73</v>
      </c>
      <c r="B1157" t="s" s="16">
        <f>CONCATENATE($A1157,C1157,G1157,S1157,R1157)</f>
        <v>1323</v>
      </c>
      <c r="C1157" t="s" s="17">
        <v>37</v>
      </c>
      <c r="D1157" s="18">
        <v>4</v>
      </c>
      <c r="E1157" t="s" s="19">
        <v>990</v>
      </c>
      <c r="F1157" s="18">
        <v>1</v>
      </c>
      <c r="G1157" s="18">
        <v>0</v>
      </c>
      <c r="H1157" t="s" s="19">
        <v>80</v>
      </c>
      <c r="I1157" t="s" s="19">
        <v>1322</v>
      </c>
      <c r="J1157" s="18">
        <v>3688</v>
      </c>
      <c r="K1157" s="18">
        <v>1852</v>
      </c>
      <c r="L1157" s="18">
        <v>5366</v>
      </c>
      <c r="M1157" s="20">
        <v>12.8005</v>
      </c>
      <c r="N1157" s="18">
        <v>8</v>
      </c>
      <c r="O1157" s="18">
        <v>1</v>
      </c>
      <c r="P1157" s="18">
        <v>4</v>
      </c>
      <c r="Q1157" s="18">
        <v>0</v>
      </c>
      <c r="R1157" s="18">
        <v>3</v>
      </c>
      <c r="S1157" t="s" s="19">
        <v>38</v>
      </c>
      <c r="T1157" s="18">
        <v>0</v>
      </c>
      <c r="U1157" s="18">
        <v>0</v>
      </c>
      <c r="V1157" s="18">
        <v>100000</v>
      </c>
      <c r="W1157" t="s" s="19">
        <v>39</v>
      </c>
    </row>
    <row r="1158" ht="20.05" customHeight="1">
      <c r="A1158" s="15">
        <v>73</v>
      </c>
      <c r="B1158" t="s" s="16">
        <f>CONCATENATE($A1158,C1158,G1158,S1158,R1158)</f>
        <v>1324</v>
      </c>
      <c r="C1158" t="s" s="17">
        <v>37</v>
      </c>
      <c r="D1158" s="18">
        <v>4</v>
      </c>
      <c r="E1158" t="s" s="19">
        <v>990</v>
      </c>
      <c r="F1158" s="18">
        <v>1</v>
      </c>
      <c r="G1158" s="18">
        <v>0</v>
      </c>
      <c r="H1158" t="s" s="19">
        <v>80</v>
      </c>
      <c r="I1158" t="s" s="19">
        <v>1322</v>
      </c>
      <c r="J1158" s="18">
        <v>3688</v>
      </c>
      <c r="K1158" s="18">
        <v>1852</v>
      </c>
      <c r="L1158" s="18">
        <v>5366</v>
      </c>
      <c r="M1158" s="20">
        <v>12.7103</v>
      </c>
      <c r="N1158" s="18">
        <v>8</v>
      </c>
      <c r="O1158" s="18">
        <v>1</v>
      </c>
      <c r="P1158" s="18">
        <v>4</v>
      </c>
      <c r="Q1158" s="18">
        <v>0</v>
      </c>
      <c r="R1158" s="18">
        <v>5</v>
      </c>
      <c r="S1158" t="s" s="19">
        <v>38</v>
      </c>
      <c r="T1158" s="18">
        <v>0</v>
      </c>
      <c r="U1158" s="18">
        <v>0</v>
      </c>
      <c r="V1158" s="18">
        <v>100000</v>
      </c>
      <c r="W1158" t="s" s="19">
        <v>39</v>
      </c>
    </row>
    <row r="1159" ht="20.05" customHeight="1">
      <c r="A1159" s="15">
        <v>73</v>
      </c>
      <c r="B1159" t="s" s="16">
        <f>CONCATENATE($A1159,C1159,G1159,S1159,R1159)</f>
        <v>1325</v>
      </c>
      <c r="C1159" t="s" s="17">
        <v>37</v>
      </c>
      <c r="D1159" s="18">
        <v>4</v>
      </c>
      <c r="E1159" t="s" s="19">
        <v>990</v>
      </c>
      <c r="F1159" s="18">
        <v>1</v>
      </c>
      <c r="G1159" s="18">
        <v>0</v>
      </c>
      <c r="H1159" t="s" s="19">
        <v>80</v>
      </c>
      <c r="I1159" t="s" s="19">
        <v>1322</v>
      </c>
      <c r="J1159" s="18">
        <v>3688</v>
      </c>
      <c r="K1159" s="18">
        <v>1852</v>
      </c>
      <c r="L1159" s="18">
        <v>5366</v>
      </c>
      <c r="M1159" s="20">
        <v>12.6494</v>
      </c>
      <c r="N1159" s="18">
        <v>8</v>
      </c>
      <c r="O1159" s="18">
        <v>1</v>
      </c>
      <c r="P1159" s="18">
        <v>4</v>
      </c>
      <c r="Q1159" s="18">
        <v>0</v>
      </c>
      <c r="R1159" s="18">
        <v>1</v>
      </c>
      <c r="S1159" t="s" s="19">
        <v>43</v>
      </c>
      <c r="T1159" s="18">
        <v>0</v>
      </c>
      <c r="U1159" s="18">
        <v>0</v>
      </c>
      <c r="V1159" s="18">
        <v>100000</v>
      </c>
      <c r="W1159" t="s" s="19">
        <v>39</v>
      </c>
    </row>
    <row r="1160" ht="20.05" customHeight="1">
      <c r="A1160" s="15">
        <v>73</v>
      </c>
      <c r="B1160" t="s" s="16">
        <f>CONCATENATE($A1160,C1160,G1160,S1160,R1160)</f>
        <v>1326</v>
      </c>
      <c r="C1160" t="s" s="17">
        <v>37</v>
      </c>
      <c r="D1160" s="18">
        <v>4</v>
      </c>
      <c r="E1160" t="s" s="19">
        <v>990</v>
      </c>
      <c r="F1160" s="18">
        <v>1</v>
      </c>
      <c r="G1160" s="18">
        <v>0</v>
      </c>
      <c r="H1160" t="s" s="19">
        <v>80</v>
      </c>
      <c r="I1160" t="s" s="19">
        <v>1322</v>
      </c>
      <c r="J1160" s="18">
        <v>3688</v>
      </c>
      <c r="K1160" s="18">
        <v>1852</v>
      </c>
      <c r="L1160" s="18">
        <v>5366</v>
      </c>
      <c r="M1160" s="20">
        <v>12.809</v>
      </c>
      <c r="N1160" s="18">
        <v>8</v>
      </c>
      <c r="O1160" s="18">
        <v>1</v>
      </c>
      <c r="P1160" s="18">
        <v>4</v>
      </c>
      <c r="Q1160" s="18">
        <v>0</v>
      </c>
      <c r="R1160" s="18">
        <v>3</v>
      </c>
      <c r="S1160" t="s" s="19">
        <v>43</v>
      </c>
      <c r="T1160" s="18">
        <v>0</v>
      </c>
      <c r="U1160" s="18">
        <v>0</v>
      </c>
      <c r="V1160" s="18">
        <v>100000</v>
      </c>
      <c r="W1160" t="s" s="19">
        <v>39</v>
      </c>
    </row>
    <row r="1161" ht="20.05" customHeight="1">
      <c r="A1161" s="15">
        <v>73</v>
      </c>
      <c r="B1161" t="s" s="16">
        <f>CONCATENATE($A1161,C1161,G1161,S1161,R1161)</f>
        <v>1327</v>
      </c>
      <c r="C1161" t="s" s="17">
        <v>37</v>
      </c>
      <c r="D1161" s="18">
        <v>4</v>
      </c>
      <c r="E1161" t="s" s="19">
        <v>990</v>
      </c>
      <c r="F1161" s="18">
        <v>1</v>
      </c>
      <c r="G1161" s="18">
        <v>0</v>
      </c>
      <c r="H1161" t="s" s="19">
        <v>80</v>
      </c>
      <c r="I1161" t="s" s="19">
        <v>1322</v>
      </c>
      <c r="J1161" s="18">
        <v>3688</v>
      </c>
      <c r="K1161" s="18">
        <v>1852</v>
      </c>
      <c r="L1161" s="18">
        <v>5366</v>
      </c>
      <c r="M1161" s="20">
        <v>12.6408</v>
      </c>
      <c r="N1161" s="18">
        <v>8</v>
      </c>
      <c r="O1161" s="18">
        <v>1</v>
      </c>
      <c r="P1161" s="18">
        <v>4</v>
      </c>
      <c r="Q1161" s="18">
        <v>0</v>
      </c>
      <c r="R1161" s="18">
        <v>5</v>
      </c>
      <c r="S1161" t="s" s="19">
        <v>43</v>
      </c>
      <c r="T1161" s="18">
        <v>0</v>
      </c>
      <c r="U1161" s="18">
        <v>0</v>
      </c>
      <c r="V1161" s="18">
        <v>100000</v>
      </c>
      <c r="W1161" t="s" s="19">
        <v>39</v>
      </c>
    </row>
    <row r="1162" ht="20.05" customHeight="1">
      <c r="A1162" s="15">
        <v>73</v>
      </c>
      <c r="B1162" t="s" s="16">
        <f>CONCATENATE($A1162,C1162,G1162,S1162,R1162)</f>
        <v>1328</v>
      </c>
      <c r="C1162" t="s" s="17">
        <v>37</v>
      </c>
      <c r="D1162" s="18">
        <v>4</v>
      </c>
      <c r="E1162" t="s" s="19">
        <v>990</v>
      </c>
      <c r="F1162" s="18">
        <v>1</v>
      </c>
      <c r="G1162" s="18">
        <v>0</v>
      </c>
      <c r="H1162" t="s" s="19">
        <v>80</v>
      </c>
      <c r="I1162" t="s" s="19">
        <v>1322</v>
      </c>
      <c r="J1162" s="18">
        <v>3688</v>
      </c>
      <c r="K1162" s="18">
        <v>1852</v>
      </c>
      <c r="L1162" s="18">
        <v>5366</v>
      </c>
      <c r="M1162" s="20">
        <v>12.7509</v>
      </c>
      <c r="N1162" s="18">
        <v>8</v>
      </c>
      <c r="O1162" s="18">
        <v>1</v>
      </c>
      <c r="P1162" s="18">
        <v>4</v>
      </c>
      <c r="Q1162" s="18">
        <v>0</v>
      </c>
      <c r="R1162" s="18">
        <v>1</v>
      </c>
      <c r="S1162" t="s" s="19">
        <v>47</v>
      </c>
      <c r="T1162" s="18">
        <v>0</v>
      </c>
      <c r="U1162" s="18">
        <v>0</v>
      </c>
      <c r="V1162" s="18">
        <v>100000</v>
      </c>
      <c r="W1162" t="s" s="19">
        <v>39</v>
      </c>
    </row>
    <row r="1163" ht="20.05" customHeight="1">
      <c r="A1163" s="15">
        <v>73</v>
      </c>
      <c r="B1163" t="s" s="16">
        <f>CONCATENATE($A1163,C1163,G1163,S1163,R1163)</f>
        <v>1329</v>
      </c>
      <c r="C1163" t="s" s="17">
        <v>37</v>
      </c>
      <c r="D1163" s="18">
        <v>4</v>
      </c>
      <c r="E1163" t="s" s="19">
        <v>990</v>
      </c>
      <c r="F1163" s="18">
        <v>1</v>
      </c>
      <c r="G1163" s="18">
        <v>0</v>
      </c>
      <c r="H1163" t="s" s="19">
        <v>80</v>
      </c>
      <c r="I1163" t="s" s="19">
        <v>1322</v>
      </c>
      <c r="J1163" s="18">
        <v>3688</v>
      </c>
      <c r="K1163" s="18">
        <v>1852</v>
      </c>
      <c r="L1163" s="18">
        <v>5366</v>
      </c>
      <c r="M1163" s="20">
        <v>12.8274</v>
      </c>
      <c r="N1163" s="18">
        <v>8</v>
      </c>
      <c r="O1163" s="18">
        <v>1</v>
      </c>
      <c r="P1163" s="18">
        <v>4</v>
      </c>
      <c r="Q1163" s="18">
        <v>0</v>
      </c>
      <c r="R1163" s="18">
        <v>3</v>
      </c>
      <c r="S1163" t="s" s="19">
        <v>47</v>
      </c>
      <c r="T1163" s="18">
        <v>0</v>
      </c>
      <c r="U1163" s="18">
        <v>0</v>
      </c>
      <c r="V1163" s="18">
        <v>100000</v>
      </c>
      <c r="W1163" t="s" s="19">
        <v>39</v>
      </c>
    </row>
    <row r="1164" ht="20.05" customHeight="1">
      <c r="A1164" s="15">
        <v>73</v>
      </c>
      <c r="B1164" t="s" s="16">
        <f>CONCATENATE($A1164,C1164,G1164,S1164,R1164)</f>
        <v>1330</v>
      </c>
      <c r="C1164" t="s" s="17">
        <v>37</v>
      </c>
      <c r="D1164" s="18">
        <v>4</v>
      </c>
      <c r="E1164" t="s" s="19">
        <v>990</v>
      </c>
      <c r="F1164" s="18">
        <v>1</v>
      </c>
      <c r="G1164" s="18">
        <v>0</v>
      </c>
      <c r="H1164" t="s" s="19">
        <v>80</v>
      </c>
      <c r="I1164" t="s" s="19">
        <v>1322</v>
      </c>
      <c r="J1164" s="18">
        <v>3688</v>
      </c>
      <c r="K1164" s="18">
        <v>1852</v>
      </c>
      <c r="L1164" s="18">
        <v>5366</v>
      </c>
      <c r="M1164" s="20">
        <v>12.6634</v>
      </c>
      <c r="N1164" s="18">
        <v>8</v>
      </c>
      <c r="O1164" s="18">
        <v>1</v>
      </c>
      <c r="P1164" s="18">
        <v>4</v>
      </c>
      <c r="Q1164" s="18">
        <v>0</v>
      </c>
      <c r="R1164" s="18">
        <v>5</v>
      </c>
      <c r="S1164" t="s" s="19">
        <v>47</v>
      </c>
      <c r="T1164" s="18">
        <v>0</v>
      </c>
      <c r="U1164" s="18">
        <v>0</v>
      </c>
      <c r="V1164" s="18">
        <v>100000</v>
      </c>
      <c r="W1164" t="s" s="19">
        <v>39</v>
      </c>
    </row>
    <row r="1165" ht="20.05" customHeight="1">
      <c r="A1165" s="15">
        <v>73</v>
      </c>
      <c r="B1165" t="s" s="16">
        <f>CONCATENATE($A1165,C1165,G1165,S1165,R1165)</f>
        <v>1331</v>
      </c>
      <c r="C1165" t="s" s="17">
        <v>31</v>
      </c>
      <c r="D1165" s="18">
        <v>4</v>
      </c>
      <c r="E1165" t="s" s="19">
        <v>990</v>
      </c>
      <c r="F1165" s="18">
        <v>0</v>
      </c>
      <c r="G1165" s="18">
        <v>1</v>
      </c>
      <c r="H1165" t="s" s="19">
        <v>63</v>
      </c>
      <c r="I1165" t="s" s="19">
        <v>1320</v>
      </c>
      <c r="J1165" s="18">
        <v>7029</v>
      </c>
      <c r="K1165" s="18">
        <v>3529</v>
      </c>
      <c r="L1165" s="18">
        <v>10978</v>
      </c>
      <c r="M1165" s="20">
        <v>1800.1</v>
      </c>
      <c r="N1165" s="18">
        <v>8</v>
      </c>
      <c r="O1165" s="18">
        <v>1</v>
      </c>
      <c r="P1165" t="s" s="19">
        <v>35</v>
      </c>
      <c r="Q1165" t="s" s="19">
        <v>35</v>
      </c>
      <c r="R1165" t="s" s="19">
        <v>35</v>
      </c>
      <c r="S1165" t="s" s="19">
        <v>35</v>
      </c>
      <c r="T1165" t="s" s="19">
        <v>35</v>
      </c>
      <c r="U1165" t="s" s="19">
        <v>35</v>
      </c>
      <c r="V1165" t="s" s="19">
        <v>35</v>
      </c>
      <c r="W1165" t="s" s="19">
        <v>35</v>
      </c>
    </row>
    <row r="1166" ht="20.05" customHeight="1">
      <c r="A1166" s="15">
        <v>73</v>
      </c>
      <c r="B1166" t="s" s="16">
        <f>CONCATENATE($A1166,C1166,G1166,S1166,R1166)</f>
        <v>1332</v>
      </c>
      <c r="C1166" t="s" s="17">
        <v>52</v>
      </c>
      <c r="D1166" s="18">
        <v>4</v>
      </c>
      <c r="E1166" t="s" s="19">
        <v>990</v>
      </c>
      <c r="F1166" s="18">
        <v>1</v>
      </c>
      <c r="G1166" s="18">
        <v>1</v>
      </c>
      <c r="H1166" t="s" s="19">
        <v>80</v>
      </c>
      <c r="I1166" t="s" s="19">
        <v>896</v>
      </c>
      <c r="J1166" s="18">
        <v>1264</v>
      </c>
      <c r="K1166" s="18">
        <v>640</v>
      </c>
      <c r="L1166" s="18">
        <v>1422</v>
      </c>
      <c r="M1166" s="20">
        <v>0.389656</v>
      </c>
      <c r="N1166" s="18">
        <v>8</v>
      </c>
      <c r="O1166" s="18">
        <v>1</v>
      </c>
      <c r="P1166" t="s" s="19">
        <v>35</v>
      </c>
      <c r="Q1166" t="s" s="19">
        <v>35</v>
      </c>
      <c r="R1166" t="s" s="19">
        <v>35</v>
      </c>
      <c r="S1166" t="s" s="19">
        <v>35</v>
      </c>
      <c r="T1166" t="s" s="19">
        <v>35</v>
      </c>
      <c r="U1166" t="s" s="19">
        <v>35</v>
      </c>
      <c r="V1166" t="s" s="19">
        <v>35</v>
      </c>
      <c r="W1166" t="s" s="19">
        <v>35</v>
      </c>
    </row>
    <row r="1167" ht="20.05" customHeight="1">
      <c r="A1167" s="15">
        <v>73</v>
      </c>
      <c r="B1167" t="s" s="16">
        <f>CONCATENATE($A1167,C1167,G1167,S1167,R1167)</f>
        <v>1333</v>
      </c>
      <c r="C1167" t="s" s="17">
        <v>37</v>
      </c>
      <c r="D1167" s="18">
        <v>4</v>
      </c>
      <c r="E1167" t="s" s="19">
        <v>990</v>
      </c>
      <c r="F1167" s="18">
        <v>1</v>
      </c>
      <c r="G1167" s="18">
        <v>1</v>
      </c>
      <c r="H1167" t="s" s="19">
        <v>80</v>
      </c>
      <c r="I1167" t="s" s="19">
        <v>1322</v>
      </c>
      <c r="J1167" s="18">
        <v>3688</v>
      </c>
      <c r="K1167" s="18">
        <v>1852</v>
      </c>
      <c r="L1167" s="18">
        <v>5366</v>
      </c>
      <c r="M1167" s="20">
        <v>12.6381</v>
      </c>
      <c r="N1167" s="18">
        <v>8</v>
      </c>
      <c r="O1167" s="18">
        <v>1</v>
      </c>
      <c r="P1167" s="18">
        <v>4</v>
      </c>
      <c r="Q1167" s="18">
        <v>0</v>
      </c>
      <c r="R1167" s="18">
        <v>3</v>
      </c>
      <c r="S1167" t="s" s="19">
        <v>43</v>
      </c>
      <c r="T1167" s="18">
        <v>0</v>
      </c>
      <c r="U1167" s="18">
        <v>0</v>
      </c>
      <c r="V1167" s="18">
        <v>100000</v>
      </c>
      <c r="W1167" t="s" s="19">
        <v>55</v>
      </c>
    </row>
    <row r="1168" ht="20.05" customHeight="1">
      <c r="A1168" s="15">
        <v>73</v>
      </c>
      <c r="B1168" t="s" s="16">
        <f>CONCATENATE($A1168,C1168,G1168,S1168,R1168)</f>
        <v>1334</v>
      </c>
      <c r="C1168" t="s" s="17">
        <v>57</v>
      </c>
      <c r="D1168" s="18">
        <v>4</v>
      </c>
      <c r="E1168" t="s" s="19">
        <v>990</v>
      </c>
      <c r="F1168" s="18">
        <v>0</v>
      </c>
      <c r="G1168" s="18">
        <v>0</v>
      </c>
      <c r="H1168" t="s" s="19">
        <v>80</v>
      </c>
      <c r="I1168" t="s" s="19">
        <v>909</v>
      </c>
      <c r="J1168" s="18">
        <v>11256</v>
      </c>
      <c r="K1168" s="18">
        <v>5636</v>
      </c>
      <c r="L1168" s="18">
        <v>19066</v>
      </c>
      <c r="M1168" s="20">
        <v>9.785399999999999</v>
      </c>
      <c r="N1168" s="18">
        <v>4</v>
      </c>
      <c r="O1168" s="18">
        <v>1</v>
      </c>
      <c r="P1168" t="s" s="19">
        <v>35</v>
      </c>
      <c r="Q1168" t="s" s="19">
        <v>35</v>
      </c>
      <c r="R1168" t="s" s="19">
        <v>35</v>
      </c>
      <c r="S1168" t="s" s="19">
        <v>35</v>
      </c>
      <c r="T1168" t="s" s="19">
        <v>35</v>
      </c>
      <c r="U1168" t="s" s="19">
        <v>35</v>
      </c>
      <c r="V1168" t="s" s="19">
        <v>35</v>
      </c>
      <c r="W1168" t="s" s="19">
        <v>35</v>
      </c>
    </row>
    <row r="1169" ht="20.05" customHeight="1">
      <c r="A1169" s="15">
        <v>73</v>
      </c>
      <c r="B1169" t="s" s="16">
        <f>CONCATENATE($A1169,C1169,G1169,S1169,R1169)</f>
        <v>1335</v>
      </c>
      <c r="C1169" t="s" s="17">
        <v>60</v>
      </c>
      <c r="D1169" s="18">
        <v>4</v>
      </c>
      <c r="E1169" t="s" s="19">
        <v>990</v>
      </c>
      <c r="F1169" s="18">
        <v>0</v>
      </c>
      <c r="G1169" s="18">
        <v>0</v>
      </c>
      <c r="H1169" t="s" s="19">
        <v>80</v>
      </c>
      <c r="I1169" t="s" s="19">
        <v>909</v>
      </c>
      <c r="J1169" s="18">
        <v>11256</v>
      </c>
      <c r="K1169" s="18">
        <v>5636</v>
      </c>
      <c r="L1169" s="18">
        <v>19066</v>
      </c>
      <c r="M1169" s="20">
        <v>6.02531</v>
      </c>
      <c r="N1169" s="18">
        <v>4</v>
      </c>
      <c r="O1169" s="18">
        <v>1</v>
      </c>
      <c r="P1169" t="s" s="19">
        <v>35</v>
      </c>
      <c r="Q1169" t="s" s="19">
        <v>35</v>
      </c>
      <c r="R1169" t="s" s="19">
        <v>35</v>
      </c>
      <c r="S1169" t="s" s="19">
        <v>35</v>
      </c>
      <c r="T1169" t="s" s="19">
        <v>35</v>
      </c>
      <c r="U1169" t="s" s="19">
        <v>35</v>
      </c>
      <c r="V1169" t="s" s="19">
        <v>35</v>
      </c>
      <c r="W1169" t="s" s="19">
        <v>35</v>
      </c>
    </row>
    <row r="1170" ht="20.05" customHeight="1">
      <c r="A1170" s="15">
        <v>73</v>
      </c>
      <c r="B1170" t="s" s="16">
        <f>CONCATENATE($A1170,C1170,G1170,S1170,R1170)</f>
        <v>1336</v>
      </c>
      <c r="C1170" t="s" s="17">
        <v>62</v>
      </c>
      <c r="D1170" s="18">
        <v>4</v>
      </c>
      <c r="E1170" t="s" s="19">
        <v>990</v>
      </c>
      <c r="F1170" s="18">
        <v>0</v>
      </c>
      <c r="G1170" s="18">
        <v>0</v>
      </c>
      <c r="H1170" t="s" s="19">
        <v>80</v>
      </c>
      <c r="I1170" t="s" s="19">
        <v>909</v>
      </c>
      <c r="J1170" s="18">
        <v>10688</v>
      </c>
      <c r="K1170" s="18">
        <v>5352</v>
      </c>
      <c r="L1170" s="18">
        <v>18006</v>
      </c>
      <c r="M1170" s="20">
        <v>2.38703</v>
      </c>
      <c r="N1170" s="18">
        <v>4</v>
      </c>
      <c r="O1170" s="18">
        <v>1</v>
      </c>
      <c r="P1170" t="s" s="19">
        <v>35</v>
      </c>
      <c r="Q1170" t="s" s="19">
        <v>35</v>
      </c>
      <c r="R1170" t="s" s="19">
        <v>35</v>
      </c>
      <c r="S1170" t="s" s="19">
        <v>35</v>
      </c>
      <c r="T1170" t="s" s="19">
        <v>35</v>
      </c>
      <c r="U1170" t="s" s="19">
        <v>35</v>
      </c>
      <c r="V1170" t="s" s="19">
        <v>35</v>
      </c>
      <c r="W1170" t="s" s="19">
        <v>35</v>
      </c>
    </row>
    <row r="1171" ht="20.05" customHeight="1">
      <c r="A1171" s="15">
        <v>74</v>
      </c>
      <c r="B1171" t="s" s="16">
        <f>CONCATENATE($A1171,C1171,G1171,S1171,R1171)</f>
        <v>1337</v>
      </c>
      <c r="C1171" t="s" s="17">
        <v>31</v>
      </c>
      <c r="D1171" s="18">
        <v>4</v>
      </c>
      <c r="E1171" t="s" s="19">
        <v>1338</v>
      </c>
      <c r="F1171" s="18">
        <v>0</v>
      </c>
      <c r="G1171" s="18">
        <v>0</v>
      </c>
      <c r="H1171" t="s" s="19">
        <v>33</v>
      </c>
      <c r="I1171" t="s" s="19">
        <v>1339</v>
      </c>
      <c r="J1171" s="18">
        <v>7576</v>
      </c>
      <c r="K1171" s="18">
        <v>3796</v>
      </c>
      <c r="L1171" s="18">
        <v>12446</v>
      </c>
      <c r="M1171" s="20">
        <v>0.158444</v>
      </c>
      <c r="N1171" s="18">
        <v>8</v>
      </c>
      <c r="O1171" s="18">
        <v>1</v>
      </c>
      <c r="P1171" t="s" s="19">
        <v>35</v>
      </c>
      <c r="Q1171" t="s" s="19">
        <v>35</v>
      </c>
      <c r="R1171" t="s" s="19">
        <v>35</v>
      </c>
      <c r="S1171" t="s" s="19">
        <v>35</v>
      </c>
      <c r="T1171" t="s" s="19">
        <v>35</v>
      </c>
      <c r="U1171" t="s" s="19">
        <v>35</v>
      </c>
      <c r="V1171" t="s" s="19">
        <v>35</v>
      </c>
      <c r="W1171" t="s" s="19">
        <v>35</v>
      </c>
    </row>
    <row r="1172" ht="20.05" customHeight="1">
      <c r="A1172" s="15">
        <v>74</v>
      </c>
      <c r="B1172" t="s" s="16">
        <f>CONCATENATE($A1172,C1172,G1172,S1172,R1172)</f>
        <v>1340</v>
      </c>
      <c r="C1172" t="s" s="17">
        <v>37</v>
      </c>
      <c r="D1172" s="18">
        <v>4</v>
      </c>
      <c r="E1172" t="s" s="19">
        <v>1338</v>
      </c>
      <c r="F1172" s="18">
        <v>0</v>
      </c>
      <c r="G1172" s="18">
        <v>0</v>
      </c>
      <c r="H1172" t="s" s="19">
        <v>33</v>
      </c>
      <c r="I1172" t="s" s="19">
        <v>1339</v>
      </c>
      <c r="J1172" s="18">
        <v>7576</v>
      </c>
      <c r="K1172" s="18">
        <v>3796</v>
      </c>
      <c r="L1172" s="18">
        <v>12446</v>
      </c>
      <c r="M1172" s="20">
        <v>0.849513</v>
      </c>
      <c r="N1172" s="18">
        <v>8</v>
      </c>
      <c r="O1172" s="18">
        <v>1</v>
      </c>
      <c r="P1172" s="18">
        <v>10</v>
      </c>
      <c r="Q1172" s="18">
        <v>9</v>
      </c>
      <c r="R1172" s="18">
        <v>1</v>
      </c>
      <c r="S1172" t="s" s="19">
        <v>38</v>
      </c>
      <c r="T1172" s="18">
        <v>0</v>
      </c>
      <c r="U1172" s="18">
        <v>0</v>
      </c>
      <c r="V1172" s="18">
        <v>100000</v>
      </c>
      <c r="W1172" t="s" s="19">
        <v>39</v>
      </c>
    </row>
    <row r="1173" ht="20.05" customHeight="1">
      <c r="A1173" s="15">
        <v>74</v>
      </c>
      <c r="B1173" t="s" s="16">
        <f>CONCATENATE($A1173,C1173,G1173,S1173,R1173)</f>
        <v>1341</v>
      </c>
      <c r="C1173" t="s" s="17">
        <v>37</v>
      </c>
      <c r="D1173" s="18">
        <v>4</v>
      </c>
      <c r="E1173" t="s" s="19">
        <v>1338</v>
      </c>
      <c r="F1173" s="18">
        <v>0</v>
      </c>
      <c r="G1173" s="18">
        <v>0</v>
      </c>
      <c r="H1173" t="s" s="19">
        <v>33</v>
      </c>
      <c r="I1173" t="s" s="19">
        <v>1339</v>
      </c>
      <c r="J1173" s="18">
        <v>7576</v>
      </c>
      <c r="K1173" s="18">
        <v>3796</v>
      </c>
      <c r="L1173" s="18">
        <v>12446</v>
      </c>
      <c r="M1173" s="20">
        <v>0.373508</v>
      </c>
      <c r="N1173" s="18">
        <v>8</v>
      </c>
      <c r="O1173" s="18">
        <v>1</v>
      </c>
      <c r="P1173" s="18">
        <v>5</v>
      </c>
      <c r="Q1173" s="18">
        <v>4</v>
      </c>
      <c r="R1173" s="18">
        <v>3</v>
      </c>
      <c r="S1173" t="s" s="19">
        <v>38</v>
      </c>
      <c r="T1173" s="18">
        <v>0</v>
      </c>
      <c r="U1173" s="18">
        <v>0</v>
      </c>
      <c r="V1173" s="18">
        <v>100000</v>
      </c>
      <c r="W1173" t="s" s="19">
        <v>39</v>
      </c>
    </row>
    <row r="1174" ht="20.05" customHeight="1">
      <c r="A1174" s="15">
        <v>74</v>
      </c>
      <c r="B1174" t="s" s="16">
        <f>CONCATENATE($A1174,C1174,G1174,S1174,R1174)</f>
        <v>1342</v>
      </c>
      <c r="C1174" t="s" s="17">
        <v>37</v>
      </c>
      <c r="D1174" s="18">
        <v>4</v>
      </c>
      <c r="E1174" t="s" s="19">
        <v>1338</v>
      </c>
      <c r="F1174" s="18">
        <v>0</v>
      </c>
      <c r="G1174" s="18">
        <v>0</v>
      </c>
      <c r="H1174" t="s" s="19">
        <v>33</v>
      </c>
      <c r="I1174" t="s" s="19">
        <v>1339</v>
      </c>
      <c r="J1174" s="18">
        <v>7576</v>
      </c>
      <c r="K1174" s="18">
        <v>3796</v>
      </c>
      <c r="L1174" s="18">
        <v>12446</v>
      </c>
      <c r="M1174" s="20">
        <v>0.279769</v>
      </c>
      <c r="N1174" s="18">
        <v>8</v>
      </c>
      <c r="O1174" s="18">
        <v>1</v>
      </c>
      <c r="P1174" s="18">
        <v>4</v>
      </c>
      <c r="Q1174" s="18">
        <v>3</v>
      </c>
      <c r="R1174" s="18">
        <v>5</v>
      </c>
      <c r="S1174" t="s" s="19">
        <v>38</v>
      </c>
      <c r="T1174" s="18">
        <v>0</v>
      </c>
      <c r="U1174" s="18">
        <v>0</v>
      </c>
      <c r="V1174" s="18">
        <v>100000</v>
      </c>
      <c r="W1174" t="s" s="19">
        <v>39</v>
      </c>
    </row>
    <row r="1175" ht="20.05" customHeight="1">
      <c r="A1175" s="15">
        <v>74</v>
      </c>
      <c r="B1175" t="s" s="16">
        <f>CONCATENATE($A1175,C1175,G1175,S1175,R1175)</f>
        <v>1343</v>
      </c>
      <c r="C1175" t="s" s="17">
        <v>37</v>
      </c>
      <c r="D1175" s="18">
        <v>4</v>
      </c>
      <c r="E1175" t="s" s="19">
        <v>1338</v>
      </c>
      <c r="F1175" s="18">
        <v>0</v>
      </c>
      <c r="G1175" s="18">
        <v>0</v>
      </c>
      <c r="H1175" t="s" s="19">
        <v>33</v>
      </c>
      <c r="I1175" t="s" s="19">
        <v>1339</v>
      </c>
      <c r="J1175" s="18">
        <v>7576</v>
      </c>
      <c r="K1175" s="18">
        <v>3796</v>
      </c>
      <c r="L1175" s="18">
        <v>12446</v>
      </c>
      <c r="M1175" s="20">
        <v>0.845662</v>
      </c>
      <c r="N1175" s="18">
        <v>8</v>
      </c>
      <c r="O1175" s="18">
        <v>1</v>
      </c>
      <c r="P1175" s="18">
        <v>10</v>
      </c>
      <c r="Q1175" s="18">
        <v>9</v>
      </c>
      <c r="R1175" s="18">
        <v>1</v>
      </c>
      <c r="S1175" t="s" s="19">
        <v>43</v>
      </c>
      <c r="T1175" s="18">
        <v>0</v>
      </c>
      <c r="U1175" s="18">
        <v>0</v>
      </c>
      <c r="V1175" s="18">
        <v>100000</v>
      </c>
      <c r="W1175" t="s" s="19">
        <v>39</v>
      </c>
    </row>
    <row r="1176" ht="20.05" customHeight="1">
      <c r="A1176" s="15">
        <v>74</v>
      </c>
      <c r="B1176" t="s" s="16">
        <f>CONCATENATE($A1176,C1176,G1176,S1176,R1176)</f>
        <v>1344</v>
      </c>
      <c r="C1176" t="s" s="17">
        <v>37</v>
      </c>
      <c r="D1176" s="18">
        <v>4</v>
      </c>
      <c r="E1176" t="s" s="19">
        <v>1338</v>
      </c>
      <c r="F1176" s="18">
        <v>0</v>
      </c>
      <c r="G1176" s="18">
        <v>0</v>
      </c>
      <c r="H1176" t="s" s="19">
        <v>33</v>
      </c>
      <c r="I1176" t="s" s="19">
        <v>1339</v>
      </c>
      <c r="J1176" s="18">
        <v>7576</v>
      </c>
      <c r="K1176" s="18">
        <v>3796</v>
      </c>
      <c r="L1176" s="18">
        <v>12446</v>
      </c>
      <c r="M1176" s="20">
        <v>0.374484</v>
      </c>
      <c r="N1176" s="18">
        <v>8</v>
      </c>
      <c r="O1176" s="18">
        <v>1</v>
      </c>
      <c r="P1176" s="18">
        <v>5</v>
      </c>
      <c r="Q1176" s="18">
        <v>4</v>
      </c>
      <c r="R1176" s="18">
        <v>3</v>
      </c>
      <c r="S1176" t="s" s="19">
        <v>43</v>
      </c>
      <c r="T1176" s="18">
        <v>0</v>
      </c>
      <c r="U1176" s="18">
        <v>0</v>
      </c>
      <c r="V1176" s="18">
        <v>100000</v>
      </c>
      <c r="W1176" t="s" s="19">
        <v>39</v>
      </c>
    </row>
    <row r="1177" ht="20.05" customHeight="1">
      <c r="A1177" s="15">
        <v>74</v>
      </c>
      <c r="B1177" t="s" s="16">
        <f>CONCATENATE($A1177,C1177,G1177,S1177,R1177)</f>
        <v>1345</v>
      </c>
      <c r="C1177" t="s" s="17">
        <v>37</v>
      </c>
      <c r="D1177" s="18">
        <v>4</v>
      </c>
      <c r="E1177" t="s" s="19">
        <v>1338</v>
      </c>
      <c r="F1177" s="18">
        <v>0</v>
      </c>
      <c r="G1177" s="18">
        <v>0</v>
      </c>
      <c r="H1177" t="s" s="19">
        <v>33</v>
      </c>
      <c r="I1177" t="s" s="19">
        <v>1339</v>
      </c>
      <c r="J1177" s="18">
        <v>7576</v>
      </c>
      <c r="K1177" s="18">
        <v>3796</v>
      </c>
      <c r="L1177" s="18">
        <v>12446</v>
      </c>
      <c r="M1177" s="20">
        <v>0.276686</v>
      </c>
      <c r="N1177" s="18">
        <v>8</v>
      </c>
      <c r="O1177" s="18">
        <v>1</v>
      </c>
      <c r="P1177" s="18">
        <v>4</v>
      </c>
      <c r="Q1177" s="18">
        <v>3</v>
      </c>
      <c r="R1177" s="18">
        <v>5</v>
      </c>
      <c r="S1177" t="s" s="19">
        <v>43</v>
      </c>
      <c r="T1177" s="18">
        <v>0</v>
      </c>
      <c r="U1177" s="18">
        <v>0</v>
      </c>
      <c r="V1177" s="18">
        <v>100000</v>
      </c>
      <c r="W1177" t="s" s="19">
        <v>39</v>
      </c>
    </row>
    <row r="1178" ht="20.05" customHeight="1">
      <c r="A1178" s="15">
        <v>74</v>
      </c>
      <c r="B1178" t="s" s="16">
        <f>CONCATENATE($A1178,C1178,G1178,S1178,R1178)</f>
        <v>1346</v>
      </c>
      <c r="C1178" t="s" s="17">
        <v>37</v>
      </c>
      <c r="D1178" s="18">
        <v>4</v>
      </c>
      <c r="E1178" t="s" s="19">
        <v>1338</v>
      </c>
      <c r="F1178" s="18">
        <v>0</v>
      </c>
      <c r="G1178" s="18">
        <v>0</v>
      </c>
      <c r="H1178" t="s" s="19">
        <v>33</v>
      </c>
      <c r="I1178" t="s" s="19">
        <v>1339</v>
      </c>
      <c r="J1178" s="18">
        <v>7576</v>
      </c>
      <c r="K1178" s="18">
        <v>3796</v>
      </c>
      <c r="L1178" s="18">
        <v>12446</v>
      </c>
      <c r="M1178" s="20">
        <v>0.845671</v>
      </c>
      <c r="N1178" s="18">
        <v>8</v>
      </c>
      <c r="O1178" s="18">
        <v>1</v>
      </c>
      <c r="P1178" s="18">
        <v>10</v>
      </c>
      <c r="Q1178" s="18">
        <v>9</v>
      </c>
      <c r="R1178" s="18">
        <v>1</v>
      </c>
      <c r="S1178" t="s" s="19">
        <v>47</v>
      </c>
      <c r="T1178" s="18">
        <v>0</v>
      </c>
      <c r="U1178" s="18">
        <v>0</v>
      </c>
      <c r="V1178" s="18">
        <v>100000</v>
      </c>
      <c r="W1178" t="s" s="19">
        <v>39</v>
      </c>
    </row>
    <row r="1179" ht="20.05" customHeight="1">
      <c r="A1179" s="15">
        <v>74</v>
      </c>
      <c r="B1179" t="s" s="16">
        <f>CONCATENATE($A1179,C1179,G1179,S1179,R1179)</f>
        <v>1347</v>
      </c>
      <c r="C1179" t="s" s="17">
        <v>37</v>
      </c>
      <c r="D1179" s="18">
        <v>4</v>
      </c>
      <c r="E1179" t="s" s="19">
        <v>1338</v>
      </c>
      <c r="F1179" s="18">
        <v>0</v>
      </c>
      <c r="G1179" s="18">
        <v>0</v>
      </c>
      <c r="H1179" t="s" s="19">
        <v>33</v>
      </c>
      <c r="I1179" t="s" s="19">
        <v>1339</v>
      </c>
      <c r="J1179" s="18">
        <v>7576</v>
      </c>
      <c r="K1179" s="18">
        <v>3796</v>
      </c>
      <c r="L1179" s="18">
        <v>12446</v>
      </c>
      <c r="M1179" s="20">
        <v>0.389582</v>
      </c>
      <c r="N1179" s="18">
        <v>8</v>
      </c>
      <c r="O1179" s="18">
        <v>1</v>
      </c>
      <c r="P1179" s="18">
        <v>5</v>
      </c>
      <c r="Q1179" s="18">
        <v>4</v>
      </c>
      <c r="R1179" s="18">
        <v>3</v>
      </c>
      <c r="S1179" t="s" s="19">
        <v>47</v>
      </c>
      <c r="T1179" s="18">
        <v>0</v>
      </c>
      <c r="U1179" s="18">
        <v>0</v>
      </c>
      <c r="V1179" s="18">
        <v>100000</v>
      </c>
      <c r="W1179" t="s" s="19">
        <v>39</v>
      </c>
    </row>
    <row r="1180" ht="20.05" customHeight="1">
      <c r="A1180" s="15">
        <v>74</v>
      </c>
      <c r="B1180" t="s" s="16">
        <f>CONCATENATE($A1180,C1180,G1180,S1180,R1180)</f>
        <v>1348</v>
      </c>
      <c r="C1180" t="s" s="17">
        <v>37</v>
      </c>
      <c r="D1180" s="18">
        <v>4</v>
      </c>
      <c r="E1180" t="s" s="19">
        <v>1338</v>
      </c>
      <c r="F1180" s="18">
        <v>0</v>
      </c>
      <c r="G1180" s="18">
        <v>0</v>
      </c>
      <c r="H1180" t="s" s="19">
        <v>33</v>
      </c>
      <c r="I1180" t="s" s="19">
        <v>1339</v>
      </c>
      <c r="J1180" s="18">
        <v>7576</v>
      </c>
      <c r="K1180" s="18">
        <v>3796</v>
      </c>
      <c r="L1180" s="18">
        <v>12446</v>
      </c>
      <c r="M1180" s="20">
        <v>0.277235</v>
      </c>
      <c r="N1180" s="18">
        <v>8</v>
      </c>
      <c r="O1180" s="18">
        <v>1</v>
      </c>
      <c r="P1180" s="18">
        <v>4</v>
      </c>
      <c r="Q1180" s="18">
        <v>3</v>
      </c>
      <c r="R1180" s="18">
        <v>5</v>
      </c>
      <c r="S1180" t="s" s="19">
        <v>47</v>
      </c>
      <c r="T1180" s="18">
        <v>0</v>
      </c>
      <c r="U1180" s="18">
        <v>0</v>
      </c>
      <c r="V1180" s="18">
        <v>100000</v>
      </c>
      <c r="W1180" t="s" s="19">
        <v>39</v>
      </c>
    </row>
    <row r="1181" ht="20.05" customHeight="1">
      <c r="A1181" s="15">
        <v>74</v>
      </c>
      <c r="B1181" t="s" s="16">
        <f>CONCATENATE($A1181,C1181,G1181,S1181,R1181)</f>
        <v>1349</v>
      </c>
      <c r="C1181" t="s" s="17">
        <v>31</v>
      </c>
      <c r="D1181" s="18">
        <v>4</v>
      </c>
      <c r="E1181" t="s" s="19">
        <v>1338</v>
      </c>
      <c r="F1181" s="18">
        <v>0</v>
      </c>
      <c r="G1181" s="18">
        <v>1</v>
      </c>
      <c r="H1181" t="s" s="19">
        <v>33</v>
      </c>
      <c r="I1181" t="s" s="19">
        <v>1339</v>
      </c>
      <c r="J1181" s="18">
        <v>7592</v>
      </c>
      <c r="K1181" s="18">
        <v>3812</v>
      </c>
      <c r="L1181" s="18">
        <v>12478</v>
      </c>
      <c r="M1181" s="20">
        <v>0.15605</v>
      </c>
      <c r="N1181" s="18">
        <v>8</v>
      </c>
      <c r="O1181" s="18">
        <v>1</v>
      </c>
      <c r="P1181" t="s" s="19">
        <v>35</v>
      </c>
      <c r="Q1181" t="s" s="19">
        <v>35</v>
      </c>
      <c r="R1181" t="s" s="19">
        <v>35</v>
      </c>
      <c r="S1181" t="s" s="19">
        <v>35</v>
      </c>
      <c r="T1181" t="s" s="19">
        <v>35</v>
      </c>
      <c r="U1181" t="s" s="19">
        <v>35</v>
      </c>
      <c r="V1181" t="s" s="19">
        <v>35</v>
      </c>
      <c r="W1181" t="s" s="19">
        <v>35</v>
      </c>
    </row>
    <row r="1182" ht="20.05" customHeight="1">
      <c r="A1182" s="15">
        <v>74</v>
      </c>
      <c r="B1182" t="s" s="16">
        <f>CONCATENATE($A1182,C1182,G1182,S1182,R1182)</f>
        <v>1350</v>
      </c>
      <c r="C1182" t="s" s="17">
        <v>52</v>
      </c>
      <c r="D1182" s="18">
        <v>4</v>
      </c>
      <c r="E1182" t="s" s="19">
        <v>1338</v>
      </c>
      <c r="F1182" s="18">
        <v>0</v>
      </c>
      <c r="G1182" s="18">
        <v>1</v>
      </c>
      <c r="H1182" t="s" s="19">
        <v>33</v>
      </c>
      <c r="I1182" t="s" s="19">
        <v>896</v>
      </c>
      <c r="J1182" s="18">
        <v>1160</v>
      </c>
      <c r="K1182" s="18">
        <v>588</v>
      </c>
      <c r="L1182" s="18">
        <v>1334</v>
      </c>
      <c r="M1182" s="20">
        <v>0.915896</v>
      </c>
      <c r="N1182" s="18">
        <v>8</v>
      </c>
      <c r="O1182" s="18">
        <v>1</v>
      </c>
      <c r="P1182" t="s" s="19">
        <v>35</v>
      </c>
      <c r="Q1182" t="s" s="19">
        <v>35</v>
      </c>
      <c r="R1182" t="s" s="19">
        <v>35</v>
      </c>
      <c r="S1182" t="s" s="19">
        <v>35</v>
      </c>
      <c r="T1182" t="s" s="19">
        <v>35</v>
      </c>
      <c r="U1182" t="s" s="19">
        <v>35</v>
      </c>
      <c r="V1182" t="s" s="19">
        <v>35</v>
      </c>
      <c r="W1182" t="s" s="19">
        <v>35</v>
      </c>
    </row>
    <row r="1183" ht="20.05" customHeight="1">
      <c r="A1183" s="15">
        <v>74</v>
      </c>
      <c r="B1183" t="s" s="16">
        <f>CONCATENATE($A1183,C1183,G1183,S1183,R1183)</f>
        <v>1351</v>
      </c>
      <c r="C1183" t="s" s="17">
        <v>37</v>
      </c>
      <c r="D1183" s="18">
        <v>4</v>
      </c>
      <c r="E1183" t="s" s="19">
        <v>1338</v>
      </c>
      <c r="F1183" s="18">
        <v>0</v>
      </c>
      <c r="G1183" s="18">
        <v>1</v>
      </c>
      <c r="H1183" t="s" s="19">
        <v>33</v>
      </c>
      <c r="I1183" t="s" s="19">
        <v>1339</v>
      </c>
      <c r="J1183" s="18">
        <v>7576</v>
      </c>
      <c r="K1183" s="18">
        <v>3796</v>
      </c>
      <c r="L1183" s="18">
        <v>12446</v>
      </c>
      <c r="M1183" s="20">
        <v>0.373771</v>
      </c>
      <c r="N1183" s="18">
        <v>8</v>
      </c>
      <c r="O1183" s="18">
        <v>1</v>
      </c>
      <c r="P1183" s="18">
        <v>5</v>
      </c>
      <c r="Q1183" s="18">
        <v>4</v>
      </c>
      <c r="R1183" s="18">
        <v>3</v>
      </c>
      <c r="S1183" t="s" s="19">
        <v>43</v>
      </c>
      <c r="T1183" s="18">
        <v>0</v>
      </c>
      <c r="U1183" s="18">
        <v>0</v>
      </c>
      <c r="V1183" s="18">
        <v>100000</v>
      </c>
      <c r="W1183" t="s" s="19">
        <v>55</v>
      </c>
    </row>
    <row r="1184" ht="20.05" customHeight="1">
      <c r="A1184" s="15">
        <v>74</v>
      </c>
      <c r="B1184" t="s" s="16">
        <f>CONCATENATE($A1184,C1184,G1184,S1184,R1184)</f>
        <v>1352</v>
      </c>
      <c r="C1184" t="s" s="17">
        <v>57</v>
      </c>
      <c r="D1184" s="18">
        <v>4</v>
      </c>
      <c r="E1184" t="s" s="19">
        <v>1338</v>
      </c>
      <c r="F1184" s="18">
        <v>0</v>
      </c>
      <c r="G1184" s="18">
        <v>0</v>
      </c>
      <c r="H1184" t="s" s="19">
        <v>63</v>
      </c>
      <c r="I1184" t="s" s="19">
        <v>909</v>
      </c>
      <c r="J1184" s="18">
        <v>8044</v>
      </c>
      <c r="K1184" s="18">
        <v>4030</v>
      </c>
      <c r="L1184" s="18">
        <v>13471</v>
      </c>
      <c r="M1184" s="20">
        <v>1801.23</v>
      </c>
      <c r="N1184" s="18">
        <v>4</v>
      </c>
      <c r="O1184" s="18">
        <v>1</v>
      </c>
      <c r="P1184" t="s" s="19">
        <v>35</v>
      </c>
      <c r="Q1184" t="s" s="19">
        <v>35</v>
      </c>
      <c r="R1184" t="s" s="19">
        <v>35</v>
      </c>
      <c r="S1184" t="s" s="19">
        <v>35</v>
      </c>
      <c r="T1184" t="s" s="19">
        <v>35</v>
      </c>
      <c r="U1184" t="s" s="19">
        <v>35</v>
      </c>
      <c r="V1184" t="s" s="19">
        <v>35</v>
      </c>
      <c r="W1184" t="s" s="19">
        <v>35</v>
      </c>
    </row>
    <row r="1185" ht="20.05" customHeight="1">
      <c r="A1185" s="15">
        <v>74</v>
      </c>
      <c r="B1185" t="s" s="16">
        <f>CONCATENATE($A1185,C1185,G1185,S1185,R1185)</f>
        <v>1353</v>
      </c>
      <c r="C1185" t="s" s="17">
        <v>60</v>
      </c>
      <c r="D1185" s="18">
        <v>4</v>
      </c>
      <c r="E1185" t="s" s="19">
        <v>1338</v>
      </c>
      <c r="F1185" s="18">
        <v>0</v>
      </c>
      <c r="G1185" s="18">
        <v>0</v>
      </c>
      <c r="H1185" t="s" s="19">
        <v>63</v>
      </c>
      <c r="I1185" t="s" s="19">
        <v>909</v>
      </c>
      <c r="J1185" s="18">
        <v>6892</v>
      </c>
      <c r="K1185" s="18">
        <v>3454</v>
      </c>
      <c r="L1185" s="18">
        <v>11143</v>
      </c>
      <c r="M1185" s="20">
        <v>1800.52</v>
      </c>
      <c r="N1185" s="18">
        <v>4</v>
      </c>
      <c r="O1185" s="18">
        <v>1</v>
      </c>
      <c r="P1185" t="s" s="19">
        <v>35</v>
      </c>
      <c r="Q1185" t="s" s="19">
        <v>35</v>
      </c>
      <c r="R1185" t="s" s="19">
        <v>35</v>
      </c>
      <c r="S1185" t="s" s="19">
        <v>35</v>
      </c>
      <c r="T1185" t="s" s="19">
        <v>35</v>
      </c>
      <c r="U1185" t="s" s="19">
        <v>35</v>
      </c>
      <c r="V1185" t="s" s="19">
        <v>35</v>
      </c>
      <c r="W1185" t="s" s="19">
        <v>35</v>
      </c>
    </row>
    <row r="1186" ht="20.05" customHeight="1">
      <c r="A1186" s="15">
        <v>74</v>
      </c>
      <c r="B1186" t="s" s="16">
        <f>CONCATENATE($A1186,C1186,G1186,S1186,R1186)</f>
        <v>1354</v>
      </c>
      <c r="C1186" t="s" s="17">
        <v>62</v>
      </c>
      <c r="D1186" s="18">
        <v>4</v>
      </c>
      <c r="E1186" t="s" s="19">
        <v>1338</v>
      </c>
      <c r="F1186" s="18">
        <v>0</v>
      </c>
      <c r="G1186" s="18">
        <v>0</v>
      </c>
      <c r="H1186" t="s" s="19">
        <v>63</v>
      </c>
      <c r="I1186" t="s" s="19">
        <v>909</v>
      </c>
      <c r="J1186" s="18">
        <v>7428</v>
      </c>
      <c r="K1186" s="18">
        <v>3722</v>
      </c>
      <c r="L1186" s="18">
        <v>12051</v>
      </c>
      <c r="M1186" s="20">
        <v>1800.51</v>
      </c>
      <c r="N1186" s="18">
        <v>4</v>
      </c>
      <c r="O1186" s="18">
        <v>1</v>
      </c>
      <c r="P1186" t="s" s="19">
        <v>35</v>
      </c>
      <c r="Q1186" t="s" s="19">
        <v>35</v>
      </c>
      <c r="R1186" t="s" s="19">
        <v>35</v>
      </c>
      <c r="S1186" t="s" s="19">
        <v>35</v>
      </c>
      <c r="T1186" t="s" s="19">
        <v>35</v>
      </c>
      <c r="U1186" t="s" s="19">
        <v>35</v>
      </c>
      <c r="V1186" t="s" s="19">
        <v>35</v>
      </c>
      <c r="W1186" t="s" s="19">
        <v>35</v>
      </c>
    </row>
    <row r="1187" ht="20.05" customHeight="1">
      <c r="A1187" s="15">
        <v>75</v>
      </c>
      <c r="B1187" t="s" s="16">
        <f>CONCATENATE($A1187,C1187,G1187,S1187,R1187)</f>
        <v>1355</v>
      </c>
      <c r="C1187" t="s" s="17">
        <v>31</v>
      </c>
      <c r="D1187" s="18">
        <v>4</v>
      </c>
      <c r="E1187" t="s" s="19">
        <v>1302</v>
      </c>
      <c r="F1187" s="18">
        <v>0</v>
      </c>
      <c r="G1187" s="18">
        <v>0</v>
      </c>
      <c r="H1187" t="s" s="19">
        <v>33</v>
      </c>
      <c r="I1187" t="s" s="19">
        <v>1356</v>
      </c>
      <c r="J1187" s="18">
        <v>5644</v>
      </c>
      <c r="K1187" s="18">
        <v>2830</v>
      </c>
      <c r="L1187" s="18">
        <v>8735</v>
      </c>
      <c r="M1187" s="20">
        <v>0.0957399</v>
      </c>
      <c r="N1187" s="18">
        <v>8</v>
      </c>
      <c r="O1187" s="18">
        <v>1</v>
      </c>
      <c r="P1187" t="s" s="19">
        <v>35</v>
      </c>
      <c r="Q1187" t="s" s="19">
        <v>35</v>
      </c>
      <c r="R1187" t="s" s="19">
        <v>35</v>
      </c>
      <c r="S1187" t="s" s="19">
        <v>35</v>
      </c>
      <c r="T1187" t="s" s="19">
        <v>35</v>
      </c>
      <c r="U1187" t="s" s="19">
        <v>35</v>
      </c>
      <c r="V1187" t="s" s="19">
        <v>35</v>
      </c>
      <c r="W1187" t="s" s="19">
        <v>35</v>
      </c>
    </row>
    <row r="1188" ht="20.05" customHeight="1">
      <c r="A1188" s="15">
        <v>75</v>
      </c>
      <c r="B1188" t="s" s="16">
        <f>CONCATENATE($A1188,C1188,G1188,S1188,R1188)</f>
        <v>1357</v>
      </c>
      <c r="C1188" t="s" s="17">
        <v>37</v>
      </c>
      <c r="D1188" s="18">
        <v>4</v>
      </c>
      <c r="E1188" t="s" s="19">
        <v>1302</v>
      </c>
      <c r="F1188" s="18">
        <v>0</v>
      </c>
      <c r="G1188" s="18">
        <v>0</v>
      </c>
      <c r="H1188" t="s" s="19">
        <v>33</v>
      </c>
      <c r="I1188" t="s" s="19">
        <v>1356</v>
      </c>
      <c r="J1188" s="18">
        <v>5644</v>
      </c>
      <c r="K1188" s="18">
        <v>2830</v>
      </c>
      <c r="L1188" s="18">
        <v>8735</v>
      </c>
      <c r="M1188" s="20">
        <v>0.236614</v>
      </c>
      <c r="N1188" s="18">
        <v>8</v>
      </c>
      <c r="O1188" s="18">
        <v>1</v>
      </c>
      <c r="P1188" s="18">
        <v>5</v>
      </c>
      <c r="Q1188" s="18">
        <v>4</v>
      </c>
      <c r="R1188" s="18">
        <v>1</v>
      </c>
      <c r="S1188" t="s" s="19">
        <v>38</v>
      </c>
      <c r="T1188" s="18">
        <v>0</v>
      </c>
      <c r="U1188" s="18">
        <v>0</v>
      </c>
      <c r="V1188" s="18">
        <v>100000</v>
      </c>
      <c r="W1188" t="s" s="19">
        <v>39</v>
      </c>
    </row>
    <row r="1189" ht="20.05" customHeight="1">
      <c r="A1189" s="15">
        <v>75</v>
      </c>
      <c r="B1189" t="s" s="16">
        <f>CONCATENATE($A1189,C1189,G1189,S1189,R1189)</f>
        <v>1358</v>
      </c>
      <c r="C1189" t="s" s="17">
        <v>37</v>
      </c>
      <c r="D1189" s="18">
        <v>4</v>
      </c>
      <c r="E1189" t="s" s="19">
        <v>1302</v>
      </c>
      <c r="F1189" s="18">
        <v>0</v>
      </c>
      <c r="G1189" s="18">
        <v>0</v>
      </c>
      <c r="H1189" t="s" s="19">
        <v>33</v>
      </c>
      <c r="I1189" t="s" s="19">
        <v>1356</v>
      </c>
      <c r="J1189" s="18">
        <v>5644</v>
      </c>
      <c r="K1189" s="18">
        <v>2830</v>
      </c>
      <c r="L1189" s="18">
        <v>8735</v>
      </c>
      <c r="M1189" s="20">
        <v>0.111003</v>
      </c>
      <c r="N1189" s="18">
        <v>8</v>
      </c>
      <c r="O1189" s="18">
        <v>1</v>
      </c>
      <c r="P1189" s="18">
        <v>3</v>
      </c>
      <c r="Q1189" s="18">
        <v>2</v>
      </c>
      <c r="R1189" s="18">
        <v>3</v>
      </c>
      <c r="S1189" t="s" s="19">
        <v>38</v>
      </c>
      <c r="T1189" s="18">
        <v>0</v>
      </c>
      <c r="U1189" s="18">
        <v>0</v>
      </c>
      <c r="V1189" s="18">
        <v>100000</v>
      </c>
      <c r="W1189" t="s" s="19">
        <v>39</v>
      </c>
    </row>
    <row r="1190" ht="20.05" customHeight="1">
      <c r="A1190" s="15">
        <v>75</v>
      </c>
      <c r="B1190" t="s" s="16">
        <f>CONCATENATE($A1190,C1190,G1190,S1190,R1190)</f>
        <v>1359</v>
      </c>
      <c r="C1190" t="s" s="17">
        <v>37</v>
      </c>
      <c r="D1190" s="18">
        <v>4</v>
      </c>
      <c r="E1190" t="s" s="19">
        <v>1302</v>
      </c>
      <c r="F1190" s="18">
        <v>0</v>
      </c>
      <c r="G1190" s="18">
        <v>0</v>
      </c>
      <c r="H1190" t="s" s="19">
        <v>33</v>
      </c>
      <c r="I1190" t="s" s="19">
        <v>1356</v>
      </c>
      <c r="J1190" s="18">
        <v>5644</v>
      </c>
      <c r="K1190" s="18">
        <v>2830</v>
      </c>
      <c r="L1190" s="18">
        <v>8735</v>
      </c>
      <c r="M1190" s="20">
        <v>0.110415</v>
      </c>
      <c r="N1190" s="18">
        <v>8</v>
      </c>
      <c r="O1190" s="18">
        <v>1</v>
      </c>
      <c r="P1190" s="18">
        <v>3</v>
      </c>
      <c r="Q1190" s="18">
        <v>2</v>
      </c>
      <c r="R1190" s="18">
        <v>5</v>
      </c>
      <c r="S1190" t="s" s="19">
        <v>38</v>
      </c>
      <c r="T1190" s="18">
        <v>0</v>
      </c>
      <c r="U1190" s="18">
        <v>0</v>
      </c>
      <c r="V1190" s="18">
        <v>100000</v>
      </c>
      <c r="W1190" t="s" s="19">
        <v>39</v>
      </c>
    </row>
    <row r="1191" ht="20.05" customHeight="1">
      <c r="A1191" s="15">
        <v>75</v>
      </c>
      <c r="B1191" t="s" s="16">
        <f>CONCATENATE($A1191,C1191,G1191,S1191,R1191)</f>
        <v>1360</v>
      </c>
      <c r="C1191" t="s" s="17">
        <v>37</v>
      </c>
      <c r="D1191" s="18">
        <v>4</v>
      </c>
      <c r="E1191" t="s" s="19">
        <v>1302</v>
      </c>
      <c r="F1191" s="18">
        <v>0</v>
      </c>
      <c r="G1191" s="18">
        <v>0</v>
      </c>
      <c r="H1191" t="s" s="19">
        <v>33</v>
      </c>
      <c r="I1191" t="s" s="19">
        <v>1356</v>
      </c>
      <c r="J1191" s="18">
        <v>5644</v>
      </c>
      <c r="K1191" s="18">
        <v>2830</v>
      </c>
      <c r="L1191" s="18">
        <v>8735</v>
      </c>
      <c r="M1191" s="20">
        <v>0.237379</v>
      </c>
      <c r="N1191" s="18">
        <v>8</v>
      </c>
      <c r="O1191" s="18">
        <v>1</v>
      </c>
      <c r="P1191" s="18">
        <v>5</v>
      </c>
      <c r="Q1191" s="18">
        <v>4</v>
      </c>
      <c r="R1191" s="18">
        <v>1</v>
      </c>
      <c r="S1191" t="s" s="19">
        <v>43</v>
      </c>
      <c r="T1191" s="18">
        <v>0</v>
      </c>
      <c r="U1191" s="18">
        <v>0</v>
      </c>
      <c r="V1191" s="18">
        <v>100000</v>
      </c>
      <c r="W1191" t="s" s="19">
        <v>39</v>
      </c>
    </row>
    <row r="1192" ht="20.05" customHeight="1">
      <c r="A1192" s="15">
        <v>75</v>
      </c>
      <c r="B1192" t="s" s="16">
        <f>CONCATENATE($A1192,C1192,G1192,S1192,R1192)</f>
        <v>1361</v>
      </c>
      <c r="C1192" t="s" s="17">
        <v>37</v>
      </c>
      <c r="D1192" s="18">
        <v>4</v>
      </c>
      <c r="E1192" t="s" s="19">
        <v>1302</v>
      </c>
      <c r="F1192" s="18">
        <v>0</v>
      </c>
      <c r="G1192" s="18">
        <v>0</v>
      </c>
      <c r="H1192" t="s" s="19">
        <v>33</v>
      </c>
      <c r="I1192" t="s" s="19">
        <v>1356</v>
      </c>
      <c r="J1192" s="18">
        <v>5644</v>
      </c>
      <c r="K1192" s="18">
        <v>2830</v>
      </c>
      <c r="L1192" s="18">
        <v>8735</v>
      </c>
      <c r="M1192" s="20">
        <v>0.110856</v>
      </c>
      <c r="N1192" s="18">
        <v>8</v>
      </c>
      <c r="O1192" s="18">
        <v>1</v>
      </c>
      <c r="P1192" s="18">
        <v>3</v>
      </c>
      <c r="Q1192" s="18">
        <v>2</v>
      </c>
      <c r="R1192" s="18">
        <v>3</v>
      </c>
      <c r="S1192" t="s" s="19">
        <v>43</v>
      </c>
      <c r="T1192" s="18">
        <v>0</v>
      </c>
      <c r="U1192" s="18">
        <v>0</v>
      </c>
      <c r="V1192" s="18">
        <v>100000</v>
      </c>
      <c r="W1192" t="s" s="19">
        <v>39</v>
      </c>
    </row>
    <row r="1193" ht="20.05" customHeight="1">
      <c r="A1193" s="15">
        <v>75</v>
      </c>
      <c r="B1193" t="s" s="16">
        <f>CONCATENATE($A1193,C1193,G1193,S1193,R1193)</f>
        <v>1362</v>
      </c>
      <c r="C1193" t="s" s="17">
        <v>37</v>
      </c>
      <c r="D1193" s="18">
        <v>4</v>
      </c>
      <c r="E1193" t="s" s="19">
        <v>1302</v>
      </c>
      <c r="F1193" s="18">
        <v>0</v>
      </c>
      <c r="G1193" s="18">
        <v>0</v>
      </c>
      <c r="H1193" t="s" s="19">
        <v>33</v>
      </c>
      <c r="I1193" t="s" s="19">
        <v>1356</v>
      </c>
      <c r="J1193" s="18">
        <v>5644</v>
      </c>
      <c r="K1193" s="18">
        <v>2830</v>
      </c>
      <c r="L1193" s="18">
        <v>8735</v>
      </c>
      <c r="M1193" s="20">
        <v>0.110109</v>
      </c>
      <c r="N1193" s="18">
        <v>8</v>
      </c>
      <c r="O1193" s="18">
        <v>1</v>
      </c>
      <c r="P1193" s="18">
        <v>3</v>
      </c>
      <c r="Q1193" s="18">
        <v>2</v>
      </c>
      <c r="R1193" s="18">
        <v>5</v>
      </c>
      <c r="S1193" t="s" s="19">
        <v>43</v>
      </c>
      <c r="T1193" s="18">
        <v>0</v>
      </c>
      <c r="U1193" s="18">
        <v>0</v>
      </c>
      <c r="V1193" s="18">
        <v>100000</v>
      </c>
      <c r="W1193" t="s" s="19">
        <v>39</v>
      </c>
    </row>
    <row r="1194" ht="20.05" customHeight="1">
      <c r="A1194" s="15">
        <v>75</v>
      </c>
      <c r="B1194" t="s" s="16">
        <f>CONCATENATE($A1194,C1194,G1194,S1194,R1194)</f>
        <v>1363</v>
      </c>
      <c r="C1194" t="s" s="17">
        <v>37</v>
      </c>
      <c r="D1194" s="18">
        <v>4</v>
      </c>
      <c r="E1194" t="s" s="19">
        <v>1302</v>
      </c>
      <c r="F1194" s="18">
        <v>0</v>
      </c>
      <c r="G1194" s="18">
        <v>0</v>
      </c>
      <c r="H1194" t="s" s="19">
        <v>33</v>
      </c>
      <c r="I1194" t="s" s="19">
        <v>1356</v>
      </c>
      <c r="J1194" s="18">
        <v>5644</v>
      </c>
      <c r="K1194" s="18">
        <v>2830</v>
      </c>
      <c r="L1194" s="18">
        <v>8735</v>
      </c>
      <c r="M1194" s="20">
        <v>0.237441</v>
      </c>
      <c r="N1194" s="18">
        <v>8</v>
      </c>
      <c r="O1194" s="18">
        <v>1</v>
      </c>
      <c r="P1194" s="18">
        <v>5</v>
      </c>
      <c r="Q1194" s="18">
        <v>4</v>
      </c>
      <c r="R1194" s="18">
        <v>1</v>
      </c>
      <c r="S1194" t="s" s="19">
        <v>47</v>
      </c>
      <c r="T1194" s="18">
        <v>0</v>
      </c>
      <c r="U1194" s="18">
        <v>0</v>
      </c>
      <c r="V1194" s="18">
        <v>100000</v>
      </c>
      <c r="W1194" t="s" s="19">
        <v>39</v>
      </c>
    </row>
    <row r="1195" ht="20.05" customHeight="1">
      <c r="A1195" s="15">
        <v>75</v>
      </c>
      <c r="B1195" t="s" s="16">
        <f>CONCATENATE($A1195,C1195,G1195,S1195,R1195)</f>
        <v>1364</v>
      </c>
      <c r="C1195" t="s" s="17">
        <v>37</v>
      </c>
      <c r="D1195" s="18">
        <v>4</v>
      </c>
      <c r="E1195" t="s" s="19">
        <v>1302</v>
      </c>
      <c r="F1195" s="18">
        <v>0</v>
      </c>
      <c r="G1195" s="18">
        <v>0</v>
      </c>
      <c r="H1195" t="s" s="19">
        <v>33</v>
      </c>
      <c r="I1195" t="s" s="19">
        <v>1356</v>
      </c>
      <c r="J1195" s="18">
        <v>5644</v>
      </c>
      <c r="K1195" s="18">
        <v>2830</v>
      </c>
      <c r="L1195" s="18">
        <v>8735</v>
      </c>
      <c r="M1195" s="20">
        <v>0.111353</v>
      </c>
      <c r="N1195" s="18">
        <v>8</v>
      </c>
      <c r="O1195" s="18">
        <v>1</v>
      </c>
      <c r="P1195" s="18">
        <v>3</v>
      </c>
      <c r="Q1195" s="18">
        <v>2</v>
      </c>
      <c r="R1195" s="18">
        <v>3</v>
      </c>
      <c r="S1195" t="s" s="19">
        <v>47</v>
      </c>
      <c r="T1195" s="18">
        <v>0</v>
      </c>
      <c r="U1195" s="18">
        <v>0</v>
      </c>
      <c r="V1195" s="18">
        <v>100000</v>
      </c>
      <c r="W1195" t="s" s="19">
        <v>39</v>
      </c>
    </row>
    <row r="1196" ht="20.05" customHeight="1">
      <c r="A1196" s="15">
        <v>75</v>
      </c>
      <c r="B1196" t="s" s="16">
        <f>CONCATENATE($A1196,C1196,G1196,S1196,R1196)</f>
        <v>1365</v>
      </c>
      <c r="C1196" t="s" s="17">
        <v>37</v>
      </c>
      <c r="D1196" s="18">
        <v>4</v>
      </c>
      <c r="E1196" t="s" s="19">
        <v>1302</v>
      </c>
      <c r="F1196" s="18">
        <v>0</v>
      </c>
      <c r="G1196" s="18">
        <v>0</v>
      </c>
      <c r="H1196" t="s" s="19">
        <v>33</v>
      </c>
      <c r="I1196" t="s" s="19">
        <v>1356</v>
      </c>
      <c r="J1196" s="18">
        <v>5644</v>
      </c>
      <c r="K1196" s="18">
        <v>2830</v>
      </c>
      <c r="L1196" s="18">
        <v>8735</v>
      </c>
      <c r="M1196" s="20">
        <v>0.110977</v>
      </c>
      <c r="N1196" s="18">
        <v>8</v>
      </c>
      <c r="O1196" s="18">
        <v>1</v>
      </c>
      <c r="P1196" s="18">
        <v>3</v>
      </c>
      <c r="Q1196" s="18">
        <v>2</v>
      </c>
      <c r="R1196" s="18">
        <v>5</v>
      </c>
      <c r="S1196" t="s" s="19">
        <v>47</v>
      </c>
      <c r="T1196" s="18">
        <v>0</v>
      </c>
      <c r="U1196" s="18">
        <v>0</v>
      </c>
      <c r="V1196" s="18">
        <v>100000</v>
      </c>
      <c r="W1196" t="s" s="19">
        <v>39</v>
      </c>
    </row>
    <row r="1197" ht="20.05" customHeight="1">
      <c r="A1197" s="15">
        <v>75</v>
      </c>
      <c r="B1197" t="s" s="16">
        <f>CONCATENATE($A1197,C1197,G1197,S1197,R1197)</f>
        <v>1366</v>
      </c>
      <c r="C1197" t="s" s="17">
        <v>31</v>
      </c>
      <c r="D1197" s="18">
        <v>4</v>
      </c>
      <c r="E1197" t="s" s="19">
        <v>1302</v>
      </c>
      <c r="F1197" s="18">
        <v>0</v>
      </c>
      <c r="G1197" s="18">
        <v>1</v>
      </c>
      <c r="H1197" t="s" s="19">
        <v>33</v>
      </c>
      <c r="I1197" t="s" s="19">
        <v>1356</v>
      </c>
      <c r="J1197" s="18">
        <v>5656</v>
      </c>
      <c r="K1197" s="18">
        <v>2842</v>
      </c>
      <c r="L1197" s="18">
        <v>8759</v>
      </c>
      <c r="M1197" s="20">
        <v>0.0967866</v>
      </c>
      <c r="N1197" s="18">
        <v>8</v>
      </c>
      <c r="O1197" s="18">
        <v>1</v>
      </c>
      <c r="P1197" t="s" s="19">
        <v>35</v>
      </c>
      <c r="Q1197" t="s" s="19">
        <v>35</v>
      </c>
      <c r="R1197" t="s" s="19">
        <v>35</v>
      </c>
      <c r="S1197" t="s" s="19">
        <v>35</v>
      </c>
      <c r="T1197" t="s" s="19">
        <v>35</v>
      </c>
      <c r="U1197" t="s" s="19">
        <v>35</v>
      </c>
      <c r="V1197" t="s" s="19">
        <v>35</v>
      </c>
      <c r="W1197" t="s" s="19">
        <v>35</v>
      </c>
    </row>
    <row r="1198" ht="20.05" customHeight="1">
      <c r="A1198" s="15">
        <v>75</v>
      </c>
      <c r="B1198" t="s" s="16">
        <f>CONCATENATE($A1198,C1198,G1198,S1198,R1198)</f>
        <v>1367</v>
      </c>
      <c r="C1198" t="s" s="17">
        <v>52</v>
      </c>
      <c r="D1198" s="18">
        <v>4</v>
      </c>
      <c r="E1198" t="s" s="19">
        <v>1302</v>
      </c>
      <c r="F1198" s="18">
        <v>0</v>
      </c>
      <c r="G1198" s="18">
        <v>1</v>
      </c>
      <c r="H1198" t="s" s="19">
        <v>33</v>
      </c>
      <c r="I1198" t="s" s="19">
        <v>896</v>
      </c>
      <c r="J1198" s="18">
        <v>1048</v>
      </c>
      <c r="K1198" s="18">
        <v>532</v>
      </c>
      <c r="L1198" s="18">
        <v>1194</v>
      </c>
      <c r="M1198" s="20">
        <v>0.5584440000000001</v>
      </c>
      <c r="N1198" s="18">
        <v>8</v>
      </c>
      <c r="O1198" s="18">
        <v>1</v>
      </c>
      <c r="P1198" t="s" s="19">
        <v>35</v>
      </c>
      <c r="Q1198" t="s" s="19">
        <v>35</v>
      </c>
      <c r="R1198" t="s" s="19">
        <v>35</v>
      </c>
      <c r="S1198" t="s" s="19">
        <v>35</v>
      </c>
      <c r="T1198" t="s" s="19">
        <v>35</v>
      </c>
      <c r="U1198" t="s" s="19">
        <v>35</v>
      </c>
      <c r="V1198" t="s" s="19">
        <v>35</v>
      </c>
      <c r="W1198" t="s" s="19">
        <v>35</v>
      </c>
    </row>
    <row r="1199" ht="20.05" customHeight="1">
      <c r="A1199" s="15">
        <v>75</v>
      </c>
      <c r="B1199" t="s" s="16">
        <f>CONCATENATE($A1199,C1199,G1199,S1199,R1199)</f>
        <v>1368</v>
      </c>
      <c r="C1199" t="s" s="17">
        <v>37</v>
      </c>
      <c r="D1199" s="18">
        <v>4</v>
      </c>
      <c r="E1199" t="s" s="19">
        <v>1302</v>
      </c>
      <c r="F1199" s="18">
        <v>0</v>
      </c>
      <c r="G1199" s="18">
        <v>1</v>
      </c>
      <c r="H1199" t="s" s="19">
        <v>33</v>
      </c>
      <c r="I1199" t="s" s="19">
        <v>1356</v>
      </c>
      <c r="J1199" s="18">
        <v>5644</v>
      </c>
      <c r="K1199" s="18">
        <v>2830</v>
      </c>
      <c r="L1199" s="18">
        <v>8735</v>
      </c>
      <c r="M1199" s="20">
        <v>0.111051</v>
      </c>
      <c r="N1199" s="18">
        <v>8</v>
      </c>
      <c r="O1199" s="18">
        <v>1</v>
      </c>
      <c r="P1199" s="18">
        <v>3</v>
      </c>
      <c r="Q1199" s="18">
        <v>2</v>
      </c>
      <c r="R1199" s="18">
        <v>3</v>
      </c>
      <c r="S1199" t="s" s="19">
        <v>43</v>
      </c>
      <c r="T1199" s="18">
        <v>0</v>
      </c>
      <c r="U1199" s="18">
        <v>0</v>
      </c>
      <c r="V1199" s="18">
        <v>100000</v>
      </c>
      <c r="W1199" t="s" s="19">
        <v>55</v>
      </c>
    </row>
    <row r="1200" ht="20.05" customHeight="1">
      <c r="A1200" s="15">
        <v>75</v>
      </c>
      <c r="B1200" t="s" s="16">
        <f>CONCATENATE($A1200,C1200,G1200,S1200,R1200)</f>
        <v>1369</v>
      </c>
      <c r="C1200" t="s" s="17">
        <v>57</v>
      </c>
      <c r="D1200" s="18">
        <v>4</v>
      </c>
      <c r="E1200" t="s" s="19">
        <v>1302</v>
      </c>
      <c r="F1200" s="18">
        <v>0</v>
      </c>
      <c r="G1200" s="18">
        <v>0</v>
      </c>
      <c r="H1200" t="s" s="19">
        <v>80</v>
      </c>
      <c r="I1200" t="s" s="19">
        <v>909</v>
      </c>
      <c r="J1200" s="18">
        <v>4648</v>
      </c>
      <c r="K1200" s="18">
        <v>2332</v>
      </c>
      <c r="L1200" s="18">
        <v>6686</v>
      </c>
      <c r="M1200" s="20">
        <v>0.585322</v>
      </c>
      <c r="N1200" s="18">
        <v>4</v>
      </c>
      <c r="O1200" s="18">
        <v>1</v>
      </c>
      <c r="P1200" t="s" s="19">
        <v>35</v>
      </c>
      <c r="Q1200" t="s" s="19">
        <v>35</v>
      </c>
      <c r="R1200" t="s" s="19">
        <v>35</v>
      </c>
      <c r="S1200" t="s" s="19">
        <v>35</v>
      </c>
      <c r="T1200" t="s" s="19">
        <v>35</v>
      </c>
      <c r="U1200" t="s" s="19">
        <v>35</v>
      </c>
      <c r="V1200" t="s" s="19">
        <v>35</v>
      </c>
      <c r="W1200" t="s" s="19">
        <v>35</v>
      </c>
    </row>
    <row r="1201" ht="20.05" customHeight="1">
      <c r="A1201" s="15">
        <v>75</v>
      </c>
      <c r="B1201" t="s" s="16">
        <f>CONCATENATE($A1201,C1201,G1201,S1201,R1201)</f>
        <v>1370</v>
      </c>
      <c r="C1201" t="s" s="17">
        <v>60</v>
      </c>
      <c r="D1201" s="18">
        <v>4</v>
      </c>
      <c r="E1201" t="s" s="19">
        <v>1302</v>
      </c>
      <c r="F1201" s="18">
        <v>0</v>
      </c>
      <c r="G1201" s="18">
        <v>0</v>
      </c>
      <c r="H1201" t="s" s="19">
        <v>80</v>
      </c>
      <c r="I1201" t="s" s="19">
        <v>909</v>
      </c>
      <c r="J1201" s="18">
        <v>4648</v>
      </c>
      <c r="K1201" s="18">
        <v>2332</v>
      </c>
      <c r="L1201" s="18">
        <v>6686</v>
      </c>
      <c r="M1201" s="20">
        <v>0.323031</v>
      </c>
      <c r="N1201" s="18">
        <v>4</v>
      </c>
      <c r="O1201" s="18">
        <v>1</v>
      </c>
      <c r="P1201" t="s" s="19">
        <v>35</v>
      </c>
      <c r="Q1201" t="s" s="19">
        <v>35</v>
      </c>
      <c r="R1201" t="s" s="19">
        <v>35</v>
      </c>
      <c r="S1201" t="s" s="19">
        <v>35</v>
      </c>
      <c r="T1201" t="s" s="19">
        <v>35</v>
      </c>
      <c r="U1201" t="s" s="19">
        <v>35</v>
      </c>
      <c r="V1201" t="s" s="19">
        <v>35</v>
      </c>
      <c r="W1201" t="s" s="19">
        <v>35</v>
      </c>
    </row>
    <row r="1202" ht="20.05" customHeight="1">
      <c r="A1202" s="15">
        <v>75</v>
      </c>
      <c r="B1202" t="s" s="16">
        <f>CONCATENATE($A1202,C1202,G1202,S1202,R1202)</f>
        <v>1371</v>
      </c>
      <c r="C1202" t="s" s="17">
        <v>62</v>
      </c>
      <c r="D1202" s="18">
        <v>4</v>
      </c>
      <c r="E1202" t="s" s="19">
        <v>1302</v>
      </c>
      <c r="F1202" s="18">
        <v>0</v>
      </c>
      <c r="G1202" s="18">
        <v>0</v>
      </c>
      <c r="H1202" t="s" s="19">
        <v>80</v>
      </c>
      <c r="I1202" t="s" s="19">
        <v>909</v>
      </c>
      <c r="J1202" s="18">
        <v>4648</v>
      </c>
      <c r="K1202" s="18">
        <v>2332</v>
      </c>
      <c r="L1202" s="18">
        <v>6686</v>
      </c>
      <c r="M1202" s="20">
        <v>0.3493</v>
      </c>
      <c r="N1202" s="18">
        <v>4</v>
      </c>
      <c r="O1202" s="18">
        <v>1</v>
      </c>
      <c r="P1202" t="s" s="19">
        <v>35</v>
      </c>
      <c r="Q1202" t="s" s="19">
        <v>35</v>
      </c>
      <c r="R1202" t="s" s="19">
        <v>35</v>
      </c>
      <c r="S1202" t="s" s="19">
        <v>35</v>
      </c>
      <c r="T1202" t="s" s="19">
        <v>35</v>
      </c>
      <c r="U1202" t="s" s="19">
        <v>35</v>
      </c>
      <c r="V1202" t="s" s="19">
        <v>35</v>
      </c>
      <c r="W1202" t="s" s="19">
        <v>35</v>
      </c>
    </row>
    <row r="1203" ht="20.05" customHeight="1">
      <c r="A1203" s="15">
        <v>76</v>
      </c>
      <c r="B1203" t="s" s="16">
        <f>CONCATENATE($A1203,C1203,G1203,S1203,R1203)</f>
        <v>1372</v>
      </c>
      <c r="C1203" t="s" s="17">
        <v>31</v>
      </c>
      <c r="D1203" s="18">
        <v>4</v>
      </c>
      <c r="E1203" t="s" s="19">
        <v>1373</v>
      </c>
      <c r="F1203" s="18">
        <v>0</v>
      </c>
      <c r="G1203" s="18">
        <v>0</v>
      </c>
      <c r="H1203" t="s" s="19">
        <v>33</v>
      </c>
      <c r="I1203" t="s" s="19">
        <v>1374</v>
      </c>
      <c r="J1203" s="18">
        <v>4176</v>
      </c>
      <c r="K1203" s="18">
        <v>2096</v>
      </c>
      <c r="L1203" s="18">
        <v>6176</v>
      </c>
      <c r="M1203" s="20">
        <v>0.05816</v>
      </c>
      <c r="N1203" s="18">
        <v>8</v>
      </c>
      <c r="O1203" s="18">
        <v>1</v>
      </c>
      <c r="P1203" t="s" s="19">
        <v>35</v>
      </c>
      <c r="Q1203" t="s" s="19">
        <v>35</v>
      </c>
      <c r="R1203" t="s" s="19">
        <v>35</v>
      </c>
      <c r="S1203" t="s" s="19">
        <v>35</v>
      </c>
      <c r="T1203" t="s" s="19">
        <v>35</v>
      </c>
      <c r="U1203" t="s" s="19">
        <v>35</v>
      </c>
      <c r="V1203" t="s" s="19">
        <v>35</v>
      </c>
      <c r="W1203" t="s" s="19">
        <v>35</v>
      </c>
    </row>
    <row r="1204" ht="20.05" customHeight="1">
      <c r="A1204" s="15">
        <v>76</v>
      </c>
      <c r="B1204" t="s" s="16">
        <f>CONCATENATE($A1204,C1204,G1204,S1204,R1204)</f>
        <v>1375</v>
      </c>
      <c r="C1204" t="s" s="17">
        <v>37</v>
      </c>
      <c r="D1204" s="18">
        <v>4</v>
      </c>
      <c r="E1204" t="s" s="19">
        <v>1373</v>
      </c>
      <c r="F1204" s="18">
        <v>0</v>
      </c>
      <c r="G1204" s="18">
        <v>0</v>
      </c>
      <c r="H1204" t="s" s="19">
        <v>33</v>
      </c>
      <c r="I1204" t="s" s="19">
        <v>1374</v>
      </c>
      <c r="J1204" s="18">
        <v>4176</v>
      </c>
      <c r="K1204" s="18">
        <v>2096</v>
      </c>
      <c r="L1204" s="18">
        <v>6176</v>
      </c>
      <c r="M1204" s="20">
        <v>0.112846</v>
      </c>
      <c r="N1204" s="18">
        <v>8</v>
      </c>
      <c r="O1204" s="18">
        <v>1</v>
      </c>
      <c r="P1204" s="18">
        <v>4</v>
      </c>
      <c r="Q1204" s="18">
        <v>3</v>
      </c>
      <c r="R1204" s="18">
        <v>1</v>
      </c>
      <c r="S1204" t="s" s="19">
        <v>38</v>
      </c>
      <c r="T1204" s="18">
        <v>0</v>
      </c>
      <c r="U1204" s="18">
        <v>0</v>
      </c>
      <c r="V1204" s="18">
        <v>100000</v>
      </c>
      <c r="W1204" t="s" s="19">
        <v>39</v>
      </c>
    </row>
    <row r="1205" ht="20.05" customHeight="1">
      <c r="A1205" s="15">
        <v>76</v>
      </c>
      <c r="B1205" t="s" s="16">
        <f>CONCATENATE($A1205,C1205,G1205,S1205,R1205)</f>
        <v>1376</v>
      </c>
      <c r="C1205" t="s" s="17">
        <v>37</v>
      </c>
      <c r="D1205" s="18">
        <v>4</v>
      </c>
      <c r="E1205" t="s" s="19">
        <v>1373</v>
      </c>
      <c r="F1205" s="18">
        <v>0</v>
      </c>
      <c r="G1205" s="18">
        <v>0</v>
      </c>
      <c r="H1205" t="s" s="19">
        <v>33</v>
      </c>
      <c r="I1205" t="s" s="19">
        <v>1374</v>
      </c>
      <c r="J1205" s="18">
        <v>4176</v>
      </c>
      <c r="K1205" s="18">
        <v>2096</v>
      </c>
      <c r="L1205" s="18">
        <v>6176</v>
      </c>
      <c r="M1205" s="20">
        <v>0.0716104</v>
      </c>
      <c r="N1205" s="18">
        <v>8</v>
      </c>
      <c r="O1205" s="18">
        <v>1</v>
      </c>
      <c r="P1205" s="18">
        <v>3</v>
      </c>
      <c r="Q1205" s="18">
        <v>2</v>
      </c>
      <c r="R1205" s="18">
        <v>3</v>
      </c>
      <c r="S1205" t="s" s="19">
        <v>38</v>
      </c>
      <c r="T1205" s="18">
        <v>0</v>
      </c>
      <c r="U1205" s="18">
        <v>0</v>
      </c>
      <c r="V1205" s="18">
        <v>100000</v>
      </c>
      <c r="W1205" t="s" s="19">
        <v>39</v>
      </c>
    </row>
    <row r="1206" ht="20.05" customHeight="1">
      <c r="A1206" s="15">
        <v>76</v>
      </c>
      <c r="B1206" t="s" s="16">
        <f>CONCATENATE($A1206,C1206,G1206,S1206,R1206)</f>
        <v>1377</v>
      </c>
      <c r="C1206" t="s" s="17">
        <v>37</v>
      </c>
      <c r="D1206" s="18">
        <v>4</v>
      </c>
      <c r="E1206" t="s" s="19">
        <v>1373</v>
      </c>
      <c r="F1206" s="18">
        <v>0</v>
      </c>
      <c r="G1206" s="18">
        <v>0</v>
      </c>
      <c r="H1206" t="s" s="19">
        <v>33</v>
      </c>
      <c r="I1206" t="s" s="19">
        <v>1374</v>
      </c>
      <c r="J1206" s="18">
        <v>4176</v>
      </c>
      <c r="K1206" s="18">
        <v>2096</v>
      </c>
      <c r="L1206" s="18">
        <v>6176</v>
      </c>
      <c r="M1206" s="20">
        <v>0.07146280000000001</v>
      </c>
      <c r="N1206" s="18">
        <v>8</v>
      </c>
      <c r="O1206" s="18">
        <v>1</v>
      </c>
      <c r="P1206" s="18">
        <v>3</v>
      </c>
      <c r="Q1206" s="18">
        <v>2</v>
      </c>
      <c r="R1206" s="18">
        <v>5</v>
      </c>
      <c r="S1206" t="s" s="19">
        <v>38</v>
      </c>
      <c r="T1206" s="18">
        <v>0</v>
      </c>
      <c r="U1206" s="18">
        <v>0</v>
      </c>
      <c r="V1206" s="18">
        <v>100000</v>
      </c>
      <c r="W1206" t="s" s="19">
        <v>39</v>
      </c>
    </row>
    <row r="1207" ht="20.05" customHeight="1">
      <c r="A1207" s="15">
        <v>76</v>
      </c>
      <c r="B1207" t="s" s="16">
        <f>CONCATENATE($A1207,C1207,G1207,S1207,R1207)</f>
        <v>1378</v>
      </c>
      <c r="C1207" t="s" s="17">
        <v>37</v>
      </c>
      <c r="D1207" s="18">
        <v>4</v>
      </c>
      <c r="E1207" t="s" s="19">
        <v>1373</v>
      </c>
      <c r="F1207" s="18">
        <v>0</v>
      </c>
      <c r="G1207" s="18">
        <v>0</v>
      </c>
      <c r="H1207" t="s" s="19">
        <v>33</v>
      </c>
      <c r="I1207" t="s" s="19">
        <v>1374</v>
      </c>
      <c r="J1207" s="18">
        <v>4176</v>
      </c>
      <c r="K1207" s="18">
        <v>2096</v>
      </c>
      <c r="L1207" s="18">
        <v>6176</v>
      </c>
      <c r="M1207" s="20">
        <v>0.113365</v>
      </c>
      <c r="N1207" s="18">
        <v>8</v>
      </c>
      <c r="O1207" s="18">
        <v>1</v>
      </c>
      <c r="P1207" s="18">
        <v>4</v>
      </c>
      <c r="Q1207" s="18">
        <v>3</v>
      </c>
      <c r="R1207" s="18">
        <v>1</v>
      </c>
      <c r="S1207" t="s" s="19">
        <v>43</v>
      </c>
      <c r="T1207" s="18">
        <v>0</v>
      </c>
      <c r="U1207" s="18">
        <v>0</v>
      </c>
      <c r="V1207" s="18">
        <v>100000</v>
      </c>
      <c r="W1207" t="s" s="19">
        <v>39</v>
      </c>
    </row>
    <row r="1208" ht="20.05" customHeight="1">
      <c r="A1208" s="15">
        <v>76</v>
      </c>
      <c r="B1208" t="s" s="16">
        <f>CONCATENATE($A1208,C1208,G1208,S1208,R1208)</f>
        <v>1379</v>
      </c>
      <c r="C1208" t="s" s="17">
        <v>37</v>
      </c>
      <c r="D1208" s="18">
        <v>4</v>
      </c>
      <c r="E1208" t="s" s="19">
        <v>1373</v>
      </c>
      <c r="F1208" s="18">
        <v>0</v>
      </c>
      <c r="G1208" s="18">
        <v>0</v>
      </c>
      <c r="H1208" t="s" s="19">
        <v>33</v>
      </c>
      <c r="I1208" t="s" s="19">
        <v>1374</v>
      </c>
      <c r="J1208" s="18">
        <v>4176</v>
      </c>
      <c r="K1208" s="18">
        <v>2096</v>
      </c>
      <c r="L1208" s="18">
        <v>6176</v>
      </c>
      <c r="M1208" s="20">
        <v>0.0711741</v>
      </c>
      <c r="N1208" s="18">
        <v>8</v>
      </c>
      <c r="O1208" s="18">
        <v>1</v>
      </c>
      <c r="P1208" s="18">
        <v>3</v>
      </c>
      <c r="Q1208" s="18">
        <v>2</v>
      </c>
      <c r="R1208" s="18">
        <v>3</v>
      </c>
      <c r="S1208" t="s" s="19">
        <v>43</v>
      </c>
      <c r="T1208" s="18">
        <v>0</v>
      </c>
      <c r="U1208" s="18">
        <v>0</v>
      </c>
      <c r="V1208" s="18">
        <v>100000</v>
      </c>
      <c r="W1208" t="s" s="19">
        <v>39</v>
      </c>
    </row>
    <row r="1209" ht="20.05" customHeight="1">
      <c r="A1209" s="15">
        <v>76</v>
      </c>
      <c r="B1209" t="s" s="16">
        <f>CONCATENATE($A1209,C1209,G1209,S1209,R1209)</f>
        <v>1380</v>
      </c>
      <c r="C1209" t="s" s="17">
        <v>37</v>
      </c>
      <c r="D1209" s="18">
        <v>4</v>
      </c>
      <c r="E1209" t="s" s="19">
        <v>1373</v>
      </c>
      <c r="F1209" s="18">
        <v>0</v>
      </c>
      <c r="G1209" s="18">
        <v>0</v>
      </c>
      <c r="H1209" t="s" s="19">
        <v>33</v>
      </c>
      <c r="I1209" t="s" s="19">
        <v>1374</v>
      </c>
      <c r="J1209" s="18">
        <v>4176</v>
      </c>
      <c r="K1209" s="18">
        <v>2096</v>
      </c>
      <c r="L1209" s="18">
        <v>6176</v>
      </c>
      <c r="M1209" s="20">
        <v>0.0717821</v>
      </c>
      <c r="N1209" s="18">
        <v>8</v>
      </c>
      <c r="O1209" s="18">
        <v>1</v>
      </c>
      <c r="P1209" s="18">
        <v>3</v>
      </c>
      <c r="Q1209" s="18">
        <v>2</v>
      </c>
      <c r="R1209" s="18">
        <v>5</v>
      </c>
      <c r="S1209" t="s" s="19">
        <v>43</v>
      </c>
      <c r="T1209" s="18">
        <v>0</v>
      </c>
      <c r="U1209" s="18">
        <v>0</v>
      </c>
      <c r="V1209" s="18">
        <v>100000</v>
      </c>
      <c r="W1209" t="s" s="19">
        <v>39</v>
      </c>
    </row>
    <row r="1210" ht="20.05" customHeight="1">
      <c r="A1210" s="15">
        <v>76</v>
      </c>
      <c r="B1210" t="s" s="16">
        <f>CONCATENATE($A1210,C1210,G1210,S1210,R1210)</f>
        <v>1381</v>
      </c>
      <c r="C1210" t="s" s="17">
        <v>37</v>
      </c>
      <c r="D1210" s="18">
        <v>4</v>
      </c>
      <c r="E1210" t="s" s="19">
        <v>1373</v>
      </c>
      <c r="F1210" s="18">
        <v>0</v>
      </c>
      <c r="G1210" s="18">
        <v>0</v>
      </c>
      <c r="H1210" t="s" s="19">
        <v>33</v>
      </c>
      <c r="I1210" t="s" s="19">
        <v>1374</v>
      </c>
      <c r="J1210" s="18">
        <v>4176</v>
      </c>
      <c r="K1210" s="18">
        <v>2096</v>
      </c>
      <c r="L1210" s="18">
        <v>6176</v>
      </c>
      <c r="M1210" s="20">
        <v>0.11279</v>
      </c>
      <c r="N1210" s="18">
        <v>8</v>
      </c>
      <c r="O1210" s="18">
        <v>1</v>
      </c>
      <c r="P1210" s="18">
        <v>4</v>
      </c>
      <c r="Q1210" s="18">
        <v>3</v>
      </c>
      <c r="R1210" s="18">
        <v>1</v>
      </c>
      <c r="S1210" t="s" s="19">
        <v>47</v>
      </c>
      <c r="T1210" s="18">
        <v>0</v>
      </c>
      <c r="U1210" s="18">
        <v>0</v>
      </c>
      <c r="V1210" s="18">
        <v>100000</v>
      </c>
      <c r="W1210" t="s" s="19">
        <v>39</v>
      </c>
    </row>
    <row r="1211" ht="20.05" customHeight="1">
      <c r="A1211" s="15">
        <v>76</v>
      </c>
      <c r="B1211" t="s" s="16">
        <f>CONCATENATE($A1211,C1211,G1211,S1211,R1211)</f>
        <v>1382</v>
      </c>
      <c r="C1211" t="s" s="17">
        <v>37</v>
      </c>
      <c r="D1211" s="18">
        <v>4</v>
      </c>
      <c r="E1211" t="s" s="19">
        <v>1373</v>
      </c>
      <c r="F1211" s="18">
        <v>0</v>
      </c>
      <c r="G1211" s="18">
        <v>0</v>
      </c>
      <c r="H1211" t="s" s="19">
        <v>33</v>
      </c>
      <c r="I1211" t="s" s="19">
        <v>1374</v>
      </c>
      <c r="J1211" s="18">
        <v>4176</v>
      </c>
      <c r="K1211" s="18">
        <v>2096</v>
      </c>
      <c r="L1211" s="18">
        <v>6176</v>
      </c>
      <c r="M1211" s="20">
        <v>0.071586</v>
      </c>
      <c r="N1211" s="18">
        <v>8</v>
      </c>
      <c r="O1211" s="18">
        <v>1</v>
      </c>
      <c r="P1211" s="18">
        <v>3</v>
      </c>
      <c r="Q1211" s="18">
        <v>2</v>
      </c>
      <c r="R1211" s="18">
        <v>3</v>
      </c>
      <c r="S1211" t="s" s="19">
        <v>47</v>
      </c>
      <c r="T1211" s="18">
        <v>0</v>
      </c>
      <c r="U1211" s="18">
        <v>0</v>
      </c>
      <c r="V1211" s="18">
        <v>100000</v>
      </c>
      <c r="W1211" t="s" s="19">
        <v>39</v>
      </c>
    </row>
    <row r="1212" ht="20.05" customHeight="1">
      <c r="A1212" s="15">
        <v>76</v>
      </c>
      <c r="B1212" t="s" s="16">
        <f>CONCATENATE($A1212,C1212,G1212,S1212,R1212)</f>
        <v>1383</v>
      </c>
      <c r="C1212" t="s" s="17">
        <v>37</v>
      </c>
      <c r="D1212" s="18">
        <v>4</v>
      </c>
      <c r="E1212" t="s" s="19">
        <v>1373</v>
      </c>
      <c r="F1212" s="18">
        <v>0</v>
      </c>
      <c r="G1212" s="18">
        <v>0</v>
      </c>
      <c r="H1212" t="s" s="19">
        <v>33</v>
      </c>
      <c r="I1212" t="s" s="19">
        <v>1374</v>
      </c>
      <c r="J1212" s="18">
        <v>4176</v>
      </c>
      <c r="K1212" s="18">
        <v>2096</v>
      </c>
      <c r="L1212" s="18">
        <v>6176</v>
      </c>
      <c r="M1212" s="20">
        <v>0.070941</v>
      </c>
      <c r="N1212" s="18">
        <v>8</v>
      </c>
      <c r="O1212" s="18">
        <v>1</v>
      </c>
      <c r="P1212" s="18">
        <v>3</v>
      </c>
      <c r="Q1212" s="18">
        <v>2</v>
      </c>
      <c r="R1212" s="18">
        <v>5</v>
      </c>
      <c r="S1212" t="s" s="19">
        <v>47</v>
      </c>
      <c r="T1212" s="18">
        <v>0</v>
      </c>
      <c r="U1212" s="18">
        <v>0</v>
      </c>
      <c r="V1212" s="18">
        <v>100000</v>
      </c>
      <c r="W1212" t="s" s="19">
        <v>39</v>
      </c>
    </row>
    <row r="1213" ht="20.05" customHeight="1">
      <c r="A1213" s="15">
        <v>76</v>
      </c>
      <c r="B1213" t="s" s="16">
        <f>CONCATENATE($A1213,C1213,G1213,S1213,R1213)</f>
        <v>1384</v>
      </c>
      <c r="C1213" t="s" s="17">
        <v>31</v>
      </c>
      <c r="D1213" s="18">
        <v>4</v>
      </c>
      <c r="E1213" t="s" s="19">
        <v>1373</v>
      </c>
      <c r="F1213" s="18">
        <v>0</v>
      </c>
      <c r="G1213" s="18">
        <v>1</v>
      </c>
      <c r="H1213" t="s" s="19">
        <v>33</v>
      </c>
      <c r="I1213" t="s" s="19">
        <v>1374</v>
      </c>
      <c r="J1213" s="18">
        <v>4185</v>
      </c>
      <c r="K1213" s="18">
        <v>2105</v>
      </c>
      <c r="L1213" s="18">
        <v>6194</v>
      </c>
      <c r="M1213" s="20">
        <v>0.0598321</v>
      </c>
      <c r="N1213" s="18">
        <v>8</v>
      </c>
      <c r="O1213" s="18">
        <v>1</v>
      </c>
      <c r="P1213" t="s" s="19">
        <v>35</v>
      </c>
      <c r="Q1213" t="s" s="19">
        <v>35</v>
      </c>
      <c r="R1213" t="s" s="19">
        <v>35</v>
      </c>
      <c r="S1213" t="s" s="19">
        <v>35</v>
      </c>
      <c r="T1213" t="s" s="19">
        <v>35</v>
      </c>
      <c r="U1213" t="s" s="19">
        <v>35</v>
      </c>
      <c r="V1213" t="s" s="19">
        <v>35</v>
      </c>
      <c r="W1213" t="s" s="19">
        <v>35</v>
      </c>
    </row>
    <row r="1214" ht="20.05" customHeight="1">
      <c r="A1214" s="15">
        <v>76</v>
      </c>
      <c r="B1214" t="s" s="16">
        <f>CONCATENATE($A1214,C1214,G1214,S1214,R1214)</f>
        <v>1385</v>
      </c>
      <c r="C1214" t="s" s="17">
        <v>52</v>
      </c>
      <c r="D1214" s="18">
        <v>4</v>
      </c>
      <c r="E1214" t="s" s="19">
        <v>1373</v>
      </c>
      <c r="F1214" s="18">
        <v>0</v>
      </c>
      <c r="G1214" s="18">
        <v>1</v>
      </c>
      <c r="H1214" t="s" s="19">
        <v>33</v>
      </c>
      <c r="I1214" t="s" s="19">
        <v>896</v>
      </c>
      <c r="J1214" s="18">
        <v>892</v>
      </c>
      <c r="K1214" s="18">
        <v>454</v>
      </c>
      <c r="L1214" s="18">
        <v>995</v>
      </c>
      <c r="M1214" s="20">
        <v>0.165257</v>
      </c>
      <c r="N1214" s="18">
        <v>8</v>
      </c>
      <c r="O1214" s="18">
        <v>1</v>
      </c>
      <c r="P1214" t="s" s="19">
        <v>35</v>
      </c>
      <c r="Q1214" t="s" s="19">
        <v>35</v>
      </c>
      <c r="R1214" t="s" s="19">
        <v>35</v>
      </c>
      <c r="S1214" t="s" s="19">
        <v>35</v>
      </c>
      <c r="T1214" t="s" s="19">
        <v>35</v>
      </c>
      <c r="U1214" t="s" s="19">
        <v>35</v>
      </c>
      <c r="V1214" t="s" s="19">
        <v>35</v>
      </c>
      <c r="W1214" t="s" s="19">
        <v>35</v>
      </c>
    </row>
    <row r="1215" ht="20.05" customHeight="1">
      <c r="A1215" s="15">
        <v>76</v>
      </c>
      <c r="B1215" t="s" s="16">
        <f>CONCATENATE($A1215,C1215,G1215,S1215,R1215)</f>
        <v>1386</v>
      </c>
      <c r="C1215" t="s" s="17">
        <v>37</v>
      </c>
      <c r="D1215" s="18">
        <v>4</v>
      </c>
      <c r="E1215" t="s" s="19">
        <v>1373</v>
      </c>
      <c r="F1215" s="18">
        <v>0</v>
      </c>
      <c r="G1215" s="18">
        <v>1</v>
      </c>
      <c r="H1215" t="s" s="19">
        <v>33</v>
      </c>
      <c r="I1215" t="s" s="19">
        <v>1374</v>
      </c>
      <c r="J1215" s="18">
        <v>4176</v>
      </c>
      <c r="K1215" s="18">
        <v>2096</v>
      </c>
      <c r="L1215" s="18">
        <v>6176</v>
      </c>
      <c r="M1215" s="20">
        <v>0.0714751</v>
      </c>
      <c r="N1215" s="18">
        <v>8</v>
      </c>
      <c r="O1215" s="18">
        <v>1</v>
      </c>
      <c r="P1215" s="18">
        <v>3</v>
      </c>
      <c r="Q1215" s="18">
        <v>2</v>
      </c>
      <c r="R1215" s="18">
        <v>3</v>
      </c>
      <c r="S1215" t="s" s="19">
        <v>43</v>
      </c>
      <c r="T1215" s="18">
        <v>0</v>
      </c>
      <c r="U1215" s="18">
        <v>0</v>
      </c>
      <c r="V1215" s="18">
        <v>100000</v>
      </c>
      <c r="W1215" t="s" s="19">
        <v>55</v>
      </c>
    </row>
    <row r="1216" ht="20.05" customHeight="1">
      <c r="A1216" s="15">
        <v>76</v>
      </c>
      <c r="B1216" t="s" s="16">
        <f>CONCATENATE($A1216,C1216,G1216,S1216,R1216)</f>
        <v>1387</v>
      </c>
      <c r="C1216" t="s" s="17">
        <v>57</v>
      </c>
      <c r="D1216" s="18">
        <v>4</v>
      </c>
      <c r="E1216" t="s" s="19">
        <v>1373</v>
      </c>
      <c r="F1216" s="18">
        <v>0</v>
      </c>
      <c r="G1216" s="18">
        <v>0</v>
      </c>
      <c r="H1216" t="s" s="19">
        <v>80</v>
      </c>
      <c r="I1216" t="s" s="19">
        <v>909</v>
      </c>
      <c r="J1216" s="18">
        <v>3928</v>
      </c>
      <c r="K1216" s="18">
        <v>1972</v>
      </c>
      <c r="L1216" s="18">
        <v>5652</v>
      </c>
      <c r="M1216" s="20">
        <v>1.00016</v>
      </c>
      <c r="N1216" s="18">
        <v>4</v>
      </c>
      <c r="O1216" s="18">
        <v>1</v>
      </c>
      <c r="P1216" t="s" s="19">
        <v>35</v>
      </c>
      <c r="Q1216" t="s" s="19">
        <v>35</v>
      </c>
      <c r="R1216" t="s" s="19">
        <v>35</v>
      </c>
      <c r="S1216" t="s" s="19">
        <v>35</v>
      </c>
      <c r="T1216" t="s" s="19">
        <v>35</v>
      </c>
      <c r="U1216" t="s" s="19">
        <v>35</v>
      </c>
      <c r="V1216" t="s" s="19">
        <v>35</v>
      </c>
      <c r="W1216" t="s" s="19">
        <v>35</v>
      </c>
    </row>
    <row r="1217" ht="20.05" customHeight="1">
      <c r="A1217" s="15">
        <v>76</v>
      </c>
      <c r="B1217" t="s" s="16">
        <f>CONCATENATE($A1217,C1217,G1217,S1217,R1217)</f>
        <v>1388</v>
      </c>
      <c r="C1217" t="s" s="17">
        <v>60</v>
      </c>
      <c r="D1217" s="18">
        <v>4</v>
      </c>
      <c r="E1217" t="s" s="19">
        <v>1373</v>
      </c>
      <c r="F1217" s="18">
        <v>0</v>
      </c>
      <c r="G1217" s="18">
        <v>0</v>
      </c>
      <c r="H1217" t="s" s="19">
        <v>80</v>
      </c>
      <c r="I1217" t="s" s="19">
        <v>909</v>
      </c>
      <c r="J1217" s="18">
        <v>3928</v>
      </c>
      <c r="K1217" s="18">
        <v>1972</v>
      </c>
      <c r="L1217" s="18">
        <v>5652</v>
      </c>
      <c r="M1217" s="20">
        <v>0.673449</v>
      </c>
      <c r="N1217" s="18">
        <v>4</v>
      </c>
      <c r="O1217" s="18">
        <v>1</v>
      </c>
      <c r="P1217" t="s" s="19">
        <v>35</v>
      </c>
      <c r="Q1217" t="s" s="19">
        <v>35</v>
      </c>
      <c r="R1217" t="s" s="19">
        <v>35</v>
      </c>
      <c r="S1217" t="s" s="19">
        <v>35</v>
      </c>
      <c r="T1217" t="s" s="19">
        <v>35</v>
      </c>
      <c r="U1217" t="s" s="19">
        <v>35</v>
      </c>
      <c r="V1217" t="s" s="19">
        <v>35</v>
      </c>
      <c r="W1217" t="s" s="19">
        <v>35</v>
      </c>
    </row>
    <row r="1218" ht="20.05" customHeight="1">
      <c r="A1218" s="15">
        <v>76</v>
      </c>
      <c r="B1218" t="s" s="16">
        <f>CONCATENATE($A1218,C1218,G1218,S1218,R1218)</f>
        <v>1389</v>
      </c>
      <c r="C1218" t="s" s="17">
        <v>62</v>
      </c>
      <c r="D1218" s="18">
        <v>4</v>
      </c>
      <c r="E1218" t="s" s="19">
        <v>1373</v>
      </c>
      <c r="F1218" s="18">
        <v>0</v>
      </c>
      <c r="G1218" s="18">
        <v>0</v>
      </c>
      <c r="H1218" t="s" s="19">
        <v>80</v>
      </c>
      <c r="I1218" t="s" s="19">
        <v>909</v>
      </c>
      <c r="J1218" s="18">
        <v>3928</v>
      </c>
      <c r="K1218" s="18">
        <v>1972</v>
      </c>
      <c r="L1218" s="18">
        <v>5652</v>
      </c>
      <c r="M1218" s="20">
        <v>0.551566</v>
      </c>
      <c r="N1218" s="18">
        <v>4</v>
      </c>
      <c r="O1218" s="18">
        <v>1</v>
      </c>
      <c r="P1218" t="s" s="19">
        <v>35</v>
      </c>
      <c r="Q1218" t="s" s="19">
        <v>35</v>
      </c>
      <c r="R1218" t="s" s="19">
        <v>35</v>
      </c>
      <c r="S1218" t="s" s="19">
        <v>35</v>
      </c>
      <c r="T1218" t="s" s="19">
        <v>35</v>
      </c>
      <c r="U1218" t="s" s="19">
        <v>35</v>
      </c>
      <c r="V1218" t="s" s="19">
        <v>35</v>
      </c>
      <c r="W1218" t="s" s="19">
        <v>35</v>
      </c>
    </row>
    <row r="1219" ht="20.05" customHeight="1">
      <c r="A1219" s="15">
        <v>77</v>
      </c>
      <c r="B1219" t="s" s="16">
        <f>CONCATENATE($A1219,C1219,G1219,S1219,R1219)</f>
        <v>1390</v>
      </c>
      <c r="C1219" t="s" s="17">
        <v>31</v>
      </c>
      <c r="D1219" s="18">
        <v>4</v>
      </c>
      <c r="E1219" t="s" s="19">
        <v>1391</v>
      </c>
      <c r="F1219" s="18">
        <v>0</v>
      </c>
      <c r="G1219" s="18">
        <v>0</v>
      </c>
      <c r="H1219" t="s" s="19">
        <v>33</v>
      </c>
      <c r="I1219" t="s" s="19">
        <v>1392</v>
      </c>
      <c r="J1219" s="18">
        <v>7208</v>
      </c>
      <c r="K1219" s="18">
        <v>3612</v>
      </c>
      <c r="L1219" s="18">
        <v>11542</v>
      </c>
      <c r="M1219" s="20">
        <v>0.14016</v>
      </c>
      <c r="N1219" s="18">
        <v>8</v>
      </c>
      <c r="O1219" s="18">
        <v>1</v>
      </c>
      <c r="P1219" t="s" s="19">
        <v>35</v>
      </c>
      <c r="Q1219" t="s" s="19">
        <v>35</v>
      </c>
      <c r="R1219" t="s" s="19">
        <v>35</v>
      </c>
      <c r="S1219" t="s" s="19">
        <v>35</v>
      </c>
      <c r="T1219" t="s" s="19">
        <v>35</v>
      </c>
      <c r="U1219" t="s" s="19">
        <v>35</v>
      </c>
      <c r="V1219" t="s" s="19">
        <v>35</v>
      </c>
      <c r="W1219" t="s" s="19">
        <v>35</v>
      </c>
    </row>
    <row r="1220" ht="20.05" customHeight="1">
      <c r="A1220" s="15">
        <v>77</v>
      </c>
      <c r="B1220" t="s" s="16">
        <f>CONCATENATE($A1220,C1220,G1220,S1220,R1220)</f>
        <v>1393</v>
      </c>
      <c r="C1220" t="s" s="17">
        <v>37</v>
      </c>
      <c r="D1220" s="18">
        <v>4</v>
      </c>
      <c r="E1220" t="s" s="19">
        <v>1391</v>
      </c>
      <c r="F1220" s="18">
        <v>0</v>
      </c>
      <c r="G1220" s="18">
        <v>0</v>
      </c>
      <c r="H1220" t="s" s="19">
        <v>33</v>
      </c>
      <c r="I1220" t="s" s="19">
        <v>1392</v>
      </c>
      <c r="J1220" s="18">
        <v>7208</v>
      </c>
      <c r="K1220" s="18">
        <v>3612</v>
      </c>
      <c r="L1220" s="18">
        <v>11542</v>
      </c>
      <c r="M1220" s="20">
        <v>0.516988</v>
      </c>
      <c r="N1220" s="18">
        <v>8</v>
      </c>
      <c r="O1220" s="18">
        <v>1</v>
      </c>
      <c r="P1220" s="18">
        <v>7</v>
      </c>
      <c r="Q1220" s="18">
        <v>6</v>
      </c>
      <c r="R1220" s="18">
        <v>1</v>
      </c>
      <c r="S1220" t="s" s="19">
        <v>38</v>
      </c>
      <c r="T1220" s="18">
        <v>0</v>
      </c>
      <c r="U1220" s="18">
        <v>0</v>
      </c>
      <c r="V1220" s="18">
        <v>100000</v>
      </c>
      <c r="W1220" t="s" s="19">
        <v>39</v>
      </c>
    </row>
    <row r="1221" ht="20.05" customHeight="1">
      <c r="A1221" s="15">
        <v>77</v>
      </c>
      <c r="B1221" t="s" s="16">
        <f>CONCATENATE($A1221,C1221,G1221,S1221,R1221)</f>
        <v>1394</v>
      </c>
      <c r="C1221" t="s" s="17">
        <v>37</v>
      </c>
      <c r="D1221" s="18">
        <v>4</v>
      </c>
      <c r="E1221" t="s" s="19">
        <v>1391</v>
      </c>
      <c r="F1221" s="18">
        <v>0</v>
      </c>
      <c r="G1221" s="18">
        <v>0</v>
      </c>
      <c r="H1221" t="s" s="19">
        <v>33</v>
      </c>
      <c r="I1221" t="s" s="19">
        <v>1392</v>
      </c>
      <c r="J1221" s="18">
        <v>7208</v>
      </c>
      <c r="K1221" s="18">
        <v>3612</v>
      </c>
      <c r="L1221" s="18">
        <v>11542</v>
      </c>
      <c r="M1221" s="20">
        <v>0.25952</v>
      </c>
      <c r="N1221" s="18">
        <v>8</v>
      </c>
      <c r="O1221" s="18">
        <v>1</v>
      </c>
      <c r="P1221" s="18">
        <v>4</v>
      </c>
      <c r="Q1221" s="18">
        <v>3</v>
      </c>
      <c r="R1221" s="18">
        <v>3</v>
      </c>
      <c r="S1221" t="s" s="19">
        <v>38</v>
      </c>
      <c r="T1221" s="18">
        <v>0</v>
      </c>
      <c r="U1221" s="18">
        <v>0</v>
      </c>
      <c r="V1221" s="18">
        <v>100000</v>
      </c>
      <c r="W1221" t="s" s="19">
        <v>39</v>
      </c>
    </row>
    <row r="1222" ht="20.05" customHeight="1">
      <c r="A1222" s="15">
        <v>77</v>
      </c>
      <c r="B1222" t="s" s="16">
        <f>CONCATENATE($A1222,C1222,G1222,S1222,R1222)</f>
        <v>1395</v>
      </c>
      <c r="C1222" t="s" s="17">
        <v>37</v>
      </c>
      <c r="D1222" s="18">
        <v>4</v>
      </c>
      <c r="E1222" t="s" s="19">
        <v>1391</v>
      </c>
      <c r="F1222" s="18">
        <v>0</v>
      </c>
      <c r="G1222" s="18">
        <v>0</v>
      </c>
      <c r="H1222" t="s" s="19">
        <v>33</v>
      </c>
      <c r="I1222" t="s" s="19">
        <v>1392</v>
      </c>
      <c r="J1222" s="18">
        <v>7208</v>
      </c>
      <c r="K1222" s="18">
        <v>3612</v>
      </c>
      <c r="L1222" s="18">
        <v>11542</v>
      </c>
      <c r="M1222" s="20">
        <v>0.157887</v>
      </c>
      <c r="N1222" s="18">
        <v>8</v>
      </c>
      <c r="O1222" s="18">
        <v>1</v>
      </c>
      <c r="P1222" s="18">
        <v>3</v>
      </c>
      <c r="Q1222" s="18">
        <v>2</v>
      </c>
      <c r="R1222" s="18">
        <v>5</v>
      </c>
      <c r="S1222" t="s" s="19">
        <v>38</v>
      </c>
      <c r="T1222" s="18">
        <v>0</v>
      </c>
      <c r="U1222" s="18">
        <v>0</v>
      </c>
      <c r="V1222" s="18">
        <v>100000</v>
      </c>
      <c r="W1222" t="s" s="19">
        <v>39</v>
      </c>
    </row>
    <row r="1223" ht="20.05" customHeight="1">
      <c r="A1223" s="15">
        <v>77</v>
      </c>
      <c r="B1223" t="s" s="16">
        <f>CONCATENATE($A1223,C1223,G1223,S1223,R1223)</f>
        <v>1396</v>
      </c>
      <c r="C1223" t="s" s="17">
        <v>37</v>
      </c>
      <c r="D1223" s="18">
        <v>4</v>
      </c>
      <c r="E1223" t="s" s="19">
        <v>1391</v>
      </c>
      <c r="F1223" s="18">
        <v>0</v>
      </c>
      <c r="G1223" s="18">
        <v>0</v>
      </c>
      <c r="H1223" t="s" s="19">
        <v>33</v>
      </c>
      <c r="I1223" t="s" s="19">
        <v>1392</v>
      </c>
      <c r="J1223" s="18">
        <v>7208</v>
      </c>
      <c r="K1223" s="18">
        <v>3612</v>
      </c>
      <c r="L1223" s="18">
        <v>11542</v>
      </c>
      <c r="M1223" s="20">
        <v>0.520627</v>
      </c>
      <c r="N1223" s="18">
        <v>8</v>
      </c>
      <c r="O1223" s="18">
        <v>1</v>
      </c>
      <c r="P1223" s="18">
        <v>7</v>
      </c>
      <c r="Q1223" s="18">
        <v>6</v>
      </c>
      <c r="R1223" s="18">
        <v>1</v>
      </c>
      <c r="S1223" t="s" s="19">
        <v>43</v>
      </c>
      <c r="T1223" s="18">
        <v>0</v>
      </c>
      <c r="U1223" s="18">
        <v>0</v>
      </c>
      <c r="V1223" s="18">
        <v>100000</v>
      </c>
      <c r="W1223" t="s" s="19">
        <v>39</v>
      </c>
    </row>
    <row r="1224" ht="20.05" customHeight="1">
      <c r="A1224" s="15">
        <v>77</v>
      </c>
      <c r="B1224" t="s" s="16">
        <f>CONCATENATE($A1224,C1224,G1224,S1224,R1224)</f>
        <v>1397</v>
      </c>
      <c r="C1224" t="s" s="17">
        <v>37</v>
      </c>
      <c r="D1224" s="18">
        <v>4</v>
      </c>
      <c r="E1224" t="s" s="19">
        <v>1391</v>
      </c>
      <c r="F1224" s="18">
        <v>0</v>
      </c>
      <c r="G1224" s="18">
        <v>0</v>
      </c>
      <c r="H1224" t="s" s="19">
        <v>33</v>
      </c>
      <c r="I1224" t="s" s="19">
        <v>1392</v>
      </c>
      <c r="J1224" s="18">
        <v>7208</v>
      </c>
      <c r="K1224" s="18">
        <v>3612</v>
      </c>
      <c r="L1224" s="18">
        <v>11542</v>
      </c>
      <c r="M1224" s="20">
        <v>0.259623</v>
      </c>
      <c r="N1224" s="18">
        <v>8</v>
      </c>
      <c r="O1224" s="18">
        <v>1</v>
      </c>
      <c r="P1224" s="18">
        <v>4</v>
      </c>
      <c r="Q1224" s="18">
        <v>3</v>
      </c>
      <c r="R1224" s="18">
        <v>3</v>
      </c>
      <c r="S1224" t="s" s="19">
        <v>43</v>
      </c>
      <c r="T1224" s="18">
        <v>0</v>
      </c>
      <c r="U1224" s="18">
        <v>0</v>
      </c>
      <c r="V1224" s="18">
        <v>100000</v>
      </c>
      <c r="W1224" t="s" s="19">
        <v>39</v>
      </c>
    </row>
    <row r="1225" ht="20.05" customHeight="1">
      <c r="A1225" s="15">
        <v>77</v>
      </c>
      <c r="B1225" t="s" s="16">
        <f>CONCATENATE($A1225,C1225,G1225,S1225,R1225)</f>
        <v>1398</v>
      </c>
      <c r="C1225" t="s" s="17">
        <v>37</v>
      </c>
      <c r="D1225" s="18">
        <v>4</v>
      </c>
      <c r="E1225" t="s" s="19">
        <v>1391</v>
      </c>
      <c r="F1225" s="18">
        <v>0</v>
      </c>
      <c r="G1225" s="18">
        <v>0</v>
      </c>
      <c r="H1225" t="s" s="19">
        <v>33</v>
      </c>
      <c r="I1225" t="s" s="19">
        <v>1392</v>
      </c>
      <c r="J1225" s="18">
        <v>7208</v>
      </c>
      <c r="K1225" s="18">
        <v>3612</v>
      </c>
      <c r="L1225" s="18">
        <v>11542</v>
      </c>
      <c r="M1225" s="20">
        <v>0.157806</v>
      </c>
      <c r="N1225" s="18">
        <v>8</v>
      </c>
      <c r="O1225" s="18">
        <v>1</v>
      </c>
      <c r="P1225" s="18">
        <v>3</v>
      </c>
      <c r="Q1225" s="18">
        <v>2</v>
      </c>
      <c r="R1225" s="18">
        <v>5</v>
      </c>
      <c r="S1225" t="s" s="19">
        <v>43</v>
      </c>
      <c r="T1225" s="18">
        <v>0</v>
      </c>
      <c r="U1225" s="18">
        <v>0</v>
      </c>
      <c r="V1225" s="18">
        <v>100000</v>
      </c>
      <c r="W1225" t="s" s="19">
        <v>39</v>
      </c>
    </row>
    <row r="1226" ht="20.05" customHeight="1">
      <c r="A1226" s="15">
        <v>77</v>
      </c>
      <c r="B1226" t="s" s="16">
        <f>CONCATENATE($A1226,C1226,G1226,S1226,R1226)</f>
        <v>1399</v>
      </c>
      <c r="C1226" t="s" s="17">
        <v>37</v>
      </c>
      <c r="D1226" s="18">
        <v>4</v>
      </c>
      <c r="E1226" t="s" s="19">
        <v>1391</v>
      </c>
      <c r="F1226" s="18">
        <v>0</v>
      </c>
      <c r="G1226" s="18">
        <v>0</v>
      </c>
      <c r="H1226" t="s" s="19">
        <v>33</v>
      </c>
      <c r="I1226" t="s" s="19">
        <v>1392</v>
      </c>
      <c r="J1226" s="18">
        <v>7208</v>
      </c>
      <c r="K1226" s="18">
        <v>3612</v>
      </c>
      <c r="L1226" s="18">
        <v>11542</v>
      </c>
      <c r="M1226" s="20">
        <v>0.5195109999999999</v>
      </c>
      <c r="N1226" s="18">
        <v>8</v>
      </c>
      <c r="O1226" s="18">
        <v>1</v>
      </c>
      <c r="P1226" s="18">
        <v>7</v>
      </c>
      <c r="Q1226" s="18">
        <v>6</v>
      </c>
      <c r="R1226" s="18">
        <v>1</v>
      </c>
      <c r="S1226" t="s" s="19">
        <v>47</v>
      </c>
      <c r="T1226" s="18">
        <v>0</v>
      </c>
      <c r="U1226" s="18">
        <v>0</v>
      </c>
      <c r="V1226" s="18">
        <v>100000</v>
      </c>
      <c r="W1226" t="s" s="19">
        <v>39</v>
      </c>
    </row>
    <row r="1227" ht="20.05" customHeight="1">
      <c r="A1227" s="15">
        <v>77</v>
      </c>
      <c r="B1227" t="s" s="16">
        <f>CONCATENATE($A1227,C1227,G1227,S1227,R1227)</f>
        <v>1400</v>
      </c>
      <c r="C1227" t="s" s="17">
        <v>37</v>
      </c>
      <c r="D1227" s="18">
        <v>4</v>
      </c>
      <c r="E1227" t="s" s="19">
        <v>1391</v>
      </c>
      <c r="F1227" s="18">
        <v>0</v>
      </c>
      <c r="G1227" s="18">
        <v>0</v>
      </c>
      <c r="H1227" t="s" s="19">
        <v>33</v>
      </c>
      <c r="I1227" t="s" s="19">
        <v>1392</v>
      </c>
      <c r="J1227" s="18">
        <v>7208</v>
      </c>
      <c r="K1227" s="18">
        <v>3612</v>
      </c>
      <c r="L1227" s="18">
        <v>11542</v>
      </c>
      <c r="M1227" s="20">
        <v>0.258644</v>
      </c>
      <c r="N1227" s="18">
        <v>8</v>
      </c>
      <c r="O1227" s="18">
        <v>1</v>
      </c>
      <c r="P1227" s="18">
        <v>4</v>
      </c>
      <c r="Q1227" s="18">
        <v>3</v>
      </c>
      <c r="R1227" s="18">
        <v>3</v>
      </c>
      <c r="S1227" t="s" s="19">
        <v>47</v>
      </c>
      <c r="T1227" s="18">
        <v>0</v>
      </c>
      <c r="U1227" s="18">
        <v>0</v>
      </c>
      <c r="V1227" s="18">
        <v>100000</v>
      </c>
      <c r="W1227" t="s" s="19">
        <v>39</v>
      </c>
    </row>
    <row r="1228" ht="20.05" customHeight="1">
      <c r="A1228" s="15">
        <v>77</v>
      </c>
      <c r="B1228" t="s" s="16">
        <f>CONCATENATE($A1228,C1228,G1228,S1228,R1228)</f>
        <v>1401</v>
      </c>
      <c r="C1228" t="s" s="17">
        <v>37</v>
      </c>
      <c r="D1228" s="18">
        <v>4</v>
      </c>
      <c r="E1228" t="s" s="19">
        <v>1391</v>
      </c>
      <c r="F1228" s="18">
        <v>0</v>
      </c>
      <c r="G1228" s="18">
        <v>0</v>
      </c>
      <c r="H1228" t="s" s="19">
        <v>33</v>
      </c>
      <c r="I1228" t="s" s="19">
        <v>1392</v>
      </c>
      <c r="J1228" s="18">
        <v>7208</v>
      </c>
      <c r="K1228" s="18">
        <v>3612</v>
      </c>
      <c r="L1228" s="18">
        <v>11542</v>
      </c>
      <c r="M1228" s="20">
        <v>0.158074</v>
      </c>
      <c r="N1228" s="18">
        <v>8</v>
      </c>
      <c r="O1228" s="18">
        <v>1</v>
      </c>
      <c r="P1228" s="18">
        <v>3</v>
      </c>
      <c r="Q1228" s="18">
        <v>2</v>
      </c>
      <c r="R1228" s="18">
        <v>5</v>
      </c>
      <c r="S1228" t="s" s="19">
        <v>47</v>
      </c>
      <c r="T1228" s="18">
        <v>0</v>
      </c>
      <c r="U1228" s="18">
        <v>0</v>
      </c>
      <c r="V1228" s="18">
        <v>100000</v>
      </c>
      <c r="W1228" t="s" s="19">
        <v>39</v>
      </c>
    </row>
    <row r="1229" ht="20.05" customHeight="1">
      <c r="A1229" s="15">
        <v>77</v>
      </c>
      <c r="B1229" t="s" s="16">
        <f>CONCATENATE($A1229,C1229,G1229,S1229,R1229)</f>
        <v>1402</v>
      </c>
      <c r="C1229" t="s" s="17">
        <v>31</v>
      </c>
      <c r="D1229" s="18">
        <v>4</v>
      </c>
      <c r="E1229" t="s" s="19">
        <v>1391</v>
      </c>
      <c r="F1229" s="18">
        <v>0</v>
      </c>
      <c r="G1229" s="18">
        <v>1</v>
      </c>
      <c r="H1229" t="s" s="19">
        <v>33</v>
      </c>
      <c r="I1229" t="s" s="19">
        <v>1392</v>
      </c>
      <c r="J1229" s="18">
        <v>7222</v>
      </c>
      <c r="K1229" s="18">
        <v>3626</v>
      </c>
      <c r="L1229" s="18">
        <v>11570</v>
      </c>
      <c r="M1229" s="20">
        <v>0.140974</v>
      </c>
      <c r="N1229" s="18">
        <v>8</v>
      </c>
      <c r="O1229" s="18">
        <v>1</v>
      </c>
      <c r="P1229" t="s" s="19">
        <v>35</v>
      </c>
      <c r="Q1229" t="s" s="19">
        <v>35</v>
      </c>
      <c r="R1229" t="s" s="19">
        <v>35</v>
      </c>
      <c r="S1229" t="s" s="19">
        <v>35</v>
      </c>
      <c r="T1229" t="s" s="19">
        <v>35</v>
      </c>
      <c r="U1229" t="s" s="19">
        <v>35</v>
      </c>
      <c r="V1229" t="s" s="19">
        <v>35</v>
      </c>
      <c r="W1229" t="s" s="19">
        <v>35</v>
      </c>
    </row>
    <row r="1230" ht="20.05" customHeight="1">
      <c r="A1230" s="15">
        <v>77</v>
      </c>
      <c r="B1230" t="s" s="16">
        <f>CONCATENATE($A1230,C1230,G1230,S1230,R1230)</f>
        <v>1403</v>
      </c>
      <c r="C1230" t="s" s="17">
        <v>52</v>
      </c>
      <c r="D1230" s="18">
        <v>4</v>
      </c>
      <c r="E1230" t="s" s="19">
        <v>1391</v>
      </c>
      <c r="F1230" s="18">
        <v>0</v>
      </c>
      <c r="G1230" s="18">
        <v>1</v>
      </c>
      <c r="H1230" t="s" s="19">
        <v>33</v>
      </c>
      <c r="I1230" t="s" s="19">
        <v>896</v>
      </c>
      <c r="J1230" s="18">
        <v>1216</v>
      </c>
      <c r="K1230" s="18">
        <v>616</v>
      </c>
      <c r="L1230" s="18">
        <v>1400</v>
      </c>
      <c r="M1230" s="20">
        <v>0.838133</v>
      </c>
      <c r="N1230" s="18">
        <v>8</v>
      </c>
      <c r="O1230" s="18">
        <v>1</v>
      </c>
      <c r="P1230" t="s" s="19">
        <v>35</v>
      </c>
      <c r="Q1230" t="s" s="19">
        <v>35</v>
      </c>
      <c r="R1230" t="s" s="19">
        <v>35</v>
      </c>
      <c r="S1230" t="s" s="19">
        <v>35</v>
      </c>
      <c r="T1230" t="s" s="19">
        <v>35</v>
      </c>
      <c r="U1230" t="s" s="19">
        <v>35</v>
      </c>
      <c r="V1230" t="s" s="19">
        <v>35</v>
      </c>
      <c r="W1230" t="s" s="19">
        <v>35</v>
      </c>
    </row>
    <row r="1231" ht="20.05" customHeight="1">
      <c r="A1231" s="15">
        <v>77</v>
      </c>
      <c r="B1231" t="s" s="16">
        <f>CONCATENATE($A1231,C1231,G1231,S1231,R1231)</f>
        <v>1404</v>
      </c>
      <c r="C1231" t="s" s="17">
        <v>37</v>
      </c>
      <c r="D1231" s="18">
        <v>4</v>
      </c>
      <c r="E1231" t="s" s="19">
        <v>1391</v>
      </c>
      <c r="F1231" s="18">
        <v>0</v>
      </c>
      <c r="G1231" s="18">
        <v>1</v>
      </c>
      <c r="H1231" t="s" s="19">
        <v>33</v>
      </c>
      <c r="I1231" t="s" s="19">
        <v>1392</v>
      </c>
      <c r="J1231" s="18">
        <v>7208</v>
      </c>
      <c r="K1231" s="18">
        <v>3612</v>
      </c>
      <c r="L1231" s="18">
        <v>11542</v>
      </c>
      <c r="M1231" s="20">
        <v>0.260643</v>
      </c>
      <c r="N1231" s="18">
        <v>8</v>
      </c>
      <c r="O1231" s="18">
        <v>1</v>
      </c>
      <c r="P1231" s="18">
        <v>4</v>
      </c>
      <c r="Q1231" s="18">
        <v>3</v>
      </c>
      <c r="R1231" s="18">
        <v>3</v>
      </c>
      <c r="S1231" t="s" s="19">
        <v>43</v>
      </c>
      <c r="T1231" s="18">
        <v>0</v>
      </c>
      <c r="U1231" s="18">
        <v>0</v>
      </c>
      <c r="V1231" s="18">
        <v>100000</v>
      </c>
      <c r="W1231" t="s" s="19">
        <v>55</v>
      </c>
    </row>
    <row r="1232" ht="20.05" customHeight="1">
      <c r="A1232" s="15">
        <v>77</v>
      </c>
      <c r="B1232" t="s" s="16">
        <f>CONCATENATE($A1232,C1232,G1232,S1232,R1232)</f>
        <v>1405</v>
      </c>
      <c r="C1232" t="s" s="17">
        <v>57</v>
      </c>
      <c r="D1232" s="18">
        <v>4</v>
      </c>
      <c r="E1232" t="s" s="19">
        <v>1391</v>
      </c>
      <c r="F1232" s="18">
        <v>0</v>
      </c>
      <c r="G1232" s="18">
        <v>0</v>
      </c>
      <c r="H1232" t="s" s="19">
        <v>63</v>
      </c>
      <c r="I1232" t="s" s="19">
        <v>909</v>
      </c>
      <c r="J1232" s="18">
        <v>7968</v>
      </c>
      <c r="K1232" s="18">
        <v>3992</v>
      </c>
      <c r="L1232" s="18">
        <v>12858</v>
      </c>
      <c r="M1232" s="20">
        <v>1800.88</v>
      </c>
      <c r="N1232" s="18">
        <v>4</v>
      </c>
      <c r="O1232" s="18">
        <v>1</v>
      </c>
      <c r="P1232" t="s" s="19">
        <v>35</v>
      </c>
      <c r="Q1232" t="s" s="19">
        <v>35</v>
      </c>
      <c r="R1232" t="s" s="19">
        <v>35</v>
      </c>
      <c r="S1232" t="s" s="19">
        <v>35</v>
      </c>
      <c r="T1232" t="s" s="19">
        <v>35</v>
      </c>
      <c r="U1232" t="s" s="19">
        <v>35</v>
      </c>
      <c r="V1232" t="s" s="19">
        <v>35</v>
      </c>
      <c r="W1232" t="s" s="19">
        <v>35</v>
      </c>
    </row>
    <row r="1233" ht="20.05" customHeight="1">
      <c r="A1233" s="15">
        <v>77</v>
      </c>
      <c r="B1233" t="s" s="16">
        <f>CONCATENATE($A1233,C1233,G1233,S1233,R1233)</f>
        <v>1406</v>
      </c>
      <c r="C1233" t="s" s="17">
        <v>60</v>
      </c>
      <c r="D1233" s="18">
        <v>4</v>
      </c>
      <c r="E1233" t="s" s="19">
        <v>1391</v>
      </c>
      <c r="F1233" s="18">
        <v>0</v>
      </c>
      <c r="G1233" s="18">
        <v>0</v>
      </c>
      <c r="H1233" t="s" s="19">
        <v>63</v>
      </c>
      <c r="I1233" t="s" s="19">
        <v>909</v>
      </c>
      <c r="J1233" s="18">
        <v>6752</v>
      </c>
      <c r="K1233" s="18">
        <v>3384</v>
      </c>
      <c r="L1233" s="18">
        <v>10470</v>
      </c>
      <c r="M1233" s="20">
        <v>1800.13</v>
      </c>
      <c r="N1233" s="18">
        <v>4</v>
      </c>
      <c r="O1233" s="18">
        <v>1</v>
      </c>
      <c r="P1233" t="s" s="19">
        <v>35</v>
      </c>
      <c r="Q1233" t="s" s="19">
        <v>35</v>
      </c>
      <c r="R1233" t="s" s="19">
        <v>35</v>
      </c>
      <c r="S1233" t="s" s="19">
        <v>35</v>
      </c>
      <c r="T1233" t="s" s="19">
        <v>35</v>
      </c>
      <c r="U1233" t="s" s="19">
        <v>35</v>
      </c>
      <c r="V1233" t="s" s="19">
        <v>35</v>
      </c>
      <c r="W1233" t="s" s="19">
        <v>35</v>
      </c>
    </row>
    <row r="1234" ht="20.05" customHeight="1">
      <c r="A1234" s="15">
        <v>77</v>
      </c>
      <c r="B1234" t="s" s="16">
        <f>CONCATENATE($A1234,C1234,G1234,S1234,R1234)</f>
        <v>1407</v>
      </c>
      <c r="C1234" t="s" s="17">
        <v>62</v>
      </c>
      <c r="D1234" s="18">
        <v>4</v>
      </c>
      <c r="E1234" t="s" s="19">
        <v>1391</v>
      </c>
      <c r="F1234" s="18">
        <v>0</v>
      </c>
      <c r="G1234" s="18">
        <v>0</v>
      </c>
      <c r="H1234" t="s" s="19">
        <v>63</v>
      </c>
      <c r="I1234" t="s" s="19">
        <v>909</v>
      </c>
      <c r="J1234" s="18">
        <v>9104</v>
      </c>
      <c r="K1234" s="18">
        <v>4560</v>
      </c>
      <c r="L1234" s="18">
        <v>15070</v>
      </c>
      <c r="M1234" s="20">
        <v>1801.63</v>
      </c>
      <c r="N1234" s="18">
        <v>4</v>
      </c>
      <c r="O1234" s="18">
        <v>1</v>
      </c>
      <c r="P1234" t="s" s="19">
        <v>35</v>
      </c>
      <c r="Q1234" t="s" s="19">
        <v>35</v>
      </c>
      <c r="R1234" t="s" s="19">
        <v>35</v>
      </c>
      <c r="S1234" t="s" s="19">
        <v>35</v>
      </c>
      <c r="T1234" t="s" s="19">
        <v>35</v>
      </c>
      <c r="U1234" t="s" s="19">
        <v>35</v>
      </c>
      <c r="V1234" t="s" s="19">
        <v>35</v>
      </c>
      <c r="W1234" t="s" s="19">
        <v>35</v>
      </c>
    </row>
    <row r="1235" ht="20.05" customHeight="1">
      <c r="A1235" s="15">
        <v>78</v>
      </c>
      <c r="B1235" t="s" s="16">
        <f>CONCATENATE($A1235,C1235,G1235,S1235,R1235)</f>
        <v>1408</v>
      </c>
      <c r="C1235" t="s" s="17">
        <v>31</v>
      </c>
      <c r="D1235" s="18">
        <v>4</v>
      </c>
      <c r="E1235" t="s" s="19">
        <v>1409</v>
      </c>
      <c r="F1235" s="18">
        <v>1</v>
      </c>
      <c r="G1235" s="18">
        <v>0</v>
      </c>
      <c r="H1235" t="s" s="19">
        <v>80</v>
      </c>
      <c r="I1235" t="s" s="19">
        <v>1078</v>
      </c>
      <c r="J1235" s="18">
        <v>5572</v>
      </c>
      <c r="K1235" s="18">
        <v>2794</v>
      </c>
      <c r="L1235" s="18">
        <v>8521</v>
      </c>
      <c r="M1235" s="20">
        <v>0.242743</v>
      </c>
      <c r="N1235" s="18">
        <v>8</v>
      </c>
      <c r="O1235" s="18">
        <v>1</v>
      </c>
      <c r="P1235" t="s" s="19">
        <v>35</v>
      </c>
      <c r="Q1235" t="s" s="19">
        <v>35</v>
      </c>
      <c r="R1235" t="s" s="19">
        <v>35</v>
      </c>
      <c r="S1235" t="s" s="19">
        <v>35</v>
      </c>
      <c r="T1235" t="s" s="19">
        <v>35</v>
      </c>
      <c r="U1235" t="s" s="19">
        <v>35</v>
      </c>
      <c r="V1235" t="s" s="19">
        <v>35</v>
      </c>
      <c r="W1235" t="s" s="19">
        <v>35</v>
      </c>
    </row>
    <row r="1236" ht="20.05" customHeight="1">
      <c r="A1236" s="15">
        <v>78</v>
      </c>
      <c r="B1236" t="s" s="16">
        <f>CONCATENATE($A1236,C1236,G1236,S1236,R1236)</f>
        <v>1410</v>
      </c>
      <c r="C1236" t="s" s="17">
        <v>37</v>
      </c>
      <c r="D1236" s="18">
        <v>4</v>
      </c>
      <c r="E1236" t="s" s="19">
        <v>1409</v>
      </c>
      <c r="F1236" s="18">
        <v>1</v>
      </c>
      <c r="G1236" s="18">
        <v>0</v>
      </c>
      <c r="H1236" t="s" s="19">
        <v>80</v>
      </c>
      <c r="I1236" t="s" s="19">
        <v>1078</v>
      </c>
      <c r="J1236" s="18">
        <v>5572</v>
      </c>
      <c r="K1236" s="18">
        <v>2794</v>
      </c>
      <c r="L1236" s="18">
        <v>8521</v>
      </c>
      <c r="M1236" s="20">
        <v>0.340869</v>
      </c>
      <c r="N1236" s="18">
        <v>8</v>
      </c>
      <c r="O1236" s="18">
        <v>1</v>
      </c>
      <c r="P1236" s="18">
        <v>4</v>
      </c>
      <c r="Q1236" s="18">
        <v>2</v>
      </c>
      <c r="R1236" s="18">
        <v>1</v>
      </c>
      <c r="S1236" t="s" s="19">
        <v>38</v>
      </c>
      <c r="T1236" s="18">
        <v>0</v>
      </c>
      <c r="U1236" s="18">
        <v>0</v>
      </c>
      <c r="V1236" s="18">
        <v>100000</v>
      </c>
      <c r="W1236" t="s" s="19">
        <v>39</v>
      </c>
    </row>
    <row r="1237" ht="20.05" customHeight="1">
      <c r="A1237" s="15">
        <v>78</v>
      </c>
      <c r="B1237" t="s" s="16">
        <f>CONCATENATE($A1237,C1237,G1237,S1237,R1237)</f>
        <v>1411</v>
      </c>
      <c r="C1237" t="s" s="17">
        <v>37</v>
      </c>
      <c r="D1237" s="18">
        <v>4</v>
      </c>
      <c r="E1237" t="s" s="19">
        <v>1409</v>
      </c>
      <c r="F1237" s="18">
        <v>1</v>
      </c>
      <c r="G1237" s="18">
        <v>0</v>
      </c>
      <c r="H1237" t="s" s="19">
        <v>80</v>
      </c>
      <c r="I1237" t="s" s="19">
        <v>1078</v>
      </c>
      <c r="J1237" s="18">
        <v>5572</v>
      </c>
      <c r="K1237" s="18">
        <v>2794</v>
      </c>
      <c r="L1237" s="18">
        <v>8521</v>
      </c>
      <c r="M1237" s="20">
        <v>0.284997</v>
      </c>
      <c r="N1237" s="18">
        <v>8</v>
      </c>
      <c r="O1237" s="18">
        <v>1</v>
      </c>
      <c r="P1237" s="18">
        <v>3</v>
      </c>
      <c r="Q1237" s="18">
        <v>1</v>
      </c>
      <c r="R1237" s="18">
        <v>3</v>
      </c>
      <c r="S1237" t="s" s="19">
        <v>38</v>
      </c>
      <c r="T1237" s="18">
        <v>0</v>
      </c>
      <c r="U1237" s="18">
        <v>0</v>
      </c>
      <c r="V1237" s="18">
        <v>100000</v>
      </c>
      <c r="W1237" t="s" s="19">
        <v>39</v>
      </c>
    </row>
    <row r="1238" ht="20.05" customHeight="1">
      <c r="A1238" s="15">
        <v>78</v>
      </c>
      <c r="B1238" t="s" s="16">
        <f>CONCATENATE($A1238,C1238,G1238,S1238,R1238)</f>
        <v>1412</v>
      </c>
      <c r="C1238" t="s" s="17">
        <v>37</v>
      </c>
      <c r="D1238" s="18">
        <v>4</v>
      </c>
      <c r="E1238" t="s" s="19">
        <v>1409</v>
      </c>
      <c r="F1238" s="18">
        <v>1</v>
      </c>
      <c r="G1238" s="18">
        <v>0</v>
      </c>
      <c r="H1238" t="s" s="19">
        <v>80</v>
      </c>
      <c r="I1238" t="s" s="19">
        <v>1078</v>
      </c>
      <c r="J1238" s="18">
        <v>5572</v>
      </c>
      <c r="K1238" s="18">
        <v>2794</v>
      </c>
      <c r="L1238" s="18">
        <v>8521</v>
      </c>
      <c r="M1238" s="20">
        <v>0.283498</v>
      </c>
      <c r="N1238" s="18">
        <v>8</v>
      </c>
      <c r="O1238" s="18">
        <v>1</v>
      </c>
      <c r="P1238" s="18">
        <v>3</v>
      </c>
      <c r="Q1238" s="18">
        <v>1</v>
      </c>
      <c r="R1238" s="18">
        <v>5</v>
      </c>
      <c r="S1238" t="s" s="19">
        <v>38</v>
      </c>
      <c r="T1238" s="18">
        <v>0</v>
      </c>
      <c r="U1238" s="18">
        <v>0</v>
      </c>
      <c r="V1238" s="18">
        <v>100000</v>
      </c>
      <c r="W1238" t="s" s="19">
        <v>39</v>
      </c>
    </row>
    <row r="1239" ht="20.05" customHeight="1">
      <c r="A1239" s="15">
        <v>78</v>
      </c>
      <c r="B1239" t="s" s="16">
        <f>CONCATENATE($A1239,C1239,G1239,S1239,R1239)</f>
        <v>1413</v>
      </c>
      <c r="C1239" t="s" s="17">
        <v>37</v>
      </c>
      <c r="D1239" s="18">
        <v>4</v>
      </c>
      <c r="E1239" t="s" s="19">
        <v>1409</v>
      </c>
      <c r="F1239" s="18">
        <v>1</v>
      </c>
      <c r="G1239" s="18">
        <v>0</v>
      </c>
      <c r="H1239" t="s" s="19">
        <v>80</v>
      </c>
      <c r="I1239" t="s" s="19">
        <v>990</v>
      </c>
      <c r="J1239" s="18">
        <v>4736</v>
      </c>
      <c r="K1239" s="18">
        <v>2376</v>
      </c>
      <c r="L1239" s="18">
        <v>6968</v>
      </c>
      <c r="M1239" s="20">
        <v>0.214635</v>
      </c>
      <c r="N1239" s="18">
        <v>8</v>
      </c>
      <c r="O1239" s="18">
        <v>1</v>
      </c>
      <c r="P1239" s="18">
        <v>3</v>
      </c>
      <c r="Q1239" s="18">
        <v>1</v>
      </c>
      <c r="R1239" s="18">
        <v>1</v>
      </c>
      <c r="S1239" t="s" s="19">
        <v>43</v>
      </c>
      <c r="T1239" s="18">
        <v>0</v>
      </c>
      <c r="U1239" s="18">
        <v>0</v>
      </c>
      <c r="V1239" s="18">
        <v>100000</v>
      </c>
      <c r="W1239" t="s" s="19">
        <v>39</v>
      </c>
    </row>
    <row r="1240" ht="20.05" customHeight="1">
      <c r="A1240" s="15">
        <v>78</v>
      </c>
      <c r="B1240" t="s" s="16">
        <f>CONCATENATE($A1240,C1240,G1240,S1240,R1240)</f>
        <v>1414</v>
      </c>
      <c r="C1240" t="s" s="17">
        <v>37</v>
      </c>
      <c r="D1240" s="18">
        <v>4</v>
      </c>
      <c r="E1240" t="s" s="19">
        <v>1409</v>
      </c>
      <c r="F1240" s="18">
        <v>1</v>
      </c>
      <c r="G1240" s="18">
        <v>0</v>
      </c>
      <c r="H1240" t="s" s="19">
        <v>80</v>
      </c>
      <c r="I1240" t="s" s="19">
        <v>1078</v>
      </c>
      <c r="J1240" s="18">
        <v>5572</v>
      </c>
      <c r="K1240" s="18">
        <v>2794</v>
      </c>
      <c r="L1240" s="18">
        <v>8521</v>
      </c>
      <c r="M1240" s="20">
        <v>0.277351</v>
      </c>
      <c r="N1240" s="18">
        <v>8</v>
      </c>
      <c r="O1240" s="18">
        <v>1</v>
      </c>
      <c r="P1240" s="18">
        <v>3</v>
      </c>
      <c r="Q1240" s="18">
        <v>1</v>
      </c>
      <c r="R1240" s="18">
        <v>3</v>
      </c>
      <c r="S1240" t="s" s="19">
        <v>43</v>
      </c>
      <c r="T1240" s="18">
        <v>0</v>
      </c>
      <c r="U1240" s="18">
        <v>0</v>
      </c>
      <c r="V1240" s="18">
        <v>100000</v>
      </c>
      <c r="W1240" t="s" s="19">
        <v>39</v>
      </c>
    </row>
    <row r="1241" ht="20.05" customHeight="1">
      <c r="A1241" s="15">
        <v>78</v>
      </c>
      <c r="B1241" t="s" s="16">
        <f>CONCATENATE($A1241,C1241,G1241,S1241,R1241)</f>
        <v>1415</v>
      </c>
      <c r="C1241" t="s" s="17">
        <v>37</v>
      </c>
      <c r="D1241" s="18">
        <v>4</v>
      </c>
      <c r="E1241" t="s" s="19">
        <v>1409</v>
      </c>
      <c r="F1241" s="18">
        <v>1</v>
      </c>
      <c r="G1241" s="18">
        <v>0</v>
      </c>
      <c r="H1241" t="s" s="19">
        <v>80</v>
      </c>
      <c r="I1241" t="s" s="19">
        <v>1078</v>
      </c>
      <c r="J1241" s="18">
        <v>5572</v>
      </c>
      <c r="K1241" s="18">
        <v>2794</v>
      </c>
      <c r="L1241" s="18">
        <v>8521</v>
      </c>
      <c r="M1241" s="20">
        <v>0.278525</v>
      </c>
      <c r="N1241" s="18">
        <v>8</v>
      </c>
      <c r="O1241" s="18">
        <v>1</v>
      </c>
      <c r="P1241" s="18">
        <v>3</v>
      </c>
      <c r="Q1241" s="18">
        <v>1</v>
      </c>
      <c r="R1241" s="18">
        <v>5</v>
      </c>
      <c r="S1241" t="s" s="19">
        <v>43</v>
      </c>
      <c r="T1241" s="18">
        <v>0</v>
      </c>
      <c r="U1241" s="18">
        <v>0</v>
      </c>
      <c r="V1241" s="18">
        <v>100000</v>
      </c>
      <c r="W1241" t="s" s="19">
        <v>39</v>
      </c>
    </row>
    <row r="1242" ht="20.05" customHeight="1">
      <c r="A1242" s="15">
        <v>78</v>
      </c>
      <c r="B1242" t="s" s="16">
        <f>CONCATENATE($A1242,C1242,G1242,S1242,R1242)</f>
        <v>1416</v>
      </c>
      <c r="C1242" t="s" s="17">
        <v>37</v>
      </c>
      <c r="D1242" s="18">
        <v>4</v>
      </c>
      <c r="E1242" t="s" s="19">
        <v>1409</v>
      </c>
      <c r="F1242" s="18">
        <v>1</v>
      </c>
      <c r="G1242" s="18">
        <v>0</v>
      </c>
      <c r="H1242" t="s" s="19">
        <v>80</v>
      </c>
      <c r="I1242" t="s" s="19">
        <v>990</v>
      </c>
      <c r="J1242" s="18">
        <v>4736</v>
      </c>
      <c r="K1242" s="18">
        <v>2376</v>
      </c>
      <c r="L1242" s="18">
        <v>6968</v>
      </c>
      <c r="M1242" s="20">
        <v>0.212567</v>
      </c>
      <c r="N1242" s="18">
        <v>8</v>
      </c>
      <c r="O1242" s="18">
        <v>1</v>
      </c>
      <c r="P1242" s="18">
        <v>3</v>
      </c>
      <c r="Q1242" s="18">
        <v>1</v>
      </c>
      <c r="R1242" s="18">
        <v>1</v>
      </c>
      <c r="S1242" t="s" s="19">
        <v>47</v>
      </c>
      <c r="T1242" s="18">
        <v>0</v>
      </c>
      <c r="U1242" s="18">
        <v>0</v>
      </c>
      <c r="V1242" s="18">
        <v>100000</v>
      </c>
      <c r="W1242" t="s" s="19">
        <v>39</v>
      </c>
    </row>
    <row r="1243" ht="20.05" customHeight="1">
      <c r="A1243" s="15">
        <v>78</v>
      </c>
      <c r="B1243" t="s" s="16">
        <f>CONCATENATE($A1243,C1243,G1243,S1243,R1243)</f>
        <v>1417</v>
      </c>
      <c r="C1243" t="s" s="17">
        <v>37</v>
      </c>
      <c r="D1243" s="18">
        <v>4</v>
      </c>
      <c r="E1243" t="s" s="19">
        <v>1409</v>
      </c>
      <c r="F1243" s="18">
        <v>1</v>
      </c>
      <c r="G1243" s="18">
        <v>0</v>
      </c>
      <c r="H1243" t="s" s="19">
        <v>80</v>
      </c>
      <c r="I1243" t="s" s="19">
        <v>1078</v>
      </c>
      <c r="J1243" s="18">
        <v>5572</v>
      </c>
      <c r="K1243" s="18">
        <v>2794</v>
      </c>
      <c r="L1243" s="18">
        <v>8521</v>
      </c>
      <c r="M1243" s="20">
        <v>0.275151</v>
      </c>
      <c r="N1243" s="18">
        <v>8</v>
      </c>
      <c r="O1243" s="18">
        <v>1</v>
      </c>
      <c r="P1243" s="18">
        <v>3</v>
      </c>
      <c r="Q1243" s="18">
        <v>1</v>
      </c>
      <c r="R1243" s="18">
        <v>3</v>
      </c>
      <c r="S1243" t="s" s="19">
        <v>47</v>
      </c>
      <c r="T1243" s="18">
        <v>0</v>
      </c>
      <c r="U1243" s="18">
        <v>0</v>
      </c>
      <c r="V1243" s="18">
        <v>100000</v>
      </c>
      <c r="W1243" t="s" s="19">
        <v>39</v>
      </c>
    </row>
    <row r="1244" ht="20.05" customHeight="1">
      <c r="A1244" s="15">
        <v>78</v>
      </c>
      <c r="B1244" t="s" s="16">
        <f>CONCATENATE($A1244,C1244,G1244,S1244,R1244)</f>
        <v>1418</v>
      </c>
      <c r="C1244" t="s" s="17">
        <v>37</v>
      </c>
      <c r="D1244" s="18">
        <v>4</v>
      </c>
      <c r="E1244" t="s" s="19">
        <v>1409</v>
      </c>
      <c r="F1244" s="18">
        <v>1</v>
      </c>
      <c r="G1244" s="18">
        <v>0</v>
      </c>
      <c r="H1244" t="s" s="19">
        <v>80</v>
      </c>
      <c r="I1244" t="s" s="19">
        <v>1078</v>
      </c>
      <c r="J1244" s="18">
        <v>5572</v>
      </c>
      <c r="K1244" s="18">
        <v>2794</v>
      </c>
      <c r="L1244" s="18">
        <v>8521</v>
      </c>
      <c r="M1244" s="20">
        <v>0.284288</v>
      </c>
      <c r="N1244" s="18">
        <v>8</v>
      </c>
      <c r="O1244" s="18">
        <v>1</v>
      </c>
      <c r="P1244" s="18">
        <v>3</v>
      </c>
      <c r="Q1244" s="18">
        <v>1</v>
      </c>
      <c r="R1244" s="18">
        <v>5</v>
      </c>
      <c r="S1244" t="s" s="19">
        <v>47</v>
      </c>
      <c r="T1244" s="18">
        <v>0</v>
      </c>
      <c r="U1244" s="18">
        <v>0</v>
      </c>
      <c r="V1244" s="18">
        <v>100000</v>
      </c>
      <c r="W1244" t="s" s="19">
        <v>39</v>
      </c>
    </row>
    <row r="1245" ht="20.05" customHeight="1">
      <c r="A1245" s="15">
        <v>78</v>
      </c>
      <c r="B1245" t="s" s="16">
        <f>CONCATENATE($A1245,C1245,G1245,S1245,R1245)</f>
        <v>1419</v>
      </c>
      <c r="C1245" t="s" s="17">
        <v>31</v>
      </c>
      <c r="D1245" s="18">
        <v>4</v>
      </c>
      <c r="E1245" t="s" s="19">
        <v>1409</v>
      </c>
      <c r="F1245" s="18">
        <v>1</v>
      </c>
      <c r="G1245" s="18">
        <v>1</v>
      </c>
      <c r="H1245" t="s" s="19">
        <v>80</v>
      </c>
      <c r="I1245" t="s" s="19">
        <v>1078</v>
      </c>
      <c r="J1245" s="18">
        <v>5583</v>
      </c>
      <c r="K1245" s="18">
        <v>2805</v>
      </c>
      <c r="L1245" s="18">
        <v>8543</v>
      </c>
      <c r="M1245" s="20">
        <v>0.252504</v>
      </c>
      <c r="N1245" s="18">
        <v>8</v>
      </c>
      <c r="O1245" s="18">
        <v>1</v>
      </c>
      <c r="P1245" t="s" s="19">
        <v>35</v>
      </c>
      <c r="Q1245" t="s" s="19">
        <v>35</v>
      </c>
      <c r="R1245" t="s" s="19">
        <v>35</v>
      </c>
      <c r="S1245" t="s" s="19">
        <v>35</v>
      </c>
      <c r="T1245" t="s" s="19">
        <v>35</v>
      </c>
      <c r="U1245" t="s" s="19">
        <v>35</v>
      </c>
      <c r="V1245" t="s" s="19">
        <v>35</v>
      </c>
      <c r="W1245" t="s" s="19">
        <v>35</v>
      </c>
    </row>
    <row r="1246" ht="20.05" customHeight="1">
      <c r="A1246" s="15">
        <v>78</v>
      </c>
      <c r="B1246" t="s" s="16">
        <f>CONCATENATE($A1246,C1246,G1246,S1246,R1246)</f>
        <v>1420</v>
      </c>
      <c r="C1246" t="s" s="17">
        <v>52</v>
      </c>
      <c r="D1246" s="18">
        <v>4</v>
      </c>
      <c r="E1246" t="s" s="19">
        <v>1409</v>
      </c>
      <c r="F1246" s="18">
        <v>1</v>
      </c>
      <c r="G1246" s="18">
        <v>1</v>
      </c>
      <c r="H1246" t="s" s="19">
        <v>80</v>
      </c>
      <c r="I1246" t="s" s="19">
        <v>896</v>
      </c>
      <c r="J1246" s="18">
        <v>1096</v>
      </c>
      <c r="K1246" s="18">
        <v>556</v>
      </c>
      <c r="L1246" s="18">
        <v>1240</v>
      </c>
      <c r="M1246" s="20">
        <v>0.302715</v>
      </c>
      <c r="N1246" s="18">
        <v>8</v>
      </c>
      <c r="O1246" s="18">
        <v>1</v>
      </c>
      <c r="P1246" t="s" s="19">
        <v>35</v>
      </c>
      <c r="Q1246" t="s" s="19">
        <v>35</v>
      </c>
      <c r="R1246" t="s" s="19">
        <v>35</v>
      </c>
      <c r="S1246" t="s" s="19">
        <v>35</v>
      </c>
      <c r="T1246" t="s" s="19">
        <v>35</v>
      </c>
      <c r="U1246" t="s" s="19">
        <v>35</v>
      </c>
      <c r="V1246" t="s" s="19">
        <v>35</v>
      </c>
      <c r="W1246" t="s" s="19">
        <v>35</v>
      </c>
    </row>
    <row r="1247" ht="20.05" customHeight="1">
      <c r="A1247" s="15">
        <v>78</v>
      </c>
      <c r="B1247" t="s" s="16">
        <f>CONCATENATE($A1247,C1247,G1247,S1247,R1247)</f>
        <v>1421</v>
      </c>
      <c r="C1247" t="s" s="17">
        <v>37</v>
      </c>
      <c r="D1247" s="18">
        <v>4</v>
      </c>
      <c r="E1247" t="s" s="19">
        <v>1409</v>
      </c>
      <c r="F1247" s="18">
        <v>1</v>
      </c>
      <c r="G1247" s="18">
        <v>1</v>
      </c>
      <c r="H1247" t="s" s="19">
        <v>80</v>
      </c>
      <c r="I1247" t="s" s="19">
        <v>1078</v>
      </c>
      <c r="J1247" s="18">
        <v>5572</v>
      </c>
      <c r="K1247" s="18">
        <v>2794</v>
      </c>
      <c r="L1247" s="18">
        <v>8521</v>
      </c>
      <c r="M1247" s="20">
        <v>0.278851</v>
      </c>
      <c r="N1247" s="18">
        <v>8</v>
      </c>
      <c r="O1247" s="18">
        <v>1</v>
      </c>
      <c r="P1247" s="18">
        <v>3</v>
      </c>
      <c r="Q1247" s="18">
        <v>1</v>
      </c>
      <c r="R1247" s="18">
        <v>3</v>
      </c>
      <c r="S1247" t="s" s="19">
        <v>43</v>
      </c>
      <c r="T1247" s="18">
        <v>0</v>
      </c>
      <c r="U1247" s="18">
        <v>0</v>
      </c>
      <c r="V1247" s="18">
        <v>100000</v>
      </c>
      <c r="W1247" t="s" s="19">
        <v>55</v>
      </c>
    </row>
    <row r="1248" ht="20.05" customHeight="1">
      <c r="A1248" s="15">
        <v>78</v>
      </c>
      <c r="B1248" t="s" s="16">
        <f>CONCATENATE($A1248,C1248,G1248,S1248,R1248)</f>
        <v>1422</v>
      </c>
      <c r="C1248" t="s" s="17">
        <v>57</v>
      </c>
      <c r="D1248" s="18">
        <v>4</v>
      </c>
      <c r="E1248" t="s" s="19">
        <v>1409</v>
      </c>
      <c r="F1248" s="18">
        <v>0</v>
      </c>
      <c r="G1248" s="18">
        <v>0</v>
      </c>
      <c r="H1248" t="s" s="19">
        <v>63</v>
      </c>
      <c r="I1248" t="s" s="19">
        <v>909</v>
      </c>
      <c r="J1248" s="18">
        <v>6032</v>
      </c>
      <c r="K1248" s="18">
        <v>3024</v>
      </c>
      <c r="L1248" s="18">
        <v>9498</v>
      </c>
      <c r="M1248" s="20">
        <v>1800.48</v>
      </c>
      <c r="N1248" s="18">
        <v>4</v>
      </c>
      <c r="O1248" s="18">
        <v>1</v>
      </c>
      <c r="P1248" t="s" s="19">
        <v>35</v>
      </c>
      <c r="Q1248" t="s" s="19">
        <v>35</v>
      </c>
      <c r="R1248" t="s" s="19">
        <v>35</v>
      </c>
      <c r="S1248" t="s" s="19">
        <v>35</v>
      </c>
      <c r="T1248" t="s" s="19">
        <v>35</v>
      </c>
      <c r="U1248" t="s" s="19">
        <v>35</v>
      </c>
      <c r="V1248" t="s" s="19">
        <v>35</v>
      </c>
      <c r="W1248" t="s" s="19">
        <v>35</v>
      </c>
    </row>
    <row r="1249" ht="20.05" customHeight="1">
      <c r="A1249" s="15">
        <v>78</v>
      </c>
      <c r="B1249" t="s" s="16">
        <f>CONCATENATE($A1249,C1249,G1249,S1249,R1249)</f>
        <v>1423</v>
      </c>
      <c r="C1249" t="s" s="17">
        <v>60</v>
      </c>
      <c r="D1249" s="18">
        <v>4</v>
      </c>
      <c r="E1249" t="s" s="19">
        <v>1409</v>
      </c>
      <c r="F1249" s="18">
        <v>0</v>
      </c>
      <c r="G1249" s="18">
        <v>0</v>
      </c>
      <c r="H1249" t="s" s="19">
        <v>63</v>
      </c>
      <c r="I1249" t="s" s="19">
        <v>909</v>
      </c>
      <c r="J1249" s="18">
        <v>6536</v>
      </c>
      <c r="K1249" s="18">
        <v>3276</v>
      </c>
      <c r="L1249" s="18">
        <v>10444</v>
      </c>
      <c r="M1249" s="20">
        <v>1800.09</v>
      </c>
      <c r="N1249" s="18">
        <v>4</v>
      </c>
      <c r="O1249" s="18">
        <v>1</v>
      </c>
      <c r="P1249" t="s" s="19">
        <v>35</v>
      </c>
      <c r="Q1249" t="s" s="19">
        <v>35</v>
      </c>
      <c r="R1249" t="s" s="19">
        <v>35</v>
      </c>
      <c r="S1249" t="s" s="19">
        <v>35</v>
      </c>
      <c r="T1249" t="s" s="19">
        <v>35</v>
      </c>
      <c r="U1249" t="s" s="19">
        <v>35</v>
      </c>
      <c r="V1249" t="s" s="19">
        <v>35</v>
      </c>
      <c r="W1249" t="s" s="19">
        <v>35</v>
      </c>
    </row>
    <row r="1250" ht="20.05" customHeight="1">
      <c r="A1250" s="15">
        <v>78</v>
      </c>
      <c r="B1250" t="s" s="16">
        <f>CONCATENATE($A1250,C1250,G1250,S1250,R1250)</f>
        <v>1424</v>
      </c>
      <c r="C1250" t="s" s="17">
        <v>62</v>
      </c>
      <c r="D1250" s="18">
        <v>4</v>
      </c>
      <c r="E1250" t="s" s="19">
        <v>1409</v>
      </c>
      <c r="F1250" s="18">
        <v>0</v>
      </c>
      <c r="G1250" s="18">
        <v>0</v>
      </c>
      <c r="H1250" t="s" s="19">
        <v>80</v>
      </c>
      <c r="I1250" t="s" s="19">
        <v>909</v>
      </c>
      <c r="J1250" s="18">
        <v>5024</v>
      </c>
      <c r="K1250" s="18">
        <v>2520</v>
      </c>
      <c r="L1250" s="18">
        <v>7578</v>
      </c>
      <c r="M1250" s="20">
        <v>1.67359</v>
      </c>
      <c r="N1250" s="18">
        <v>4</v>
      </c>
      <c r="O1250" s="18">
        <v>1</v>
      </c>
      <c r="P1250" t="s" s="19">
        <v>35</v>
      </c>
      <c r="Q1250" t="s" s="19">
        <v>35</v>
      </c>
      <c r="R1250" t="s" s="19">
        <v>35</v>
      </c>
      <c r="S1250" t="s" s="19">
        <v>35</v>
      </c>
      <c r="T1250" t="s" s="19">
        <v>35</v>
      </c>
      <c r="U1250" t="s" s="19">
        <v>35</v>
      </c>
      <c r="V1250" t="s" s="19">
        <v>35</v>
      </c>
      <c r="W1250" t="s" s="19">
        <v>35</v>
      </c>
    </row>
    <row r="1251" ht="20.05" customHeight="1">
      <c r="A1251" s="15">
        <v>79</v>
      </c>
      <c r="B1251" t="s" s="16">
        <f>CONCATENATE($A1251,C1251,G1251,S1251,R1251)</f>
        <v>1425</v>
      </c>
      <c r="C1251" t="s" s="17">
        <v>31</v>
      </c>
      <c r="D1251" s="18">
        <v>4</v>
      </c>
      <c r="E1251" t="s" s="19">
        <v>1426</v>
      </c>
      <c r="F1251" s="18">
        <v>0</v>
      </c>
      <c r="G1251" s="18">
        <v>0</v>
      </c>
      <c r="H1251" t="s" s="19">
        <v>80</v>
      </c>
      <c r="I1251" t="s" s="19">
        <v>1427</v>
      </c>
      <c r="J1251" s="18">
        <v>7736</v>
      </c>
      <c r="K1251" s="18">
        <v>3876</v>
      </c>
      <c r="L1251" s="18">
        <v>12202</v>
      </c>
      <c r="M1251" s="20">
        <v>54.9859</v>
      </c>
      <c r="N1251" s="18">
        <v>8</v>
      </c>
      <c r="O1251" s="18">
        <v>1</v>
      </c>
      <c r="P1251" t="s" s="19">
        <v>35</v>
      </c>
      <c r="Q1251" t="s" s="19">
        <v>35</v>
      </c>
      <c r="R1251" t="s" s="19">
        <v>35</v>
      </c>
      <c r="S1251" t="s" s="19">
        <v>35</v>
      </c>
      <c r="T1251" t="s" s="19">
        <v>35</v>
      </c>
      <c r="U1251" t="s" s="19">
        <v>35</v>
      </c>
      <c r="V1251" t="s" s="19">
        <v>35</v>
      </c>
      <c r="W1251" t="s" s="19">
        <v>35</v>
      </c>
    </row>
    <row r="1252" ht="20.05" customHeight="1">
      <c r="A1252" s="15">
        <v>79</v>
      </c>
      <c r="B1252" t="s" s="16">
        <f>CONCATENATE($A1252,C1252,G1252,S1252,R1252)</f>
        <v>1428</v>
      </c>
      <c r="C1252" t="s" s="17">
        <v>37</v>
      </c>
      <c r="D1252" s="18">
        <v>4</v>
      </c>
      <c r="E1252" t="s" s="19">
        <v>1426</v>
      </c>
      <c r="F1252" s="18">
        <v>0</v>
      </c>
      <c r="G1252" s="18">
        <v>0</v>
      </c>
      <c r="H1252" t="s" s="19">
        <v>80</v>
      </c>
      <c r="I1252" t="s" s="19">
        <v>1427</v>
      </c>
      <c r="J1252" s="18">
        <v>7736</v>
      </c>
      <c r="K1252" s="18">
        <v>3876</v>
      </c>
      <c r="L1252" s="18">
        <v>12202</v>
      </c>
      <c r="M1252" s="20">
        <v>297.649</v>
      </c>
      <c r="N1252" s="18">
        <v>8</v>
      </c>
      <c r="O1252" s="18">
        <v>1</v>
      </c>
      <c r="P1252" s="18">
        <v>5</v>
      </c>
      <c r="Q1252" s="18">
        <v>3</v>
      </c>
      <c r="R1252" s="18">
        <v>1</v>
      </c>
      <c r="S1252" t="s" s="19">
        <v>38</v>
      </c>
      <c r="T1252" s="18">
        <v>0</v>
      </c>
      <c r="U1252" s="18">
        <v>0</v>
      </c>
      <c r="V1252" s="18">
        <v>100000</v>
      </c>
      <c r="W1252" t="s" s="19">
        <v>39</v>
      </c>
    </row>
    <row r="1253" ht="20.05" customHeight="1">
      <c r="A1253" s="15">
        <v>79</v>
      </c>
      <c r="B1253" t="s" s="16">
        <f>CONCATENATE($A1253,C1253,G1253,S1253,R1253)</f>
        <v>1429</v>
      </c>
      <c r="C1253" t="s" s="17">
        <v>37</v>
      </c>
      <c r="D1253" s="18">
        <v>4</v>
      </c>
      <c r="E1253" t="s" s="19">
        <v>1426</v>
      </c>
      <c r="F1253" s="18">
        <v>0</v>
      </c>
      <c r="G1253" s="18">
        <v>0</v>
      </c>
      <c r="H1253" t="s" s="19">
        <v>80</v>
      </c>
      <c r="I1253" t="s" s="19">
        <v>1427</v>
      </c>
      <c r="J1253" s="18">
        <v>7736</v>
      </c>
      <c r="K1253" s="18">
        <v>3876</v>
      </c>
      <c r="L1253" s="18">
        <v>12202</v>
      </c>
      <c r="M1253" s="20">
        <v>297.338</v>
      </c>
      <c r="N1253" s="18">
        <v>8</v>
      </c>
      <c r="O1253" s="18">
        <v>1</v>
      </c>
      <c r="P1253" s="18">
        <v>3</v>
      </c>
      <c r="Q1253" s="18">
        <v>1</v>
      </c>
      <c r="R1253" s="18">
        <v>3</v>
      </c>
      <c r="S1253" t="s" s="19">
        <v>38</v>
      </c>
      <c r="T1253" s="18">
        <v>0</v>
      </c>
      <c r="U1253" s="18">
        <v>0</v>
      </c>
      <c r="V1253" s="18">
        <v>100000</v>
      </c>
      <c r="W1253" t="s" s="19">
        <v>39</v>
      </c>
    </row>
    <row r="1254" ht="20.05" customHeight="1">
      <c r="A1254" s="15">
        <v>79</v>
      </c>
      <c r="B1254" t="s" s="16">
        <f>CONCATENATE($A1254,C1254,G1254,S1254,R1254)</f>
        <v>1430</v>
      </c>
      <c r="C1254" t="s" s="17">
        <v>37</v>
      </c>
      <c r="D1254" s="18">
        <v>4</v>
      </c>
      <c r="E1254" t="s" s="19">
        <v>1426</v>
      </c>
      <c r="F1254" s="18">
        <v>0</v>
      </c>
      <c r="G1254" s="18">
        <v>0</v>
      </c>
      <c r="H1254" t="s" s="19">
        <v>80</v>
      </c>
      <c r="I1254" t="s" s="19">
        <v>1427</v>
      </c>
      <c r="J1254" s="18">
        <v>7736</v>
      </c>
      <c r="K1254" s="18">
        <v>3876</v>
      </c>
      <c r="L1254" s="18">
        <v>12202</v>
      </c>
      <c r="M1254" s="20">
        <v>296.366</v>
      </c>
      <c r="N1254" s="18">
        <v>8</v>
      </c>
      <c r="O1254" s="18">
        <v>1</v>
      </c>
      <c r="P1254" s="18">
        <v>3</v>
      </c>
      <c r="Q1254" s="18">
        <v>1</v>
      </c>
      <c r="R1254" s="18">
        <v>5</v>
      </c>
      <c r="S1254" t="s" s="19">
        <v>38</v>
      </c>
      <c r="T1254" s="18">
        <v>0</v>
      </c>
      <c r="U1254" s="18">
        <v>0</v>
      </c>
      <c r="V1254" s="18">
        <v>100000</v>
      </c>
      <c r="W1254" t="s" s="19">
        <v>39</v>
      </c>
    </row>
    <row r="1255" ht="20.05" customHeight="1">
      <c r="A1255" s="15">
        <v>79</v>
      </c>
      <c r="B1255" t="s" s="16">
        <f>CONCATENATE($A1255,C1255,G1255,S1255,R1255)</f>
        <v>1431</v>
      </c>
      <c r="C1255" t="s" s="17">
        <v>37</v>
      </c>
      <c r="D1255" s="18">
        <v>4</v>
      </c>
      <c r="E1255" t="s" s="19">
        <v>1426</v>
      </c>
      <c r="F1255" s="18">
        <v>1</v>
      </c>
      <c r="G1255" s="18">
        <v>0</v>
      </c>
      <c r="H1255" t="s" s="19">
        <v>80</v>
      </c>
      <c r="I1255" t="s" s="19">
        <v>913</v>
      </c>
      <c r="J1255" s="18">
        <v>6276</v>
      </c>
      <c r="K1255" s="18">
        <v>3146</v>
      </c>
      <c r="L1255" s="18">
        <v>9427</v>
      </c>
      <c r="M1255" s="20">
        <v>4.68295</v>
      </c>
      <c r="N1255" s="18">
        <v>8</v>
      </c>
      <c r="O1255" s="18">
        <v>1</v>
      </c>
      <c r="P1255" s="18">
        <v>4</v>
      </c>
      <c r="Q1255" s="18">
        <v>1</v>
      </c>
      <c r="R1255" s="18">
        <v>1</v>
      </c>
      <c r="S1255" t="s" s="19">
        <v>43</v>
      </c>
      <c r="T1255" s="18">
        <v>0</v>
      </c>
      <c r="U1255" s="18">
        <v>0</v>
      </c>
      <c r="V1255" s="18">
        <v>100000</v>
      </c>
      <c r="W1255" t="s" s="19">
        <v>39</v>
      </c>
    </row>
    <row r="1256" ht="20.05" customHeight="1">
      <c r="A1256" s="15">
        <v>79</v>
      </c>
      <c r="B1256" t="s" s="16">
        <f>CONCATENATE($A1256,C1256,G1256,S1256,R1256)</f>
        <v>1432</v>
      </c>
      <c r="C1256" t="s" s="17">
        <v>37</v>
      </c>
      <c r="D1256" s="18">
        <v>4</v>
      </c>
      <c r="E1256" t="s" s="19">
        <v>1426</v>
      </c>
      <c r="F1256" s="18">
        <v>0</v>
      </c>
      <c r="G1256" s="18">
        <v>0</v>
      </c>
      <c r="H1256" t="s" s="19">
        <v>80</v>
      </c>
      <c r="I1256" t="s" s="19">
        <v>1427</v>
      </c>
      <c r="J1256" s="18">
        <v>7736</v>
      </c>
      <c r="K1256" s="18">
        <v>3876</v>
      </c>
      <c r="L1256" s="18">
        <v>12202</v>
      </c>
      <c r="M1256" s="20">
        <v>415.643</v>
      </c>
      <c r="N1256" s="18">
        <v>8</v>
      </c>
      <c r="O1256" s="18">
        <v>1</v>
      </c>
      <c r="P1256" s="18">
        <v>3</v>
      </c>
      <c r="Q1256" s="18">
        <v>1</v>
      </c>
      <c r="R1256" s="18">
        <v>3</v>
      </c>
      <c r="S1256" t="s" s="19">
        <v>43</v>
      </c>
      <c r="T1256" s="18">
        <v>0</v>
      </c>
      <c r="U1256" s="18">
        <v>0</v>
      </c>
      <c r="V1256" s="18">
        <v>100000</v>
      </c>
      <c r="W1256" t="s" s="19">
        <v>39</v>
      </c>
    </row>
    <row r="1257" ht="20.05" customHeight="1">
      <c r="A1257" s="15">
        <v>79</v>
      </c>
      <c r="B1257" t="s" s="16">
        <f>CONCATENATE($A1257,C1257,G1257,S1257,R1257)</f>
        <v>1433</v>
      </c>
      <c r="C1257" t="s" s="17">
        <v>37</v>
      </c>
      <c r="D1257" s="18">
        <v>4</v>
      </c>
      <c r="E1257" t="s" s="19">
        <v>1426</v>
      </c>
      <c r="F1257" s="18">
        <v>0</v>
      </c>
      <c r="G1257" s="18">
        <v>0</v>
      </c>
      <c r="H1257" t="s" s="19">
        <v>80</v>
      </c>
      <c r="I1257" t="s" s="19">
        <v>1427</v>
      </c>
      <c r="J1257" s="18">
        <v>7736</v>
      </c>
      <c r="K1257" s="18">
        <v>3876</v>
      </c>
      <c r="L1257" s="18">
        <v>12202</v>
      </c>
      <c r="M1257" s="20">
        <v>422.42</v>
      </c>
      <c r="N1257" s="18">
        <v>8</v>
      </c>
      <c r="O1257" s="18">
        <v>1</v>
      </c>
      <c r="P1257" s="18">
        <v>3</v>
      </c>
      <c r="Q1257" s="18">
        <v>1</v>
      </c>
      <c r="R1257" s="18">
        <v>5</v>
      </c>
      <c r="S1257" t="s" s="19">
        <v>43</v>
      </c>
      <c r="T1257" s="18">
        <v>0</v>
      </c>
      <c r="U1257" s="18">
        <v>0</v>
      </c>
      <c r="V1257" s="18">
        <v>100000</v>
      </c>
      <c r="W1257" t="s" s="19">
        <v>39</v>
      </c>
    </row>
    <row r="1258" ht="20.05" customHeight="1">
      <c r="A1258" s="15">
        <v>79</v>
      </c>
      <c r="B1258" t="s" s="16">
        <f>CONCATENATE($A1258,C1258,G1258,S1258,R1258)</f>
        <v>1434</v>
      </c>
      <c r="C1258" t="s" s="17">
        <v>37</v>
      </c>
      <c r="D1258" s="18">
        <v>4</v>
      </c>
      <c r="E1258" t="s" s="19">
        <v>1426</v>
      </c>
      <c r="F1258" s="18">
        <v>1</v>
      </c>
      <c r="G1258" s="18">
        <v>0</v>
      </c>
      <c r="H1258" t="s" s="19">
        <v>80</v>
      </c>
      <c r="I1258" t="s" s="19">
        <v>1427</v>
      </c>
      <c r="J1258" s="18">
        <v>7736</v>
      </c>
      <c r="K1258" s="18">
        <v>3876</v>
      </c>
      <c r="L1258" s="18">
        <v>12202</v>
      </c>
      <c r="M1258" s="20">
        <v>35.0363</v>
      </c>
      <c r="N1258" s="18">
        <v>8</v>
      </c>
      <c r="O1258" s="18">
        <v>1</v>
      </c>
      <c r="P1258" s="18">
        <v>6</v>
      </c>
      <c r="Q1258" s="18">
        <v>2</v>
      </c>
      <c r="R1258" s="18">
        <v>1</v>
      </c>
      <c r="S1258" t="s" s="19">
        <v>47</v>
      </c>
      <c r="T1258" s="18">
        <v>0</v>
      </c>
      <c r="U1258" s="18">
        <v>0</v>
      </c>
      <c r="V1258" s="18">
        <v>100000</v>
      </c>
      <c r="W1258" t="s" s="19">
        <v>39</v>
      </c>
    </row>
    <row r="1259" ht="20.05" customHeight="1">
      <c r="A1259" s="15">
        <v>79</v>
      </c>
      <c r="B1259" t="s" s="16">
        <f>CONCATENATE($A1259,C1259,G1259,S1259,R1259)</f>
        <v>1435</v>
      </c>
      <c r="C1259" t="s" s="17">
        <v>37</v>
      </c>
      <c r="D1259" s="18">
        <v>4</v>
      </c>
      <c r="E1259" t="s" s="19">
        <v>1426</v>
      </c>
      <c r="F1259" s="18">
        <v>0</v>
      </c>
      <c r="G1259" s="18">
        <v>0</v>
      </c>
      <c r="H1259" t="s" s="19">
        <v>80</v>
      </c>
      <c r="I1259" t="s" s="19">
        <v>1427</v>
      </c>
      <c r="J1259" s="18">
        <v>7736</v>
      </c>
      <c r="K1259" s="18">
        <v>3876</v>
      </c>
      <c r="L1259" s="18">
        <v>12202</v>
      </c>
      <c r="M1259" s="20">
        <v>57.3172</v>
      </c>
      <c r="N1259" s="18">
        <v>8</v>
      </c>
      <c r="O1259" s="18">
        <v>1</v>
      </c>
      <c r="P1259" s="18">
        <v>3</v>
      </c>
      <c r="Q1259" s="18">
        <v>1</v>
      </c>
      <c r="R1259" s="18">
        <v>3</v>
      </c>
      <c r="S1259" t="s" s="19">
        <v>47</v>
      </c>
      <c r="T1259" s="18">
        <v>0</v>
      </c>
      <c r="U1259" s="18">
        <v>0</v>
      </c>
      <c r="V1259" s="18">
        <v>100000</v>
      </c>
      <c r="W1259" t="s" s="19">
        <v>39</v>
      </c>
    </row>
    <row r="1260" ht="20.05" customHeight="1">
      <c r="A1260" s="15">
        <v>79</v>
      </c>
      <c r="B1260" t="s" s="16">
        <f>CONCATENATE($A1260,C1260,G1260,S1260,R1260)</f>
        <v>1436</v>
      </c>
      <c r="C1260" t="s" s="17">
        <v>37</v>
      </c>
      <c r="D1260" s="18">
        <v>4</v>
      </c>
      <c r="E1260" t="s" s="19">
        <v>1426</v>
      </c>
      <c r="F1260" s="18">
        <v>0</v>
      </c>
      <c r="G1260" s="18">
        <v>0</v>
      </c>
      <c r="H1260" t="s" s="19">
        <v>80</v>
      </c>
      <c r="I1260" t="s" s="19">
        <v>1427</v>
      </c>
      <c r="J1260" s="18">
        <v>7736</v>
      </c>
      <c r="K1260" s="18">
        <v>3876</v>
      </c>
      <c r="L1260" s="18">
        <v>12202</v>
      </c>
      <c r="M1260" s="20">
        <v>61.4653</v>
      </c>
      <c r="N1260" s="18">
        <v>8</v>
      </c>
      <c r="O1260" s="18">
        <v>1</v>
      </c>
      <c r="P1260" s="18">
        <v>3</v>
      </c>
      <c r="Q1260" s="18">
        <v>1</v>
      </c>
      <c r="R1260" s="18">
        <v>5</v>
      </c>
      <c r="S1260" t="s" s="19">
        <v>47</v>
      </c>
      <c r="T1260" s="18">
        <v>0</v>
      </c>
      <c r="U1260" s="18">
        <v>0</v>
      </c>
      <c r="V1260" s="18">
        <v>100000</v>
      </c>
      <c r="W1260" t="s" s="19">
        <v>39</v>
      </c>
    </row>
    <row r="1261" ht="20.05" customHeight="1">
      <c r="A1261" s="15">
        <v>79</v>
      </c>
      <c r="B1261" t="s" s="16">
        <f>CONCATENATE($A1261,C1261,G1261,S1261,R1261)</f>
        <v>1437</v>
      </c>
      <c r="C1261" t="s" s="17">
        <v>31</v>
      </c>
      <c r="D1261" s="18">
        <v>4</v>
      </c>
      <c r="E1261" t="s" s="19">
        <v>1426</v>
      </c>
      <c r="F1261" s="18">
        <v>0</v>
      </c>
      <c r="G1261" s="18">
        <v>1</v>
      </c>
      <c r="H1261" t="s" s="19">
        <v>63</v>
      </c>
      <c r="I1261" t="s" s="19">
        <v>1427</v>
      </c>
      <c r="J1261" s="18">
        <v>7749</v>
      </c>
      <c r="K1261" s="18">
        <v>3889</v>
      </c>
      <c r="L1261" s="18">
        <v>12228</v>
      </c>
      <c r="M1261" s="20">
        <v>1800.13</v>
      </c>
      <c r="N1261" s="18">
        <v>8</v>
      </c>
      <c r="O1261" s="18">
        <v>1</v>
      </c>
      <c r="P1261" t="s" s="19">
        <v>35</v>
      </c>
      <c r="Q1261" t="s" s="19">
        <v>35</v>
      </c>
      <c r="R1261" t="s" s="19">
        <v>35</v>
      </c>
      <c r="S1261" t="s" s="19">
        <v>35</v>
      </c>
      <c r="T1261" t="s" s="19">
        <v>35</v>
      </c>
      <c r="U1261" t="s" s="19">
        <v>35</v>
      </c>
      <c r="V1261" t="s" s="19">
        <v>35</v>
      </c>
      <c r="W1261" t="s" s="19">
        <v>35</v>
      </c>
    </row>
    <row r="1262" ht="20.05" customHeight="1">
      <c r="A1262" s="15">
        <v>79</v>
      </c>
      <c r="B1262" t="s" s="16">
        <f>CONCATENATE($A1262,C1262,G1262,S1262,R1262)</f>
        <v>1438</v>
      </c>
      <c r="C1262" t="s" s="17">
        <v>52</v>
      </c>
      <c r="D1262" s="18">
        <v>4</v>
      </c>
      <c r="E1262" t="s" s="19">
        <v>1426</v>
      </c>
      <c r="F1262" s="18">
        <v>1</v>
      </c>
      <c r="G1262" s="18">
        <v>1</v>
      </c>
      <c r="H1262" t="s" s="19">
        <v>80</v>
      </c>
      <c r="I1262" t="s" s="19">
        <v>896</v>
      </c>
      <c r="J1262" s="18">
        <v>1384</v>
      </c>
      <c r="K1262" s="18">
        <v>700</v>
      </c>
      <c r="L1262" s="18">
        <v>1588</v>
      </c>
      <c r="M1262" s="20">
        <v>0.743156</v>
      </c>
      <c r="N1262" s="18">
        <v>8</v>
      </c>
      <c r="O1262" s="18">
        <v>1</v>
      </c>
      <c r="P1262" t="s" s="19">
        <v>35</v>
      </c>
      <c r="Q1262" t="s" s="19">
        <v>35</v>
      </c>
      <c r="R1262" t="s" s="19">
        <v>35</v>
      </c>
      <c r="S1262" t="s" s="19">
        <v>35</v>
      </c>
      <c r="T1262" t="s" s="19">
        <v>35</v>
      </c>
      <c r="U1262" t="s" s="19">
        <v>35</v>
      </c>
      <c r="V1262" t="s" s="19">
        <v>35</v>
      </c>
      <c r="W1262" t="s" s="19">
        <v>35</v>
      </c>
    </row>
    <row r="1263" ht="20.05" customHeight="1">
      <c r="A1263" s="15">
        <v>79</v>
      </c>
      <c r="B1263" t="s" s="16">
        <f>CONCATENATE($A1263,C1263,G1263,S1263,R1263)</f>
        <v>1439</v>
      </c>
      <c r="C1263" t="s" s="17">
        <v>37</v>
      </c>
      <c r="D1263" s="18">
        <v>4</v>
      </c>
      <c r="E1263" t="s" s="19">
        <v>1426</v>
      </c>
      <c r="F1263" s="18">
        <v>0</v>
      </c>
      <c r="G1263" s="18">
        <v>1</v>
      </c>
      <c r="H1263" t="s" s="19">
        <v>80</v>
      </c>
      <c r="I1263" t="s" s="19">
        <v>1427</v>
      </c>
      <c r="J1263" s="18">
        <v>7736</v>
      </c>
      <c r="K1263" s="18">
        <v>3876</v>
      </c>
      <c r="L1263" s="18">
        <v>12202</v>
      </c>
      <c r="M1263" s="20">
        <v>420.507</v>
      </c>
      <c r="N1263" s="18">
        <v>8</v>
      </c>
      <c r="O1263" s="18">
        <v>1</v>
      </c>
      <c r="P1263" s="18">
        <v>3</v>
      </c>
      <c r="Q1263" s="18">
        <v>1</v>
      </c>
      <c r="R1263" s="18">
        <v>3</v>
      </c>
      <c r="S1263" t="s" s="19">
        <v>43</v>
      </c>
      <c r="T1263" s="18">
        <v>0</v>
      </c>
      <c r="U1263" s="18">
        <v>0</v>
      </c>
      <c r="V1263" s="18">
        <v>100000</v>
      </c>
      <c r="W1263" t="s" s="19">
        <v>55</v>
      </c>
    </row>
    <row r="1264" ht="20.05" customHeight="1">
      <c r="A1264" s="15">
        <v>79</v>
      </c>
      <c r="B1264" t="s" s="16">
        <f>CONCATENATE($A1264,C1264,G1264,S1264,R1264)</f>
        <v>1440</v>
      </c>
      <c r="C1264" t="s" s="17">
        <v>57</v>
      </c>
      <c r="D1264" s="18">
        <v>4</v>
      </c>
      <c r="E1264" t="s" s="19">
        <v>1426</v>
      </c>
      <c r="F1264" s="18">
        <v>0</v>
      </c>
      <c r="G1264" s="18">
        <v>0</v>
      </c>
      <c r="H1264" t="s" s="19">
        <v>63</v>
      </c>
      <c r="I1264" t="s" s="19">
        <v>909</v>
      </c>
      <c r="J1264" s="18">
        <v>5968</v>
      </c>
      <c r="K1264" s="18">
        <v>2992</v>
      </c>
      <c r="L1264" s="18">
        <v>8854</v>
      </c>
      <c r="M1264" s="20">
        <v>1800.42</v>
      </c>
      <c r="N1264" s="18">
        <v>4</v>
      </c>
      <c r="O1264" s="18">
        <v>1</v>
      </c>
      <c r="P1264" t="s" s="19">
        <v>35</v>
      </c>
      <c r="Q1264" t="s" s="19">
        <v>35</v>
      </c>
      <c r="R1264" t="s" s="19">
        <v>35</v>
      </c>
      <c r="S1264" t="s" s="19">
        <v>35</v>
      </c>
      <c r="T1264" t="s" s="19">
        <v>35</v>
      </c>
      <c r="U1264" t="s" s="19">
        <v>35</v>
      </c>
      <c r="V1264" t="s" s="19">
        <v>35</v>
      </c>
      <c r="W1264" t="s" s="19">
        <v>35</v>
      </c>
    </row>
    <row r="1265" ht="20.05" customHeight="1">
      <c r="A1265" s="15">
        <v>79</v>
      </c>
      <c r="B1265" t="s" s="16">
        <f>CONCATENATE($A1265,C1265,G1265,S1265,R1265)</f>
        <v>1441</v>
      </c>
      <c r="C1265" t="s" s="17">
        <v>60</v>
      </c>
      <c r="D1265" s="18">
        <v>4</v>
      </c>
      <c r="E1265" t="s" s="19">
        <v>1426</v>
      </c>
      <c r="F1265" s="18">
        <v>0</v>
      </c>
      <c r="G1265" s="18">
        <v>0</v>
      </c>
      <c r="H1265" t="s" s="19">
        <v>63</v>
      </c>
      <c r="I1265" t="s" s="19">
        <v>909</v>
      </c>
      <c r="J1265" s="18">
        <v>5968</v>
      </c>
      <c r="K1265" s="18">
        <v>2992</v>
      </c>
      <c r="L1265" s="18">
        <v>8854</v>
      </c>
      <c r="M1265" s="20">
        <v>1800.07</v>
      </c>
      <c r="N1265" s="18">
        <v>4</v>
      </c>
      <c r="O1265" s="18">
        <v>1</v>
      </c>
      <c r="P1265" t="s" s="19">
        <v>35</v>
      </c>
      <c r="Q1265" t="s" s="19">
        <v>35</v>
      </c>
      <c r="R1265" t="s" s="19">
        <v>35</v>
      </c>
      <c r="S1265" t="s" s="19">
        <v>35</v>
      </c>
      <c r="T1265" t="s" s="19">
        <v>35</v>
      </c>
      <c r="U1265" t="s" s="19">
        <v>35</v>
      </c>
      <c r="V1265" t="s" s="19">
        <v>35</v>
      </c>
      <c r="W1265" t="s" s="19">
        <v>35</v>
      </c>
    </row>
    <row r="1266" ht="20.05" customHeight="1">
      <c r="A1266" s="15">
        <v>79</v>
      </c>
      <c r="B1266" t="s" s="16">
        <f>CONCATENATE($A1266,C1266,G1266,S1266,R1266)</f>
        <v>1442</v>
      </c>
      <c r="C1266" t="s" s="17">
        <v>62</v>
      </c>
      <c r="D1266" s="18">
        <v>4</v>
      </c>
      <c r="E1266" t="s" s="19">
        <v>1426</v>
      </c>
      <c r="F1266" s="18">
        <v>0</v>
      </c>
      <c r="G1266" s="18">
        <v>0</v>
      </c>
      <c r="H1266" t="s" s="19">
        <v>63</v>
      </c>
      <c r="I1266" t="s" s="19">
        <v>909</v>
      </c>
      <c r="J1266" s="18">
        <v>14848</v>
      </c>
      <c r="K1266" s="18">
        <v>7432</v>
      </c>
      <c r="L1266" s="18">
        <v>25932</v>
      </c>
      <c r="M1266" s="20">
        <v>1800.39</v>
      </c>
      <c r="N1266" s="18">
        <v>4</v>
      </c>
      <c r="O1266" s="18">
        <v>1</v>
      </c>
      <c r="P1266" t="s" s="19">
        <v>35</v>
      </c>
      <c r="Q1266" t="s" s="19">
        <v>35</v>
      </c>
      <c r="R1266" t="s" s="19">
        <v>35</v>
      </c>
      <c r="S1266" t="s" s="19">
        <v>35</v>
      </c>
      <c r="T1266" t="s" s="19">
        <v>35</v>
      </c>
      <c r="U1266" t="s" s="19">
        <v>35</v>
      </c>
      <c r="V1266" t="s" s="19">
        <v>35</v>
      </c>
      <c r="W1266" t="s" s="19">
        <v>35</v>
      </c>
    </row>
    <row r="1267" ht="20.05" customHeight="1">
      <c r="A1267" s="15">
        <v>80</v>
      </c>
      <c r="B1267" t="s" s="16">
        <f>CONCATENATE($A1267,C1267,G1267,S1267,R1267)</f>
        <v>1443</v>
      </c>
      <c r="C1267" t="s" s="17">
        <v>31</v>
      </c>
      <c r="D1267" s="18">
        <v>4</v>
      </c>
      <c r="E1267" t="s" s="19">
        <v>1409</v>
      </c>
      <c r="F1267" s="18">
        <v>0</v>
      </c>
      <c r="G1267" s="18">
        <v>0</v>
      </c>
      <c r="H1267" t="s" s="19">
        <v>33</v>
      </c>
      <c r="I1267" t="s" s="19">
        <v>990</v>
      </c>
      <c r="J1267" s="18">
        <v>4512</v>
      </c>
      <c r="K1267" s="18">
        <v>2264</v>
      </c>
      <c r="L1267" s="18">
        <v>6560</v>
      </c>
      <c r="M1267" s="20">
        <v>0.065828</v>
      </c>
      <c r="N1267" s="18">
        <v>8</v>
      </c>
      <c r="O1267" s="18">
        <v>1</v>
      </c>
      <c r="P1267" t="s" s="19">
        <v>35</v>
      </c>
      <c r="Q1267" t="s" s="19">
        <v>35</v>
      </c>
      <c r="R1267" t="s" s="19">
        <v>35</v>
      </c>
      <c r="S1267" t="s" s="19">
        <v>35</v>
      </c>
      <c r="T1267" t="s" s="19">
        <v>35</v>
      </c>
      <c r="U1267" t="s" s="19">
        <v>35</v>
      </c>
      <c r="V1267" t="s" s="19">
        <v>35</v>
      </c>
      <c r="W1267" t="s" s="19">
        <v>35</v>
      </c>
    </row>
    <row r="1268" ht="20.05" customHeight="1">
      <c r="A1268" s="15">
        <v>80</v>
      </c>
      <c r="B1268" t="s" s="16">
        <f>CONCATENATE($A1268,C1268,G1268,S1268,R1268)</f>
        <v>1444</v>
      </c>
      <c r="C1268" t="s" s="17">
        <v>37</v>
      </c>
      <c r="D1268" s="18">
        <v>4</v>
      </c>
      <c r="E1268" t="s" s="19">
        <v>1409</v>
      </c>
      <c r="F1268" s="18">
        <v>0</v>
      </c>
      <c r="G1268" s="18">
        <v>0</v>
      </c>
      <c r="H1268" t="s" s="19">
        <v>33</v>
      </c>
      <c r="I1268" t="s" s="19">
        <v>990</v>
      </c>
      <c r="J1268" s="18">
        <v>4512</v>
      </c>
      <c r="K1268" s="18">
        <v>2264</v>
      </c>
      <c r="L1268" s="18">
        <v>6560</v>
      </c>
      <c r="M1268" s="20">
        <v>0.0786984</v>
      </c>
      <c r="N1268" s="18">
        <v>8</v>
      </c>
      <c r="O1268" s="18">
        <v>1</v>
      </c>
      <c r="P1268" s="18">
        <v>3</v>
      </c>
      <c r="Q1268" s="18">
        <v>2</v>
      </c>
      <c r="R1268" s="18">
        <v>1</v>
      </c>
      <c r="S1268" t="s" s="19">
        <v>38</v>
      </c>
      <c r="T1268" s="18">
        <v>0</v>
      </c>
      <c r="U1268" s="18">
        <v>0</v>
      </c>
      <c r="V1268" s="18">
        <v>100000</v>
      </c>
      <c r="W1268" t="s" s="19">
        <v>39</v>
      </c>
    </row>
    <row r="1269" ht="20.05" customHeight="1">
      <c r="A1269" s="15">
        <v>80</v>
      </c>
      <c r="B1269" t="s" s="16">
        <f>CONCATENATE($A1269,C1269,G1269,S1269,R1269)</f>
        <v>1445</v>
      </c>
      <c r="C1269" t="s" s="17">
        <v>37</v>
      </c>
      <c r="D1269" s="18">
        <v>4</v>
      </c>
      <c r="E1269" t="s" s="19">
        <v>1409</v>
      </c>
      <c r="F1269" s="18">
        <v>0</v>
      </c>
      <c r="G1269" s="18">
        <v>0</v>
      </c>
      <c r="H1269" t="s" s="19">
        <v>33</v>
      </c>
      <c r="I1269" t="s" s="19">
        <v>990</v>
      </c>
      <c r="J1269" s="18">
        <v>4512</v>
      </c>
      <c r="K1269" s="18">
        <v>2264</v>
      </c>
      <c r="L1269" s="18">
        <v>6560</v>
      </c>
      <c r="M1269" s="20">
        <v>0.0787785</v>
      </c>
      <c r="N1269" s="18">
        <v>8</v>
      </c>
      <c r="O1269" s="18">
        <v>1</v>
      </c>
      <c r="P1269" s="18">
        <v>3</v>
      </c>
      <c r="Q1269" s="18">
        <v>2</v>
      </c>
      <c r="R1269" s="18">
        <v>3</v>
      </c>
      <c r="S1269" t="s" s="19">
        <v>38</v>
      </c>
      <c r="T1269" s="18">
        <v>0</v>
      </c>
      <c r="U1269" s="18">
        <v>0</v>
      </c>
      <c r="V1269" s="18">
        <v>100000</v>
      </c>
      <c r="W1269" t="s" s="19">
        <v>39</v>
      </c>
    </row>
    <row r="1270" ht="20.05" customHeight="1">
      <c r="A1270" s="15">
        <v>80</v>
      </c>
      <c r="B1270" t="s" s="16">
        <f>CONCATENATE($A1270,C1270,G1270,S1270,R1270)</f>
        <v>1446</v>
      </c>
      <c r="C1270" t="s" s="17">
        <v>37</v>
      </c>
      <c r="D1270" s="18">
        <v>4</v>
      </c>
      <c r="E1270" t="s" s="19">
        <v>1409</v>
      </c>
      <c r="F1270" s="18">
        <v>0</v>
      </c>
      <c r="G1270" s="18">
        <v>0</v>
      </c>
      <c r="H1270" t="s" s="19">
        <v>33</v>
      </c>
      <c r="I1270" t="s" s="19">
        <v>990</v>
      </c>
      <c r="J1270" s="18">
        <v>4512</v>
      </c>
      <c r="K1270" s="18">
        <v>2264</v>
      </c>
      <c r="L1270" s="18">
        <v>6560</v>
      </c>
      <c r="M1270" s="20">
        <v>0.0794879</v>
      </c>
      <c r="N1270" s="18">
        <v>8</v>
      </c>
      <c r="O1270" s="18">
        <v>1</v>
      </c>
      <c r="P1270" s="18">
        <v>3</v>
      </c>
      <c r="Q1270" s="18">
        <v>2</v>
      </c>
      <c r="R1270" s="18">
        <v>5</v>
      </c>
      <c r="S1270" t="s" s="19">
        <v>38</v>
      </c>
      <c r="T1270" s="18">
        <v>0</v>
      </c>
      <c r="U1270" s="18">
        <v>0</v>
      </c>
      <c r="V1270" s="18">
        <v>100000</v>
      </c>
      <c r="W1270" t="s" s="19">
        <v>39</v>
      </c>
    </row>
    <row r="1271" ht="20.05" customHeight="1">
      <c r="A1271" s="15">
        <v>80</v>
      </c>
      <c r="B1271" t="s" s="16">
        <f>CONCATENATE($A1271,C1271,G1271,S1271,R1271)</f>
        <v>1447</v>
      </c>
      <c r="C1271" t="s" s="17">
        <v>37</v>
      </c>
      <c r="D1271" s="18">
        <v>4</v>
      </c>
      <c r="E1271" t="s" s="19">
        <v>1409</v>
      </c>
      <c r="F1271" s="18">
        <v>0</v>
      </c>
      <c r="G1271" s="18">
        <v>0</v>
      </c>
      <c r="H1271" t="s" s="19">
        <v>33</v>
      </c>
      <c r="I1271" t="s" s="19">
        <v>990</v>
      </c>
      <c r="J1271" s="18">
        <v>4512</v>
      </c>
      <c r="K1271" s="18">
        <v>2264</v>
      </c>
      <c r="L1271" s="18">
        <v>6560</v>
      </c>
      <c r="M1271" s="20">
        <v>0.0786723</v>
      </c>
      <c r="N1271" s="18">
        <v>8</v>
      </c>
      <c r="O1271" s="18">
        <v>1</v>
      </c>
      <c r="P1271" s="18">
        <v>3</v>
      </c>
      <c r="Q1271" s="18">
        <v>2</v>
      </c>
      <c r="R1271" s="18">
        <v>1</v>
      </c>
      <c r="S1271" t="s" s="19">
        <v>43</v>
      </c>
      <c r="T1271" s="18">
        <v>0</v>
      </c>
      <c r="U1271" s="18">
        <v>0</v>
      </c>
      <c r="V1271" s="18">
        <v>100000</v>
      </c>
      <c r="W1271" t="s" s="19">
        <v>39</v>
      </c>
    </row>
    <row r="1272" ht="20.05" customHeight="1">
      <c r="A1272" s="15">
        <v>80</v>
      </c>
      <c r="B1272" t="s" s="16">
        <f>CONCATENATE($A1272,C1272,G1272,S1272,R1272)</f>
        <v>1448</v>
      </c>
      <c r="C1272" t="s" s="17">
        <v>37</v>
      </c>
      <c r="D1272" s="18">
        <v>4</v>
      </c>
      <c r="E1272" t="s" s="19">
        <v>1409</v>
      </c>
      <c r="F1272" s="18">
        <v>0</v>
      </c>
      <c r="G1272" s="18">
        <v>0</v>
      </c>
      <c r="H1272" t="s" s="19">
        <v>33</v>
      </c>
      <c r="I1272" t="s" s="19">
        <v>990</v>
      </c>
      <c r="J1272" s="18">
        <v>4512</v>
      </c>
      <c r="K1272" s="18">
        <v>2264</v>
      </c>
      <c r="L1272" s="18">
        <v>6560</v>
      </c>
      <c r="M1272" s="20">
        <v>0.08019859999999999</v>
      </c>
      <c r="N1272" s="18">
        <v>8</v>
      </c>
      <c r="O1272" s="18">
        <v>1</v>
      </c>
      <c r="P1272" s="18">
        <v>3</v>
      </c>
      <c r="Q1272" s="18">
        <v>2</v>
      </c>
      <c r="R1272" s="18">
        <v>3</v>
      </c>
      <c r="S1272" t="s" s="19">
        <v>43</v>
      </c>
      <c r="T1272" s="18">
        <v>0</v>
      </c>
      <c r="U1272" s="18">
        <v>0</v>
      </c>
      <c r="V1272" s="18">
        <v>100000</v>
      </c>
      <c r="W1272" t="s" s="19">
        <v>39</v>
      </c>
    </row>
    <row r="1273" ht="20.05" customHeight="1">
      <c r="A1273" s="15">
        <v>80</v>
      </c>
      <c r="B1273" t="s" s="16">
        <f>CONCATENATE($A1273,C1273,G1273,S1273,R1273)</f>
        <v>1449</v>
      </c>
      <c r="C1273" t="s" s="17">
        <v>37</v>
      </c>
      <c r="D1273" s="18">
        <v>4</v>
      </c>
      <c r="E1273" t="s" s="19">
        <v>1409</v>
      </c>
      <c r="F1273" s="18">
        <v>0</v>
      </c>
      <c r="G1273" s="18">
        <v>0</v>
      </c>
      <c r="H1273" t="s" s="19">
        <v>33</v>
      </c>
      <c r="I1273" t="s" s="19">
        <v>990</v>
      </c>
      <c r="J1273" s="18">
        <v>4512</v>
      </c>
      <c r="K1273" s="18">
        <v>2264</v>
      </c>
      <c r="L1273" s="18">
        <v>6560</v>
      </c>
      <c r="M1273" s="20">
        <v>0.0786511</v>
      </c>
      <c r="N1273" s="18">
        <v>8</v>
      </c>
      <c r="O1273" s="18">
        <v>1</v>
      </c>
      <c r="P1273" s="18">
        <v>3</v>
      </c>
      <c r="Q1273" s="18">
        <v>2</v>
      </c>
      <c r="R1273" s="18">
        <v>5</v>
      </c>
      <c r="S1273" t="s" s="19">
        <v>43</v>
      </c>
      <c r="T1273" s="18">
        <v>0</v>
      </c>
      <c r="U1273" s="18">
        <v>0</v>
      </c>
      <c r="V1273" s="18">
        <v>100000</v>
      </c>
      <c r="W1273" t="s" s="19">
        <v>39</v>
      </c>
    </row>
    <row r="1274" ht="20.05" customHeight="1">
      <c r="A1274" s="15">
        <v>80</v>
      </c>
      <c r="B1274" t="s" s="16">
        <f>CONCATENATE($A1274,C1274,G1274,S1274,R1274)</f>
        <v>1450</v>
      </c>
      <c r="C1274" t="s" s="17">
        <v>37</v>
      </c>
      <c r="D1274" s="18">
        <v>4</v>
      </c>
      <c r="E1274" t="s" s="19">
        <v>1409</v>
      </c>
      <c r="F1274" s="18">
        <v>0</v>
      </c>
      <c r="G1274" s="18">
        <v>0</v>
      </c>
      <c r="H1274" t="s" s="19">
        <v>33</v>
      </c>
      <c r="I1274" t="s" s="19">
        <v>990</v>
      </c>
      <c r="J1274" s="18">
        <v>4512</v>
      </c>
      <c r="K1274" s="18">
        <v>2264</v>
      </c>
      <c r="L1274" s="18">
        <v>6560</v>
      </c>
      <c r="M1274" s="20">
        <v>0.0791775</v>
      </c>
      <c r="N1274" s="18">
        <v>8</v>
      </c>
      <c r="O1274" s="18">
        <v>1</v>
      </c>
      <c r="P1274" s="18">
        <v>3</v>
      </c>
      <c r="Q1274" s="18">
        <v>2</v>
      </c>
      <c r="R1274" s="18">
        <v>1</v>
      </c>
      <c r="S1274" t="s" s="19">
        <v>47</v>
      </c>
      <c r="T1274" s="18">
        <v>0</v>
      </c>
      <c r="U1274" s="18">
        <v>0</v>
      </c>
      <c r="V1274" s="18">
        <v>100000</v>
      </c>
      <c r="W1274" t="s" s="19">
        <v>39</v>
      </c>
    </row>
    <row r="1275" ht="20.05" customHeight="1">
      <c r="A1275" s="15">
        <v>80</v>
      </c>
      <c r="B1275" t="s" s="16">
        <f>CONCATENATE($A1275,C1275,G1275,S1275,R1275)</f>
        <v>1451</v>
      </c>
      <c r="C1275" t="s" s="17">
        <v>37</v>
      </c>
      <c r="D1275" s="18">
        <v>4</v>
      </c>
      <c r="E1275" t="s" s="19">
        <v>1409</v>
      </c>
      <c r="F1275" s="18">
        <v>0</v>
      </c>
      <c r="G1275" s="18">
        <v>0</v>
      </c>
      <c r="H1275" t="s" s="19">
        <v>33</v>
      </c>
      <c r="I1275" t="s" s="19">
        <v>990</v>
      </c>
      <c r="J1275" s="18">
        <v>4512</v>
      </c>
      <c r="K1275" s="18">
        <v>2264</v>
      </c>
      <c r="L1275" s="18">
        <v>6560</v>
      </c>
      <c r="M1275" s="20">
        <v>0.0794697</v>
      </c>
      <c r="N1275" s="18">
        <v>8</v>
      </c>
      <c r="O1275" s="18">
        <v>1</v>
      </c>
      <c r="P1275" s="18">
        <v>3</v>
      </c>
      <c r="Q1275" s="18">
        <v>2</v>
      </c>
      <c r="R1275" s="18">
        <v>3</v>
      </c>
      <c r="S1275" t="s" s="19">
        <v>47</v>
      </c>
      <c r="T1275" s="18">
        <v>0</v>
      </c>
      <c r="U1275" s="18">
        <v>0</v>
      </c>
      <c r="V1275" s="18">
        <v>100000</v>
      </c>
      <c r="W1275" t="s" s="19">
        <v>39</v>
      </c>
    </row>
    <row r="1276" ht="20.05" customHeight="1">
      <c r="A1276" s="15">
        <v>80</v>
      </c>
      <c r="B1276" t="s" s="16">
        <f>CONCATENATE($A1276,C1276,G1276,S1276,R1276)</f>
        <v>1452</v>
      </c>
      <c r="C1276" t="s" s="17">
        <v>37</v>
      </c>
      <c r="D1276" s="18">
        <v>4</v>
      </c>
      <c r="E1276" t="s" s="19">
        <v>1409</v>
      </c>
      <c r="F1276" s="18">
        <v>0</v>
      </c>
      <c r="G1276" s="18">
        <v>0</v>
      </c>
      <c r="H1276" t="s" s="19">
        <v>33</v>
      </c>
      <c r="I1276" t="s" s="19">
        <v>990</v>
      </c>
      <c r="J1276" s="18">
        <v>4512</v>
      </c>
      <c r="K1276" s="18">
        <v>2264</v>
      </c>
      <c r="L1276" s="18">
        <v>6560</v>
      </c>
      <c r="M1276" s="20">
        <v>0.0789825</v>
      </c>
      <c r="N1276" s="18">
        <v>8</v>
      </c>
      <c r="O1276" s="18">
        <v>1</v>
      </c>
      <c r="P1276" s="18">
        <v>3</v>
      </c>
      <c r="Q1276" s="18">
        <v>2</v>
      </c>
      <c r="R1276" s="18">
        <v>5</v>
      </c>
      <c r="S1276" t="s" s="19">
        <v>47</v>
      </c>
      <c r="T1276" s="18">
        <v>0</v>
      </c>
      <c r="U1276" s="18">
        <v>0</v>
      </c>
      <c r="V1276" s="18">
        <v>100000</v>
      </c>
      <c r="W1276" t="s" s="19">
        <v>39</v>
      </c>
    </row>
    <row r="1277" ht="20.05" customHeight="1">
      <c r="A1277" s="15">
        <v>80</v>
      </c>
      <c r="B1277" t="s" s="16">
        <f>CONCATENATE($A1277,C1277,G1277,S1277,R1277)</f>
        <v>1453</v>
      </c>
      <c r="C1277" t="s" s="17">
        <v>31</v>
      </c>
      <c r="D1277" s="18">
        <v>4</v>
      </c>
      <c r="E1277" t="s" s="19">
        <v>1409</v>
      </c>
      <c r="F1277" s="18">
        <v>0</v>
      </c>
      <c r="G1277" s="18">
        <v>1</v>
      </c>
      <c r="H1277" t="s" s="19">
        <v>33</v>
      </c>
      <c r="I1277" t="s" s="19">
        <v>990</v>
      </c>
      <c r="J1277" s="18">
        <v>4520</v>
      </c>
      <c r="K1277" s="18">
        <v>2272</v>
      </c>
      <c r="L1277" s="18">
        <v>6576</v>
      </c>
      <c r="M1277" s="20">
        <v>0.0684762</v>
      </c>
      <c r="N1277" s="18">
        <v>8</v>
      </c>
      <c r="O1277" s="18">
        <v>1</v>
      </c>
      <c r="P1277" t="s" s="19">
        <v>35</v>
      </c>
      <c r="Q1277" t="s" s="19">
        <v>35</v>
      </c>
      <c r="R1277" t="s" s="19">
        <v>35</v>
      </c>
      <c r="S1277" t="s" s="19">
        <v>35</v>
      </c>
      <c r="T1277" t="s" s="19">
        <v>35</v>
      </c>
      <c r="U1277" t="s" s="19">
        <v>35</v>
      </c>
      <c r="V1277" t="s" s="19">
        <v>35</v>
      </c>
      <c r="W1277" t="s" s="19">
        <v>35</v>
      </c>
    </row>
    <row r="1278" ht="20.05" customHeight="1">
      <c r="A1278" s="15">
        <v>80</v>
      </c>
      <c r="B1278" t="s" s="16">
        <f>CONCATENATE($A1278,C1278,G1278,S1278,R1278)</f>
        <v>1454</v>
      </c>
      <c r="C1278" t="s" s="17">
        <v>52</v>
      </c>
      <c r="D1278" s="18">
        <v>4</v>
      </c>
      <c r="E1278" t="s" s="19">
        <v>1409</v>
      </c>
      <c r="F1278" s="18">
        <v>0</v>
      </c>
      <c r="G1278" s="18">
        <v>1</v>
      </c>
      <c r="H1278" t="s" s="19">
        <v>33</v>
      </c>
      <c r="I1278" t="s" s="19">
        <v>896</v>
      </c>
      <c r="J1278" s="18">
        <v>1032</v>
      </c>
      <c r="K1278" s="18">
        <v>524</v>
      </c>
      <c r="L1278" s="18">
        <v>1146</v>
      </c>
      <c r="M1278" s="20">
        <v>0.129807</v>
      </c>
      <c r="N1278" s="18">
        <v>8</v>
      </c>
      <c r="O1278" s="18">
        <v>1</v>
      </c>
      <c r="P1278" t="s" s="19">
        <v>35</v>
      </c>
      <c r="Q1278" t="s" s="19">
        <v>35</v>
      </c>
      <c r="R1278" t="s" s="19">
        <v>35</v>
      </c>
      <c r="S1278" t="s" s="19">
        <v>35</v>
      </c>
      <c r="T1278" t="s" s="19">
        <v>35</v>
      </c>
      <c r="U1278" t="s" s="19">
        <v>35</v>
      </c>
      <c r="V1278" t="s" s="19">
        <v>35</v>
      </c>
      <c r="W1278" t="s" s="19">
        <v>35</v>
      </c>
    </row>
    <row r="1279" ht="20.05" customHeight="1">
      <c r="A1279" s="15">
        <v>80</v>
      </c>
      <c r="B1279" t="s" s="16">
        <f>CONCATENATE($A1279,C1279,G1279,S1279,R1279)</f>
        <v>1455</v>
      </c>
      <c r="C1279" t="s" s="17">
        <v>37</v>
      </c>
      <c r="D1279" s="18">
        <v>4</v>
      </c>
      <c r="E1279" t="s" s="19">
        <v>1409</v>
      </c>
      <c r="F1279" s="18">
        <v>0</v>
      </c>
      <c r="G1279" s="18">
        <v>1</v>
      </c>
      <c r="H1279" t="s" s="19">
        <v>33</v>
      </c>
      <c r="I1279" t="s" s="19">
        <v>990</v>
      </c>
      <c r="J1279" s="18">
        <v>4512</v>
      </c>
      <c r="K1279" s="18">
        <v>2264</v>
      </c>
      <c r="L1279" s="18">
        <v>6560</v>
      </c>
      <c r="M1279" s="20">
        <v>0.0793338</v>
      </c>
      <c r="N1279" s="18">
        <v>8</v>
      </c>
      <c r="O1279" s="18">
        <v>1</v>
      </c>
      <c r="P1279" s="18">
        <v>3</v>
      </c>
      <c r="Q1279" s="18">
        <v>2</v>
      </c>
      <c r="R1279" s="18">
        <v>3</v>
      </c>
      <c r="S1279" t="s" s="19">
        <v>43</v>
      </c>
      <c r="T1279" s="18">
        <v>0</v>
      </c>
      <c r="U1279" s="18">
        <v>0</v>
      </c>
      <c r="V1279" s="18">
        <v>100000</v>
      </c>
      <c r="W1279" t="s" s="19">
        <v>55</v>
      </c>
    </row>
    <row r="1280" ht="20.05" customHeight="1">
      <c r="A1280" s="15">
        <v>80</v>
      </c>
      <c r="B1280" t="s" s="16">
        <f>CONCATENATE($A1280,C1280,G1280,S1280,R1280)</f>
        <v>1456</v>
      </c>
      <c r="C1280" t="s" s="17">
        <v>57</v>
      </c>
      <c r="D1280" s="18">
        <v>4</v>
      </c>
      <c r="E1280" t="s" s="19">
        <v>1409</v>
      </c>
      <c r="F1280" s="18">
        <v>0</v>
      </c>
      <c r="G1280" s="18">
        <v>0</v>
      </c>
      <c r="H1280" t="s" s="19">
        <v>33</v>
      </c>
      <c r="I1280" t="s" s="19">
        <v>909</v>
      </c>
      <c r="J1280" s="18">
        <v>5528</v>
      </c>
      <c r="K1280" s="18">
        <v>2772</v>
      </c>
      <c r="L1280" s="18">
        <v>8530</v>
      </c>
      <c r="M1280" s="20">
        <v>3.79086</v>
      </c>
      <c r="N1280" s="18">
        <v>4</v>
      </c>
      <c r="O1280" s="18">
        <v>1</v>
      </c>
      <c r="P1280" t="s" s="19">
        <v>35</v>
      </c>
      <c r="Q1280" t="s" s="19">
        <v>35</v>
      </c>
      <c r="R1280" t="s" s="19">
        <v>35</v>
      </c>
      <c r="S1280" t="s" s="19">
        <v>35</v>
      </c>
      <c r="T1280" t="s" s="19">
        <v>35</v>
      </c>
      <c r="U1280" t="s" s="19">
        <v>35</v>
      </c>
      <c r="V1280" t="s" s="19">
        <v>35</v>
      </c>
      <c r="W1280" t="s" s="19">
        <v>35</v>
      </c>
    </row>
    <row r="1281" ht="20.05" customHeight="1">
      <c r="A1281" s="15">
        <v>80</v>
      </c>
      <c r="B1281" t="s" s="16">
        <f>CONCATENATE($A1281,C1281,G1281,S1281,R1281)</f>
        <v>1457</v>
      </c>
      <c r="C1281" t="s" s="17">
        <v>60</v>
      </c>
      <c r="D1281" s="18">
        <v>4</v>
      </c>
      <c r="E1281" t="s" s="19">
        <v>1409</v>
      </c>
      <c r="F1281" s="18">
        <v>0</v>
      </c>
      <c r="G1281" s="18">
        <v>0</v>
      </c>
      <c r="H1281" t="s" s="19">
        <v>33</v>
      </c>
      <c r="I1281" t="s" s="19">
        <v>909</v>
      </c>
      <c r="J1281" s="18">
        <v>5528</v>
      </c>
      <c r="K1281" s="18">
        <v>2772</v>
      </c>
      <c r="L1281" s="18">
        <v>8530</v>
      </c>
      <c r="M1281" s="20">
        <v>2.82208</v>
      </c>
      <c r="N1281" s="18">
        <v>4</v>
      </c>
      <c r="O1281" s="18">
        <v>1</v>
      </c>
      <c r="P1281" t="s" s="19">
        <v>35</v>
      </c>
      <c r="Q1281" t="s" s="19">
        <v>35</v>
      </c>
      <c r="R1281" t="s" s="19">
        <v>35</v>
      </c>
      <c r="S1281" t="s" s="19">
        <v>35</v>
      </c>
      <c r="T1281" t="s" s="19">
        <v>35</v>
      </c>
      <c r="U1281" t="s" s="19">
        <v>35</v>
      </c>
      <c r="V1281" t="s" s="19">
        <v>35</v>
      </c>
      <c r="W1281" t="s" s="19">
        <v>35</v>
      </c>
    </row>
    <row r="1282" ht="20.05" customHeight="1">
      <c r="A1282" s="15">
        <v>80</v>
      </c>
      <c r="B1282" t="s" s="16">
        <f>CONCATENATE($A1282,C1282,G1282,S1282,R1282)</f>
        <v>1458</v>
      </c>
      <c r="C1282" t="s" s="17">
        <v>62</v>
      </c>
      <c r="D1282" s="18">
        <v>4</v>
      </c>
      <c r="E1282" t="s" s="19">
        <v>1409</v>
      </c>
      <c r="F1282" s="18">
        <v>0</v>
      </c>
      <c r="G1282" s="18">
        <v>0</v>
      </c>
      <c r="H1282" t="s" s="19">
        <v>33</v>
      </c>
      <c r="I1282" t="s" s="19">
        <v>909</v>
      </c>
      <c r="J1282" s="18">
        <v>6284</v>
      </c>
      <c r="K1282" s="18">
        <v>3150</v>
      </c>
      <c r="L1282" s="18">
        <v>9963</v>
      </c>
      <c r="M1282" s="20">
        <v>1.74645</v>
      </c>
      <c r="N1282" s="18">
        <v>4</v>
      </c>
      <c r="O1282" s="18">
        <v>1</v>
      </c>
      <c r="P1282" t="s" s="19">
        <v>35</v>
      </c>
      <c r="Q1282" t="s" s="19">
        <v>35</v>
      </c>
      <c r="R1282" t="s" s="19">
        <v>35</v>
      </c>
      <c r="S1282" t="s" s="19">
        <v>35</v>
      </c>
      <c r="T1282" t="s" s="19">
        <v>35</v>
      </c>
      <c r="U1282" t="s" s="19">
        <v>35</v>
      </c>
      <c r="V1282" t="s" s="19">
        <v>35</v>
      </c>
      <c r="W1282" t="s" s="19">
        <v>35</v>
      </c>
    </row>
    <row r="1283" ht="20.05" customHeight="1">
      <c r="A1283" s="15">
        <v>81</v>
      </c>
      <c r="B1283" t="s" s="16">
        <f>CONCATENATE($A1283,C1283,G1283,S1283,R1283)</f>
        <v>1459</v>
      </c>
      <c r="C1283" t="s" s="17">
        <v>31</v>
      </c>
      <c r="D1283" s="18">
        <v>4</v>
      </c>
      <c r="E1283" t="s" s="19">
        <v>1233</v>
      </c>
      <c r="F1283" s="18">
        <v>0</v>
      </c>
      <c r="G1283" s="18">
        <v>0</v>
      </c>
      <c r="H1283" t="s" s="19">
        <v>33</v>
      </c>
      <c r="I1283" t="s" s="19">
        <v>1460</v>
      </c>
      <c r="J1283" s="18">
        <v>8756</v>
      </c>
      <c r="K1283" s="18">
        <v>4386</v>
      </c>
      <c r="L1283" s="18">
        <v>14455</v>
      </c>
      <c r="M1283" s="20">
        <v>0.191919</v>
      </c>
      <c r="N1283" s="18">
        <v>8</v>
      </c>
      <c r="O1283" s="18">
        <v>1</v>
      </c>
      <c r="P1283" t="s" s="19">
        <v>35</v>
      </c>
      <c r="Q1283" t="s" s="19">
        <v>35</v>
      </c>
      <c r="R1283" t="s" s="19">
        <v>35</v>
      </c>
      <c r="S1283" t="s" s="19">
        <v>35</v>
      </c>
      <c r="T1283" t="s" s="19">
        <v>35</v>
      </c>
      <c r="U1283" t="s" s="19">
        <v>35</v>
      </c>
      <c r="V1283" t="s" s="19">
        <v>35</v>
      </c>
      <c r="W1283" t="s" s="19">
        <v>35</v>
      </c>
    </row>
    <row r="1284" ht="20.05" customHeight="1">
      <c r="A1284" s="15">
        <v>81</v>
      </c>
      <c r="B1284" t="s" s="16">
        <f>CONCATENATE($A1284,C1284,G1284,S1284,R1284)</f>
        <v>1461</v>
      </c>
      <c r="C1284" t="s" s="17">
        <v>37</v>
      </c>
      <c r="D1284" s="18">
        <v>4</v>
      </c>
      <c r="E1284" t="s" s="19">
        <v>1233</v>
      </c>
      <c r="F1284" s="18">
        <v>0</v>
      </c>
      <c r="G1284" s="18">
        <v>0</v>
      </c>
      <c r="H1284" t="s" s="19">
        <v>33</v>
      </c>
      <c r="I1284" t="s" s="19">
        <v>1460</v>
      </c>
      <c r="J1284" s="18">
        <v>8756</v>
      </c>
      <c r="K1284" s="18">
        <v>4386</v>
      </c>
      <c r="L1284" s="18">
        <v>14455</v>
      </c>
      <c r="M1284" s="20">
        <v>0.795818</v>
      </c>
      <c r="N1284" s="18">
        <v>8</v>
      </c>
      <c r="O1284" s="18">
        <v>1</v>
      </c>
      <c r="P1284" s="18">
        <v>8</v>
      </c>
      <c r="Q1284" s="18">
        <v>7</v>
      </c>
      <c r="R1284" s="18">
        <v>1</v>
      </c>
      <c r="S1284" t="s" s="19">
        <v>38</v>
      </c>
      <c r="T1284" s="18">
        <v>0</v>
      </c>
      <c r="U1284" s="18">
        <v>0</v>
      </c>
      <c r="V1284" s="18">
        <v>100000</v>
      </c>
      <c r="W1284" t="s" s="19">
        <v>39</v>
      </c>
    </row>
    <row r="1285" ht="20.05" customHeight="1">
      <c r="A1285" s="15">
        <v>81</v>
      </c>
      <c r="B1285" t="s" s="16">
        <f>CONCATENATE($A1285,C1285,G1285,S1285,R1285)</f>
        <v>1462</v>
      </c>
      <c r="C1285" t="s" s="17">
        <v>37</v>
      </c>
      <c r="D1285" s="18">
        <v>4</v>
      </c>
      <c r="E1285" t="s" s="19">
        <v>1233</v>
      </c>
      <c r="F1285" s="18">
        <v>0</v>
      </c>
      <c r="G1285" s="18">
        <v>0</v>
      </c>
      <c r="H1285" t="s" s="19">
        <v>33</v>
      </c>
      <c r="I1285" t="s" s="19">
        <v>1460</v>
      </c>
      <c r="J1285" s="18">
        <v>8756</v>
      </c>
      <c r="K1285" s="18">
        <v>4386</v>
      </c>
      <c r="L1285" s="18">
        <v>14455</v>
      </c>
      <c r="M1285" s="20">
        <v>0.333978</v>
      </c>
      <c r="N1285" s="18">
        <v>8</v>
      </c>
      <c r="O1285" s="18">
        <v>1</v>
      </c>
      <c r="P1285" s="18">
        <v>4</v>
      </c>
      <c r="Q1285" s="18">
        <v>3</v>
      </c>
      <c r="R1285" s="18">
        <v>3</v>
      </c>
      <c r="S1285" t="s" s="19">
        <v>38</v>
      </c>
      <c r="T1285" s="18">
        <v>0</v>
      </c>
      <c r="U1285" s="18">
        <v>0</v>
      </c>
      <c r="V1285" s="18">
        <v>100000</v>
      </c>
      <c r="W1285" t="s" s="19">
        <v>39</v>
      </c>
    </row>
    <row r="1286" ht="20.05" customHeight="1">
      <c r="A1286" s="15">
        <v>81</v>
      </c>
      <c r="B1286" t="s" s="16">
        <f>CONCATENATE($A1286,C1286,G1286,S1286,R1286)</f>
        <v>1463</v>
      </c>
      <c r="C1286" t="s" s="17">
        <v>37</v>
      </c>
      <c r="D1286" s="18">
        <v>4</v>
      </c>
      <c r="E1286" t="s" s="19">
        <v>1233</v>
      </c>
      <c r="F1286" s="18">
        <v>0</v>
      </c>
      <c r="G1286" s="18">
        <v>0</v>
      </c>
      <c r="H1286" t="s" s="19">
        <v>33</v>
      </c>
      <c r="I1286" t="s" s="19">
        <v>1460</v>
      </c>
      <c r="J1286" s="18">
        <v>8756</v>
      </c>
      <c r="K1286" s="18">
        <v>4386</v>
      </c>
      <c r="L1286" s="18">
        <v>14455</v>
      </c>
      <c r="M1286" s="20">
        <v>0.363529</v>
      </c>
      <c r="N1286" s="18">
        <v>8</v>
      </c>
      <c r="O1286" s="18">
        <v>1</v>
      </c>
      <c r="P1286" s="18">
        <v>4</v>
      </c>
      <c r="Q1286" s="18">
        <v>3</v>
      </c>
      <c r="R1286" s="18">
        <v>5</v>
      </c>
      <c r="S1286" t="s" s="19">
        <v>38</v>
      </c>
      <c r="T1286" s="18">
        <v>0</v>
      </c>
      <c r="U1286" s="18">
        <v>0</v>
      </c>
      <c r="V1286" s="18">
        <v>100000</v>
      </c>
      <c r="W1286" t="s" s="19">
        <v>39</v>
      </c>
    </row>
    <row r="1287" ht="20.05" customHeight="1">
      <c r="A1287" s="15">
        <v>81</v>
      </c>
      <c r="B1287" t="s" s="16">
        <f>CONCATENATE($A1287,C1287,G1287,S1287,R1287)</f>
        <v>1464</v>
      </c>
      <c r="C1287" t="s" s="17">
        <v>37</v>
      </c>
      <c r="D1287" s="18">
        <v>4</v>
      </c>
      <c r="E1287" t="s" s="19">
        <v>1233</v>
      </c>
      <c r="F1287" s="18">
        <v>0</v>
      </c>
      <c r="G1287" s="18">
        <v>0</v>
      </c>
      <c r="H1287" t="s" s="19">
        <v>33</v>
      </c>
      <c r="I1287" t="s" s="19">
        <v>1460</v>
      </c>
      <c r="J1287" s="18">
        <v>8756</v>
      </c>
      <c r="K1287" s="18">
        <v>4386</v>
      </c>
      <c r="L1287" s="18">
        <v>14455</v>
      </c>
      <c r="M1287" s="20">
        <v>0.80601</v>
      </c>
      <c r="N1287" s="18">
        <v>8</v>
      </c>
      <c r="O1287" s="18">
        <v>1</v>
      </c>
      <c r="P1287" s="18">
        <v>8</v>
      </c>
      <c r="Q1287" s="18">
        <v>7</v>
      </c>
      <c r="R1287" s="18">
        <v>1</v>
      </c>
      <c r="S1287" t="s" s="19">
        <v>43</v>
      </c>
      <c r="T1287" s="18">
        <v>0</v>
      </c>
      <c r="U1287" s="18">
        <v>0</v>
      </c>
      <c r="V1287" s="18">
        <v>100000</v>
      </c>
      <c r="W1287" t="s" s="19">
        <v>39</v>
      </c>
    </row>
    <row r="1288" ht="20.05" customHeight="1">
      <c r="A1288" s="15">
        <v>81</v>
      </c>
      <c r="B1288" t="s" s="16">
        <f>CONCATENATE($A1288,C1288,G1288,S1288,R1288)</f>
        <v>1465</v>
      </c>
      <c r="C1288" t="s" s="17">
        <v>37</v>
      </c>
      <c r="D1288" s="18">
        <v>4</v>
      </c>
      <c r="E1288" t="s" s="19">
        <v>1233</v>
      </c>
      <c r="F1288" s="18">
        <v>0</v>
      </c>
      <c r="G1288" s="18">
        <v>0</v>
      </c>
      <c r="H1288" t="s" s="19">
        <v>33</v>
      </c>
      <c r="I1288" t="s" s="19">
        <v>1460</v>
      </c>
      <c r="J1288" s="18">
        <v>8756</v>
      </c>
      <c r="K1288" s="18">
        <v>4386</v>
      </c>
      <c r="L1288" s="18">
        <v>14455</v>
      </c>
      <c r="M1288" s="20">
        <v>0.333424</v>
      </c>
      <c r="N1288" s="18">
        <v>8</v>
      </c>
      <c r="O1288" s="18">
        <v>1</v>
      </c>
      <c r="P1288" s="18">
        <v>4</v>
      </c>
      <c r="Q1288" s="18">
        <v>3</v>
      </c>
      <c r="R1288" s="18">
        <v>3</v>
      </c>
      <c r="S1288" t="s" s="19">
        <v>43</v>
      </c>
      <c r="T1288" s="18">
        <v>0</v>
      </c>
      <c r="U1288" s="18">
        <v>0</v>
      </c>
      <c r="V1288" s="18">
        <v>100000</v>
      </c>
      <c r="W1288" t="s" s="19">
        <v>39</v>
      </c>
    </row>
    <row r="1289" ht="20.05" customHeight="1">
      <c r="A1289" s="15">
        <v>81</v>
      </c>
      <c r="B1289" t="s" s="16">
        <f>CONCATENATE($A1289,C1289,G1289,S1289,R1289)</f>
        <v>1466</v>
      </c>
      <c r="C1289" t="s" s="17">
        <v>37</v>
      </c>
      <c r="D1289" s="18">
        <v>4</v>
      </c>
      <c r="E1289" t="s" s="19">
        <v>1233</v>
      </c>
      <c r="F1289" s="18">
        <v>0</v>
      </c>
      <c r="G1289" s="18">
        <v>0</v>
      </c>
      <c r="H1289" t="s" s="19">
        <v>33</v>
      </c>
      <c r="I1289" t="s" s="19">
        <v>1460</v>
      </c>
      <c r="J1289" s="18">
        <v>8756</v>
      </c>
      <c r="K1289" s="18">
        <v>4386</v>
      </c>
      <c r="L1289" s="18">
        <v>14455</v>
      </c>
      <c r="M1289" s="20">
        <v>0.369777</v>
      </c>
      <c r="N1289" s="18">
        <v>8</v>
      </c>
      <c r="O1289" s="18">
        <v>1</v>
      </c>
      <c r="P1289" s="18">
        <v>4</v>
      </c>
      <c r="Q1289" s="18">
        <v>3</v>
      </c>
      <c r="R1289" s="18">
        <v>5</v>
      </c>
      <c r="S1289" t="s" s="19">
        <v>43</v>
      </c>
      <c r="T1289" s="18">
        <v>0</v>
      </c>
      <c r="U1289" s="18">
        <v>0</v>
      </c>
      <c r="V1289" s="18">
        <v>100000</v>
      </c>
      <c r="W1289" t="s" s="19">
        <v>39</v>
      </c>
    </row>
    <row r="1290" ht="20.05" customHeight="1">
      <c r="A1290" s="15">
        <v>81</v>
      </c>
      <c r="B1290" t="s" s="16">
        <f>CONCATENATE($A1290,C1290,G1290,S1290,R1290)</f>
        <v>1467</v>
      </c>
      <c r="C1290" t="s" s="17">
        <v>37</v>
      </c>
      <c r="D1290" s="18">
        <v>4</v>
      </c>
      <c r="E1290" t="s" s="19">
        <v>1233</v>
      </c>
      <c r="F1290" s="18">
        <v>0</v>
      </c>
      <c r="G1290" s="18">
        <v>0</v>
      </c>
      <c r="H1290" t="s" s="19">
        <v>33</v>
      </c>
      <c r="I1290" t="s" s="19">
        <v>1460</v>
      </c>
      <c r="J1290" s="18">
        <v>8756</v>
      </c>
      <c r="K1290" s="18">
        <v>4386</v>
      </c>
      <c r="L1290" s="18">
        <v>14455</v>
      </c>
      <c r="M1290" s="20">
        <v>0.80667</v>
      </c>
      <c r="N1290" s="18">
        <v>8</v>
      </c>
      <c r="O1290" s="18">
        <v>1</v>
      </c>
      <c r="P1290" s="18">
        <v>8</v>
      </c>
      <c r="Q1290" s="18">
        <v>7</v>
      </c>
      <c r="R1290" s="18">
        <v>1</v>
      </c>
      <c r="S1290" t="s" s="19">
        <v>47</v>
      </c>
      <c r="T1290" s="18">
        <v>0</v>
      </c>
      <c r="U1290" s="18">
        <v>0</v>
      </c>
      <c r="V1290" s="18">
        <v>100000</v>
      </c>
      <c r="W1290" t="s" s="19">
        <v>39</v>
      </c>
    </row>
    <row r="1291" ht="20.05" customHeight="1">
      <c r="A1291" s="15">
        <v>81</v>
      </c>
      <c r="B1291" t="s" s="16">
        <f>CONCATENATE($A1291,C1291,G1291,S1291,R1291)</f>
        <v>1468</v>
      </c>
      <c r="C1291" t="s" s="17">
        <v>37</v>
      </c>
      <c r="D1291" s="18">
        <v>4</v>
      </c>
      <c r="E1291" t="s" s="19">
        <v>1233</v>
      </c>
      <c r="F1291" s="18">
        <v>0</v>
      </c>
      <c r="G1291" s="18">
        <v>0</v>
      </c>
      <c r="H1291" t="s" s="19">
        <v>33</v>
      </c>
      <c r="I1291" t="s" s="19">
        <v>1460</v>
      </c>
      <c r="J1291" s="18">
        <v>8756</v>
      </c>
      <c r="K1291" s="18">
        <v>4386</v>
      </c>
      <c r="L1291" s="18">
        <v>14455</v>
      </c>
      <c r="M1291" s="20">
        <v>0.334474</v>
      </c>
      <c r="N1291" s="18">
        <v>8</v>
      </c>
      <c r="O1291" s="18">
        <v>1</v>
      </c>
      <c r="P1291" s="18">
        <v>4</v>
      </c>
      <c r="Q1291" s="18">
        <v>3</v>
      </c>
      <c r="R1291" s="18">
        <v>3</v>
      </c>
      <c r="S1291" t="s" s="19">
        <v>47</v>
      </c>
      <c r="T1291" s="18">
        <v>0</v>
      </c>
      <c r="U1291" s="18">
        <v>0</v>
      </c>
      <c r="V1291" s="18">
        <v>100000</v>
      </c>
      <c r="W1291" t="s" s="19">
        <v>39</v>
      </c>
    </row>
    <row r="1292" ht="20.05" customHeight="1">
      <c r="A1292" s="15">
        <v>81</v>
      </c>
      <c r="B1292" t="s" s="16">
        <f>CONCATENATE($A1292,C1292,G1292,S1292,R1292)</f>
        <v>1469</v>
      </c>
      <c r="C1292" t="s" s="17">
        <v>37</v>
      </c>
      <c r="D1292" s="18">
        <v>4</v>
      </c>
      <c r="E1292" t="s" s="19">
        <v>1233</v>
      </c>
      <c r="F1292" s="18">
        <v>0</v>
      </c>
      <c r="G1292" s="18">
        <v>0</v>
      </c>
      <c r="H1292" t="s" s="19">
        <v>33</v>
      </c>
      <c r="I1292" t="s" s="19">
        <v>1460</v>
      </c>
      <c r="J1292" s="18">
        <v>8756</v>
      </c>
      <c r="K1292" s="18">
        <v>4386</v>
      </c>
      <c r="L1292" s="18">
        <v>14455</v>
      </c>
      <c r="M1292" s="20">
        <v>0.36808</v>
      </c>
      <c r="N1292" s="18">
        <v>8</v>
      </c>
      <c r="O1292" s="18">
        <v>1</v>
      </c>
      <c r="P1292" s="18">
        <v>4</v>
      </c>
      <c r="Q1292" s="18">
        <v>3</v>
      </c>
      <c r="R1292" s="18">
        <v>5</v>
      </c>
      <c r="S1292" t="s" s="19">
        <v>47</v>
      </c>
      <c r="T1292" s="18">
        <v>0</v>
      </c>
      <c r="U1292" s="18">
        <v>0</v>
      </c>
      <c r="V1292" s="18">
        <v>100000</v>
      </c>
      <c r="W1292" t="s" s="19">
        <v>39</v>
      </c>
    </row>
    <row r="1293" ht="20.05" customHeight="1">
      <c r="A1293" s="15">
        <v>81</v>
      </c>
      <c r="B1293" t="s" s="16">
        <f>CONCATENATE($A1293,C1293,G1293,S1293,R1293)</f>
        <v>1470</v>
      </c>
      <c r="C1293" t="s" s="17">
        <v>31</v>
      </c>
      <c r="D1293" s="18">
        <v>4</v>
      </c>
      <c r="E1293" t="s" s="19">
        <v>1233</v>
      </c>
      <c r="F1293" s="18">
        <v>0</v>
      </c>
      <c r="G1293" s="18">
        <v>1</v>
      </c>
      <c r="H1293" t="s" s="19">
        <v>33</v>
      </c>
      <c r="I1293" t="s" s="19">
        <v>1460</v>
      </c>
      <c r="J1293" s="18">
        <v>8775</v>
      </c>
      <c r="K1293" s="18">
        <v>4405</v>
      </c>
      <c r="L1293" s="18">
        <v>14493</v>
      </c>
      <c r="M1293" s="20">
        <v>0.193867</v>
      </c>
      <c r="N1293" s="18">
        <v>8</v>
      </c>
      <c r="O1293" s="18">
        <v>1</v>
      </c>
      <c r="P1293" t="s" s="19">
        <v>35</v>
      </c>
      <c r="Q1293" t="s" s="19">
        <v>35</v>
      </c>
      <c r="R1293" t="s" s="19">
        <v>35</v>
      </c>
      <c r="S1293" t="s" s="19">
        <v>35</v>
      </c>
      <c r="T1293" t="s" s="19">
        <v>35</v>
      </c>
      <c r="U1293" t="s" s="19">
        <v>35</v>
      </c>
      <c r="V1293" t="s" s="19">
        <v>35</v>
      </c>
      <c r="W1293" t="s" s="19">
        <v>35</v>
      </c>
    </row>
    <row r="1294" ht="20.05" customHeight="1">
      <c r="A1294" s="15">
        <v>81</v>
      </c>
      <c r="B1294" t="s" s="16">
        <f>CONCATENATE($A1294,C1294,G1294,S1294,R1294)</f>
        <v>1471</v>
      </c>
      <c r="C1294" t="s" s="17">
        <v>52</v>
      </c>
      <c r="D1294" s="18">
        <v>4</v>
      </c>
      <c r="E1294" t="s" s="19">
        <v>1233</v>
      </c>
      <c r="F1294" s="18">
        <v>0</v>
      </c>
      <c r="G1294" s="18">
        <v>1</v>
      </c>
      <c r="H1294" t="s" s="19">
        <v>33</v>
      </c>
      <c r="I1294" t="s" s="19">
        <v>896</v>
      </c>
      <c r="J1294" s="18">
        <v>1232</v>
      </c>
      <c r="K1294" s="18">
        <v>624</v>
      </c>
      <c r="L1294" s="18">
        <v>1436</v>
      </c>
      <c r="M1294" s="20">
        <v>3.80188</v>
      </c>
      <c r="N1294" s="18">
        <v>8</v>
      </c>
      <c r="O1294" s="18">
        <v>1</v>
      </c>
      <c r="P1294" t="s" s="19">
        <v>35</v>
      </c>
      <c r="Q1294" t="s" s="19">
        <v>35</v>
      </c>
      <c r="R1294" t="s" s="19">
        <v>35</v>
      </c>
      <c r="S1294" t="s" s="19">
        <v>35</v>
      </c>
      <c r="T1294" t="s" s="19">
        <v>35</v>
      </c>
      <c r="U1294" t="s" s="19">
        <v>35</v>
      </c>
      <c r="V1294" t="s" s="19">
        <v>35</v>
      </c>
      <c r="W1294" t="s" s="19">
        <v>35</v>
      </c>
    </row>
    <row r="1295" ht="20.05" customHeight="1">
      <c r="A1295" s="15">
        <v>81</v>
      </c>
      <c r="B1295" t="s" s="16">
        <f>CONCATENATE($A1295,C1295,G1295,S1295,R1295)</f>
        <v>1472</v>
      </c>
      <c r="C1295" t="s" s="17">
        <v>37</v>
      </c>
      <c r="D1295" s="18">
        <v>4</v>
      </c>
      <c r="E1295" t="s" s="19">
        <v>1233</v>
      </c>
      <c r="F1295" s="18">
        <v>0</v>
      </c>
      <c r="G1295" s="18">
        <v>1</v>
      </c>
      <c r="H1295" t="s" s="19">
        <v>33</v>
      </c>
      <c r="I1295" t="s" s="19">
        <v>1460</v>
      </c>
      <c r="J1295" s="18">
        <v>8756</v>
      </c>
      <c r="K1295" s="18">
        <v>4386</v>
      </c>
      <c r="L1295" s="18">
        <v>14455</v>
      </c>
      <c r="M1295" s="20">
        <v>0.334038</v>
      </c>
      <c r="N1295" s="18">
        <v>8</v>
      </c>
      <c r="O1295" s="18">
        <v>1</v>
      </c>
      <c r="P1295" s="18">
        <v>4</v>
      </c>
      <c r="Q1295" s="18">
        <v>3</v>
      </c>
      <c r="R1295" s="18">
        <v>3</v>
      </c>
      <c r="S1295" t="s" s="19">
        <v>43</v>
      </c>
      <c r="T1295" s="18">
        <v>0</v>
      </c>
      <c r="U1295" s="18">
        <v>0</v>
      </c>
      <c r="V1295" s="18">
        <v>100000</v>
      </c>
      <c r="W1295" t="s" s="19">
        <v>55</v>
      </c>
    </row>
    <row r="1296" ht="20.05" customHeight="1">
      <c r="A1296" s="15">
        <v>81</v>
      </c>
      <c r="B1296" t="s" s="16">
        <f>CONCATENATE($A1296,C1296,G1296,S1296,R1296)</f>
        <v>1473</v>
      </c>
      <c r="C1296" t="s" s="17">
        <v>57</v>
      </c>
      <c r="D1296" s="18">
        <v>4</v>
      </c>
      <c r="E1296" t="s" s="19">
        <v>1233</v>
      </c>
      <c r="F1296" s="18">
        <v>0</v>
      </c>
      <c r="G1296" s="18">
        <v>0</v>
      </c>
      <c r="H1296" t="s" s="19">
        <v>63</v>
      </c>
      <c r="I1296" t="s" s="19">
        <v>909</v>
      </c>
      <c r="J1296" s="18">
        <v>14568</v>
      </c>
      <c r="K1296" s="18">
        <v>7292</v>
      </c>
      <c r="L1296" s="18">
        <v>25308</v>
      </c>
      <c r="M1296" s="20">
        <v>1803.07</v>
      </c>
      <c r="N1296" s="18">
        <v>4</v>
      </c>
      <c r="O1296" s="18">
        <v>1</v>
      </c>
      <c r="P1296" t="s" s="19">
        <v>35</v>
      </c>
      <c r="Q1296" t="s" s="19">
        <v>35</v>
      </c>
      <c r="R1296" t="s" s="19">
        <v>35</v>
      </c>
      <c r="S1296" t="s" s="19">
        <v>35</v>
      </c>
      <c r="T1296" t="s" s="19">
        <v>35</v>
      </c>
      <c r="U1296" t="s" s="19">
        <v>35</v>
      </c>
      <c r="V1296" t="s" s="19">
        <v>35</v>
      </c>
      <c r="W1296" t="s" s="19">
        <v>35</v>
      </c>
    </row>
    <row r="1297" ht="20.05" customHeight="1">
      <c r="A1297" s="15">
        <v>81</v>
      </c>
      <c r="B1297" t="s" s="16">
        <f>CONCATENATE($A1297,C1297,G1297,S1297,R1297)</f>
        <v>1474</v>
      </c>
      <c r="C1297" t="s" s="17">
        <v>60</v>
      </c>
      <c r="D1297" s="18">
        <v>4</v>
      </c>
      <c r="E1297" t="s" s="19">
        <v>1233</v>
      </c>
      <c r="F1297" s="18">
        <v>0</v>
      </c>
      <c r="G1297" s="18">
        <v>0</v>
      </c>
      <c r="H1297" t="s" s="19">
        <v>63</v>
      </c>
      <c r="I1297" t="s" s="19">
        <v>909</v>
      </c>
      <c r="J1297" s="18">
        <v>13928</v>
      </c>
      <c r="K1297" s="18">
        <v>6972</v>
      </c>
      <c r="L1297" s="18">
        <v>23998</v>
      </c>
      <c r="M1297" s="20">
        <v>1800.34</v>
      </c>
      <c r="N1297" s="18">
        <v>4</v>
      </c>
      <c r="O1297" s="18">
        <v>1</v>
      </c>
      <c r="P1297" t="s" s="19">
        <v>35</v>
      </c>
      <c r="Q1297" t="s" s="19">
        <v>35</v>
      </c>
      <c r="R1297" t="s" s="19">
        <v>35</v>
      </c>
      <c r="S1297" t="s" s="19">
        <v>35</v>
      </c>
      <c r="T1297" t="s" s="19">
        <v>35</v>
      </c>
      <c r="U1297" t="s" s="19">
        <v>35</v>
      </c>
      <c r="V1297" t="s" s="19">
        <v>35</v>
      </c>
      <c r="W1297" t="s" s="19">
        <v>35</v>
      </c>
    </row>
    <row r="1298" ht="20.05" customHeight="1">
      <c r="A1298" s="15">
        <v>81</v>
      </c>
      <c r="B1298" t="s" s="16">
        <f>CONCATENATE($A1298,C1298,G1298,S1298,R1298)</f>
        <v>1475</v>
      </c>
      <c r="C1298" t="s" s="17">
        <v>62</v>
      </c>
      <c r="D1298" s="18">
        <v>4</v>
      </c>
      <c r="E1298" t="s" s="19">
        <v>1233</v>
      </c>
      <c r="F1298" s="18">
        <v>0</v>
      </c>
      <c r="G1298" s="18">
        <v>0</v>
      </c>
      <c r="H1298" t="s" s="19">
        <v>80</v>
      </c>
      <c r="I1298" t="s" s="19">
        <v>909</v>
      </c>
      <c r="J1298" s="18">
        <v>11148</v>
      </c>
      <c r="K1298" s="18">
        <v>5582</v>
      </c>
      <c r="L1298" s="18">
        <v>18785</v>
      </c>
      <c r="M1298" s="20">
        <v>1291.44</v>
      </c>
      <c r="N1298" s="18">
        <v>4</v>
      </c>
      <c r="O1298" s="18">
        <v>1</v>
      </c>
      <c r="P1298" t="s" s="19">
        <v>35</v>
      </c>
      <c r="Q1298" t="s" s="19">
        <v>35</v>
      </c>
      <c r="R1298" t="s" s="19">
        <v>35</v>
      </c>
      <c r="S1298" t="s" s="19">
        <v>35</v>
      </c>
      <c r="T1298" t="s" s="19">
        <v>35</v>
      </c>
      <c r="U1298" t="s" s="19">
        <v>35</v>
      </c>
      <c r="V1298" t="s" s="19">
        <v>35</v>
      </c>
      <c r="W1298" t="s" s="19">
        <v>35</v>
      </c>
    </row>
    <row r="1299" ht="20.05" customHeight="1">
      <c r="A1299" s="15">
        <v>82</v>
      </c>
      <c r="B1299" t="s" s="16">
        <f>CONCATENATE($A1299,C1299,G1299,S1299,R1299)</f>
        <v>1476</v>
      </c>
      <c r="C1299" t="s" s="17">
        <v>31</v>
      </c>
      <c r="D1299" s="18">
        <v>4</v>
      </c>
      <c r="E1299" t="s" s="19">
        <v>1477</v>
      </c>
      <c r="F1299" s="18">
        <v>1</v>
      </c>
      <c r="G1299" s="18">
        <v>0</v>
      </c>
      <c r="H1299" t="s" s="19">
        <v>80</v>
      </c>
      <c r="I1299" t="s" s="19">
        <v>1478</v>
      </c>
      <c r="J1299" s="18">
        <v>5800</v>
      </c>
      <c r="K1299" s="18">
        <v>2908</v>
      </c>
      <c r="L1299" s="18">
        <v>9088</v>
      </c>
      <c r="M1299" s="20">
        <v>0.23465</v>
      </c>
      <c r="N1299" s="18">
        <v>8</v>
      </c>
      <c r="O1299" s="18">
        <v>1</v>
      </c>
      <c r="P1299" t="s" s="19">
        <v>35</v>
      </c>
      <c r="Q1299" t="s" s="19">
        <v>35</v>
      </c>
      <c r="R1299" t="s" s="19">
        <v>35</v>
      </c>
      <c r="S1299" t="s" s="19">
        <v>35</v>
      </c>
      <c r="T1299" t="s" s="19">
        <v>35</v>
      </c>
      <c r="U1299" t="s" s="19">
        <v>35</v>
      </c>
      <c r="V1299" t="s" s="19">
        <v>35</v>
      </c>
      <c r="W1299" t="s" s="19">
        <v>35</v>
      </c>
    </row>
    <row r="1300" ht="20.05" customHeight="1">
      <c r="A1300" s="15">
        <v>82</v>
      </c>
      <c r="B1300" t="s" s="16">
        <f>CONCATENATE($A1300,C1300,G1300,S1300,R1300)</f>
        <v>1479</v>
      </c>
      <c r="C1300" t="s" s="17">
        <v>37</v>
      </c>
      <c r="D1300" s="18">
        <v>4</v>
      </c>
      <c r="E1300" t="s" s="19">
        <v>1477</v>
      </c>
      <c r="F1300" s="18">
        <v>1</v>
      </c>
      <c r="G1300" s="18">
        <v>0</v>
      </c>
      <c r="H1300" t="s" s="19">
        <v>80</v>
      </c>
      <c r="I1300" t="s" s="19">
        <v>1478</v>
      </c>
      <c r="J1300" s="18">
        <v>5800</v>
      </c>
      <c r="K1300" s="18">
        <v>2908</v>
      </c>
      <c r="L1300" s="18">
        <v>9088</v>
      </c>
      <c r="M1300" s="20">
        <v>0.639672</v>
      </c>
      <c r="N1300" s="18">
        <v>8</v>
      </c>
      <c r="O1300" s="18">
        <v>1</v>
      </c>
      <c r="P1300" s="18">
        <v>7</v>
      </c>
      <c r="Q1300" s="18">
        <v>4</v>
      </c>
      <c r="R1300" s="18">
        <v>1</v>
      </c>
      <c r="S1300" t="s" s="19">
        <v>38</v>
      </c>
      <c r="T1300" s="18">
        <v>0</v>
      </c>
      <c r="U1300" s="18">
        <v>0</v>
      </c>
      <c r="V1300" s="18">
        <v>100000</v>
      </c>
      <c r="W1300" t="s" s="19">
        <v>39</v>
      </c>
    </row>
    <row r="1301" ht="20.05" customHeight="1">
      <c r="A1301" s="15">
        <v>82</v>
      </c>
      <c r="B1301" t="s" s="16">
        <f>CONCATENATE($A1301,C1301,G1301,S1301,R1301)</f>
        <v>1480</v>
      </c>
      <c r="C1301" t="s" s="17">
        <v>37</v>
      </c>
      <c r="D1301" s="18">
        <v>4</v>
      </c>
      <c r="E1301" t="s" s="19">
        <v>1477</v>
      </c>
      <c r="F1301" s="18">
        <v>1</v>
      </c>
      <c r="G1301" s="18">
        <v>0</v>
      </c>
      <c r="H1301" t="s" s="19">
        <v>80</v>
      </c>
      <c r="I1301" t="s" s="19">
        <v>1478</v>
      </c>
      <c r="J1301" s="18">
        <v>5800</v>
      </c>
      <c r="K1301" s="18">
        <v>2908</v>
      </c>
      <c r="L1301" s="18">
        <v>9088</v>
      </c>
      <c r="M1301" s="20">
        <v>0.324892</v>
      </c>
      <c r="N1301" s="18">
        <v>8</v>
      </c>
      <c r="O1301" s="18">
        <v>1</v>
      </c>
      <c r="P1301" s="18">
        <v>4</v>
      </c>
      <c r="Q1301" s="18">
        <v>2</v>
      </c>
      <c r="R1301" s="18">
        <v>3</v>
      </c>
      <c r="S1301" t="s" s="19">
        <v>38</v>
      </c>
      <c r="T1301" s="18">
        <v>0</v>
      </c>
      <c r="U1301" s="18">
        <v>0</v>
      </c>
      <c r="V1301" s="18">
        <v>100000</v>
      </c>
      <c r="W1301" t="s" s="19">
        <v>39</v>
      </c>
    </row>
    <row r="1302" ht="20.05" customHeight="1">
      <c r="A1302" s="15">
        <v>82</v>
      </c>
      <c r="B1302" t="s" s="16">
        <f>CONCATENATE($A1302,C1302,G1302,S1302,R1302)</f>
        <v>1481</v>
      </c>
      <c r="C1302" t="s" s="17">
        <v>37</v>
      </c>
      <c r="D1302" s="18">
        <v>4</v>
      </c>
      <c r="E1302" t="s" s="19">
        <v>1477</v>
      </c>
      <c r="F1302" s="18">
        <v>1</v>
      </c>
      <c r="G1302" s="18">
        <v>0</v>
      </c>
      <c r="H1302" t="s" s="19">
        <v>80</v>
      </c>
      <c r="I1302" t="s" s="19">
        <v>1478</v>
      </c>
      <c r="J1302" s="18">
        <v>5800</v>
      </c>
      <c r="K1302" s="18">
        <v>2908</v>
      </c>
      <c r="L1302" s="18">
        <v>9088</v>
      </c>
      <c r="M1302" s="20">
        <v>0.256394</v>
      </c>
      <c r="N1302" s="18">
        <v>8</v>
      </c>
      <c r="O1302" s="18">
        <v>1</v>
      </c>
      <c r="P1302" s="18">
        <v>3</v>
      </c>
      <c r="Q1302" s="18">
        <v>1</v>
      </c>
      <c r="R1302" s="18">
        <v>5</v>
      </c>
      <c r="S1302" t="s" s="19">
        <v>38</v>
      </c>
      <c r="T1302" s="18">
        <v>0</v>
      </c>
      <c r="U1302" s="18">
        <v>0</v>
      </c>
      <c r="V1302" s="18">
        <v>100000</v>
      </c>
      <c r="W1302" t="s" s="19">
        <v>39</v>
      </c>
    </row>
    <row r="1303" ht="20.05" customHeight="1">
      <c r="A1303" s="15">
        <v>82</v>
      </c>
      <c r="B1303" t="s" s="16">
        <f>CONCATENATE($A1303,C1303,G1303,S1303,R1303)</f>
        <v>1482</v>
      </c>
      <c r="C1303" t="s" s="17">
        <v>37</v>
      </c>
      <c r="D1303" s="18">
        <v>4</v>
      </c>
      <c r="E1303" t="s" s="19">
        <v>1477</v>
      </c>
      <c r="F1303" s="18">
        <v>1</v>
      </c>
      <c r="G1303" s="18">
        <v>0</v>
      </c>
      <c r="H1303" t="s" s="19">
        <v>80</v>
      </c>
      <c r="I1303" t="s" s="19">
        <v>990</v>
      </c>
      <c r="J1303" s="18">
        <v>4680</v>
      </c>
      <c r="K1303" s="18">
        <v>2348</v>
      </c>
      <c r="L1303" s="18">
        <v>6872</v>
      </c>
      <c r="M1303" s="20">
        <v>0.16556</v>
      </c>
      <c r="N1303" s="18">
        <v>8</v>
      </c>
      <c r="O1303" s="18">
        <v>1</v>
      </c>
      <c r="P1303" s="18">
        <v>3</v>
      </c>
      <c r="Q1303" s="18">
        <v>1</v>
      </c>
      <c r="R1303" s="18">
        <v>1</v>
      </c>
      <c r="S1303" t="s" s="19">
        <v>43</v>
      </c>
      <c r="T1303" s="18">
        <v>0</v>
      </c>
      <c r="U1303" s="18">
        <v>0</v>
      </c>
      <c r="V1303" s="18">
        <v>100000</v>
      </c>
      <c r="W1303" t="s" s="19">
        <v>39</v>
      </c>
    </row>
    <row r="1304" ht="20.05" customHeight="1">
      <c r="A1304" s="15">
        <v>82</v>
      </c>
      <c r="B1304" t="s" s="16">
        <f>CONCATENATE($A1304,C1304,G1304,S1304,R1304)</f>
        <v>1483</v>
      </c>
      <c r="C1304" t="s" s="17">
        <v>37</v>
      </c>
      <c r="D1304" s="18">
        <v>4</v>
      </c>
      <c r="E1304" t="s" s="19">
        <v>1477</v>
      </c>
      <c r="F1304" s="18">
        <v>1</v>
      </c>
      <c r="G1304" s="18">
        <v>0</v>
      </c>
      <c r="H1304" t="s" s="19">
        <v>80</v>
      </c>
      <c r="I1304" t="s" s="19">
        <v>1484</v>
      </c>
      <c r="J1304" s="18">
        <v>5240</v>
      </c>
      <c r="K1304" s="18">
        <v>2628</v>
      </c>
      <c r="L1304" s="18">
        <v>8002</v>
      </c>
      <c r="M1304" s="20">
        <v>0.220303</v>
      </c>
      <c r="N1304" s="18">
        <v>8</v>
      </c>
      <c r="O1304" s="18">
        <v>1</v>
      </c>
      <c r="P1304" s="18">
        <v>3</v>
      </c>
      <c r="Q1304" s="18">
        <v>1</v>
      </c>
      <c r="R1304" s="18">
        <v>3</v>
      </c>
      <c r="S1304" t="s" s="19">
        <v>43</v>
      </c>
      <c r="T1304" s="18">
        <v>0</v>
      </c>
      <c r="U1304" s="18">
        <v>0</v>
      </c>
      <c r="V1304" s="18">
        <v>100000</v>
      </c>
      <c r="W1304" t="s" s="19">
        <v>39</v>
      </c>
    </row>
    <row r="1305" ht="20.05" customHeight="1">
      <c r="A1305" s="15">
        <v>82</v>
      </c>
      <c r="B1305" t="s" s="16">
        <f>CONCATENATE($A1305,C1305,G1305,S1305,R1305)</f>
        <v>1485</v>
      </c>
      <c r="C1305" t="s" s="17">
        <v>37</v>
      </c>
      <c r="D1305" s="18">
        <v>4</v>
      </c>
      <c r="E1305" t="s" s="19">
        <v>1477</v>
      </c>
      <c r="F1305" s="18">
        <v>1</v>
      </c>
      <c r="G1305" s="18">
        <v>0</v>
      </c>
      <c r="H1305" t="s" s="19">
        <v>80</v>
      </c>
      <c r="I1305" t="s" s="19">
        <v>1478</v>
      </c>
      <c r="J1305" s="18">
        <v>5800</v>
      </c>
      <c r="K1305" s="18">
        <v>2908</v>
      </c>
      <c r="L1305" s="18">
        <v>9088</v>
      </c>
      <c r="M1305" s="20">
        <v>0.263927</v>
      </c>
      <c r="N1305" s="18">
        <v>8</v>
      </c>
      <c r="O1305" s="18">
        <v>1</v>
      </c>
      <c r="P1305" s="18">
        <v>3</v>
      </c>
      <c r="Q1305" s="18">
        <v>1</v>
      </c>
      <c r="R1305" s="18">
        <v>5</v>
      </c>
      <c r="S1305" t="s" s="19">
        <v>43</v>
      </c>
      <c r="T1305" s="18">
        <v>0</v>
      </c>
      <c r="U1305" s="18">
        <v>0</v>
      </c>
      <c r="V1305" s="18">
        <v>100000</v>
      </c>
      <c r="W1305" t="s" s="19">
        <v>39</v>
      </c>
    </row>
    <row r="1306" ht="20.05" customHeight="1">
      <c r="A1306" s="15">
        <v>82</v>
      </c>
      <c r="B1306" t="s" s="16">
        <f>CONCATENATE($A1306,C1306,G1306,S1306,R1306)</f>
        <v>1486</v>
      </c>
      <c r="C1306" t="s" s="17">
        <v>37</v>
      </c>
      <c r="D1306" s="18">
        <v>4</v>
      </c>
      <c r="E1306" t="s" s="19">
        <v>1477</v>
      </c>
      <c r="F1306" s="18">
        <v>1</v>
      </c>
      <c r="G1306" s="18">
        <v>0</v>
      </c>
      <c r="H1306" t="s" s="19">
        <v>80</v>
      </c>
      <c r="I1306" t="s" s="19">
        <v>913</v>
      </c>
      <c r="J1306" s="18">
        <v>4960</v>
      </c>
      <c r="K1306" s="18">
        <v>2488</v>
      </c>
      <c r="L1306" s="18">
        <v>7408</v>
      </c>
      <c r="M1306" s="20">
        <v>0.231434</v>
      </c>
      <c r="N1306" s="18">
        <v>8</v>
      </c>
      <c r="O1306" s="18">
        <v>1</v>
      </c>
      <c r="P1306" s="18">
        <v>4</v>
      </c>
      <c r="Q1306" s="18">
        <v>2</v>
      </c>
      <c r="R1306" s="18">
        <v>1</v>
      </c>
      <c r="S1306" t="s" s="19">
        <v>47</v>
      </c>
      <c r="T1306" s="18">
        <v>0</v>
      </c>
      <c r="U1306" s="18">
        <v>0</v>
      </c>
      <c r="V1306" s="18">
        <v>100000</v>
      </c>
      <c r="W1306" t="s" s="19">
        <v>39</v>
      </c>
    </row>
    <row r="1307" ht="20.05" customHeight="1">
      <c r="A1307" s="15">
        <v>82</v>
      </c>
      <c r="B1307" t="s" s="16">
        <f>CONCATENATE($A1307,C1307,G1307,S1307,R1307)</f>
        <v>1487</v>
      </c>
      <c r="C1307" t="s" s="17">
        <v>37</v>
      </c>
      <c r="D1307" s="18">
        <v>4</v>
      </c>
      <c r="E1307" t="s" s="19">
        <v>1477</v>
      </c>
      <c r="F1307" s="18">
        <v>1</v>
      </c>
      <c r="G1307" s="18">
        <v>0</v>
      </c>
      <c r="H1307" t="s" s="19">
        <v>80</v>
      </c>
      <c r="I1307" t="s" s="19">
        <v>1484</v>
      </c>
      <c r="J1307" s="18">
        <v>5240</v>
      </c>
      <c r="K1307" s="18">
        <v>2628</v>
      </c>
      <c r="L1307" s="18">
        <v>7972</v>
      </c>
      <c r="M1307" s="20">
        <v>0.189472</v>
      </c>
      <c r="N1307" s="18">
        <v>8</v>
      </c>
      <c r="O1307" s="18">
        <v>1</v>
      </c>
      <c r="P1307" s="18">
        <v>3</v>
      </c>
      <c r="Q1307" s="18">
        <v>1</v>
      </c>
      <c r="R1307" s="18">
        <v>3</v>
      </c>
      <c r="S1307" t="s" s="19">
        <v>47</v>
      </c>
      <c r="T1307" s="18">
        <v>0</v>
      </c>
      <c r="U1307" s="18">
        <v>0</v>
      </c>
      <c r="V1307" s="18">
        <v>100000</v>
      </c>
      <c r="W1307" t="s" s="19">
        <v>39</v>
      </c>
    </row>
    <row r="1308" ht="20.05" customHeight="1">
      <c r="A1308" s="15">
        <v>82</v>
      </c>
      <c r="B1308" t="s" s="16">
        <f>CONCATENATE($A1308,C1308,G1308,S1308,R1308)</f>
        <v>1488</v>
      </c>
      <c r="C1308" t="s" s="17">
        <v>37</v>
      </c>
      <c r="D1308" s="18">
        <v>4</v>
      </c>
      <c r="E1308" t="s" s="19">
        <v>1477</v>
      </c>
      <c r="F1308" s="18">
        <v>1</v>
      </c>
      <c r="G1308" s="18">
        <v>0</v>
      </c>
      <c r="H1308" t="s" s="19">
        <v>80</v>
      </c>
      <c r="I1308" t="s" s="19">
        <v>1478</v>
      </c>
      <c r="J1308" s="18">
        <v>5800</v>
      </c>
      <c r="K1308" s="18">
        <v>2908</v>
      </c>
      <c r="L1308" s="18">
        <v>9088</v>
      </c>
      <c r="M1308" s="20">
        <v>0.264573</v>
      </c>
      <c r="N1308" s="18">
        <v>8</v>
      </c>
      <c r="O1308" s="18">
        <v>1</v>
      </c>
      <c r="P1308" s="18">
        <v>3</v>
      </c>
      <c r="Q1308" s="18">
        <v>1</v>
      </c>
      <c r="R1308" s="18">
        <v>5</v>
      </c>
      <c r="S1308" t="s" s="19">
        <v>47</v>
      </c>
      <c r="T1308" s="18">
        <v>0</v>
      </c>
      <c r="U1308" s="18">
        <v>0</v>
      </c>
      <c r="V1308" s="18">
        <v>100000</v>
      </c>
      <c r="W1308" t="s" s="19">
        <v>39</v>
      </c>
    </row>
    <row r="1309" ht="20.05" customHeight="1">
      <c r="A1309" s="15">
        <v>82</v>
      </c>
      <c r="B1309" t="s" s="16">
        <f>CONCATENATE($A1309,C1309,G1309,S1309,R1309)</f>
        <v>1489</v>
      </c>
      <c r="C1309" t="s" s="17">
        <v>31</v>
      </c>
      <c r="D1309" s="18">
        <v>4</v>
      </c>
      <c r="E1309" t="s" s="19">
        <v>1477</v>
      </c>
      <c r="F1309" s="18">
        <v>1</v>
      </c>
      <c r="G1309" s="18">
        <v>1</v>
      </c>
      <c r="H1309" t="s" s="19">
        <v>80</v>
      </c>
      <c r="I1309" t="s" s="19">
        <v>1478</v>
      </c>
      <c r="J1309" s="18">
        <v>5812</v>
      </c>
      <c r="K1309" s="18">
        <v>2920</v>
      </c>
      <c r="L1309" s="18">
        <v>9112</v>
      </c>
      <c r="M1309" s="20">
        <v>0.402851</v>
      </c>
      <c r="N1309" s="18">
        <v>8</v>
      </c>
      <c r="O1309" s="18">
        <v>1</v>
      </c>
      <c r="P1309" t="s" s="19">
        <v>35</v>
      </c>
      <c r="Q1309" t="s" s="19">
        <v>35</v>
      </c>
      <c r="R1309" t="s" s="19">
        <v>35</v>
      </c>
      <c r="S1309" t="s" s="19">
        <v>35</v>
      </c>
      <c r="T1309" t="s" s="19">
        <v>35</v>
      </c>
      <c r="U1309" t="s" s="19">
        <v>35</v>
      </c>
      <c r="V1309" t="s" s="19">
        <v>35</v>
      </c>
      <c r="W1309" t="s" s="19">
        <v>35</v>
      </c>
    </row>
    <row r="1310" ht="20.05" customHeight="1">
      <c r="A1310" s="15">
        <v>82</v>
      </c>
      <c r="B1310" t="s" s="16">
        <f>CONCATENATE($A1310,C1310,G1310,S1310,R1310)</f>
        <v>1490</v>
      </c>
      <c r="C1310" t="s" s="17">
        <v>52</v>
      </c>
      <c r="D1310" s="18">
        <v>4</v>
      </c>
      <c r="E1310" t="s" s="19">
        <v>1477</v>
      </c>
      <c r="F1310" s="18">
        <v>1</v>
      </c>
      <c r="G1310" s="18">
        <v>1</v>
      </c>
      <c r="H1310" t="s" s="19">
        <v>80</v>
      </c>
      <c r="I1310" t="s" s="19">
        <v>896</v>
      </c>
      <c r="J1310" s="18">
        <v>1068</v>
      </c>
      <c r="K1310" s="18">
        <v>542</v>
      </c>
      <c r="L1310" s="18">
        <v>1205</v>
      </c>
      <c r="M1310" s="20">
        <v>0.378302</v>
      </c>
      <c r="N1310" s="18">
        <v>8</v>
      </c>
      <c r="O1310" s="18">
        <v>1</v>
      </c>
      <c r="P1310" t="s" s="19">
        <v>35</v>
      </c>
      <c r="Q1310" t="s" s="19">
        <v>35</v>
      </c>
      <c r="R1310" t="s" s="19">
        <v>35</v>
      </c>
      <c r="S1310" t="s" s="19">
        <v>35</v>
      </c>
      <c r="T1310" t="s" s="19">
        <v>35</v>
      </c>
      <c r="U1310" t="s" s="19">
        <v>35</v>
      </c>
      <c r="V1310" t="s" s="19">
        <v>35</v>
      </c>
      <c r="W1310" t="s" s="19">
        <v>35</v>
      </c>
    </row>
    <row r="1311" ht="20.05" customHeight="1">
      <c r="A1311" s="15">
        <v>82</v>
      </c>
      <c r="B1311" t="s" s="16">
        <f>CONCATENATE($A1311,C1311,G1311,S1311,R1311)</f>
        <v>1491</v>
      </c>
      <c r="C1311" t="s" s="17">
        <v>37</v>
      </c>
      <c r="D1311" s="18">
        <v>4</v>
      </c>
      <c r="E1311" t="s" s="19">
        <v>1477</v>
      </c>
      <c r="F1311" s="18">
        <v>1</v>
      </c>
      <c r="G1311" s="18">
        <v>1</v>
      </c>
      <c r="H1311" t="s" s="19">
        <v>80</v>
      </c>
      <c r="I1311" t="s" s="19">
        <v>1484</v>
      </c>
      <c r="J1311" s="18">
        <v>5240</v>
      </c>
      <c r="K1311" s="18">
        <v>2628</v>
      </c>
      <c r="L1311" s="18">
        <v>8002</v>
      </c>
      <c r="M1311" s="20">
        <v>0.221662</v>
      </c>
      <c r="N1311" s="18">
        <v>8</v>
      </c>
      <c r="O1311" s="18">
        <v>1</v>
      </c>
      <c r="P1311" s="18">
        <v>3</v>
      </c>
      <c r="Q1311" s="18">
        <v>1</v>
      </c>
      <c r="R1311" s="18">
        <v>3</v>
      </c>
      <c r="S1311" t="s" s="19">
        <v>43</v>
      </c>
      <c r="T1311" s="18">
        <v>0</v>
      </c>
      <c r="U1311" s="18">
        <v>0</v>
      </c>
      <c r="V1311" s="18">
        <v>100000</v>
      </c>
      <c r="W1311" t="s" s="19">
        <v>55</v>
      </c>
    </row>
    <row r="1312" ht="20.05" customHeight="1">
      <c r="A1312" s="15">
        <v>82</v>
      </c>
      <c r="B1312" t="s" s="16">
        <f>CONCATENATE($A1312,C1312,G1312,S1312,R1312)</f>
        <v>1492</v>
      </c>
      <c r="C1312" t="s" s="17">
        <v>57</v>
      </c>
      <c r="D1312" s="18">
        <v>4</v>
      </c>
      <c r="E1312" t="s" s="19">
        <v>1477</v>
      </c>
      <c r="F1312" s="18">
        <v>0</v>
      </c>
      <c r="G1312" s="18">
        <v>0</v>
      </c>
      <c r="H1312" t="s" s="19">
        <v>63</v>
      </c>
      <c r="I1312" t="s" s="19">
        <v>909</v>
      </c>
      <c r="J1312" s="18">
        <v>7448</v>
      </c>
      <c r="K1312" s="18">
        <v>3732</v>
      </c>
      <c r="L1312" s="18">
        <v>12118</v>
      </c>
      <c r="M1312" s="20">
        <v>1835.28</v>
      </c>
      <c r="N1312" s="18">
        <v>4</v>
      </c>
      <c r="O1312" s="18">
        <v>1</v>
      </c>
      <c r="P1312" t="s" s="19">
        <v>35</v>
      </c>
      <c r="Q1312" t="s" s="19">
        <v>35</v>
      </c>
      <c r="R1312" t="s" s="19">
        <v>35</v>
      </c>
      <c r="S1312" t="s" s="19">
        <v>35</v>
      </c>
      <c r="T1312" t="s" s="19">
        <v>35</v>
      </c>
      <c r="U1312" t="s" s="19">
        <v>35</v>
      </c>
      <c r="V1312" t="s" s="19">
        <v>35</v>
      </c>
      <c r="W1312" t="s" s="19">
        <v>35</v>
      </c>
    </row>
    <row r="1313" ht="20.05" customHeight="1">
      <c r="A1313" s="15">
        <v>82</v>
      </c>
      <c r="B1313" t="s" s="16">
        <f>CONCATENATE($A1313,C1313,G1313,S1313,R1313)</f>
        <v>1493</v>
      </c>
      <c r="C1313" t="s" s="17">
        <v>60</v>
      </c>
      <c r="D1313" s="18">
        <v>4</v>
      </c>
      <c r="E1313" t="s" s="19">
        <v>1477</v>
      </c>
      <c r="F1313" s="18">
        <v>0</v>
      </c>
      <c r="G1313" s="18">
        <v>0</v>
      </c>
      <c r="H1313" t="s" s="19">
        <v>63</v>
      </c>
      <c r="I1313" t="s" s="19">
        <v>909</v>
      </c>
      <c r="J1313" s="18">
        <v>6584</v>
      </c>
      <c r="K1313" s="18">
        <v>3300</v>
      </c>
      <c r="L1313" s="18">
        <v>10384</v>
      </c>
      <c r="M1313" s="20">
        <v>1800.08</v>
      </c>
      <c r="N1313" s="18">
        <v>4</v>
      </c>
      <c r="O1313" s="18">
        <v>1</v>
      </c>
      <c r="P1313" t="s" s="19">
        <v>35</v>
      </c>
      <c r="Q1313" t="s" s="19">
        <v>35</v>
      </c>
      <c r="R1313" t="s" s="19">
        <v>35</v>
      </c>
      <c r="S1313" t="s" s="19">
        <v>35</v>
      </c>
      <c r="T1313" t="s" s="19">
        <v>35</v>
      </c>
      <c r="U1313" t="s" s="19">
        <v>35</v>
      </c>
      <c r="V1313" t="s" s="19">
        <v>35</v>
      </c>
      <c r="W1313" t="s" s="19">
        <v>35</v>
      </c>
    </row>
    <row r="1314" ht="20.05" customHeight="1">
      <c r="A1314" s="15">
        <v>82</v>
      </c>
      <c r="B1314" t="s" s="16">
        <f>CONCATENATE($A1314,C1314,G1314,S1314,R1314)</f>
        <v>1494</v>
      </c>
      <c r="C1314" t="s" s="17">
        <v>62</v>
      </c>
      <c r="D1314" s="18">
        <v>4</v>
      </c>
      <c r="E1314" t="s" s="19">
        <v>1477</v>
      </c>
      <c r="F1314" s="18">
        <v>0</v>
      </c>
      <c r="G1314" s="18">
        <v>0</v>
      </c>
      <c r="H1314" t="s" s="19">
        <v>80</v>
      </c>
      <c r="I1314" t="s" s="19">
        <v>909</v>
      </c>
      <c r="J1314" s="18">
        <v>6296</v>
      </c>
      <c r="K1314" s="18">
        <v>3156</v>
      </c>
      <c r="L1314" s="18">
        <v>9860</v>
      </c>
      <c r="M1314" s="20">
        <v>7.69551</v>
      </c>
      <c r="N1314" s="18">
        <v>4</v>
      </c>
      <c r="O1314" s="18">
        <v>1</v>
      </c>
      <c r="P1314" t="s" s="19">
        <v>35</v>
      </c>
      <c r="Q1314" t="s" s="19">
        <v>35</v>
      </c>
      <c r="R1314" t="s" s="19">
        <v>35</v>
      </c>
      <c r="S1314" t="s" s="19">
        <v>35</v>
      </c>
      <c r="T1314" t="s" s="19">
        <v>35</v>
      </c>
      <c r="U1314" t="s" s="19">
        <v>35</v>
      </c>
      <c r="V1314" t="s" s="19">
        <v>35</v>
      </c>
      <c r="W1314" t="s" s="19">
        <v>35</v>
      </c>
    </row>
    <row r="1315" ht="20.05" customHeight="1">
      <c r="A1315" s="15">
        <v>83</v>
      </c>
      <c r="B1315" t="s" s="16">
        <f>CONCATENATE($A1315,C1315,G1315,S1315,R1315)</f>
        <v>1495</v>
      </c>
      <c r="C1315" t="s" s="17">
        <v>31</v>
      </c>
      <c r="D1315" s="18">
        <v>4</v>
      </c>
      <c r="E1315" t="s" s="19">
        <v>1496</v>
      </c>
      <c r="F1315" s="18">
        <v>0</v>
      </c>
      <c r="G1315" s="18">
        <v>0</v>
      </c>
      <c r="H1315" t="s" s="19">
        <v>63</v>
      </c>
      <c r="I1315" t="s" s="19">
        <v>1497</v>
      </c>
      <c r="J1315" s="18">
        <v>6340</v>
      </c>
      <c r="K1315" s="18">
        <v>3178</v>
      </c>
      <c r="L1315" s="18">
        <v>9925</v>
      </c>
      <c r="M1315" s="20">
        <v>1812.11</v>
      </c>
      <c r="N1315" s="18">
        <v>8</v>
      </c>
      <c r="O1315" s="18">
        <v>1</v>
      </c>
      <c r="P1315" t="s" s="19">
        <v>35</v>
      </c>
      <c r="Q1315" t="s" s="19">
        <v>35</v>
      </c>
      <c r="R1315" t="s" s="19">
        <v>35</v>
      </c>
      <c r="S1315" t="s" s="19">
        <v>35</v>
      </c>
      <c r="T1315" t="s" s="19">
        <v>35</v>
      </c>
      <c r="U1315" t="s" s="19">
        <v>35</v>
      </c>
      <c r="V1315" t="s" s="19">
        <v>35</v>
      </c>
      <c r="W1315" t="s" s="19">
        <v>35</v>
      </c>
    </row>
    <row r="1316" ht="20.05" customHeight="1">
      <c r="A1316" s="15">
        <v>83</v>
      </c>
      <c r="B1316" t="s" s="16">
        <f>CONCATENATE($A1316,C1316,G1316,S1316,R1316)</f>
        <v>1498</v>
      </c>
      <c r="C1316" t="s" s="17">
        <v>37</v>
      </c>
      <c r="D1316" s="18">
        <v>4</v>
      </c>
      <c r="E1316" t="s" s="19">
        <v>1496</v>
      </c>
      <c r="F1316" s="18">
        <v>1</v>
      </c>
      <c r="G1316" s="18">
        <v>0</v>
      </c>
      <c r="H1316" t="s" s="19">
        <v>80</v>
      </c>
      <c r="I1316" t="s" s="19">
        <v>1135</v>
      </c>
      <c r="J1316" s="18">
        <v>6040</v>
      </c>
      <c r="K1316" s="18">
        <v>3028</v>
      </c>
      <c r="L1316" s="18">
        <v>9336</v>
      </c>
      <c r="M1316" s="20">
        <v>1.49819</v>
      </c>
      <c r="N1316" s="18">
        <v>8</v>
      </c>
      <c r="O1316" s="18">
        <v>1</v>
      </c>
      <c r="P1316" s="18">
        <v>5</v>
      </c>
      <c r="Q1316" s="18">
        <v>3</v>
      </c>
      <c r="R1316" s="18">
        <v>1</v>
      </c>
      <c r="S1316" t="s" s="19">
        <v>38</v>
      </c>
      <c r="T1316" s="18">
        <v>0</v>
      </c>
      <c r="U1316" s="18">
        <v>0</v>
      </c>
      <c r="V1316" s="18">
        <v>100000</v>
      </c>
      <c r="W1316" t="s" s="19">
        <v>39</v>
      </c>
    </row>
    <row r="1317" ht="20.05" customHeight="1">
      <c r="A1317" s="15">
        <v>83</v>
      </c>
      <c r="B1317" t="s" s="16">
        <f>CONCATENATE($A1317,C1317,G1317,S1317,R1317)</f>
        <v>1499</v>
      </c>
      <c r="C1317" t="s" s="17">
        <v>37</v>
      </c>
      <c r="D1317" s="18">
        <v>4</v>
      </c>
      <c r="E1317" t="s" s="19">
        <v>1496</v>
      </c>
      <c r="F1317" s="18">
        <v>1</v>
      </c>
      <c r="G1317" s="18">
        <v>0</v>
      </c>
      <c r="H1317" t="s" s="19">
        <v>80</v>
      </c>
      <c r="I1317" t="s" s="19">
        <v>1135</v>
      </c>
      <c r="J1317" s="18">
        <v>6040</v>
      </c>
      <c r="K1317" s="18">
        <v>3028</v>
      </c>
      <c r="L1317" s="18">
        <v>9336</v>
      </c>
      <c r="M1317" s="20">
        <v>1.35873</v>
      </c>
      <c r="N1317" s="18">
        <v>8</v>
      </c>
      <c r="O1317" s="18">
        <v>1</v>
      </c>
      <c r="P1317" s="18">
        <v>3</v>
      </c>
      <c r="Q1317" s="18">
        <v>1</v>
      </c>
      <c r="R1317" s="18">
        <v>3</v>
      </c>
      <c r="S1317" t="s" s="19">
        <v>38</v>
      </c>
      <c r="T1317" s="18">
        <v>0</v>
      </c>
      <c r="U1317" s="18">
        <v>0</v>
      </c>
      <c r="V1317" s="18">
        <v>100000</v>
      </c>
      <c r="W1317" t="s" s="19">
        <v>39</v>
      </c>
    </row>
    <row r="1318" ht="20.05" customHeight="1">
      <c r="A1318" s="15">
        <v>83</v>
      </c>
      <c r="B1318" t="s" s="16">
        <f>CONCATENATE($A1318,C1318,G1318,S1318,R1318)</f>
        <v>1500</v>
      </c>
      <c r="C1318" t="s" s="17">
        <v>37</v>
      </c>
      <c r="D1318" s="18">
        <v>4</v>
      </c>
      <c r="E1318" t="s" s="19">
        <v>1496</v>
      </c>
      <c r="F1318" s="18">
        <v>0</v>
      </c>
      <c r="G1318" s="18">
        <v>0</v>
      </c>
      <c r="H1318" t="s" s="19">
        <v>63</v>
      </c>
      <c r="I1318" t="s" s="19">
        <v>1497</v>
      </c>
      <c r="J1318" s="18">
        <v>6340</v>
      </c>
      <c r="K1318" s="18">
        <v>3178</v>
      </c>
      <c r="L1318" s="18">
        <v>9925</v>
      </c>
      <c r="M1318" s="20">
        <v>1800.08</v>
      </c>
      <c r="N1318" s="18">
        <v>8</v>
      </c>
      <c r="O1318" s="18">
        <v>1</v>
      </c>
      <c r="P1318" s="18">
        <v>2</v>
      </c>
      <c r="Q1318" s="18">
        <v>2</v>
      </c>
      <c r="R1318" s="18">
        <v>5</v>
      </c>
      <c r="S1318" t="s" s="19">
        <v>38</v>
      </c>
      <c r="T1318" s="18">
        <v>0</v>
      </c>
      <c r="U1318" s="18">
        <v>0</v>
      </c>
      <c r="V1318" s="18">
        <v>100000</v>
      </c>
      <c r="W1318" t="s" s="19">
        <v>39</v>
      </c>
    </row>
    <row r="1319" ht="20.05" customHeight="1">
      <c r="A1319" s="15">
        <v>83</v>
      </c>
      <c r="B1319" t="s" s="16">
        <f>CONCATENATE($A1319,C1319,G1319,S1319,R1319)</f>
        <v>1501</v>
      </c>
      <c r="C1319" t="s" s="17">
        <v>37</v>
      </c>
      <c r="D1319" s="18">
        <v>4</v>
      </c>
      <c r="E1319" t="s" s="19">
        <v>1496</v>
      </c>
      <c r="F1319" s="18">
        <v>0</v>
      </c>
      <c r="G1319" s="18">
        <v>0</v>
      </c>
      <c r="H1319" t="s" s="19">
        <v>80</v>
      </c>
      <c r="I1319" t="s" s="19">
        <v>1233</v>
      </c>
      <c r="J1319" s="18">
        <v>5188</v>
      </c>
      <c r="K1319" s="18">
        <v>2602</v>
      </c>
      <c r="L1319" s="18">
        <v>7769</v>
      </c>
      <c r="M1319" s="20">
        <v>8.7316</v>
      </c>
      <c r="N1319" s="18">
        <v>8</v>
      </c>
      <c r="O1319" s="18">
        <v>1</v>
      </c>
      <c r="P1319" s="18">
        <v>4</v>
      </c>
      <c r="Q1319" s="18">
        <v>1</v>
      </c>
      <c r="R1319" s="18">
        <v>1</v>
      </c>
      <c r="S1319" t="s" s="19">
        <v>43</v>
      </c>
      <c r="T1319" s="18">
        <v>0</v>
      </c>
      <c r="U1319" s="18">
        <v>0</v>
      </c>
      <c r="V1319" s="18">
        <v>100000</v>
      </c>
      <c r="W1319" t="s" s="19">
        <v>39</v>
      </c>
    </row>
    <row r="1320" ht="20.05" customHeight="1">
      <c r="A1320" s="15">
        <v>83</v>
      </c>
      <c r="B1320" t="s" s="16">
        <f>CONCATENATE($A1320,C1320,G1320,S1320,R1320)</f>
        <v>1502</v>
      </c>
      <c r="C1320" t="s" s="17">
        <v>37</v>
      </c>
      <c r="D1320" s="18">
        <v>4</v>
      </c>
      <c r="E1320" t="s" s="19">
        <v>1496</v>
      </c>
      <c r="F1320" s="18">
        <v>1</v>
      </c>
      <c r="G1320" s="18">
        <v>0</v>
      </c>
      <c r="H1320" t="s" s="19">
        <v>80</v>
      </c>
      <c r="I1320" t="s" s="19">
        <v>1135</v>
      </c>
      <c r="J1320" s="18">
        <v>6040</v>
      </c>
      <c r="K1320" s="18">
        <v>3028</v>
      </c>
      <c r="L1320" s="18">
        <v>9362</v>
      </c>
      <c r="M1320" s="20">
        <v>51.2772</v>
      </c>
      <c r="N1320" s="18">
        <v>8</v>
      </c>
      <c r="O1320" s="18">
        <v>1</v>
      </c>
      <c r="P1320" s="18">
        <v>3</v>
      </c>
      <c r="Q1320" s="18">
        <v>1</v>
      </c>
      <c r="R1320" s="18">
        <v>3</v>
      </c>
      <c r="S1320" t="s" s="19">
        <v>43</v>
      </c>
      <c r="T1320" s="18">
        <v>0</v>
      </c>
      <c r="U1320" s="18">
        <v>0</v>
      </c>
      <c r="V1320" s="18">
        <v>100000</v>
      </c>
      <c r="W1320" t="s" s="19">
        <v>39</v>
      </c>
    </row>
    <row r="1321" ht="20.05" customHeight="1">
      <c r="A1321" s="15">
        <v>83</v>
      </c>
      <c r="B1321" t="s" s="16">
        <f>CONCATENATE($A1321,C1321,G1321,S1321,R1321)</f>
        <v>1503</v>
      </c>
      <c r="C1321" t="s" s="17">
        <v>37</v>
      </c>
      <c r="D1321" s="18">
        <v>4</v>
      </c>
      <c r="E1321" t="s" s="19">
        <v>1496</v>
      </c>
      <c r="F1321" s="18">
        <v>0</v>
      </c>
      <c r="G1321" s="18">
        <v>0</v>
      </c>
      <c r="H1321" t="s" s="19">
        <v>63</v>
      </c>
      <c r="I1321" t="s" s="19">
        <v>1497</v>
      </c>
      <c r="J1321" s="18">
        <v>6340</v>
      </c>
      <c r="K1321" s="18">
        <v>3178</v>
      </c>
      <c r="L1321" s="18">
        <v>9925</v>
      </c>
      <c r="M1321" s="20">
        <v>1800.08</v>
      </c>
      <c r="N1321" s="18">
        <v>8</v>
      </c>
      <c r="O1321" s="18">
        <v>1</v>
      </c>
      <c r="P1321" s="18">
        <v>2</v>
      </c>
      <c r="Q1321" s="18">
        <v>2</v>
      </c>
      <c r="R1321" s="18">
        <v>5</v>
      </c>
      <c r="S1321" t="s" s="19">
        <v>43</v>
      </c>
      <c r="T1321" s="18">
        <v>0</v>
      </c>
      <c r="U1321" s="18">
        <v>0</v>
      </c>
      <c r="V1321" s="18">
        <v>100000</v>
      </c>
      <c r="W1321" t="s" s="19">
        <v>39</v>
      </c>
    </row>
    <row r="1322" ht="20.05" customHeight="1">
      <c r="A1322" s="15">
        <v>83</v>
      </c>
      <c r="B1322" t="s" s="16">
        <f>CONCATENATE($A1322,C1322,G1322,S1322,R1322)</f>
        <v>1504</v>
      </c>
      <c r="C1322" t="s" s="17">
        <v>37</v>
      </c>
      <c r="D1322" s="18">
        <v>4</v>
      </c>
      <c r="E1322" t="s" s="19">
        <v>1496</v>
      </c>
      <c r="F1322" s="18">
        <v>0</v>
      </c>
      <c r="G1322" s="18">
        <v>0</v>
      </c>
      <c r="H1322" t="s" s="19">
        <v>80</v>
      </c>
      <c r="I1322" t="s" s="19">
        <v>1233</v>
      </c>
      <c r="J1322" s="18">
        <v>5188</v>
      </c>
      <c r="K1322" s="18">
        <v>2602</v>
      </c>
      <c r="L1322" s="18">
        <v>7769</v>
      </c>
      <c r="M1322" s="20">
        <v>8.738189999999999</v>
      </c>
      <c r="N1322" s="18">
        <v>8</v>
      </c>
      <c r="O1322" s="18">
        <v>1</v>
      </c>
      <c r="P1322" s="18">
        <v>4</v>
      </c>
      <c r="Q1322" s="18">
        <v>1</v>
      </c>
      <c r="R1322" s="18">
        <v>1</v>
      </c>
      <c r="S1322" t="s" s="19">
        <v>47</v>
      </c>
      <c r="T1322" s="18">
        <v>0</v>
      </c>
      <c r="U1322" s="18">
        <v>0</v>
      </c>
      <c r="V1322" s="18">
        <v>100000</v>
      </c>
      <c r="W1322" t="s" s="19">
        <v>39</v>
      </c>
    </row>
    <row r="1323" ht="20.05" customHeight="1">
      <c r="A1323" s="15">
        <v>83</v>
      </c>
      <c r="B1323" t="s" s="16">
        <f>CONCATENATE($A1323,C1323,G1323,S1323,R1323)</f>
        <v>1505</v>
      </c>
      <c r="C1323" t="s" s="17">
        <v>37</v>
      </c>
      <c r="D1323" s="18">
        <v>4</v>
      </c>
      <c r="E1323" t="s" s="19">
        <v>1496</v>
      </c>
      <c r="F1323" s="18">
        <v>1</v>
      </c>
      <c r="G1323" s="18">
        <v>0</v>
      </c>
      <c r="H1323" t="s" s="19">
        <v>80</v>
      </c>
      <c r="I1323" t="s" s="19">
        <v>1135</v>
      </c>
      <c r="J1323" s="18">
        <v>6040</v>
      </c>
      <c r="K1323" s="18">
        <v>3028</v>
      </c>
      <c r="L1323" s="18">
        <v>9362</v>
      </c>
      <c r="M1323" s="20">
        <v>76.26260000000001</v>
      </c>
      <c r="N1323" s="18">
        <v>8</v>
      </c>
      <c r="O1323" s="18">
        <v>1</v>
      </c>
      <c r="P1323" s="18">
        <v>3</v>
      </c>
      <c r="Q1323" s="18">
        <v>1</v>
      </c>
      <c r="R1323" s="18">
        <v>3</v>
      </c>
      <c r="S1323" t="s" s="19">
        <v>47</v>
      </c>
      <c r="T1323" s="18">
        <v>0</v>
      </c>
      <c r="U1323" s="18">
        <v>0</v>
      </c>
      <c r="V1323" s="18">
        <v>100000</v>
      </c>
      <c r="W1323" t="s" s="19">
        <v>39</v>
      </c>
    </row>
    <row r="1324" ht="20.05" customHeight="1">
      <c r="A1324" s="15">
        <v>83</v>
      </c>
      <c r="B1324" t="s" s="16">
        <f>CONCATENATE($A1324,C1324,G1324,S1324,R1324)</f>
        <v>1506</v>
      </c>
      <c r="C1324" t="s" s="17">
        <v>37</v>
      </c>
      <c r="D1324" s="18">
        <v>4</v>
      </c>
      <c r="E1324" t="s" s="19">
        <v>1496</v>
      </c>
      <c r="F1324" s="18">
        <v>1</v>
      </c>
      <c r="G1324" s="18">
        <v>0</v>
      </c>
      <c r="H1324" t="s" s="19">
        <v>80</v>
      </c>
      <c r="I1324" t="s" s="19">
        <v>1497</v>
      </c>
      <c r="J1324" s="18">
        <v>6340</v>
      </c>
      <c r="K1324" s="18">
        <v>3178</v>
      </c>
      <c r="L1324" s="18">
        <v>9925</v>
      </c>
      <c r="M1324" s="20">
        <v>1209.76</v>
      </c>
      <c r="N1324" s="18">
        <v>8</v>
      </c>
      <c r="O1324" s="18">
        <v>1</v>
      </c>
      <c r="P1324" s="18">
        <v>3</v>
      </c>
      <c r="Q1324" s="18">
        <v>1</v>
      </c>
      <c r="R1324" s="18">
        <v>5</v>
      </c>
      <c r="S1324" t="s" s="19">
        <v>47</v>
      </c>
      <c r="T1324" s="18">
        <v>0</v>
      </c>
      <c r="U1324" s="18">
        <v>0</v>
      </c>
      <c r="V1324" s="18">
        <v>100000</v>
      </c>
      <c r="W1324" t="s" s="19">
        <v>39</v>
      </c>
    </row>
    <row r="1325" ht="20.05" customHeight="1">
      <c r="A1325" s="15">
        <v>83</v>
      </c>
      <c r="B1325" t="s" s="16">
        <f>CONCATENATE($A1325,C1325,G1325,S1325,R1325)</f>
        <v>1507</v>
      </c>
      <c r="C1325" t="s" s="17">
        <v>31</v>
      </c>
      <c r="D1325" s="18">
        <v>4</v>
      </c>
      <c r="E1325" t="s" s="19">
        <v>1496</v>
      </c>
      <c r="F1325" s="18">
        <v>1</v>
      </c>
      <c r="G1325" s="18">
        <v>1</v>
      </c>
      <c r="H1325" t="s" s="19">
        <v>80</v>
      </c>
      <c r="I1325" t="s" s="19">
        <v>1497</v>
      </c>
      <c r="J1325" s="18">
        <v>6353</v>
      </c>
      <c r="K1325" s="18">
        <v>3191</v>
      </c>
      <c r="L1325" s="18">
        <v>9951</v>
      </c>
      <c r="M1325" s="20">
        <v>0.877468</v>
      </c>
      <c r="N1325" s="18">
        <v>8</v>
      </c>
      <c r="O1325" s="18">
        <v>1</v>
      </c>
      <c r="P1325" t="s" s="19">
        <v>35</v>
      </c>
      <c r="Q1325" t="s" s="19">
        <v>35</v>
      </c>
      <c r="R1325" t="s" s="19">
        <v>35</v>
      </c>
      <c r="S1325" t="s" s="19">
        <v>35</v>
      </c>
      <c r="T1325" t="s" s="19">
        <v>35</v>
      </c>
      <c r="U1325" t="s" s="19">
        <v>35</v>
      </c>
      <c r="V1325" t="s" s="19">
        <v>35</v>
      </c>
      <c r="W1325" t="s" s="19">
        <v>35</v>
      </c>
    </row>
    <row r="1326" ht="20.05" customHeight="1">
      <c r="A1326" s="15">
        <v>83</v>
      </c>
      <c r="B1326" t="s" s="16">
        <f>CONCATENATE($A1326,C1326,G1326,S1326,R1326)</f>
        <v>1508</v>
      </c>
      <c r="C1326" t="s" s="17">
        <v>52</v>
      </c>
      <c r="D1326" s="18">
        <v>4</v>
      </c>
      <c r="E1326" t="s" s="19">
        <v>1496</v>
      </c>
      <c r="F1326" s="18">
        <v>1</v>
      </c>
      <c r="G1326" s="18">
        <v>1</v>
      </c>
      <c r="H1326" t="s" s="19">
        <v>80</v>
      </c>
      <c r="I1326" t="s" s="19">
        <v>896</v>
      </c>
      <c r="J1326" s="18">
        <v>1124</v>
      </c>
      <c r="K1326" s="18">
        <v>570</v>
      </c>
      <c r="L1326" s="18">
        <v>1263</v>
      </c>
      <c r="M1326" s="20">
        <v>0.520793</v>
      </c>
      <c r="N1326" s="18">
        <v>8</v>
      </c>
      <c r="O1326" s="18">
        <v>1</v>
      </c>
      <c r="P1326" t="s" s="19">
        <v>35</v>
      </c>
      <c r="Q1326" t="s" s="19">
        <v>35</v>
      </c>
      <c r="R1326" t="s" s="19">
        <v>35</v>
      </c>
      <c r="S1326" t="s" s="19">
        <v>35</v>
      </c>
      <c r="T1326" t="s" s="19">
        <v>35</v>
      </c>
      <c r="U1326" t="s" s="19">
        <v>35</v>
      </c>
      <c r="V1326" t="s" s="19">
        <v>35</v>
      </c>
      <c r="W1326" t="s" s="19">
        <v>35</v>
      </c>
    </row>
    <row r="1327" ht="20.05" customHeight="1">
      <c r="A1327" s="15">
        <v>83</v>
      </c>
      <c r="B1327" t="s" s="16">
        <f>CONCATENATE($A1327,C1327,G1327,S1327,R1327)</f>
        <v>1509</v>
      </c>
      <c r="C1327" t="s" s="17">
        <v>37</v>
      </c>
      <c r="D1327" s="18">
        <v>4</v>
      </c>
      <c r="E1327" t="s" s="19">
        <v>1496</v>
      </c>
      <c r="F1327" s="18">
        <v>1</v>
      </c>
      <c r="G1327" s="18">
        <v>1</v>
      </c>
      <c r="H1327" t="s" s="19">
        <v>80</v>
      </c>
      <c r="I1327" t="s" s="19">
        <v>1135</v>
      </c>
      <c r="J1327" s="18">
        <v>6040</v>
      </c>
      <c r="K1327" s="18">
        <v>3028</v>
      </c>
      <c r="L1327" s="18">
        <v>9362</v>
      </c>
      <c r="M1327" s="20">
        <v>51.2331</v>
      </c>
      <c r="N1327" s="18">
        <v>8</v>
      </c>
      <c r="O1327" s="18">
        <v>1</v>
      </c>
      <c r="P1327" s="18">
        <v>3</v>
      </c>
      <c r="Q1327" s="18">
        <v>1</v>
      </c>
      <c r="R1327" s="18">
        <v>3</v>
      </c>
      <c r="S1327" t="s" s="19">
        <v>43</v>
      </c>
      <c r="T1327" s="18">
        <v>0</v>
      </c>
      <c r="U1327" s="18">
        <v>0</v>
      </c>
      <c r="V1327" s="18">
        <v>100000</v>
      </c>
      <c r="W1327" t="s" s="19">
        <v>55</v>
      </c>
    </row>
    <row r="1328" ht="20.05" customHeight="1">
      <c r="A1328" s="15">
        <v>83</v>
      </c>
      <c r="B1328" t="s" s="16">
        <f>CONCATENATE($A1328,C1328,G1328,S1328,R1328)</f>
        <v>1510</v>
      </c>
      <c r="C1328" t="s" s="17">
        <v>57</v>
      </c>
      <c r="D1328" s="18">
        <v>4</v>
      </c>
      <c r="E1328" t="s" s="19">
        <v>1496</v>
      </c>
      <c r="F1328" s="18">
        <v>0</v>
      </c>
      <c r="G1328" s="18">
        <v>0</v>
      </c>
      <c r="H1328" t="s" s="19">
        <v>80</v>
      </c>
      <c r="I1328" t="s" s="19">
        <v>909</v>
      </c>
      <c r="J1328" s="18">
        <v>4648</v>
      </c>
      <c r="K1328" s="18">
        <v>2332</v>
      </c>
      <c r="L1328" s="18">
        <v>6678</v>
      </c>
      <c r="M1328" s="20">
        <v>0.499978</v>
      </c>
      <c r="N1328" s="18">
        <v>4</v>
      </c>
      <c r="O1328" s="18">
        <v>1</v>
      </c>
      <c r="P1328" t="s" s="19">
        <v>35</v>
      </c>
      <c r="Q1328" t="s" s="19">
        <v>35</v>
      </c>
      <c r="R1328" t="s" s="19">
        <v>35</v>
      </c>
      <c r="S1328" t="s" s="19">
        <v>35</v>
      </c>
      <c r="T1328" t="s" s="19">
        <v>35</v>
      </c>
      <c r="U1328" t="s" s="19">
        <v>35</v>
      </c>
      <c r="V1328" t="s" s="19">
        <v>35</v>
      </c>
      <c r="W1328" t="s" s="19">
        <v>35</v>
      </c>
    </row>
    <row r="1329" ht="20.05" customHeight="1">
      <c r="A1329" s="15">
        <v>83</v>
      </c>
      <c r="B1329" t="s" s="16">
        <f>CONCATENATE($A1329,C1329,G1329,S1329,R1329)</f>
        <v>1511</v>
      </c>
      <c r="C1329" t="s" s="17">
        <v>60</v>
      </c>
      <c r="D1329" s="18">
        <v>4</v>
      </c>
      <c r="E1329" t="s" s="19">
        <v>1496</v>
      </c>
      <c r="F1329" s="18">
        <v>0</v>
      </c>
      <c r="G1329" s="18">
        <v>0</v>
      </c>
      <c r="H1329" t="s" s="19">
        <v>80</v>
      </c>
      <c r="I1329" t="s" s="19">
        <v>909</v>
      </c>
      <c r="J1329" s="18">
        <v>4648</v>
      </c>
      <c r="K1329" s="18">
        <v>2332</v>
      </c>
      <c r="L1329" s="18">
        <v>6678</v>
      </c>
      <c r="M1329" s="20">
        <v>0.720656</v>
      </c>
      <c r="N1329" s="18">
        <v>4</v>
      </c>
      <c r="O1329" s="18">
        <v>1</v>
      </c>
      <c r="P1329" t="s" s="19">
        <v>35</v>
      </c>
      <c r="Q1329" t="s" s="19">
        <v>35</v>
      </c>
      <c r="R1329" t="s" s="19">
        <v>35</v>
      </c>
      <c r="S1329" t="s" s="19">
        <v>35</v>
      </c>
      <c r="T1329" t="s" s="19">
        <v>35</v>
      </c>
      <c r="U1329" t="s" s="19">
        <v>35</v>
      </c>
      <c r="V1329" t="s" s="19">
        <v>35</v>
      </c>
      <c r="W1329" t="s" s="19">
        <v>35</v>
      </c>
    </row>
    <row r="1330" ht="20.05" customHeight="1">
      <c r="A1330" s="15">
        <v>83</v>
      </c>
      <c r="B1330" t="s" s="16">
        <f>CONCATENATE($A1330,C1330,G1330,S1330,R1330)</f>
        <v>1512</v>
      </c>
      <c r="C1330" t="s" s="17">
        <v>62</v>
      </c>
      <c r="D1330" s="18">
        <v>4</v>
      </c>
      <c r="E1330" t="s" s="19">
        <v>1496</v>
      </c>
      <c r="F1330" s="18">
        <v>0</v>
      </c>
      <c r="G1330" s="18">
        <v>0</v>
      </c>
      <c r="H1330" t="s" s="19">
        <v>80</v>
      </c>
      <c r="I1330" t="s" s="19">
        <v>909</v>
      </c>
      <c r="J1330" s="18">
        <v>4648</v>
      </c>
      <c r="K1330" s="18">
        <v>2332</v>
      </c>
      <c r="L1330" s="18">
        <v>6678</v>
      </c>
      <c r="M1330" s="20">
        <v>0.268508</v>
      </c>
      <c r="N1330" s="18">
        <v>4</v>
      </c>
      <c r="O1330" s="18">
        <v>1</v>
      </c>
      <c r="P1330" t="s" s="19">
        <v>35</v>
      </c>
      <c r="Q1330" t="s" s="19">
        <v>35</v>
      </c>
      <c r="R1330" t="s" s="19">
        <v>35</v>
      </c>
      <c r="S1330" t="s" s="19">
        <v>35</v>
      </c>
      <c r="T1330" t="s" s="19">
        <v>35</v>
      </c>
      <c r="U1330" t="s" s="19">
        <v>35</v>
      </c>
      <c r="V1330" t="s" s="19">
        <v>35</v>
      </c>
      <c r="W1330" t="s" s="19">
        <v>35</v>
      </c>
    </row>
    <row r="1331" ht="20.05" customHeight="1">
      <c r="A1331" s="15">
        <v>84</v>
      </c>
      <c r="B1331" t="s" s="16">
        <f>CONCATENATE($A1331,C1331,G1331,S1331,R1331)</f>
        <v>1513</v>
      </c>
      <c r="C1331" t="s" s="17">
        <v>31</v>
      </c>
      <c r="D1331" s="18">
        <v>4</v>
      </c>
      <c r="E1331" t="s" s="19">
        <v>1514</v>
      </c>
      <c r="F1331" s="18">
        <v>0</v>
      </c>
      <c r="G1331" s="18">
        <v>0</v>
      </c>
      <c r="H1331" t="s" s="19">
        <v>33</v>
      </c>
      <c r="I1331" t="s" s="19">
        <v>1515</v>
      </c>
      <c r="J1331" s="18">
        <v>10396</v>
      </c>
      <c r="K1331" s="18">
        <v>5206</v>
      </c>
      <c r="L1331" s="18">
        <v>17441</v>
      </c>
      <c r="M1331" s="20">
        <v>0.259746</v>
      </c>
      <c r="N1331" s="18">
        <v>8</v>
      </c>
      <c r="O1331" s="18">
        <v>1</v>
      </c>
      <c r="P1331" t="s" s="19">
        <v>35</v>
      </c>
      <c r="Q1331" t="s" s="19">
        <v>35</v>
      </c>
      <c r="R1331" t="s" s="19">
        <v>35</v>
      </c>
      <c r="S1331" t="s" s="19">
        <v>35</v>
      </c>
      <c r="T1331" t="s" s="19">
        <v>35</v>
      </c>
      <c r="U1331" t="s" s="19">
        <v>35</v>
      </c>
      <c r="V1331" t="s" s="19">
        <v>35</v>
      </c>
      <c r="W1331" t="s" s="19">
        <v>35</v>
      </c>
    </row>
    <row r="1332" ht="20.05" customHeight="1">
      <c r="A1332" s="15">
        <v>84</v>
      </c>
      <c r="B1332" t="s" s="16">
        <f>CONCATENATE($A1332,C1332,G1332,S1332,R1332)</f>
        <v>1516</v>
      </c>
      <c r="C1332" t="s" s="17">
        <v>37</v>
      </c>
      <c r="D1332" s="18">
        <v>4</v>
      </c>
      <c r="E1332" t="s" s="19">
        <v>1514</v>
      </c>
      <c r="F1332" s="18">
        <v>0</v>
      </c>
      <c r="G1332" s="18">
        <v>0</v>
      </c>
      <c r="H1332" t="s" s="19">
        <v>33</v>
      </c>
      <c r="I1332" t="s" s="19">
        <v>1515</v>
      </c>
      <c r="J1332" s="18">
        <v>10396</v>
      </c>
      <c r="K1332" s="18">
        <v>5206</v>
      </c>
      <c r="L1332" s="18">
        <v>17441</v>
      </c>
      <c r="M1332" s="20">
        <v>1.89144</v>
      </c>
      <c r="N1332" s="18">
        <v>8</v>
      </c>
      <c r="O1332" s="18">
        <v>1</v>
      </c>
      <c r="P1332" s="18">
        <v>13</v>
      </c>
      <c r="Q1332" s="18">
        <v>12</v>
      </c>
      <c r="R1332" s="18">
        <v>1</v>
      </c>
      <c r="S1332" t="s" s="19">
        <v>38</v>
      </c>
      <c r="T1332" s="18">
        <v>0</v>
      </c>
      <c r="U1332" s="18">
        <v>0</v>
      </c>
      <c r="V1332" s="18">
        <v>100000</v>
      </c>
      <c r="W1332" t="s" s="19">
        <v>39</v>
      </c>
    </row>
    <row r="1333" ht="20.05" customHeight="1">
      <c r="A1333" s="15">
        <v>84</v>
      </c>
      <c r="B1333" t="s" s="16">
        <f>CONCATENATE($A1333,C1333,G1333,S1333,R1333)</f>
        <v>1517</v>
      </c>
      <c r="C1333" t="s" s="17">
        <v>37</v>
      </c>
      <c r="D1333" s="18">
        <v>4</v>
      </c>
      <c r="E1333" t="s" s="19">
        <v>1514</v>
      </c>
      <c r="F1333" s="18">
        <v>0</v>
      </c>
      <c r="G1333" s="18">
        <v>0</v>
      </c>
      <c r="H1333" t="s" s="19">
        <v>33</v>
      </c>
      <c r="I1333" t="s" s="19">
        <v>1515</v>
      </c>
      <c r="J1333" s="18">
        <v>10396</v>
      </c>
      <c r="K1333" s="18">
        <v>5206</v>
      </c>
      <c r="L1333" s="18">
        <v>17441</v>
      </c>
      <c r="M1333" s="20">
        <v>0.793009</v>
      </c>
      <c r="N1333" s="18">
        <v>8</v>
      </c>
      <c r="O1333" s="18">
        <v>1</v>
      </c>
      <c r="P1333" s="18">
        <v>6</v>
      </c>
      <c r="Q1333" s="18">
        <v>5</v>
      </c>
      <c r="R1333" s="18">
        <v>3</v>
      </c>
      <c r="S1333" t="s" s="19">
        <v>38</v>
      </c>
      <c r="T1333" s="18">
        <v>0</v>
      </c>
      <c r="U1333" s="18">
        <v>0</v>
      </c>
      <c r="V1333" s="18">
        <v>100000</v>
      </c>
      <c r="W1333" t="s" s="19">
        <v>39</v>
      </c>
    </row>
    <row r="1334" ht="20.05" customHeight="1">
      <c r="A1334" s="15">
        <v>84</v>
      </c>
      <c r="B1334" t="s" s="16">
        <f>CONCATENATE($A1334,C1334,G1334,S1334,R1334)</f>
        <v>1518</v>
      </c>
      <c r="C1334" t="s" s="17">
        <v>37</v>
      </c>
      <c r="D1334" s="18">
        <v>4</v>
      </c>
      <c r="E1334" t="s" s="19">
        <v>1514</v>
      </c>
      <c r="F1334" s="18">
        <v>0</v>
      </c>
      <c r="G1334" s="18">
        <v>0</v>
      </c>
      <c r="H1334" t="s" s="19">
        <v>33</v>
      </c>
      <c r="I1334" t="s" s="19">
        <v>1515</v>
      </c>
      <c r="J1334" s="18">
        <v>10396</v>
      </c>
      <c r="K1334" s="18">
        <v>5206</v>
      </c>
      <c r="L1334" s="18">
        <v>17441</v>
      </c>
      <c r="M1334" s="20">
        <v>0.660878</v>
      </c>
      <c r="N1334" s="18">
        <v>8</v>
      </c>
      <c r="O1334" s="18">
        <v>1</v>
      </c>
      <c r="P1334" s="18">
        <v>5</v>
      </c>
      <c r="Q1334" s="18">
        <v>4</v>
      </c>
      <c r="R1334" s="18">
        <v>5</v>
      </c>
      <c r="S1334" t="s" s="19">
        <v>38</v>
      </c>
      <c r="T1334" s="18">
        <v>0</v>
      </c>
      <c r="U1334" s="18">
        <v>0</v>
      </c>
      <c r="V1334" s="18">
        <v>100000</v>
      </c>
      <c r="W1334" t="s" s="19">
        <v>39</v>
      </c>
    </row>
    <row r="1335" ht="20.05" customHeight="1">
      <c r="A1335" s="15">
        <v>84</v>
      </c>
      <c r="B1335" t="s" s="16">
        <f>CONCATENATE($A1335,C1335,G1335,S1335,R1335)</f>
        <v>1519</v>
      </c>
      <c r="C1335" t="s" s="17">
        <v>37</v>
      </c>
      <c r="D1335" s="18">
        <v>4</v>
      </c>
      <c r="E1335" t="s" s="19">
        <v>1514</v>
      </c>
      <c r="F1335" s="18">
        <v>0</v>
      </c>
      <c r="G1335" s="18">
        <v>0</v>
      </c>
      <c r="H1335" t="s" s="19">
        <v>33</v>
      </c>
      <c r="I1335" t="s" s="19">
        <v>1515</v>
      </c>
      <c r="J1335" s="18">
        <v>10396</v>
      </c>
      <c r="K1335" s="18">
        <v>5206</v>
      </c>
      <c r="L1335" s="18">
        <v>17441</v>
      </c>
      <c r="M1335" s="20">
        <v>1.90472</v>
      </c>
      <c r="N1335" s="18">
        <v>8</v>
      </c>
      <c r="O1335" s="18">
        <v>1</v>
      </c>
      <c r="P1335" s="18">
        <v>13</v>
      </c>
      <c r="Q1335" s="18">
        <v>12</v>
      </c>
      <c r="R1335" s="18">
        <v>1</v>
      </c>
      <c r="S1335" t="s" s="19">
        <v>43</v>
      </c>
      <c r="T1335" s="18">
        <v>0</v>
      </c>
      <c r="U1335" s="18">
        <v>0</v>
      </c>
      <c r="V1335" s="18">
        <v>100000</v>
      </c>
      <c r="W1335" t="s" s="19">
        <v>39</v>
      </c>
    </row>
    <row r="1336" ht="20.05" customHeight="1">
      <c r="A1336" s="15">
        <v>84</v>
      </c>
      <c r="B1336" t="s" s="16">
        <f>CONCATENATE($A1336,C1336,G1336,S1336,R1336)</f>
        <v>1520</v>
      </c>
      <c r="C1336" t="s" s="17">
        <v>37</v>
      </c>
      <c r="D1336" s="18">
        <v>4</v>
      </c>
      <c r="E1336" t="s" s="19">
        <v>1514</v>
      </c>
      <c r="F1336" s="18">
        <v>0</v>
      </c>
      <c r="G1336" s="18">
        <v>0</v>
      </c>
      <c r="H1336" t="s" s="19">
        <v>33</v>
      </c>
      <c r="I1336" t="s" s="19">
        <v>1515</v>
      </c>
      <c r="J1336" s="18">
        <v>10396</v>
      </c>
      <c r="K1336" s="18">
        <v>5206</v>
      </c>
      <c r="L1336" s="18">
        <v>17441</v>
      </c>
      <c r="M1336" s="20">
        <v>0.796003</v>
      </c>
      <c r="N1336" s="18">
        <v>8</v>
      </c>
      <c r="O1336" s="18">
        <v>1</v>
      </c>
      <c r="P1336" s="18">
        <v>6</v>
      </c>
      <c r="Q1336" s="18">
        <v>5</v>
      </c>
      <c r="R1336" s="18">
        <v>3</v>
      </c>
      <c r="S1336" t="s" s="19">
        <v>43</v>
      </c>
      <c r="T1336" s="18">
        <v>0</v>
      </c>
      <c r="U1336" s="18">
        <v>0</v>
      </c>
      <c r="V1336" s="18">
        <v>100000</v>
      </c>
      <c r="W1336" t="s" s="19">
        <v>39</v>
      </c>
    </row>
    <row r="1337" ht="20.05" customHeight="1">
      <c r="A1337" s="15">
        <v>84</v>
      </c>
      <c r="B1337" t="s" s="16">
        <f>CONCATENATE($A1337,C1337,G1337,S1337,R1337)</f>
        <v>1521</v>
      </c>
      <c r="C1337" t="s" s="17">
        <v>37</v>
      </c>
      <c r="D1337" s="18">
        <v>4</v>
      </c>
      <c r="E1337" t="s" s="19">
        <v>1514</v>
      </c>
      <c r="F1337" s="18">
        <v>0</v>
      </c>
      <c r="G1337" s="18">
        <v>0</v>
      </c>
      <c r="H1337" t="s" s="19">
        <v>33</v>
      </c>
      <c r="I1337" t="s" s="19">
        <v>1515</v>
      </c>
      <c r="J1337" s="18">
        <v>10396</v>
      </c>
      <c r="K1337" s="18">
        <v>5206</v>
      </c>
      <c r="L1337" s="18">
        <v>17441</v>
      </c>
      <c r="M1337" s="20">
        <v>0.6589970000000001</v>
      </c>
      <c r="N1337" s="18">
        <v>8</v>
      </c>
      <c r="O1337" s="18">
        <v>1</v>
      </c>
      <c r="P1337" s="18">
        <v>5</v>
      </c>
      <c r="Q1337" s="18">
        <v>4</v>
      </c>
      <c r="R1337" s="18">
        <v>5</v>
      </c>
      <c r="S1337" t="s" s="19">
        <v>43</v>
      </c>
      <c r="T1337" s="18">
        <v>0</v>
      </c>
      <c r="U1337" s="18">
        <v>0</v>
      </c>
      <c r="V1337" s="18">
        <v>100000</v>
      </c>
      <c r="W1337" t="s" s="19">
        <v>39</v>
      </c>
    </row>
    <row r="1338" ht="20.05" customHeight="1">
      <c r="A1338" s="15">
        <v>84</v>
      </c>
      <c r="B1338" t="s" s="16">
        <f>CONCATENATE($A1338,C1338,G1338,S1338,R1338)</f>
        <v>1522</v>
      </c>
      <c r="C1338" t="s" s="17">
        <v>37</v>
      </c>
      <c r="D1338" s="18">
        <v>4</v>
      </c>
      <c r="E1338" t="s" s="19">
        <v>1514</v>
      </c>
      <c r="F1338" s="18">
        <v>0</v>
      </c>
      <c r="G1338" s="18">
        <v>0</v>
      </c>
      <c r="H1338" t="s" s="19">
        <v>33</v>
      </c>
      <c r="I1338" t="s" s="19">
        <v>1515</v>
      </c>
      <c r="J1338" s="18">
        <v>10396</v>
      </c>
      <c r="K1338" s="18">
        <v>5206</v>
      </c>
      <c r="L1338" s="18">
        <v>17441</v>
      </c>
      <c r="M1338" s="20">
        <v>1.90511</v>
      </c>
      <c r="N1338" s="18">
        <v>8</v>
      </c>
      <c r="O1338" s="18">
        <v>1</v>
      </c>
      <c r="P1338" s="18">
        <v>13</v>
      </c>
      <c r="Q1338" s="18">
        <v>12</v>
      </c>
      <c r="R1338" s="18">
        <v>1</v>
      </c>
      <c r="S1338" t="s" s="19">
        <v>47</v>
      </c>
      <c r="T1338" s="18">
        <v>0</v>
      </c>
      <c r="U1338" s="18">
        <v>0</v>
      </c>
      <c r="V1338" s="18">
        <v>100000</v>
      </c>
      <c r="W1338" t="s" s="19">
        <v>39</v>
      </c>
    </row>
    <row r="1339" ht="20.05" customHeight="1">
      <c r="A1339" s="15">
        <v>84</v>
      </c>
      <c r="B1339" t="s" s="16">
        <f>CONCATENATE($A1339,C1339,G1339,S1339,R1339)</f>
        <v>1523</v>
      </c>
      <c r="C1339" t="s" s="17">
        <v>37</v>
      </c>
      <c r="D1339" s="18">
        <v>4</v>
      </c>
      <c r="E1339" t="s" s="19">
        <v>1514</v>
      </c>
      <c r="F1339" s="18">
        <v>0</v>
      </c>
      <c r="G1339" s="18">
        <v>0</v>
      </c>
      <c r="H1339" t="s" s="19">
        <v>33</v>
      </c>
      <c r="I1339" t="s" s="19">
        <v>1515</v>
      </c>
      <c r="J1339" s="18">
        <v>10396</v>
      </c>
      <c r="K1339" s="18">
        <v>5206</v>
      </c>
      <c r="L1339" s="18">
        <v>17441</v>
      </c>
      <c r="M1339" s="20">
        <v>0.790135</v>
      </c>
      <c r="N1339" s="18">
        <v>8</v>
      </c>
      <c r="O1339" s="18">
        <v>1</v>
      </c>
      <c r="P1339" s="18">
        <v>6</v>
      </c>
      <c r="Q1339" s="18">
        <v>5</v>
      </c>
      <c r="R1339" s="18">
        <v>3</v>
      </c>
      <c r="S1339" t="s" s="19">
        <v>47</v>
      </c>
      <c r="T1339" s="18">
        <v>0</v>
      </c>
      <c r="U1339" s="18">
        <v>0</v>
      </c>
      <c r="V1339" s="18">
        <v>100000</v>
      </c>
      <c r="W1339" t="s" s="19">
        <v>39</v>
      </c>
    </row>
    <row r="1340" ht="20.05" customHeight="1">
      <c r="A1340" s="15">
        <v>84</v>
      </c>
      <c r="B1340" t="s" s="16">
        <f>CONCATENATE($A1340,C1340,G1340,S1340,R1340)</f>
        <v>1524</v>
      </c>
      <c r="C1340" t="s" s="17">
        <v>37</v>
      </c>
      <c r="D1340" s="18">
        <v>4</v>
      </c>
      <c r="E1340" t="s" s="19">
        <v>1514</v>
      </c>
      <c r="F1340" s="18">
        <v>0</v>
      </c>
      <c r="G1340" s="18">
        <v>0</v>
      </c>
      <c r="H1340" t="s" s="19">
        <v>33</v>
      </c>
      <c r="I1340" t="s" s="19">
        <v>1515</v>
      </c>
      <c r="J1340" s="18">
        <v>10396</v>
      </c>
      <c r="K1340" s="18">
        <v>5206</v>
      </c>
      <c r="L1340" s="18">
        <v>17441</v>
      </c>
      <c r="M1340" s="20">
        <v>0.661901</v>
      </c>
      <c r="N1340" s="18">
        <v>8</v>
      </c>
      <c r="O1340" s="18">
        <v>1</v>
      </c>
      <c r="P1340" s="18">
        <v>5</v>
      </c>
      <c r="Q1340" s="18">
        <v>4</v>
      </c>
      <c r="R1340" s="18">
        <v>5</v>
      </c>
      <c r="S1340" t="s" s="19">
        <v>47</v>
      </c>
      <c r="T1340" s="18">
        <v>0</v>
      </c>
      <c r="U1340" s="18">
        <v>0</v>
      </c>
      <c r="V1340" s="18">
        <v>100000</v>
      </c>
      <c r="W1340" t="s" s="19">
        <v>39</v>
      </c>
    </row>
    <row r="1341" ht="20.05" customHeight="1">
      <c r="A1341" s="15">
        <v>84</v>
      </c>
      <c r="B1341" t="s" s="16">
        <f>CONCATENATE($A1341,C1341,G1341,S1341,R1341)</f>
        <v>1525</v>
      </c>
      <c r="C1341" t="s" s="17">
        <v>31</v>
      </c>
      <c r="D1341" s="18">
        <v>4</v>
      </c>
      <c r="E1341" t="s" s="19">
        <v>1514</v>
      </c>
      <c r="F1341" s="18">
        <v>0</v>
      </c>
      <c r="G1341" s="18">
        <v>1</v>
      </c>
      <c r="H1341" t="s" s="19">
        <v>33</v>
      </c>
      <c r="I1341" t="s" s="19">
        <v>1515</v>
      </c>
      <c r="J1341" s="18">
        <v>10417</v>
      </c>
      <c r="K1341" s="18">
        <v>5227</v>
      </c>
      <c r="L1341" s="18">
        <v>17483</v>
      </c>
      <c r="M1341" s="20">
        <v>0.263398</v>
      </c>
      <c r="N1341" s="18">
        <v>8</v>
      </c>
      <c r="O1341" s="18">
        <v>1</v>
      </c>
      <c r="P1341" t="s" s="19">
        <v>35</v>
      </c>
      <c r="Q1341" t="s" s="19">
        <v>35</v>
      </c>
      <c r="R1341" t="s" s="19">
        <v>35</v>
      </c>
      <c r="S1341" t="s" s="19">
        <v>35</v>
      </c>
      <c r="T1341" t="s" s="19">
        <v>35</v>
      </c>
      <c r="U1341" t="s" s="19">
        <v>35</v>
      </c>
      <c r="V1341" t="s" s="19">
        <v>35</v>
      </c>
      <c r="W1341" t="s" s="19">
        <v>35</v>
      </c>
    </row>
    <row r="1342" ht="20.05" customHeight="1">
      <c r="A1342" s="15">
        <v>84</v>
      </c>
      <c r="B1342" t="s" s="16">
        <f>CONCATENATE($A1342,C1342,G1342,S1342,R1342)</f>
        <v>1526</v>
      </c>
      <c r="C1342" t="s" s="17">
        <v>52</v>
      </c>
      <c r="D1342" s="18">
        <v>4</v>
      </c>
      <c r="E1342" t="s" s="19">
        <v>1514</v>
      </c>
      <c r="F1342" s="18">
        <v>0</v>
      </c>
      <c r="G1342" s="18">
        <v>1</v>
      </c>
      <c r="H1342" t="s" s="19">
        <v>33</v>
      </c>
      <c r="I1342" t="s" s="19">
        <v>896</v>
      </c>
      <c r="J1342" s="18">
        <v>1368</v>
      </c>
      <c r="K1342" s="18">
        <v>692</v>
      </c>
      <c r="L1342" s="18">
        <v>1578</v>
      </c>
      <c r="M1342" s="20">
        <v>2.88414</v>
      </c>
      <c r="N1342" s="18">
        <v>8</v>
      </c>
      <c r="O1342" s="18">
        <v>1</v>
      </c>
      <c r="P1342" t="s" s="19">
        <v>35</v>
      </c>
      <c r="Q1342" t="s" s="19">
        <v>35</v>
      </c>
      <c r="R1342" t="s" s="19">
        <v>35</v>
      </c>
      <c r="S1342" t="s" s="19">
        <v>35</v>
      </c>
      <c r="T1342" t="s" s="19">
        <v>35</v>
      </c>
      <c r="U1342" t="s" s="19">
        <v>35</v>
      </c>
      <c r="V1342" t="s" s="19">
        <v>35</v>
      </c>
      <c r="W1342" t="s" s="19">
        <v>35</v>
      </c>
    </row>
    <row r="1343" ht="20.05" customHeight="1">
      <c r="A1343" s="15">
        <v>84</v>
      </c>
      <c r="B1343" t="s" s="16">
        <f>CONCATENATE($A1343,C1343,G1343,S1343,R1343)</f>
        <v>1527</v>
      </c>
      <c r="C1343" t="s" s="17">
        <v>37</v>
      </c>
      <c r="D1343" s="18">
        <v>4</v>
      </c>
      <c r="E1343" t="s" s="19">
        <v>1514</v>
      </c>
      <c r="F1343" s="18">
        <v>0</v>
      </c>
      <c r="G1343" s="18">
        <v>1</v>
      </c>
      <c r="H1343" t="s" s="19">
        <v>33</v>
      </c>
      <c r="I1343" t="s" s="19">
        <v>1515</v>
      </c>
      <c r="J1343" s="18">
        <v>10396</v>
      </c>
      <c r="K1343" s="18">
        <v>5206</v>
      </c>
      <c r="L1343" s="18">
        <v>17441</v>
      </c>
      <c r="M1343" s="20">
        <v>0.792947</v>
      </c>
      <c r="N1343" s="18">
        <v>8</v>
      </c>
      <c r="O1343" s="18">
        <v>1</v>
      </c>
      <c r="P1343" s="18">
        <v>6</v>
      </c>
      <c r="Q1343" s="18">
        <v>5</v>
      </c>
      <c r="R1343" s="18">
        <v>3</v>
      </c>
      <c r="S1343" t="s" s="19">
        <v>43</v>
      </c>
      <c r="T1343" s="18">
        <v>0</v>
      </c>
      <c r="U1343" s="18">
        <v>0</v>
      </c>
      <c r="V1343" s="18">
        <v>100000</v>
      </c>
      <c r="W1343" t="s" s="19">
        <v>55</v>
      </c>
    </row>
    <row r="1344" ht="20.05" customHeight="1">
      <c r="A1344" s="15">
        <v>84</v>
      </c>
      <c r="B1344" t="s" s="16">
        <f>CONCATENATE($A1344,C1344,G1344,S1344,R1344)</f>
        <v>1528</v>
      </c>
      <c r="C1344" t="s" s="17">
        <v>57</v>
      </c>
      <c r="D1344" s="18">
        <v>4</v>
      </c>
      <c r="E1344" t="s" s="19">
        <v>1514</v>
      </c>
      <c r="F1344" s="18">
        <v>0</v>
      </c>
      <c r="G1344" s="18">
        <v>0</v>
      </c>
      <c r="H1344" t="s" s="19">
        <v>63</v>
      </c>
      <c r="I1344" t="s" s="19">
        <v>909</v>
      </c>
      <c r="J1344" s="18">
        <v>9408</v>
      </c>
      <c r="K1344" s="18">
        <v>4712</v>
      </c>
      <c r="L1344" s="18">
        <v>15458</v>
      </c>
      <c r="M1344" s="20">
        <v>1814.01</v>
      </c>
      <c r="N1344" s="18">
        <v>4</v>
      </c>
      <c r="O1344" s="18">
        <v>1</v>
      </c>
      <c r="P1344" t="s" s="19">
        <v>35</v>
      </c>
      <c r="Q1344" t="s" s="19">
        <v>35</v>
      </c>
      <c r="R1344" t="s" s="19">
        <v>35</v>
      </c>
      <c r="S1344" t="s" s="19">
        <v>35</v>
      </c>
      <c r="T1344" t="s" s="19">
        <v>35</v>
      </c>
      <c r="U1344" t="s" s="19">
        <v>35</v>
      </c>
      <c r="V1344" t="s" s="19">
        <v>35</v>
      </c>
      <c r="W1344" t="s" s="19">
        <v>35</v>
      </c>
    </row>
    <row r="1345" ht="20.05" customHeight="1">
      <c r="A1345" s="15">
        <v>84</v>
      </c>
      <c r="B1345" t="s" s="16">
        <f>CONCATENATE($A1345,C1345,G1345,S1345,R1345)</f>
        <v>1529</v>
      </c>
      <c r="C1345" t="s" s="17">
        <v>60</v>
      </c>
      <c r="D1345" s="18">
        <v>4</v>
      </c>
      <c r="E1345" t="s" s="19">
        <v>1514</v>
      </c>
      <c r="F1345" s="18">
        <v>0</v>
      </c>
      <c r="G1345" s="18">
        <v>0</v>
      </c>
      <c r="H1345" t="s" s="19">
        <v>63</v>
      </c>
      <c r="I1345" t="s" s="19">
        <v>909</v>
      </c>
      <c r="J1345" s="18">
        <v>10968</v>
      </c>
      <c r="K1345" s="18">
        <v>5492</v>
      </c>
      <c r="L1345" s="18">
        <v>18446</v>
      </c>
      <c r="M1345" s="20">
        <v>1812.3</v>
      </c>
      <c r="N1345" s="18">
        <v>4</v>
      </c>
      <c r="O1345" s="18">
        <v>1</v>
      </c>
      <c r="P1345" t="s" s="19">
        <v>35</v>
      </c>
      <c r="Q1345" t="s" s="19">
        <v>35</v>
      </c>
      <c r="R1345" t="s" s="19">
        <v>35</v>
      </c>
      <c r="S1345" t="s" s="19">
        <v>35</v>
      </c>
      <c r="T1345" t="s" s="19">
        <v>35</v>
      </c>
      <c r="U1345" t="s" s="19">
        <v>35</v>
      </c>
      <c r="V1345" t="s" s="19">
        <v>35</v>
      </c>
      <c r="W1345" t="s" s="19">
        <v>35</v>
      </c>
    </row>
    <row r="1346" ht="20.05" customHeight="1">
      <c r="A1346" s="15">
        <v>84</v>
      </c>
      <c r="B1346" t="s" s="16">
        <f>CONCATENATE($A1346,C1346,G1346,S1346,R1346)</f>
        <v>1530</v>
      </c>
      <c r="C1346" t="s" s="17">
        <v>62</v>
      </c>
      <c r="D1346" s="18">
        <v>4</v>
      </c>
      <c r="E1346" t="s" s="19">
        <v>1514</v>
      </c>
      <c r="F1346" s="18">
        <v>0</v>
      </c>
      <c r="G1346" s="18">
        <v>0</v>
      </c>
      <c r="H1346" t="s" s="19">
        <v>63</v>
      </c>
      <c r="I1346" t="s" s="19">
        <v>909</v>
      </c>
      <c r="J1346" s="18">
        <v>11608</v>
      </c>
      <c r="K1346" s="18">
        <v>5812</v>
      </c>
      <c r="L1346" s="18">
        <v>19582</v>
      </c>
      <c r="M1346" s="20">
        <v>1800.24</v>
      </c>
      <c r="N1346" s="18">
        <v>4</v>
      </c>
      <c r="O1346" s="18">
        <v>1</v>
      </c>
      <c r="P1346" t="s" s="19">
        <v>35</v>
      </c>
      <c r="Q1346" t="s" s="19">
        <v>35</v>
      </c>
      <c r="R1346" t="s" s="19">
        <v>35</v>
      </c>
      <c r="S1346" t="s" s="19">
        <v>35</v>
      </c>
      <c r="T1346" t="s" s="19">
        <v>35</v>
      </c>
      <c r="U1346" t="s" s="19">
        <v>35</v>
      </c>
      <c r="V1346" t="s" s="19">
        <v>35</v>
      </c>
      <c r="W1346" t="s" s="19">
        <v>35</v>
      </c>
    </row>
    <row r="1347" ht="20.05" customHeight="1">
      <c r="A1347" s="15">
        <v>85</v>
      </c>
      <c r="B1347" t="s" s="16">
        <f>CONCATENATE($A1347,C1347,G1347,S1347,R1347)</f>
        <v>1531</v>
      </c>
      <c r="C1347" t="s" s="17">
        <v>31</v>
      </c>
      <c r="D1347" s="18">
        <v>4</v>
      </c>
      <c r="E1347" t="s" s="19">
        <v>1373</v>
      </c>
      <c r="F1347" s="18">
        <v>0</v>
      </c>
      <c r="G1347" s="18">
        <v>0</v>
      </c>
      <c r="H1347" t="s" s="19">
        <v>33</v>
      </c>
      <c r="I1347" t="s" s="19">
        <v>1374</v>
      </c>
      <c r="J1347" s="18">
        <v>4416</v>
      </c>
      <c r="K1347" s="18">
        <v>2216</v>
      </c>
      <c r="L1347" s="18">
        <v>6556</v>
      </c>
      <c r="M1347" s="20">
        <v>0.0654465</v>
      </c>
      <c r="N1347" s="18">
        <v>8</v>
      </c>
      <c r="O1347" s="18">
        <v>1</v>
      </c>
      <c r="P1347" t="s" s="19">
        <v>35</v>
      </c>
      <c r="Q1347" t="s" s="19">
        <v>35</v>
      </c>
      <c r="R1347" t="s" s="19">
        <v>35</v>
      </c>
      <c r="S1347" t="s" s="19">
        <v>35</v>
      </c>
      <c r="T1347" t="s" s="19">
        <v>35</v>
      </c>
      <c r="U1347" t="s" s="19">
        <v>35</v>
      </c>
      <c r="V1347" t="s" s="19">
        <v>35</v>
      </c>
      <c r="W1347" t="s" s="19">
        <v>35</v>
      </c>
    </row>
    <row r="1348" ht="20.05" customHeight="1">
      <c r="A1348" s="15">
        <v>85</v>
      </c>
      <c r="B1348" t="s" s="16">
        <f>CONCATENATE($A1348,C1348,G1348,S1348,R1348)</f>
        <v>1532</v>
      </c>
      <c r="C1348" t="s" s="17">
        <v>37</v>
      </c>
      <c r="D1348" s="18">
        <v>4</v>
      </c>
      <c r="E1348" t="s" s="19">
        <v>1373</v>
      </c>
      <c r="F1348" s="18">
        <v>0</v>
      </c>
      <c r="G1348" s="18">
        <v>0</v>
      </c>
      <c r="H1348" t="s" s="19">
        <v>33</v>
      </c>
      <c r="I1348" t="s" s="19">
        <v>1374</v>
      </c>
      <c r="J1348" s="18">
        <v>4416</v>
      </c>
      <c r="K1348" s="18">
        <v>2216</v>
      </c>
      <c r="L1348" s="18">
        <v>6556</v>
      </c>
      <c r="M1348" s="20">
        <v>0.123245</v>
      </c>
      <c r="N1348" s="18">
        <v>8</v>
      </c>
      <c r="O1348" s="18">
        <v>1</v>
      </c>
      <c r="P1348" s="18">
        <v>4</v>
      </c>
      <c r="Q1348" s="18">
        <v>3</v>
      </c>
      <c r="R1348" s="18">
        <v>1</v>
      </c>
      <c r="S1348" t="s" s="19">
        <v>38</v>
      </c>
      <c r="T1348" s="18">
        <v>0</v>
      </c>
      <c r="U1348" s="18">
        <v>0</v>
      </c>
      <c r="V1348" s="18">
        <v>100000</v>
      </c>
      <c r="W1348" t="s" s="19">
        <v>39</v>
      </c>
    </row>
    <row r="1349" ht="20.05" customHeight="1">
      <c r="A1349" s="15">
        <v>85</v>
      </c>
      <c r="B1349" t="s" s="16">
        <f>CONCATENATE($A1349,C1349,G1349,S1349,R1349)</f>
        <v>1533</v>
      </c>
      <c r="C1349" t="s" s="17">
        <v>37</v>
      </c>
      <c r="D1349" s="18">
        <v>4</v>
      </c>
      <c r="E1349" t="s" s="19">
        <v>1373</v>
      </c>
      <c r="F1349" s="18">
        <v>0</v>
      </c>
      <c r="G1349" s="18">
        <v>0</v>
      </c>
      <c r="H1349" t="s" s="19">
        <v>33</v>
      </c>
      <c r="I1349" t="s" s="19">
        <v>1374</v>
      </c>
      <c r="J1349" s="18">
        <v>4416</v>
      </c>
      <c r="K1349" s="18">
        <v>2216</v>
      </c>
      <c r="L1349" s="18">
        <v>6556</v>
      </c>
      <c r="M1349" s="20">
        <v>0.0771647</v>
      </c>
      <c r="N1349" s="18">
        <v>8</v>
      </c>
      <c r="O1349" s="18">
        <v>1</v>
      </c>
      <c r="P1349" s="18">
        <v>3</v>
      </c>
      <c r="Q1349" s="18">
        <v>2</v>
      </c>
      <c r="R1349" s="18">
        <v>3</v>
      </c>
      <c r="S1349" t="s" s="19">
        <v>38</v>
      </c>
      <c r="T1349" s="18">
        <v>0</v>
      </c>
      <c r="U1349" s="18">
        <v>0</v>
      </c>
      <c r="V1349" s="18">
        <v>100000</v>
      </c>
      <c r="W1349" t="s" s="19">
        <v>39</v>
      </c>
    </row>
    <row r="1350" ht="20.05" customHeight="1">
      <c r="A1350" s="15">
        <v>85</v>
      </c>
      <c r="B1350" t="s" s="16">
        <f>CONCATENATE($A1350,C1350,G1350,S1350,R1350)</f>
        <v>1534</v>
      </c>
      <c r="C1350" t="s" s="17">
        <v>37</v>
      </c>
      <c r="D1350" s="18">
        <v>4</v>
      </c>
      <c r="E1350" t="s" s="19">
        <v>1373</v>
      </c>
      <c r="F1350" s="18">
        <v>0</v>
      </c>
      <c r="G1350" s="18">
        <v>0</v>
      </c>
      <c r="H1350" t="s" s="19">
        <v>33</v>
      </c>
      <c r="I1350" t="s" s="19">
        <v>1374</v>
      </c>
      <c r="J1350" s="18">
        <v>4416</v>
      </c>
      <c r="K1350" s="18">
        <v>2216</v>
      </c>
      <c r="L1350" s="18">
        <v>6556</v>
      </c>
      <c r="M1350" s="20">
        <v>0.077776</v>
      </c>
      <c r="N1350" s="18">
        <v>8</v>
      </c>
      <c r="O1350" s="18">
        <v>1</v>
      </c>
      <c r="P1350" s="18">
        <v>3</v>
      </c>
      <c r="Q1350" s="18">
        <v>2</v>
      </c>
      <c r="R1350" s="18">
        <v>5</v>
      </c>
      <c r="S1350" t="s" s="19">
        <v>38</v>
      </c>
      <c r="T1350" s="18">
        <v>0</v>
      </c>
      <c r="U1350" s="18">
        <v>0</v>
      </c>
      <c r="V1350" s="18">
        <v>100000</v>
      </c>
      <c r="W1350" t="s" s="19">
        <v>39</v>
      </c>
    </row>
    <row r="1351" ht="20.05" customHeight="1">
      <c r="A1351" s="15">
        <v>85</v>
      </c>
      <c r="B1351" t="s" s="16">
        <f>CONCATENATE($A1351,C1351,G1351,S1351,R1351)</f>
        <v>1535</v>
      </c>
      <c r="C1351" t="s" s="17">
        <v>37</v>
      </c>
      <c r="D1351" s="18">
        <v>4</v>
      </c>
      <c r="E1351" t="s" s="19">
        <v>1373</v>
      </c>
      <c r="F1351" s="18">
        <v>0</v>
      </c>
      <c r="G1351" s="18">
        <v>0</v>
      </c>
      <c r="H1351" t="s" s="19">
        <v>33</v>
      </c>
      <c r="I1351" t="s" s="19">
        <v>1374</v>
      </c>
      <c r="J1351" s="18">
        <v>4416</v>
      </c>
      <c r="K1351" s="18">
        <v>2216</v>
      </c>
      <c r="L1351" s="18">
        <v>6556</v>
      </c>
      <c r="M1351" s="20">
        <v>0.123764</v>
      </c>
      <c r="N1351" s="18">
        <v>8</v>
      </c>
      <c r="O1351" s="18">
        <v>1</v>
      </c>
      <c r="P1351" s="18">
        <v>4</v>
      </c>
      <c r="Q1351" s="18">
        <v>3</v>
      </c>
      <c r="R1351" s="18">
        <v>1</v>
      </c>
      <c r="S1351" t="s" s="19">
        <v>43</v>
      </c>
      <c r="T1351" s="18">
        <v>0</v>
      </c>
      <c r="U1351" s="18">
        <v>0</v>
      </c>
      <c r="V1351" s="18">
        <v>100000</v>
      </c>
      <c r="W1351" t="s" s="19">
        <v>39</v>
      </c>
    </row>
    <row r="1352" ht="20.05" customHeight="1">
      <c r="A1352" s="15">
        <v>85</v>
      </c>
      <c r="B1352" t="s" s="16">
        <f>CONCATENATE($A1352,C1352,G1352,S1352,R1352)</f>
        <v>1536</v>
      </c>
      <c r="C1352" t="s" s="17">
        <v>37</v>
      </c>
      <c r="D1352" s="18">
        <v>4</v>
      </c>
      <c r="E1352" t="s" s="19">
        <v>1373</v>
      </c>
      <c r="F1352" s="18">
        <v>0</v>
      </c>
      <c r="G1352" s="18">
        <v>0</v>
      </c>
      <c r="H1352" t="s" s="19">
        <v>33</v>
      </c>
      <c r="I1352" t="s" s="19">
        <v>1374</v>
      </c>
      <c r="J1352" s="18">
        <v>4416</v>
      </c>
      <c r="K1352" s="18">
        <v>2216</v>
      </c>
      <c r="L1352" s="18">
        <v>6556</v>
      </c>
      <c r="M1352" s="20">
        <v>0.07701909999999999</v>
      </c>
      <c r="N1352" s="18">
        <v>8</v>
      </c>
      <c r="O1352" s="18">
        <v>1</v>
      </c>
      <c r="P1352" s="18">
        <v>3</v>
      </c>
      <c r="Q1352" s="18">
        <v>2</v>
      </c>
      <c r="R1352" s="18">
        <v>3</v>
      </c>
      <c r="S1352" t="s" s="19">
        <v>43</v>
      </c>
      <c r="T1352" s="18">
        <v>0</v>
      </c>
      <c r="U1352" s="18">
        <v>0</v>
      </c>
      <c r="V1352" s="18">
        <v>100000</v>
      </c>
      <c r="W1352" t="s" s="19">
        <v>39</v>
      </c>
    </row>
    <row r="1353" ht="20.05" customHeight="1">
      <c r="A1353" s="15">
        <v>85</v>
      </c>
      <c r="B1353" t="s" s="16">
        <f>CONCATENATE($A1353,C1353,G1353,S1353,R1353)</f>
        <v>1537</v>
      </c>
      <c r="C1353" t="s" s="17">
        <v>37</v>
      </c>
      <c r="D1353" s="18">
        <v>4</v>
      </c>
      <c r="E1353" t="s" s="19">
        <v>1373</v>
      </c>
      <c r="F1353" s="18">
        <v>0</v>
      </c>
      <c r="G1353" s="18">
        <v>0</v>
      </c>
      <c r="H1353" t="s" s="19">
        <v>33</v>
      </c>
      <c r="I1353" t="s" s="19">
        <v>1374</v>
      </c>
      <c r="J1353" s="18">
        <v>4416</v>
      </c>
      <c r="K1353" s="18">
        <v>2216</v>
      </c>
      <c r="L1353" s="18">
        <v>6556</v>
      </c>
      <c r="M1353" s="20">
        <v>0.0771934</v>
      </c>
      <c r="N1353" s="18">
        <v>8</v>
      </c>
      <c r="O1353" s="18">
        <v>1</v>
      </c>
      <c r="P1353" s="18">
        <v>3</v>
      </c>
      <c r="Q1353" s="18">
        <v>2</v>
      </c>
      <c r="R1353" s="18">
        <v>5</v>
      </c>
      <c r="S1353" t="s" s="19">
        <v>43</v>
      </c>
      <c r="T1353" s="18">
        <v>0</v>
      </c>
      <c r="U1353" s="18">
        <v>0</v>
      </c>
      <c r="V1353" s="18">
        <v>100000</v>
      </c>
      <c r="W1353" t="s" s="19">
        <v>39</v>
      </c>
    </row>
    <row r="1354" ht="20.05" customHeight="1">
      <c r="A1354" s="15">
        <v>85</v>
      </c>
      <c r="B1354" t="s" s="16">
        <f>CONCATENATE($A1354,C1354,G1354,S1354,R1354)</f>
        <v>1538</v>
      </c>
      <c r="C1354" t="s" s="17">
        <v>37</v>
      </c>
      <c r="D1354" s="18">
        <v>4</v>
      </c>
      <c r="E1354" t="s" s="19">
        <v>1373</v>
      </c>
      <c r="F1354" s="18">
        <v>0</v>
      </c>
      <c r="G1354" s="18">
        <v>0</v>
      </c>
      <c r="H1354" t="s" s="19">
        <v>33</v>
      </c>
      <c r="I1354" t="s" s="19">
        <v>1374</v>
      </c>
      <c r="J1354" s="18">
        <v>4416</v>
      </c>
      <c r="K1354" s="18">
        <v>2216</v>
      </c>
      <c r="L1354" s="18">
        <v>6556</v>
      </c>
      <c r="M1354" s="20">
        <v>0.124142</v>
      </c>
      <c r="N1354" s="18">
        <v>8</v>
      </c>
      <c r="O1354" s="18">
        <v>1</v>
      </c>
      <c r="P1354" s="18">
        <v>4</v>
      </c>
      <c r="Q1354" s="18">
        <v>3</v>
      </c>
      <c r="R1354" s="18">
        <v>1</v>
      </c>
      <c r="S1354" t="s" s="19">
        <v>47</v>
      </c>
      <c r="T1354" s="18">
        <v>0</v>
      </c>
      <c r="U1354" s="18">
        <v>0</v>
      </c>
      <c r="V1354" s="18">
        <v>100000</v>
      </c>
      <c r="W1354" t="s" s="19">
        <v>39</v>
      </c>
    </row>
    <row r="1355" ht="20.05" customHeight="1">
      <c r="A1355" s="15">
        <v>85</v>
      </c>
      <c r="B1355" t="s" s="16">
        <f>CONCATENATE($A1355,C1355,G1355,S1355,R1355)</f>
        <v>1539</v>
      </c>
      <c r="C1355" t="s" s="17">
        <v>37</v>
      </c>
      <c r="D1355" s="18">
        <v>4</v>
      </c>
      <c r="E1355" t="s" s="19">
        <v>1373</v>
      </c>
      <c r="F1355" s="18">
        <v>0</v>
      </c>
      <c r="G1355" s="18">
        <v>0</v>
      </c>
      <c r="H1355" t="s" s="19">
        <v>33</v>
      </c>
      <c r="I1355" t="s" s="19">
        <v>1374</v>
      </c>
      <c r="J1355" s="18">
        <v>4416</v>
      </c>
      <c r="K1355" s="18">
        <v>2216</v>
      </c>
      <c r="L1355" s="18">
        <v>6556</v>
      </c>
      <c r="M1355" s="20">
        <v>0.0771067</v>
      </c>
      <c r="N1355" s="18">
        <v>8</v>
      </c>
      <c r="O1355" s="18">
        <v>1</v>
      </c>
      <c r="P1355" s="18">
        <v>3</v>
      </c>
      <c r="Q1355" s="18">
        <v>2</v>
      </c>
      <c r="R1355" s="18">
        <v>3</v>
      </c>
      <c r="S1355" t="s" s="19">
        <v>47</v>
      </c>
      <c r="T1355" s="18">
        <v>0</v>
      </c>
      <c r="U1355" s="18">
        <v>0</v>
      </c>
      <c r="V1355" s="18">
        <v>100000</v>
      </c>
      <c r="W1355" t="s" s="19">
        <v>39</v>
      </c>
    </row>
    <row r="1356" ht="20.05" customHeight="1">
      <c r="A1356" s="15">
        <v>85</v>
      </c>
      <c r="B1356" t="s" s="16">
        <f>CONCATENATE($A1356,C1356,G1356,S1356,R1356)</f>
        <v>1540</v>
      </c>
      <c r="C1356" t="s" s="17">
        <v>37</v>
      </c>
      <c r="D1356" s="18">
        <v>4</v>
      </c>
      <c r="E1356" t="s" s="19">
        <v>1373</v>
      </c>
      <c r="F1356" s="18">
        <v>0</v>
      </c>
      <c r="G1356" s="18">
        <v>0</v>
      </c>
      <c r="H1356" t="s" s="19">
        <v>33</v>
      </c>
      <c r="I1356" t="s" s="19">
        <v>1374</v>
      </c>
      <c r="J1356" s="18">
        <v>4416</v>
      </c>
      <c r="K1356" s="18">
        <v>2216</v>
      </c>
      <c r="L1356" s="18">
        <v>6556</v>
      </c>
      <c r="M1356" s="20">
        <v>0.0772405</v>
      </c>
      <c r="N1356" s="18">
        <v>8</v>
      </c>
      <c r="O1356" s="18">
        <v>1</v>
      </c>
      <c r="P1356" s="18">
        <v>3</v>
      </c>
      <c r="Q1356" s="18">
        <v>2</v>
      </c>
      <c r="R1356" s="18">
        <v>5</v>
      </c>
      <c r="S1356" t="s" s="19">
        <v>47</v>
      </c>
      <c r="T1356" s="18">
        <v>0</v>
      </c>
      <c r="U1356" s="18">
        <v>0</v>
      </c>
      <c r="V1356" s="18">
        <v>100000</v>
      </c>
      <c r="W1356" t="s" s="19">
        <v>39</v>
      </c>
    </row>
    <row r="1357" ht="20.05" customHeight="1">
      <c r="A1357" s="15">
        <v>85</v>
      </c>
      <c r="B1357" t="s" s="16">
        <f>CONCATENATE($A1357,C1357,G1357,S1357,R1357)</f>
        <v>1541</v>
      </c>
      <c r="C1357" t="s" s="17">
        <v>31</v>
      </c>
      <c r="D1357" s="18">
        <v>4</v>
      </c>
      <c r="E1357" t="s" s="19">
        <v>1373</v>
      </c>
      <c r="F1357" s="18">
        <v>0</v>
      </c>
      <c r="G1357" s="18">
        <v>1</v>
      </c>
      <c r="H1357" t="s" s="19">
        <v>33</v>
      </c>
      <c r="I1357" t="s" s="19">
        <v>1374</v>
      </c>
      <c r="J1357" s="18">
        <v>4425</v>
      </c>
      <c r="K1357" s="18">
        <v>2225</v>
      </c>
      <c r="L1357" s="18">
        <v>6574</v>
      </c>
      <c r="M1357" s="20">
        <v>0.0661069</v>
      </c>
      <c r="N1357" s="18">
        <v>8</v>
      </c>
      <c r="O1357" s="18">
        <v>1</v>
      </c>
      <c r="P1357" t="s" s="19">
        <v>35</v>
      </c>
      <c r="Q1357" t="s" s="19">
        <v>35</v>
      </c>
      <c r="R1357" t="s" s="19">
        <v>35</v>
      </c>
      <c r="S1357" t="s" s="19">
        <v>35</v>
      </c>
      <c r="T1357" t="s" s="19">
        <v>35</v>
      </c>
      <c r="U1357" t="s" s="19">
        <v>35</v>
      </c>
      <c r="V1357" t="s" s="19">
        <v>35</v>
      </c>
      <c r="W1357" t="s" s="19">
        <v>35</v>
      </c>
    </row>
    <row r="1358" ht="20.05" customHeight="1">
      <c r="A1358" s="15">
        <v>85</v>
      </c>
      <c r="B1358" t="s" s="16">
        <f>CONCATENATE($A1358,C1358,G1358,S1358,R1358)</f>
        <v>1542</v>
      </c>
      <c r="C1358" t="s" s="17">
        <v>52</v>
      </c>
      <c r="D1358" s="18">
        <v>4</v>
      </c>
      <c r="E1358" t="s" s="19">
        <v>1373</v>
      </c>
      <c r="F1358" s="18">
        <v>0</v>
      </c>
      <c r="G1358" s="18">
        <v>1</v>
      </c>
      <c r="H1358" t="s" s="19">
        <v>33</v>
      </c>
      <c r="I1358" t="s" s="19">
        <v>896</v>
      </c>
      <c r="J1358" s="18">
        <v>948</v>
      </c>
      <c r="K1358" s="18">
        <v>482</v>
      </c>
      <c r="L1358" s="18">
        <v>1065</v>
      </c>
      <c r="M1358" s="20">
        <v>0.179194</v>
      </c>
      <c r="N1358" s="18">
        <v>8</v>
      </c>
      <c r="O1358" s="18">
        <v>1</v>
      </c>
      <c r="P1358" t="s" s="19">
        <v>35</v>
      </c>
      <c r="Q1358" t="s" s="19">
        <v>35</v>
      </c>
      <c r="R1358" t="s" s="19">
        <v>35</v>
      </c>
      <c r="S1358" t="s" s="19">
        <v>35</v>
      </c>
      <c r="T1358" t="s" s="19">
        <v>35</v>
      </c>
      <c r="U1358" t="s" s="19">
        <v>35</v>
      </c>
      <c r="V1358" t="s" s="19">
        <v>35</v>
      </c>
      <c r="W1358" t="s" s="19">
        <v>35</v>
      </c>
    </row>
    <row r="1359" ht="20.05" customHeight="1">
      <c r="A1359" s="15">
        <v>85</v>
      </c>
      <c r="B1359" t="s" s="16">
        <f>CONCATENATE($A1359,C1359,G1359,S1359,R1359)</f>
        <v>1543</v>
      </c>
      <c r="C1359" t="s" s="17">
        <v>37</v>
      </c>
      <c r="D1359" s="18">
        <v>4</v>
      </c>
      <c r="E1359" t="s" s="19">
        <v>1373</v>
      </c>
      <c r="F1359" s="18">
        <v>0</v>
      </c>
      <c r="G1359" s="18">
        <v>1</v>
      </c>
      <c r="H1359" t="s" s="19">
        <v>33</v>
      </c>
      <c r="I1359" t="s" s="19">
        <v>1374</v>
      </c>
      <c r="J1359" s="18">
        <v>4416</v>
      </c>
      <c r="K1359" s="18">
        <v>2216</v>
      </c>
      <c r="L1359" s="18">
        <v>6556</v>
      </c>
      <c r="M1359" s="20">
        <v>0.0776458</v>
      </c>
      <c r="N1359" s="18">
        <v>8</v>
      </c>
      <c r="O1359" s="18">
        <v>1</v>
      </c>
      <c r="P1359" s="18">
        <v>3</v>
      </c>
      <c r="Q1359" s="18">
        <v>2</v>
      </c>
      <c r="R1359" s="18">
        <v>3</v>
      </c>
      <c r="S1359" t="s" s="19">
        <v>43</v>
      </c>
      <c r="T1359" s="18">
        <v>0</v>
      </c>
      <c r="U1359" s="18">
        <v>0</v>
      </c>
      <c r="V1359" s="18">
        <v>100000</v>
      </c>
      <c r="W1359" t="s" s="19">
        <v>55</v>
      </c>
    </row>
    <row r="1360" ht="20.05" customHeight="1">
      <c r="A1360" s="15">
        <v>85</v>
      </c>
      <c r="B1360" t="s" s="16">
        <f>CONCATENATE($A1360,C1360,G1360,S1360,R1360)</f>
        <v>1544</v>
      </c>
      <c r="C1360" t="s" s="17">
        <v>57</v>
      </c>
      <c r="D1360" s="18">
        <v>4</v>
      </c>
      <c r="E1360" t="s" s="19">
        <v>1373</v>
      </c>
      <c r="F1360" s="18">
        <v>0</v>
      </c>
      <c r="G1360" s="18">
        <v>0</v>
      </c>
      <c r="H1360" t="s" s="19">
        <v>33</v>
      </c>
      <c r="I1360" t="s" s="19">
        <v>909</v>
      </c>
      <c r="J1360" s="18">
        <v>4616</v>
      </c>
      <c r="K1360" s="18">
        <v>2316</v>
      </c>
      <c r="L1360" s="18">
        <v>7002</v>
      </c>
      <c r="M1360" s="20">
        <v>0.997414</v>
      </c>
      <c r="N1360" s="18">
        <v>4</v>
      </c>
      <c r="O1360" s="18">
        <v>1</v>
      </c>
      <c r="P1360" t="s" s="19">
        <v>35</v>
      </c>
      <c r="Q1360" t="s" s="19">
        <v>35</v>
      </c>
      <c r="R1360" t="s" s="19">
        <v>35</v>
      </c>
      <c r="S1360" t="s" s="19">
        <v>35</v>
      </c>
      <c r="T1360" t="s" s="19">
        <v>35</v>
      </c>
      <c r="U1360" t="s" s="19">
        <v>35</v>
      </c>
      <c r="V1360" t="s" s="19">
        <v>35</v>
      </c>
      <c r="W1360" t="s" s="19">
        <v>35</v>
      </c>
    </row>
    <row r="1361" ht="20.05" customHeight="1">
      <c r="A1361" s="15">
        <v>85</v>
      </c>
      <c r="B1361" t="s" s="16">
        <f>CONCATENATE($A1361,C1361,G1361,S1361,R1361)</f>
        <v>1545</v>
      </c>
      <c r="C1361" t="s" s="17">
        <v>60</v>
      </c>
      <c r="D1361" s="18">
        <v>4</v>
      </c>
      <c r="E1361" t="s" s="19">
        <v>1373</v>
      </c>
      <c r="F1361" s="18">
        <v>0</v>
      </c>
      <c r="G1361" s="18">
        <v>0</v>
      </c>
      <c r="H1361" t="s" s="19">
        <v>33</v>
      </c>
      <c r="I1361" t="s" s="19">
        <v>909</v>
      </c>
      <c r="J1361" s="18">
        <v>5088</v>
      </c>
      <c r="K1361" s="18">
        <v>2552</v>
      </c>
      <c r="L1361" s="18">
        <v>7914</v>
      </c>
      <c r="M1361" s="20">
        <v>0.730968</v>
      </c>
      <c r="N1361" s="18">
        <v>4</v>
      </c>
      <c r="O1361" s="18">
        <v>1</v>
      </c>
      <c r="P1361" t="s" s="19">
        <v>35</v>
      </c>
      <c r="Q1361" t="s" s="19">
        <v>35</v>
      </c>
      <c r="R1361" t="s" s="19">
        <v>35</v>
      </c>
      <c r="S1361" t="s" s="19">
        <v>35</v>
      </c>
      <c r="T1361" t="s" s="19">
        <v>35</v>
      </c>
      <c r="U1361" t="s" s="19">
        <v>35</v>
      </c>
      <c r="V1361" t="s" s="19">
        <v>35</v>
      </c>
      <c r="W1361" t="s" s="19">
        <v>35</v>
      </c>
    </row>
    <row r="1362" ht="20.05" customHeight="1">
      <c r="A1362" s="15">
        <v>85</v>
      </c>
      <c r="B1362" t="s" s="16">
        <f>CONCATENATE($A1362,C1362,G1362,S1362,R1362)</f>
        <v>1546</v>
      </c>
      <c r="C1362" t="s" s="17">
        <v>62</v>
      </c>
      <c r="D1362" s="18">
        <v>4</v>
      </c>
      <c r="E1362" t="s" s="19">
        <v>1373</v>
      </c>
      <c r="F1362" s="18">
        <v>0</v>
      </c>
      <c r="G1362" s="18">
        <v>0</v>
      </c>
      <c r="H1362" t="s" s="19">
        <v>33</v>
      </c>
      <c r="I1362" t="s" s="19">
        <v>909</v>
      </c>
      <c r="J1362" s="18">
        <v>5088</v>
      </c>
      <c r="K1362" s="18">
        <v>2552</v>
      </c>
      <c r="L1362" s="18">
        <v>7904</v>
      </c>
      <c r="M1362" s="20">
        <v>0.882651</v>
      </c>
      <c r="N1362" s="18">
        <v>4</v>
      </c>
      <c r="O1362" s="18">
        <v>1</v>
      </c>
      <c r="P1362" t="s" s="19">
        <v>35</v>
      </c>
      <c r="Q1362" t="s" s="19">
        <v>35</v>
      </c>
      <c r="R1362" t="s" s="19">
        <v>35</v>
      </c>
      <c r="S1362" t="s" s="19">
        <v>35</v>
      </c>
      <c r="T1362" t="s" s="19">
        <v>35</v>
      </c>
      <c r="U1362" t="s" s="19">
        <v>35</v>
      </c>
      <c r="V1362" t="s" s="19">
        <v>35</v>
      </c>
      <c r="W1362" t="s" s="19">
        <v>35</v>
      </c>
    </row>
    <row r="1363" ht="20.05" customHeight="1">
      <c r="A1363" s="15">
        <v>86</v>
      </c>
      <c r="B1363" t="s" s="16">
        <f>CONCATENATE($A1363,C1363,G1363,S1363,R1363)</f>
        <v>1547</v>
      </c>
      <c r="C1363" t="s" s="17">
        <v>31</v>
      </c>
      <c r="D1363" s="18">
        <v>4</v>
      </c>
      <c r="E1363" t="s" s="19">
        <v>1548</v>
      </c>
      <c r="F1363" s="18">
        <v>1</v>
      </c>
      <c r="G1363" s="18">
        <v>0</v>
      </c>
      <c r="H1363" t="s" s="19">
        <v>80</v>
      </c>
      <c r="I1363" t="s" s="19">
        <v>1374</v>
      </c>
      <c r="J1363" s="18">
        <v>4692</v>
      </c>
      <c r="K1363" s="18">
        <v>2354</v>
      </c>
      <c r="L1363" s="18">
        <v>7001</v>
      </c>
      <c r="M1363" s="20">
        <v>0.152826</v>
      </c>
      <c r="N1363" s="18">
        <v>8</v>
      </c>
      <c r="O1363" s="18">
        <v>1</v>
      </c>
      <c r="P1363" t="s" s="19">
        <v>35</v>
      </c>
      <c r="Q1363" t="s" s="19">
        <v>35</v>
      </c>
      <c r="R1363" t="s" s="19">
        <v>35</v>
      </c>
      <c r="S1363" t="s" s="19">
        <v>35</v>
      </c>
      <c r="T1363" t="s" s="19">
        <v>35</v>
      </c>
      <c r="U1363" t="s" s="19">
        <v>35</v>
      </c>
      <c r="V1363" t="s" s="19">
        <v>35</v>
      </c>
      <c r="W1363" t="s" s="19">
        <v>35</v>
      </c>
    </row>
    <row r="1364" ht="20.05" customHeight="1">
      <c r="A1364" s="15">
        <v>86</v>
      </c>
      <c r="B1364" t="s" s="16">
        <f>CONCATENATE($A1364,C1364,G1364,S1364,R1364)</f>
        <v>1549</v>
      </c>
      <c r="C1364" t="s" s="17">
        <v>37</v>
      </c>
      <c r="D1364" s="18">
        <v>4</v>
      </c>
      <c r="E1364" t="s" s="19">
        <v>1548</v>
      </c>
      <c r="F1364" s="18">
        <v>1</v>
      </c>
      <c r="G1364" s="18">
        <v>0</v>
      </c>
      <c r="H1364" t="s" s="19">
        <v>80</v>
      </c>
      <c r="I1364" t="s" s="19">
        <v>1373</v>
      </c>
      <c r="J1364" s="18">
        <v>1880</v>
      </c>
      <c r="K1364" s="18">
        <v>948</v>
      </c>
      <c r="L1364" s="18">
        <v>2544</v>
      </c>
      <c r="M1364" s="20">
        <v>0.145493</v>
      </c>
      <c r="N1364" s="18">
        <v>8</v>
      </c>
      <c r="O1364" s="18">
        <v>1</v>
      </c>
      <c r="P1364" s="18">
        <v>3</v>
      </c>
      <c r="Q1364" s="18">
        <v>0</v>
      </c>
      <c r="R1364" s="18">
        <v>1</v>
      </c>
      <c r="S1364" t="s" s="19">
        <v>38</v>
      </c>
      <c r="T1364" s="18">
        <v>0</v>
      </c>
      <c r="U1364" s="18">
        <v>0</v>
      </c>
      <c r="V1364" s="18">
        <v>100000</v>
      </c>
      <c r="W1364" t="s" s="19">
        <v>39</v>
      </c>
    </row>
    <row r="1365" ht="20.05" customHeight="1">
      <c r="A1365" s="15">
        <v>86</v>
      </c>
      <c r="B1365" t="s" s="16">
        <f>CONCATENATE($A1365,C1365,G1365,S1365,R1365)</f>
        <v>1550</v>
      </c>
      <c r="C1365" t="s" s="17">
        <v>37</v>
      </c>
      <c r="D1365" s="18">
        <v>4</v>
      </c>
      <c r="E1365" t="s" s="19">
        <v>1548</v>
      </c>
      <c r="F1365" s="18">
        <v>1</v>
      </c>
      <c r="G1365" s="18">
        <v>0</v>
      </c>
      <c r="H1365" t="s" s="19">
        <v>80</v>
      </c>
      <c r="I1365" t="s" s="19">
        <v>1373</v>
      </c>
      <c r="J1365" s="18">
        <v>1880</v>
      </c>
      <c r="K1365" s="18">
        <v>948</v>
      </c>
      <c r="L1365" s="18">
        <v>2544</v>
      </c>
      <c r="M1365" s="20">
        <v>0.146131</v>
      </c>
      <c r="N1365" s="18">
        <v>8</v>
      </c>
      <c r="O1365" s="18">
        <v>1</v>
      </c>
      <c r="P1365" s="18">
        <v>3</v>
      </c>
      <c r="Q1365" s="18">
        <v>0</v>
      </c>
      <c r="R1365" s="18">
        <v>3</v>
      </c>
      <c r="S1365" t="s" s="19">
        <v>38</v>
      </c>
      <c r="T1365" s="18">
        <v>0</v>
      </c>
      <c r="U1365" s="18">
        <v>0</v>
      </c>
      <c r="V1365" s="18">
        <v>100000</v>
      </c>
      <c r="W1365" t="s" s="19">
        <v>39</v>
      </c>
    </row>
    <row r="1366" ht="20.05" customHeight="1">
      <c r="A1366" s="15">
        <v>86</v>
      </c>
      <c r="B1366" t="s" s="16">
        <f>CONCATENATE($A1366,C1366,G1366,S1366,R1366)</f>
        <v>1551</v>
      </c>
      <c r="C1366" t="s" s="17">
        <v>37</v>
      </c>
      <c r="D1366" s="18">
        <v>4</v>
      </c>
      <c r="E1366" t="s" s="19">
        <v>1548</v>
      </c>
      <c r="F1366" s="18">
        <v>1</v>
      </c>
      <c r="G1366" s="18">
        <v>0</v>
      </c>
      <c r="H1366" t="s" s="19">
        <v>80</v>
      </c>
      <c r="I1366" t="s" s="19">
        <v>1373</v>
      </c>
      <c r="J1366" s="18">
        <v>1880</v>
      </c>
      <c r="K1366" s="18">
        <v>948</v>
      </c>
      <c r="L1366" s="18">
        <v>2544</v>
      </c>
      <c r="M1366" s="20">
        <v>0.145433</v>
      </c>
      <c r="N1366" s="18">
        <v>8</v>
      </c>
      <c r="O1366" s="18">
        <v>1</v>
      </c>
      <c r="P1366" s="18">
        <v>3</v>
      </c>
      <c r="Q1366" s="18">
        <v>0</v>
      </c>
      <c r="R1366" s="18">
        <v>5</v>
      </c>
      <c r="S1366" t="s" s="19">
        <v>38</v>
      </c>
      <c r="T1366" s="18">
        <v>0</v>
      </c>
      <c r="U1366" s="18">
        <v>0</v>
      </c>
      <c r="V1366" s="18">
        <v>100000</v>
      </c>
      <c r="W1366" t="s" s="19">
        <v>39</v>
      </c>
    </row>
    <row r="1367" ht="20.05" customHeight="1">
      <c r="A1367" s="15">
        <v>86</v>
      </c>
      <c r="B1367" t="s" s="16">
        <f>CONCATENATE($A1367,C1367,G1367,S1367,R1367)</f>
        <v>1552</v>
      </c>
      <c r="C1367" t="s" s="17">
        <v>37</v>
      </c>
      <c r="D1367" s="18">
        <v>4</v>
      </c>
      <c r="E1367" t="s" s="19">
        <v>1548</v>
      </c>
      <c r="F1367" s="18">
        <v>1</v>
      </c>
      <c r="G1367" s="18">
        <v>0</v>
      </c>
      <c r="H1367" t="s" s="19">
        <v>80</v>
      </c>
      <c r="I1367" t="s" s="19">
        <v>1373</v>
      </c>
      <c r="J1367" s="18">
        <v>1880</v>
      </c>
      <c r="K1367" s="18">
        <v>948</v>
      </c>
      <c r="L1367" s="18">
        <v>2544</v>
      </c>
      <c r="M1367" s="20">
        <v>0.145789</v>
      </c>
      <c r="N1367" s="18">
        <v>8</v>
      </c>
      <c r="O1367" s="18">
        <v>1</v>
      </c>
      <c r="P1367" s="18">
        <v>3</v>
      </c>
      <c r="Q1367" s="18">
        <v>0</v>
      </c>
      <c r="R1367" s="18">
        <v>1</v>
      </c>
      <c r="S1367" t="s" s="19">
        <v>43</v>
      </c>
      <c r="T1367" s="18">
        <v>0</v>
      </c>
      <c r="U1367" s="18">
        <v>0</v>
      </c>
      <c r="V1367" s="18">
        <v>100000</v>
      </c>
      <c r="W1367" t="s" s="19">
        <v>39</v>
      </c>
    </row>
    <row r="1368" ht="20.05" customHeight="1">
      <c r="A1368" s="15">
        <v>86</v>
      </c>
      <c r="B1368" t="s" s="16">
        <f>CONCATENATE($A1368,C1368,G1368,S1368,R1368)</f>
        <v>1553</v>
      </c>
      <c r="C1368" t="s" s="17">
        <v>37</v>
      </c>
      <c r="D1368" s="18">
        <v>4</v>
      </c>
      <c r="E1368" t="s" s="19">
        <v>1548</v>
      </c>
      <c r="F1368" s="18">
        <v>1</v>
      </c>
      <c r="G1368" s="18">
        <v>0</v>
      </c>
      <c r="H1368" t="s" s="19">
        <v>80</v>
      </c>
      <c r="I1368" t="s" s="19">
        <v>1373</v>
      </c>
      <c r="J1368" s="18">
        <v>1880</v>
      </c>
      <c r="K1368" s="18">
        <v>948</v>
      </c>
      <c r="L1368" s="18">
        <v>2544</v>
      </c>
      <c r="M1368" s="20">
        <v>0.145719</v>
      </c>
      <c r="N1368" s="18">
        <v>8</v>
      </c>
      <c r="O1368" s="18">
        <v>1</v>
      </c>
      <c r="P1368" s="18">
        <v>3</v>
      </c>
      <c r="Q1368" s="18">
        <v>0</v>
      </c>
      <c r="R1368" s="18">
        <v>3</v>
      </c>
      <c r="S1368" t="s" s="19">
        <v>43</v>
      </c>
      <c r="T1368" s="18">
        <v>0</v>
      </c>
      <c r="U1368" s="18">
        <v>0</v>
      </c>
      <c r="V1368" s="18">
        <v>100000</v>
      </c>
      <c r="W1368" t="s" s="19">
        <v>39</v>
      </c>
    </row>
    <row r="1369" ht="20.05" customHeight="1">
      <c r="A1369" s="15">
        <v>86</v>
      </c>
      <c r="B1369" t="s" s="16">
        <f>CONCATENATE($A1369,C1369,G1369,S1369,R1369)</f>
        <v>1554</v>
      </c>
      <c r="C1369" t="s" s="17">
        <v>37</v>
      </c>
      <c r="D1369" s="18">
        <v>4</v>
      </c>
      <c r="E1369" t="s" s="19">
        <v>1548</v>
      </c>
      <c r="F1369" s="18">
        <v>1</v>
      </c>
      <c r="G1369" s="18">
        <v>0</v>
      </c>
      <c r="H1369" t="s" s="19">
        <v>80</v>
      </c>
      <c r="I1369" t="s" s="19">
        <v>1373</v>
      </c>
      <c r="J1369" s="18">
        <v>1880</v>
      </c>
      <c r="K1369" s="18">
        <v>948</v>
      </c>
      <c r="L1369" s="18">
        <v>2544</v>
      </c>
      <c r="M1369" s="20">
        <v>0.145792</v>
      </c>
      <c r="N1369" s="18">
        <v>8</v>
      </c>
      <c r="O1369" s="18">
        <v>1</v>
      </c>
      <c r="P1369" s="18">
        <v>3</v>
      </c>
      <c r="Q1369" s="18">
        <v>0</v>
      </c>
      <c r="R1369" s="18">
        <v>5</v>
      </c>
      <c r="S1369" t="s" s="19">
        <v>43</v>
      </c>
      <c r="T1369" s="18">
        <v>0</v>
      </c>
      <c r="U1369" s="18">
        <v>0</v>
      </c>
      <c r="V1369" s="18">
        <v>100000</v>
      </c>
      <c r="W1369" t="s" s="19">
        <v>39</v>
      </c>
    </row>
    <row r="1370" ht="20.05" customHeight="1">
      <c r="A1370" s="15">
        <v>86</v>
      </c>
      <c r="B1370" t="s" s="16">
        <f>CONCATENATE($A1370,C1370,G1370,S1370,R1370)</f>
        <v>1555</v>
      </c>
      <c r="C1370" t="s" s="17">
        <v>37</v>
      </c>
      <c r="D1370" s="18">
        <v>4</v>
      </c>
      <c r="E1370" t="s" s="19">
        <v>1548</v>
      </c>
      <c r="F1370" s="18">
        <v>1</v>
      </c>
      <c r="G1370" s="18">
        <v>0</v>
      </c>
      <c r="H1370" t="s" s="19">
        <v>80</v>
      </c>
      <c r="I1370" t="s" s="19">
        <v>1373</v>
      </c>
      <c r="J1370" s="18">
        <v>1880</v>
      </c>
      <c r="K1370" s="18">
        <v>948</v>
      </c>
      <c r="L1370" s="18">
        <v>2544</v>
      </c>
      <c r="M1370" s="20">
        <v>0.146108</v>
      </c>
      <c r="N1370" s="18">
        <v>8</v>
      </c>
      <c r="O1370" s="18">
        <v>1</v>
      </c>
      <c r="P1370" s="18">
        <v>3</v>
      </c>
      <c r="Q1370" s="18">
        <v>0</v>
      </c>
      <c r="R1370" s="18">
        <v>1</v>
      </c>
      <c r="S1370" t="s" s="19">
        <v>47</v>
      </c>
      <c r="T1370" s="18">
        <v>0</v>
      </c>
      <c r="U1370" s="18">
        <v>0</v>
      </c>
      <c r="V1370" s="18">
        <v>100000</v>
      </c>
      <c r="W1370" t="s" s="19">
        <v>39</v>
      </c>
    </row>
    <row r="1371" ht="20.05" customHeight="1">
      <c r="A1371" s="15">
        <v>86</v>
      </c>
      <c r="B1371" t="s" s="16">
        <f>CONCATENATE($A1371,C1371,G1371,S1371,R1371)</f>
        <v>1556</v>
      </c>
      <c r="C1371" t="s" s="17">
        <v>37</v>
      </c>
      <c r="D1371" s="18">
        <v>4</v>
      </c>
      <c r="E1371" t="s" s="19">
        <v>1548</v>
      </c>
      <c r="F1371" s="18">
        <v>1</v>
      </c>
      <c r="G1371" s="18">
        <v>0</v>
      </c>
      <c r="H1371" t="s" s="19">
        <v>80</v>
      </c>
      <c r="I1371" t="s" s="19">
        <v>1373</v>
      </c>
      <c r="J1371" s="18">
        <v>1880</v>
      </c>
      <c r="K1371" s="18">
        <v>948</v>
      </c>
      <c r="L1371" s="18">
        <v>2544</v>
      </c>
      <c r="M1371" s="20">
        <v>0.144558</v>
      </c>
      <c r="N1371" s="18">
        <v>8</v>
      </c>
      <c r="O1371" s="18">
        <v>1</v>
      </c>
      <c r="P1371" s="18">
        <v>3</v>
      </c>
      <c r="Q1371" s="18">
        <v>0</v>
      </c>
      <c r="R1371" s="18">
        <v>3</v>
      </c>
      <c r="S1371" t="s" s="19">
        <v>47</v>
      </c>
      <c r="T1371" s="18">
        <v>0</v>
      </c>
      <c r="U1371" s="18">
        <v>0</v>
      </c>
      <c r="V1371" s="18">
        <v>100000</v>
      </c>
      <c r="W1371" t="s" s="19">
        <v>39</v>
      </c>
    </row>
    <row r="1372" ht="20.05" customHeight="1">
      <c r="A1372" s="15">
        <v>86</v>
      </c>
      <c r="B1372" t="s" s="16">
        <f>CONCATENATE($A1372,C1372,G1372,S1372,R1372)</f>
        <v>1557</v>
      </c>
      <c r="C1372" t="s" s="17">
        <v>37</v>
      </c>
      <c r="D1372" s="18">
        <v>4</v>
      </c>
      <c r="E1372" t="s" s="19">
        <v>1548</v>
      </c>
      <c r="F1372" s="18">
        <v>1</v>
      </c>
      <c r="G1372" s="18">
        <v>0</v>
      </c>
      <c r="H1372" t="s" s="19">
        <v>80</v>
      </c>
      <c r="I1372" t="s" s="19">
        <v>1373</v>
      </c>
      <c r="J1372" s="18">
        <v>1880</v>
      </c>
      <c r="K1372" s="18">
        <v>948</v>
      </c>
      <c r="L1372" s="18">
        <v>2544</v>
      </c>
      <c r="M1372" s="20">
        <v>0.145638</v>
      </c>
      <c r="N1372" s="18">
        <v>8</v>
      </c>
      <c r="O1372" s="18">
        <v>1</v>
      </c>
      <c r="P1372" s="18">
        <v>3</v>
      </c>
      <c r="Q1372" s="18">
        <v>0</v>
      </c>
      <c r="R1372" s="18">
        <v>5</v>
      </c>
      <c r="S1372" t="s" s="19">
        <v>47</v>
      </c>
      <c r="T1372" s="18">
        <v>0</v>
      </c>
      <c r="U1372" s="18">
        <v>0</v>
      </c>
      <c r="V1372" s="18">
        <v>100000</v>
      </c>
      <c r="W1372" t="s" s="19">
        <v>39</v>
      </c>
    </row>
    <row r="1373" ht="20.05" customHeight="1">
      <c r="A1373" s="15">
        <v>86</v>
      </c>
      <c r="B1373" t="s" s="16">
        <f>CONCATENATE($A1373,C1373,G1373,S1373,R1373)</f>
        <v>1558</v>
      </c>
      <c r="C1373" t="s" s="17">
        <v>31</v>
      </c>
      <c r="D1373" s="18">
        <v>4</v>
      </c>
      <c r="E1373" t="s" s="19">
        <v>1548</v>
      </c>
      <c r="F1373" s="18">
        <v>1</v>
      </c>
      <c r="G1373" s="18">
        <v>1</v>
      </c>
      <c r="H1373" t="s" s="19">
        <v>80</v>
      </c>
      <c r="I1373" t="s" s="19">
        <v>1374</v>
      </c>
      <c r="J1373" s="18">
        <v>4701</v>
      </c>
      <c r="K1373" s="18">
        <v>2363</v>
      </c>
      <c r="L1373" s="18">
        <v>7019</v>
      </c>
      <c r="M1373" s="20">
        <v>0.205139</v>
      </c>
      <c r="N1373" s="18">
        <v>8</v>
      </c>
      <c r="O1373" s="18">
        <v>1</v>
      </c>
      <c r="P1373" t="s" s="19">
        <v>35</v>
      </c>
      <c r="Q1373" t="s" s="19">
        <v>35</v>
      </c>
      <c r="R1373" t="s" s="19">
        <v>35</v>
      </c>
      <c r="S1373" t="s" s="19">
        <v>35</v>
      </c>
      <c r="T1373" t="s" s="19">
        <v>35</v>
      </c>
      <c r="U1373" t="s" s="19">
        <v>35</v>
      </c>
      <c r="V1373" t="s" s="19">
        <v>35</v>
      </c>
      <c r="W1373" t="s" s="19">
        <v>35</v>
      </c>
    </row>
    <row r="1374" ht="20.05" customHeight="1">
      <c r="A1374" s="15">
        <v>86</v>
      </c>
      <c r="B1374" t="s" s="16">
        <f>CONCATENATE($A1374,C1374,G1374,S1374,R1374)</f>
        <v>1559</v>
      </c>
      <c r="C1374" t="s" s="17">
        <v>52</v>
      </c>
      <c r="D1374" s="18">
        <v>4</v>
      </c>
      <c r="E1374" t="s" s="19">
        <v>1548</v>
      </c>
      <c r="F1374" s="18">
        <v>1</v>
      </c>
      <c r="G1374" s="18">
        <v>1</v>
      </c>
      <c r="H1374" t="s" s="19">
        <v>80</v>
      </c>
      <c r="I1374" t="s" s="19">
        <v>896</v>
      </c>
      <c r="J1374" s="18">
        <v>1012</v>
      </c>
      <c r="K1374" s="18">
        <v>514</v>
      </c>
      <c r="L1374" s="18">
        <v>1137</v>
      </c>
      <c r="M1374" s="20">
        <v>0.231841</v>
      </c>
      <c r="N1374" s="18">
        <v>8</v>
      </c>
      <c r="O1374" s="18">
        <v>1</v>
      </c>
      <c r="P1374" t="s" s="19">
        <v>35</v>
      </c>
      <c r="Q1374" t="s" s="19">
        <v>35</v>
      </c>
      <c r="R1374" t="s" s="19">
        <v>35</v>
      </c>
      <c r="S1374" t="s" s="19">
        <v>35</v>
      </c>
      <c r="T1374" t="s" s="19">
        <v>35</v>
      </c>
      <c r="U1374" t="s" s="19">
        <v>35</v>
      </c>
      <c r="V1374" t="s" s="19">
        <v>35</v>
      </c>
      <c r="W1374" t="s" s="19">
        <v>35</v>
      </c>
    </row>
    <row r="1375" ht="20.05" customHeight="1">
      <c r="A1375" s="15">
        <v>86</v>
      </c>
      <c r="B1375" t="s" s="16">
        <f>CONCATENATE($A1375,C1375,G1375,S1375,R1375)</f>
        <v>1560</v>
      </c>
      <c r="C1375" t="s" s="17">
        <v>37</v>
      </c>
      <c r="D1375" s="18">
        <v>4</v>
      </c>
      <c r="E1375" t="s" s="19">
        <v>1548</v>
      </c>
      <c r="F1375" s="18">
        <v>1</v>
      </c>
      <c r="G1375" s="18">
        <v>1</v>
      </c>
      <c r="H1375" t="s" s="19">
        <v>80</v>
      </c>
      <c r="I1375" t="s" s="19">
        <v>1373</v>
      </c>
      <c r="J1375" s="18">
        <v>1880</v>
      </c>
      <c r="K1375" s="18">
        <v>948</v>
      </c>
      <c r="L1375" s="18">
        <v>2544</v>
      </c>
      <c r="M1375" s="20">
        <v>0.145871</v>
      </c>
      <c r="N1375" s="18">
        <v>8</v>
      </c>
      <c r="O1375" s="18">
        <v>1</v>
      </c>
      <c r="P1375" s="18">
        <v>3</v>
      </c>
      <c r="Q1375" s="18">
        <v>0</v>
      </c>
      <c r="R1375" s="18">
        <v>3</v>
      </c>
      <c r="S1375" t="s" s="19">
        <v>43</v>
      </c>
      <c r="T1375" s="18">
        <v>0</v>
      </c>
      <c r="U1375" s="18">
        <v>0</v>
      </c>
      <c r="V1375" s="18">
        <v>100000</v>
      </c>
      <c r="W1375" t="s" s="19">
        <v>55</v>
      </c>
    </row>
    <row r="1376" ht="20.05" customHeight="1">
      <c r="A1376" s="15">
        <v>86</v>
      </c>
      <c r="B1376" t="s" s="16">
        <f>CONCATENATE($A1376,C1376,G1376,S1376,R1376)</f>
        <v>1561</v>
      </c>
      <c r="C1376" t="s" s="17">
        <v>57</v>
      </c>
      <c r="D1376" s="18">
        <v>4</v>
      </c>
      <c r="E1376" t="s" s="19">
        <v>1548</v>
      </c>
      <c r="F1376" s="18">
        <v>0</v>
      </c>
      <c r="G1376" s="18">
        <v>0</v>
      </c>
      <c r="H1376" t="s" s="19">
        <v>80</v>
      </c>
      <c r="I1376" t="s" s="19">
        <v>909</v>
      </c>
      <c r="J1376" s="18">
        <v>7472</v>
      </c>
      <c r="K1376" s="18">
        <v>3744</v>
      </c>
      <c r="L1376" s="18">
        <v>12350</v>
      </c>
      <c r="M1376" s="20">
        <v>7.66859</v>
      </c>
      <c r="N1376" s="18">
        <v>4</v>
      </c>
      <c r="O1376" s="18">
        <v>1</v>
      </c>
      <c r="P1376" t="s" s="19">
        <v>35</v>
      </c>
      <c r="Q1376" t="s" s="19">
        <v>35</v>
      </c>
      <c r="R1376" t="s" s="19">
        <v>35</v>
      </c>
      <c r="S1376" t="s" s="19">
        <v>35</v>
      </c>
      <c r="T1376" t="s" s="19">
        <v>35</v>
      </c>
      <c r="U1376" t="s" s="19">
        <v>35</v>
      </c>
      <c r="V1376" t="s" s="19">
        <v>35</v>
      </c>
      <c r="W1376" t="s" s="19">
        <v>35</v>
      </c>
    </row>
    <row r="1377" ht="20.05" customHeight="1">
      <c r="A1377" s="15">
        <v>86</v>
      </c>
      <c r="B1377" t="s" s="16">
        <f>CONCATENATE($A1377,C1377,G1377,S1377,R1377)</f>
        <v>1562</v>
      </c>
      <c r="C1377" t="s" s="17">
        <v>60</v>
      </c>
      <c r="D1377" s="18">
        <v>4</v>
      </c>
      <c r="E1377" t="s" s="19">
        <v>1548</v>
      </c>
      <c r="F1377" s="18">
        <v>0</v>
      </c>
      <c r="G1377" s="18">
        <v>0</v>
      </c>
      <c r="H1377" t="s" s="19">
        <v>80</v>
      </c>
      <c r="I1377" t="s" s="19">
        <v>909</v>
      </c>
      <c r="J1377" s="18">
        <v>7472</v>
      </c>
      <c r="K1377" s="18">
        <v>3744</v>
      </c>
      <c r="L1377" s="18">
        <v>12350</v>
      </c>
      <c r="M1377" s="20">
        <v>5.25698</v>
      </c>
      <c r="N1377" s="18">
        <v>4</v>
      </c>
      <c r="O1377" s="18">
        <v>1</v>
      </c>
      <c r="P1377" t="s" s="19">
        <v>35</v>
      </c>
      <c r="Q1377" t="s" s="19">
        <v>35</v>
      </c>
      <c r="R1377" t="s" s="19">
        <v>35</v>
      </c>
      <c r="S1377" t="s" s="19">
        <v>35</v>
      </c>
      <c r="T1377" t="s" s="19">
        <v>35</v>
      </c>
      <c r="U1377" t="s" s="19">
        <v>35</v>
      </c>
      <c r="V1377" t="s" s="19">
        <v>35</v>
      </c>
      <c r="W1377" t="s" s="19">
        <v>35</v>
      </c>
    </row>
    <row r="1378" ht="20.05" customHeight="1">
      <c r="A1378" s="15">
        <v>86</v>
      </c>
      <c r="B1378" t="s" s="16">
        <f>CONCATENATE($A1378,C1378,G1378,S1378,R1378)</f>
        <v>1563</v>
      </c>
      <c r="C1378" t="s" s="17">
        <v>62</v>
      </c>
      <c r="D1378" s="18">
        <v>4</v>
      </c>
      <c r="E1378" t="s" s="19">
        <v>1548</v>
      </c>
      <c r="F1378" s="18">
        <v>0</v>
      </c>
      <c r="G1378" s="18">
        <v>0</v>
      </c>
      <c r="H1378" t="s" s="19">
        <v>80</v>
      </c>
      <c r="I1378" t="s" s="19">
        <v>909</v>
      </c>
      <c r="J1378" s="18">
        <v>7472</v>
      </c>
      <c r="K1378" s="18">
        <v>3744</v>
      </c>
      <c r="L1378" s="18">
        <v>12350</v>
      </c>
      <c r="M1378" s="20">
        <v>4.80921</v>
      </c>
      <c r="N1378" s="18">
        <v>4</v>
      </c>
      <c r="O1378" s="18">
        <v>1</v>
      </c>
      <c r="P1378" t="s" s="19">
        <v>35</v>
      </c>
      <c r="Q1378" t="s" s="19">
        <v>35</v>
      </c>
      <c r="R1378" t="s" s="19">
        <v>35</v>
      </c>
      <c r="S1378" t="s" s="19">
        <v>35</v>
      </c>
      <c r="T1378" t="s" s="19">
        <v>35</v>
      </c>
      <c r="U1378" t="s" s="19">
        <v>35</v>
      </c>
      <c r="V1378" t="s" s="19">
        <v>35</v>
      </c>
      <c r="W1378" t="s" s="19">
        <v>35</v>
      </c>
    </row>
    <row r="1379" ht="20.05" customHeight="1">
      <c r="A1379" s="15">
        <v>87</v>
      </c>
      <c r="B1379" t="s" s="16">
        <f>CONCATENATE($A1379,C1379,G1379,S1379,R1379)</f>
        <v>1564</v>
      </c>
      <c r="C1379" t="s" s="17">
        <v>31</v>
      </c>
      <c r="D1379" s="18">
        <v>4</v>
      </c>
      <c r="E1379" t="s" s="19">
        <v>1565</v>
      </c>
      <c r="F1379" s="18">
        <v>0</v>
      </c>
      <c r="G1379" s="18">
        <v>0</v>
      </c>
      <c r="H1379" t="s" s="19">
        <v>80</v>
      </c>
      <c r="I1379" t="s" s="19">
        <v>1566</v>
      </c>
      <c r="J1379" s="18">
        <v>7576</v>
      </c>
      <c r="K1379" s="18">
        <v>3796</v>
      </c>
      <c r="L1379" s="18">
        <v>12118</v>
      </c>
      <c r="M1379" s="20">
        <v>0.418315</v>
      </c>
      <c r="N1379" s="18">
        <v>8</v>
      </c>
      <c r="O1379" s="18">
        <v>1</v>
      </c>
      <c r="P1379" t="s" s="19">
        <v>35</v>
      </c>
      <c r="Q1379" t="s" s="19">
        <v>35</v>
      </c>
      <c r="R1379" t="s" s="19">
        <v>35</v>
      </c>
      <c r="S1379" t="s" s="19">
        <v>35</v>
      </c>
      <c r="T1379" t="s" s="19">
        <v>35</v>
      </c>
      <c r="U1379" t="s" s="19">
        <v>35</v>
      </c>
      <c r="V1379" t="s" s="19">
        <v>35</v>
      </c>
      <c r="W1379" t="s" s="19">
        <v>35</v>
      </c>
    </row>
    <row r="1380" ht="20.05" customHeight="1">
      <c r="A1380" s="15">
        <v>87</v>
      </c>
      <c r="B1380" t="s" s="16">
        <f>CONCATENATE($A1380,C1380,G1380,S1380,R1380)</f>
        <v>1567</v>
      </c>
      <c r="C1380" t="s" s="17">
        <v>37</v>
      </c>
      <c r="D1380" s="18">
        <v>4</v>
      </c>
      <c r="E1380" t="s" s="19">
        <v>1565</v>
      </c>
      <c r="F1380" s="18">
        <v>0</v>
      </c>
      <c r="G1380" s="18">
        <v>0</v>
      </c>
      <c r="H1380" t="s" s="19">
        <v>80</v>
      </c>
      <c r="I1380" t="s" s="19">
        <v>1566</v>
      </c>
      <c r="J1380" s="18">
        <v>7576</v>
      </c>
      <c r="K1380" s="18">
        <v>3796</v>
      </c>
      <c r="L1380" s="18">
        <v>12118</v>
      </c>
      <c r="M1380" s="20">
        <v>34.4436</v>
      </c>
      <c r="N1380" s="18">
        <v>8</v>
      </c>
      <c r="O1380" s="18">
        <v>1</v>
      </c>
      <c r="P1380" s="18">
        <v>7</v>
      </c>
      <c r="Q1380" s="18">
        <v>3</v>
      </c>
      <c r="R1380" s="18">
        <v>1</v>
      </c>
      <c r="S1380" t="s" s="19">
        <v>38</v>
      </c>
      <c r="T1380" s="18">
        <v>0</v>
      </c>
      <c r="U1380" s="18">
        <v>0</v>
      </c>
      <c r="V1380" s="18">
        <v>100000</v>
      </c>
      <c r="W1380" t="s" s="19">
        <v>39</v>
      </c>
    </row>
    <row r="1381" ht="20.05" customHeight="1">
      <c r="A1381" s="15">
        <v>87</v>
      </c>
      <c r="B1381" t="s" s="16">
        <f>CONCATENATE($A1381,C1381,G1381,S1381,R1381)</f>
        <v>1568</v>
      </c>
      <c r="C1381" t="s" s="17">
        <v>37</v>
      </c>
      <c r="D1381" s="18">
        <v>4</v>
      </c>
      <c r="E1381" t="s" s="19">
        <v>1565</v>
      </c>
      <c r="F1381" s="18">
        <v>0</v>
      </c>
      <c r="G1381" s="18">
        <v>0</v>
      </c>
      <c r="H1381" t="s" s="19">
        <v>80</v>
      </c>
      <c r="I1381" t="s" s="19">
        <v>1566</v>
      </c>
      <c r="J1381" s="18">
        <v>7576</v>
      </c>
      <c r="K1381" s="18">
        <v>3796</v>
      </c>
      <c r="L1381" s="18">
        <v>12118</v>
      </c>
      <c r="M1381" s="20">
        <v>34.3092</v>
      </c>
      <c r="N1381" s="18">
        <v>8</v>
      </c>
      <c r="O1381" s="18">
        <v>1</v>
      </c>
      <c r="P1381" s="18">
        <v>5</v>
      </c>
      <c r="Q1381" s="18">
        <v>1</v>
      </c>
      <c r="R1381" s="18">
        <v>3</v>
      </c>
      <c r="S1381" t="s" s="19">
        <v>38</v>
      </c>
      <c r="T1381" s="18">
        <v>0</v>
      </c>
      <c r="U1381" s="18">
        <v>0</v>
      </c>
      <c r="V1381" s="18">
        <v>100000</v>
      </c>
      <c r="W1381" t="s" s="19">
        <v>39</v>
      </c>
    </row>
    <row r="1382" ht="20.05" customHeight="1">
      <c r="A1382" s="15">
        <v>87</v>
      </c>
      <c r="B1382" t="s" s="16">
        <f>CONCATENATE($A1382,C1382,G1382,S1382,R1382)</f>
        <v>1569</v>
      </c>
      <c r="C1382" t="s" s="17">
        <v>37</v>
      </c>
      <c r="D1382" s="18">
        <v>4</v>
      </c>
      <c r="E1382" t="s" s="19">
        <v>1565</v>
      </c>
      <c r="F1382" s="18">
        <v>0</v>
      </c>
      <c r="G1382" s="18">
        <v>0</v>
      </c>
      <c r="H1382" t="s" s="19">
        <v>80</v>
      </c>
      <c r="I1382" t="s" s="19">
        <v>1566</v>
      </c>
      <c r="J1382" s="18">
        <v>7576</v>
      </c>
      <c r="K1382" s="18">
        <v>3796</v>
      </c>
      <c r="L1382" s="18">
        <v>12118</v>
      </c>
      <c r="M1382" s="20">
        <v>0.462829</v>
      </c>
      <c r="N1382" s="18">
        <v>8</v>
      </c>
      <c r="O1382" s="18">
        <v>1</v>
      </c>
      <c r="P1382" s="18">
        <v>3</v>
      </c>
      <c r="Q1382" s="18">
        <v>1</v>
      </c>
      <c r="R1382" s="18">
        <v>5</v>
      </c>
      <c r="S1382" t="s" s="19">
        <v>38</v>
      </c>
      <c r="T1382" s="18">
        <v>0</v>
      </c>
      <c r="U1382" s="18">
        <v>0</v>
      </c>
      <c r="V1382" s="18">
        <v>100000</v>
      </c>
      <c r="W1382" t="s" s="19">
        <v>39</v>
      </c>
    </row>
    <row r="1383" ht="20.05" customHeight="1">
      <c r="A1383" s="15">
        <v>87</v>
      </c>
      <c r="B1383" t="s" s="16">
        <f>CONCATENATE($A1383,C1383,G1383,S1383,R1383)</f>
        <v>1570</v>
      </c>
      <c r="C1383" t="s" s="17">
        <v>37</v>
      </c>
      <c r="D1383" s="18">
        <v>4</v>
      </c>
      <c r="E1383" t="s" s="19">
        <v>1565</v>
      </c>
      <c r="F1383" s="18">
        <v>1</v>
      </c>
      <c r="G1383" s="18">
        <v>0</v>
      </c>
      <c r="H1383" t="s" s="19">
        <v>80</v>
      </c>
      <c r="I1383" t="s" s="19">
        <v>1233</v>
      </c>
      <c r="J1383" s="18">
        <v>5688</v>
      </c>
      <c r="K1383" s="18">
        <v>2852</v>
      </c>
      <c r="L1383" s="18">
        <v>8554</v>
      </c>
      <c r="M1383" s="20">
        <v>0.741317</v>
      </c>
      <c r="N1383" s="18">
        <v>8</v>
      </c>
      <c r="O1383" s="18">
        <v>1</v>
      </c>
      <c r="P1383" s="18">
        <v>4</v>
      </c>
      <c r="Q1383" s="18">
        <v>1</v>
      </c>
      <c r="R1383" s="18">
        <v>1</v>
      </c>
      <c r="S1383" t="s" s="19">
        <v>43</v>
      </c>
      <c r="T1383" s="18">
        <v>0</v>
      </c>
      <c r="U1383" s="18">
        <v>0</v>
      </c>
      <c r="V1383" s="18">
        <v>100000</v>
      </c>
      <c r="W1383" t="s" s="19">
        <v>39</v>
      </c>
    </row>
    <row r="1384" ht="20.05" customHeight="1">
      <c r="A1384" s="15">
        <v>87</v>
      </c>
      <c r="B1384" t="s" s="16">
        <f>CONCATENATE($A1384,C1384,G1384,S1384,R1384)</f>
        <v>1571</v>
      </c>
      <c r="C1384" t="s" s="17">
        <v>37</v>
      </c>
      <c r="D1384" s="18">
        <v>4</v>
      </c>
      <c r="E1384" t="s" s="19">
        <v>1565</v>
      </c>
      <c r="F1384" s="18">
        <v>0</v>
      </c>
      <c r="G1384" s="18">
        <v>0</v>
      </c>
      <c r="H1384" t="s" s="19">
        <v>80</v>
      </c>
      <c r="I1384" t="s" s="19">
        <v>1572</v>
      </c>
      <c r="J1384" s="18">
        <v>6936</v>
      </c>
      <c r="K1384" s="18">
        <v>3476</v>
      </c>
      <c r="L1384" s="18">
        <v>10910</v>
      </c>
      <c r="M1384" s="20">
        <v>0.420044</v>
      </c>
      <c r="N1384" s="18">
        <v>8</v>
      </c>
      <c r="O1384" s="18">
        <v>1</v>
      </c>
      <c r="P1384" s="18">
        <v>3</v>
      </c>
      <c r="Q1384" s="18">
        <v>1</v>
      </c>
      <c r="R1384" s="18">
        <v>3</v>
      </c>
      <c r="S1384" t="s" s="19">
        <v>43</v>
      </c>
      <c r="T1384" s="18">
        <v>0</v>
      </c>
      <c r="U1384" s="18">
        <v>0</v>
      </c>
      <c r="V1384" s="18">
        <v>100000</v>
      </c>
      <c r="W1384" t="s" s="19">
        <v>39</v>
      </c>
    </row>
    <row r="1385" ht="20.05" customHeight="1">
      <c r="A1385" s="15">
        <v>87</v>
      </c>
      <c r="B1385" t="s" s="16">
        <f>CONCATENATE($A1385,C1385,G1385,S1385,R1385)</f>
        <v>1573</v>
      </c>
      <c r="C1385" t="s" s="17">
        <v>37</v>
      </c>
      <c r="D1385" s="18">
        <v>4</v>
      </c>
      <c r="E1385" t="s" s="19">
        <v>1565</v>
      </c>
      <c r="F1385" s="18">
        <v>0</v>
      </c>
      <c r="G1385" s="18">
        <v>0</v>
      </c>
      <c r="H1385" t="s" s="19">
        <v>80</v>
      </c>
      <c r="I1385" t="s" s="19">
        <v>1566</v>
      </c>
      <c r="J1385" s="18">
        <v>7576</v>
      </c>
      <c r="K1385" s="18">
        <v>3796</v>
      </c>
      <c r="L1385" s="18">
        <v>12118</v>
      </c>
      <c r="M1385" s="20">
        <v>0.444728</v>
      </c>
      <c r="N1385" s="18">
        <v>8</v>
      </c>
      <c r="O1385" s="18">
        <v>1</v>
      </c>
      <c r="P1385" s="18">
        <v>3</v>
      </c>
      <c r="Q1385" s="18">
        <v>1</v>
      </c>
      <c r="R1385" s="18">
        <v>5</v>
      </c>
      <c r="S1385" t="s" s="19">
        <v>43</v>
      </c>
      <c r="T1385" s="18">
        <v>0</v>
      </c>
      <c r="U1385" s="18">
        <v>0</v>
      </c>
      <c r="V1385" s="18">
        <v>100000</v>
      </c>
      <c r="W1385" t="s" s="19">
        <v>39</v>
      </c>
    </row>
    <row r="1386" ht="20.05" customHeight="1">
      <c r="A1386" s="15">
        <v>87</v>
      </c>
      <c r="B1386" t="s" s="16">
        <f>CONCATENATE($A1386,C1386,G1386,S1386,R1386)</f>
        <v>1574</v>
      </c>
      <c r="C1386" t="s" s="17">
        <v>37</v>
      </c>
      <c r="D1386" s="18">
        <v>4</v>
      </c>
      <c r="E1386" t="s" s="19">
        <v>1565</v>
      </c>
      <c r="F1386" s="18">
        <v>0</v>
      </c>
      <c r="G1386" s="18">
        <v>0</v>
      </c>
      <c r="H1386" t="s" s="19">
        <v>80</v>
      </c>
      <c r="I1386" t="s" s="19">
        <v>1078</v>
      </c>
      <c r="J1386" s="18">
        <v>6324</v>
      </c>
      <c r="K1386" s="18">
        <v>3170</v>
      </c>
      <c r="L1386" s="18">
        <v>9761</v>
      </c>
      <c r="M1386" s="20">
        <v>0.58035</v>
      </c>
      <c r="N1386" s="18">
        <v>8</v>
      </c>
      <c r="O1386" s="18">
        <v>1</v>
      </c>
      <c r="P1386" s="18">
        <v>4</v>
      </c>
      <c r="Q1386" s="18">
        <v>1</v>
      </c>
      <c r="R1386" s="18">
        <v>1</v>
      </c>
      <c r="S1386" t="s" s="19">
        <v>47</v>
      </c>
      <c r="T1386" s="18">
        <v>0</v>
      </c>
      <c r="U1386" s="18">
        <v>0</v>
      </c>
      <c r="V1386" s="18">
        <v>100000</v>
      </c>
      <c r="W1386" t="s" s="19">
        <v>39</v>
      </c>
    </row>
    <row r="1387" ht="20.05" customHeight="1">
      <c r="A1387" s="15">
        <v>87</v>
      </c>
      <c r="B1387" t="s" s="16">
        <f>CONCATENATE($A1387,C1387,G1387,S1387,R1387)</f>
        <v>1575</v>
      </c>
      <c r="C1387" t="s" s="17">
        <v>37</v>
      </c>
      <c r="D1387" s="18">
        <v>4</v>
      </c>
      <c r="E1387" t="s" s="19">
        <v>1565</v>
      </c>
      <c r="F1387" s="18">
        <v>0</v>
      </c>
      <c r="G1387" s="18">
        <v>0</v>
      </c>
      <c r="H1387" t="s" s="19">
        <v>63</v>
      </c>
      <c r="I1387" t="s" s="19">
        <v>1572</v>
      </c>
      <c r="J1387" s="18">
        <v>6936</v>
      </c>
      <c r="K1387" s="18">
        <v>3476</v>
      </c>
      <c r="L1387" s="18">
        <v>10884</v>
      </c>
      <c r="M1387" s="20">
        <v>1800.09</v>
      </c>
      <c r="N1387" s="18">
        <v>8</v>
      </c>
      <c r="O1387" s="18">
        <v>1</v>
      </c>
      <c r="P1387" s="18">
        <v>2</v>
      </c>
      <c r="Q1387" s="18">
        <v>2</v>
      </c>
      <c r="R1387" s="18">
        <v>3</v>
      </c>
      <c r="S1387" t="s" s="19">
        <v>47</v>
      </c>
      <c r="T1387" s="18">
        <v>0</v>
      </c>
      <c r="U1387" s="18">
        <v>0</v>
      </c>
      <c r="V1387" s="18">
        <v>100000</v>
      </c>
      <c r="W1387" t="s" s="19">
        <v>39</v>
      </c>
    </row>
    <row r="1388" ht="20.05" customHeight="1">
      <c r="A1388" s="15">
        <v>87</v>
      </c>
      <c r="B1388" t="s" s="16">
        <f>CONCATENATE($A1388,C1388,G1388,S1388,R1388)</f>
        <v>1576</v>
      </c>
      <c r="C1388" t="s" s="17">
        <v>37</v>
      </c>
      <c r="D1388" s="18">
        <v>4</v>
      </c>
      <c r="E1388" t="s" s="19">
        <v>1565</v>
      </c>
      <c r="F1388" s="18">
        <v>0</v>
      </c>
      <c r="G1388" s="18">
        <v>0</v>
      </c>
      <c r="H1388" t="s" s="19">
        <v>80</v>
      </c>
      <c r="I1388" t="s" s="19">
        <v>1566</v>
      </c>
      <c r="J1388" s="18">
        <v>7576</v>
      </c>
      <c r="K1388" s="18">
        <v>3796</v>
      </c>
      <c r="L1388" s="18">
        <v>12118</v>
      </c>
      <c r="M1388" s="20">
        <v>0.493146</v>
      </c>
      <c r="N1388" s="18">
        <v>8</v>
      </c>
      <c r="O1388" s="18">
        <v>1</v>
      </c>
      <c r="P1388" s="18">
        <v>3</v>
      </c>
      <c r="Q1388" s="18">
        <v>1</v>
      </c>
      <c r="R1388" s="18">
        <v>5</v>
      </c>
      <c r="S1388" t="s" s="19">
        <v>47</v>
      </c>
      <c r="T1388" s="18">
        <v>0</v>
      </c>
      <c r="U1388" s="18">
        <v>0</v>
      </c>
      <c r="V1388" s="18">
        <v>100000</v>
      </c>
      <c r="W1388" t="s" s="19">
        <v>39</v>
      </c>
    </row>
    <row r="1389" ht="20.05" customHeight="1">
      <c r="A1389" s="15">
        <v>87</v>
      </c>
      <c r="B1389" t="s" s="16">
        <f>CONCATENATE($A1389,C1389,G1389,S1389,R1389)</f>
        <v>1577</v>
      </c>
      <c r="C1389" t="s" s="17">
        <v>31</v>
      </c>
      <c r="D1389" s="18">
        <v>4</v>
      </c>
      <c r="E1389" t="s" s="19">
        <v>1565</v>
      </c>
      <c r="F1389" s="18">
        <v>0</v>
      </c>
      <c r="G1389" s="18">
        <v>1</v>
      </c>
      <c r="H1389" t="s" s="19">
        <v>63</v>
      </c>
      <c r="I1389" t="s" s="19">
        <v>1566</v>
      </c>
      <c r="J1389" s="18">
        <v>7591</v>
      </c>
      <c r="K1389" s="18">
        <v>3811</v>
      </c>
      <c r="L1389" s="18">
        <v>12148</v>
      </c>
      <c r="M1389" s="20">
        <v>1800.12</v>
      </c>
      <c r="N1389" s="18">
        <v>8</v>
      </c>
      <c r="O1389" s="18">
        <v>1</v>
      </c>
      <c r="P1389" t="s" s="19">
        <v>35</v>
      </c>
      <c r="Q1389" t="s" s="19">
        <v>35</v>
      </c>
      <c r="R1389" t="s" s="19">
        <v>35</v>
      </c>
      <c r="S1389" t="s" s="19">
        <v>35</v>
      </c>
      <c r="T1389" t="s" s="19">
        <v>35</v>
      </c>
      <c r="U1389" t="s" s="19">
        <v>35</v>
      </c>
      <c r="V1389" t="s" s="19">
        <v>35</v>
      </c>
      <c r="W1389" t="s" s="19">
        <v>35</v>
      </c>
    </row>
    <row r="1390" ht="20.05" customHeight="1">
      <c r="A1390" s="15">
        <v>87</v>
      </c>
      <c r="B1390" t="s" s="16">
        <f>CONCATENATE($A1390,C1390,G1390,S1390,R1390)</f>
        <v>1578</v>
      </c>
      <c r="C1390" t="s" s="17">
        <v>52</v>
      </c>
      <c r="D1390" s="18">
        <v>4</v>
      </c>
      <c r="E1390" t="s" s="19">
        <v>1565</v>
      </c>
      <c r="F1390" s="18">
        <v>1</v>
      </c>
      <c r="G1390" s="18">
        <v>1</v>
      </c>
      <c r="H1390" t="s" s="19">
        <v>80</v>
      </c>
      <c r="I1390" t="s" s="19">
        <v>896</v>
      </c>
      <c r="J1390" s="18">
        <v>1244</v>
      </c>
      <c r="K1390" s="18">
        <v>630</v>
      </c>
      <c r="L1390" s="18">
        <v>1423</v>
      </c>
      <c r="M1390" s="20">
        <v>0.7182229999999999</v>
      </c>
      <c r="N1390" s="18">
        <v>8</v>
      </c>
      <c r="O1390" s="18">
        <v>1</v>
      </c>
      <c r="P1390" t="s" s="19">
        <v>35</v>
      </c>
      <c r="Q1390" t="s" s="19">
        <v>35</v>
      </c>
      <c r="R1390" t="s" s="19">
        <v>35</v>
      </c>
      <c r="S1390" t="s" s="19">
        <v>35</v>
      </c>
      <c r="T1390" t="s" s="19">
        <v>35</v>
      </c>
      <c r="U1390" t="s" s="19">
        <v>35</v>
      </c>
      <c r="V1390" t="s" s="19">
        <v>35</v>
      </c>
      <c r="W1390" t="s" s="19">
        <v>35</v>
      </c>
    </row>
    <row r="1391" ht="20.05" customHeight="1">
      <c r="A1391" s="15">
        <v>87</v>
      </c>
      <c r="B1391" t="s" s="16">
        <f>CONCATENATE($A1391,C1391,G1391,S1391,R1391)</f>
        <v>1579</v>
      </c>
      <c r="C1391" t="s" s="17">
        <v>37</v>
      </c>
      <c r="D1391" s="18">
        <v>4</v>
      </c>
      <c r="E1391" t="s" s="19">
        <v>1565</v>
      </c>
      <c r="F1391" s="18">
        <v>0</v>
      </c>
      <c r="G1391" s="18">
        <v>1</v>
      </c>
      <c r="H1391" t="s" s="19">
        <v>33</v>
      </c>
      <c r="I1391" t="s" s="19">
        <v>896</v>
      </c>
      <c r="J1391" s="18">
        <v>1244</v>
      </c>
      <c r="K1391" s="18">
        <v>630</v>
      </c>
      <c r="L1391" s="18">
        <v>1423</v>
      </c>
      <c r="M1391" s="20">
        <v>0.874065</v>
      </c>
      <c r="N1391" s="18">
        <v>8</v>
      </c>
      <c r="O1391" s="18">
        <v>1</v>
      </c>
      <c r="P1391" s="18">
        <v>3</v>
      </c>
      <c r="Q1391" s="18">
        <v>1</v>
      </c>
      <c r="R1391" s="18">
        <v>3</v>
      </c>
      <c r="S1391" t="s" s="19">
        <v>43</v>
      </c>
      <c r="T1391" s="18">
        <v>0</v>
      </c>
      <c r="U1391" s="18">
        <v>0</v>
      </c>
      <c r="V1391" s="18">
        <v>100000</v>
      </c>
      <c r="W1391" t="s" s="19">
        <v>55</v>
      </c>
    </row>
    <row r="1392" ht="20.05" customHeight="1">
      <c r="A1392" s="15">
        <v>87</v>
      </c>
      <c r="B1392" t="s" s="16">
        <f>CONCATENATE($A1392,C1392,G1392,S1392,R1392)</f>
        <v>1580</v>
      </c>
      <c r="C1392" t="s" s="17">
        <v>57</v>
      </c>
      <c r="D1392" s="18">
        <v>4</v>
      </c>
      <c r="E1392" t="s" s="19">
        <v>1565</v>
      </c>
      <c r="F1392" s="18">
        <v>0</v>
      </c>
      <c r="G1392" s="18">
        <v>0</v>
      </c>
      <c r="H1392" t="s" s="19">
        <v>63</v>
      </c>
      <c r="I1392" t="s" s="19">
        <v>909</v>
      </c>
      <c r="J1392" s="18">
        <v>7564</v>
      </c>
      <c r="K1392" s="18">
        <v>3790</v>
      </c>
      <c r="L1392" s="18">
        <v>12089</v>
      </c>
      <c r="M1392" s="20">
        <v>1800.75</v>
      </c>
      <c r="N1392" s="18">
        <v>4</v>
      </c>
      <c r="O1392" s="18">
        <v>1</v>
      </c>
      <c r="P1392" t="s" s="19">
        <v>35</v>
      </c>
      <c r="Q1392" t="s" s="19">
        <v>35</v>
      </c>
      <c r="R1392" t="s" s="19">
        <v>35</v>
      </c>
      <c r="S1392" t="s" s="19">
        <v>35</v>
      </c>
      <c r="T1392" t="s" s="19">
        <v>35</v>
      </c>
      <c r="U1392" t="s" s="19">
        <v>35</v>
      </c>
      <c r="V1392" t="s" s="19">
        <v>35</v>
      </c>
      <c r="W1392" t="s" s="19">
        <v>35</v>
      </c>
    </row>
    <row r="1393" ht="20.05" customHeight="1">
      <c r="A1393" s="15">
        <v>87</v>
      </c>
      <c r="B1393" t="s" s="16">
        <f>CONCATENATE($A1393,C1393,G1393,S1393,R1393)</f>
        <v>1581</v>
      </c>
      <c r="C1393" t="s" s="17">
        <v>60</v>
      </c>
      <c r="D1393" s="18">
        <v>4</v>
      </c>
      <c r="E1393" t="s" s="19">
        <v>1565</v>
      </c>
      <c r="F1393" s="18">
        <v>0</v>
      </c>
      <c r="G1393" s="18">
        <v>0</v>
      </c>
      <c r="H1393" t="s" s="19">
        <v>63</v>
      </c>
      <c r="I1393" t="s" s="19">
        <v>909</v>
      </c>
      <c r="J1393" s="18">
        <v>7564</v>
      </c>
      <c r="K1393" s="18">
        <v>3790</v>
      </c>
      <c r="L1393" s="18">
        <v>12089</v>
      </c>
      <c r="M1393" s="20">
        <v>1800.11</v>
      </c>
      <c r="N1393" s="18">
        <v>4</v>
      </c>
      <c r="O1393" s="18">
        <v>1</v>
      </c>
      <c r="P1393" t="s" s="19">
        <v>35</v>
      </c>
      <c r="Q1393" t="s" s="19">
        <v>35</v>
      </c>
      <c r="R1393" t="s" s="19">
        <v>35</v>
      </c>
      <c r="S1393" t="s" s="19">
        <v>35</v>
      </c>
      <c r="T1393" t="s" s="19">
        <v>35</v>
      </c>
      <c r="U1393" t="s" s="19">
        <v>35</v>
      </c>
      <c r="V1393" t="s" s="19">
        <v>35</v>
      </c>
      <c r="W1393" t="s" s="19">
        <v>35</v>
      </c>
    </row>
    <row r="1394" ht="20.05" customHeight="1">
      <c r="A1394" s="15">
        <v>87</v>
      </c>
      <c r="B1394" t="s" s="16">
        <f>CONCATENATE($A1394,C1394,G1394,S1394,R1394)</f>
        <v>1582</v>
      </c>
      <c r="C1394" t="s" s="17">
        <v>62</v>
      </c>
      <c r="D1394" s="18">
        <v>4</v>
      </c>
      <c r="E1394" t="s" s="19">
        <v>1565</v>
      </c>
      <c r="F1394" s="18">
        <v>0</v>
      </c>
      <c r="G1394" s="18">
        <v>0</v>
      </c>
      <c r="H1394" t="s" s="19">
        <v>63</v>
      </c>
      <c r="I1394" t="s" s="19">
        <v>909</v>
      </c>
      <c r="J1394" s="18">
        <v>7908</v>
      </c>
      <c r="K1394" s="18">
        <v>3962</v>
      </c>
      <c r="L1394" s="18">
        <v>12773</v>
      </c>
      <c r="M1394" s="20">
        <v>1800.12</v>
      </c>
      <c r="N1394" s="18">
        <v>4</v>
      </c>
      <c r="O1394" s="18">
        <v>1</v>
      </c>
      <c r="P1394" t="s" s="19">
        <v>35</v>
      </c>
      <c r="Q1394" t="s" s="19">
        <v>35</v>
      </c>
      <c r="R1394" t="s" s="19">
        <v>35</v>
      </c>
      <c r="S1394" t="s" s="19">
        <v>35</v>
      </c>
      <c r="T1394" t="s" s="19">
        <v>35</v>
      </c>
      <c r="U1394" t="s" s="19">
        <v>35</v>
      </c>
      <c r="V1394" t="s" s="19">
        <v>35</v>
      </c>
      <c r="W1394" t="s" s="19">
        <v>35</v>
      </c>
    </row>
    <row r="1395" ht="20.05" customHeight="1">
      <c r="A1395" s="15">
        <v>88</v>
      </c>
      <c r="B1395" t="s" s="16">
        <f>CONCATENATE($A1395,C1395,G1395,S1395,R1395)</f>
        <v>1583</v>
      </c>
      <c r="C1395" t="s" s="17">
        <v>31</v>
      </c>
      <c r="D1395" s="18">
        <v>4</v>
      </c>
      <c r="E1395" t="s" s="19">
        <v>1059</v>
      </c>
      <c r="F1395" s="18">
        <v>1</v>
      </c>
      <c r="G1395" s="18">
        <v>0</v>
      </c>
      <c r="H1395" t="s" s="19">
        <v>80</v>
      </c>
      <c r="I1395" t="s" s="19">
        <v>1584</v>
      </c>
      <c r="J1395" s="18">
        <v>5200</v>
      </c>
      <c r="K1395" s="18">
        <v>2608</v>
      </c>
      <c r="L1395" s="18">
        <v>7848</v>
      </c>
      <c r="M1395" s="20">
        <v>0.184177</v>
      </c>
      <c r="N1395" s="18">
        <v>8</v>
      </c>
      <c r="O1395" s="18">
        <v>1</v>
      </c>
      <c r="P1395" t="s" s="19">
        <v>35</v>
      </c>
      <c r="Q1395" t="s" s="19">
        <v>35</v>
      </c>
      <c r="R1395" t="s" s="19">
        <v>35</v>
      </c>
      <c r="S1395" t="s" s="19">
        <v>35</v>
      </c>
      <c r="T1395" t="s" s="19">
        <v>35</v>
      </c>
      <c r="U1395" t="s" s="19">
        <v>35</v>
      </c>
      <c r="V1395" t="s" s="19">
        <v>35</v>
      </c>
      <c r="W1395" t="s" s="19">
        <v>35</v>
      </c>
    </row>
    <row r="1396" ht="20.05" customHeight="1">
      <c r="A1396" s="15">
        <v>88</v>
      </c>
      <c r="B1396" t="s" s="16">
        <f>CONCATENATE($A1396,C1396,G1396,S1396,R1396)</f>
        <v>1585</v>
      </c>
      <c r="C1396" t="s" s="17">
        <v>37</v>
      </c>
      <c r="D1396" s="18">
        <v>4</v>
      </c>
      <c r="E1396" t="s" s="19">
        <v>1059</v>
      </c>
      <c r="F1396" s="18">
        <v>1</v>
      </c>
      <c r="G1396" s="18">
        <v>0</v>
      </c>
      <c r="H1396" t="s" s="19">
        <v>80</v>
      </c>
      <c r="I1396" t="s" s="19">
        <v>1584</v>
      </c>
      <c r="J1396" s="18">
        <v>5200</v>
      </c>
      <c r="K1396" s="18">
        <v>2608</v>
      </c>
      <c r="L1396" s="18">
        <v>7848</v>
      </c>
      <c r="M1396" s="20">
        <v>0.333084</v>
      </c>
      <c r="N1396" s="18">
        <v>8</v>
      </c>
      <c r="O1396" s="18">
        <v>1</v>
      </c>
      <c r="P1396" s="18">
        <v>5</v>
      </c>
      <c r="Q1396" s="18">
        <v>3</v>
      </c>
      <c r="R1396" s="18">
        <v>1</v>
      </c>
      <c r="S1396" t="s" s="19">
        <v>38</v>
      </c>
      <c r="T1396" s="18">
        <v>0</v>
      </c>
      <c r="U1396" s="18">
        <v>0</v>
      </c>
      <c r="V1396" s="18">
        <v>100000</v>
      </c>
      <c r="W1396" t="s" s="19">
        <v>39</v>
      </c>
    </row>
    <row r="1397" ht="20.05" customHeight="1">
      <c r="A1397" s="15">
        <v>88</v>
      </c>
      <c r="B1397" t="s" s="16">
        <f>CONCATENATE($A1397,C1397,G1397,S1397,R1397)</f>
        <v>1586</v>
      </c>
      <c r="C1397" t="s" s="17">
        <v>37</v>
      </c>
      <c r="D1397" s="18">
        <v>4</v>
      </c>
      <c r="E1397" t="s" s="19">
        <v>1059</v>
      </c>
      <c r="F1397" s="18">
        <v>1</v>
      </c>
      <c r="G1397" s="18">
        <v>0</v>
      </c>
      <c r="H1397" t="s" s="19">
        <v>80</v>
      </c>
      <c r="I1397" t="s" s="19">
        <v>1584</v>
      </c>
      <c r="J1397" s="18">
        <v>5200</v>
      </c>
      <c r="K1397" s="18">
        <v>2608</v>
      </c>
      <c r="L1397" s="18">
        <v>7848</v>
      </c>
      <c r="M1397" s="20">
        <v>0.215066</v>
      </c>
      <c r="N1397" s="18">
        <v>8</v>
      </c>
      <c r="O1397" s="18">
        <v>1</v>
      </c>
      <c r="P1397" s="18">
        <v>3</v>
      </c>
      <c r="Q1397" s="18">
        <v>1</v>
      </c>
      <c r="R1397" s="18">
        <v>3</v>
      </c>
      <c r="S1397" t="s" s="19">
        <v>38</v>
      </c>
      <c r="T1397" s="18">
        <v>0</v>
      </c>
      <c r="U1397" s="18">
        <v>0</v>
      </c>
      <c r="V1397" s="18">
        <v>100000</v>
      </c>
      <c r="W1397" t="s" s="19">
        <v>39</v>
      </c>
    </row>
    <row r="1398" ht="20.05" customHeight="1">
      <c r="A1398" s="15">
        <v>88</v>
      </c>
      <c r="B1398" t="s" s="16">
        <f>CONCATENATE($A1398,C1398,G1398,S1398,R1398)</f>
        <v>1587</v>
      </c>
      <c r="C1398" t="s" s="17">
        <v>37</v>
      </c>
      <c r="D1398" s="18">
        <v>4</v>
      </c>
      <c r="E1398" t="s" s="19">
        <v>1059</v>
      </c>
      <c r="F1398" s="18">
        <v>1</v>
      </c>
      <c r="G1398" s="18">
        <v>0</v>
      </c>
      <c r="H1398" t="s" s="19">
        <v>80</v>
      </c>
      <c r="I1398" t="s" s="19">
        <v>1584</v>
      </c>
      <c r="J1398" s="18">
        <v>5200</v>
      </c>
      <c r="K1398" s="18">
        <v>2608</v>
      </c>
      <c r="L1398" s="18">
        <v>7848</v>
      </c>
      <c r="M1398" s="20">
        <v>0.21511</v>
      </c>
      <c r="N1398" s="18">
        <v>8</v>
      </c>
      <c r="O1398" s="18">
        <v>1</v>
      </c>
      <c r="P1398" s="18">
        <v>3</v>
      </c>
      <c r="Q1398" s="18">
        <v>1</v>
      </c>
      <c r="R1398" s="18">
        <v>5</v>
      </c>
      <c r="S1398" t="s" s="19">
        <v>38</v>
      </c>
      <c r="T1398" s="18">
        <v>0</v>
      </c>
      <c r="U1398" s="18">
        <v>0</v>
      </c>
      <c r="V1398" s="18">
        <v>100000</v>
      </c>
      <c r="W1398" t="s" s="19">
        <v>39</v>
      </c>
    </row>
    <row r="1399" ht="20.05" customHeight="1">
      <c r="A1399" s="15">
        <v>88</v>
      </c>
      <c r="B1399" t="s" s="16">
        <f>CONCATENATE($A1399,C1399,G1399,S1399,R1399)</f>
        <v>1588</v>
      </c>
      <c r="C1399" t="s" s="17">
        <v>37</v>
      </c>
      <c r="D1399" s="18">
        <v>4</v>
      </c>
      <c r="E1399" t="s" s="19">
        <v>1059</v>
      </c>
      <c r="F1399" s="18">
        <v>1</v>
      </c>
      <c r="G1399" s="18">
        <v>0</v>
      </c>
      <c r="H1399" t="s" s="19">
        <v>80</v>
      </c>
      <c r="I1399" t="s" s="19">
        <v>990</v>
      </c>
      <c r="J1399" s="18">
        <v>4632</v>
      </c>
      <c r="K1399" s="18">
        <v>2324</v>
      </c>
      <c r="L1399" s="18">
        <v>6774</v>
      </c>
      <c r="M1399" s="20">
        <v>0.180257</v>
      </c>
      <c r="N1399" s="18">
        <v>8</v>
      </c>
      <c r="O1399" s="18">
        <v>1</v>
      </c>
      <c r="P1399" s="18">
        <v>3</v>
      </c>
      <c r="Q1399" s="18">
        <v>1</v>
      </c>
      <c r="R1399" s="18">
        <v>1</v>
      </c>
      <c r="S1399" t="s" s="19">
        <v>43</v>
      </c>
      <c r="T1399" s="18">
        <v>0</v>
      </c>
      <c r="U1399" s="18">
        <v>0</v>
      </c>
      <c r="V1399" s="18">
        <v>100000</v>
      </c>
      <c r="W1399" t="s" s="19">
        <v>39</v>
      </c>
    </row>
    <row r="1400" ht="20.05" customHeight="1">
      <c r="A1400" s="15">
        <v>88</v>
      </c>
      <c r="B1400" t="s" s="16">
        <f>CONCATENATE($A1400,C1400,G1400,S1400,R1400)</f>
        <v>1589</v>
      </c>
      <c r="C1400" t="s" s="17">
        <v>37</v>
      </c>
      <c r="D1400" s="18">
        <v>4</v>
      </c>
      <c r="E1400" t="s" s="19">
        <v>1059</v>
      </c>
      <c r="F1400" s="18">
        <v>1</v>
      </c>
      <c r="G1400" s="18">
        <v>0</v>
      </c>
      <c r="H1400" t="s" s="19">
        <v>80</v>
      </c>
      <c r="I1400" t="s" s="19">
        <v>1584</v>
      </c>
      <c r="J1400" s="18">
        <v>5200</v>
      </c>
      <c r="K1400" s="18">
        <v>2608</v>
      </c>
      <c r="L1400" s="18">
        <v>7848</v>
      </c>
      <c r="M1400" s="20">
        <v>0.214805</v>
      </c>
      <c r="N1400" s="18">
        <v>8</v>
      </c>
      <c r="O1400" s="18">
        <v>1</v>
      </c>
      <c r="P1400" s="18">
        <v>3</v>
      </c>
      <c r="Q1400" s="18">
        <v>1</v>
      </c>
      <c r="R1400" s="18">
        <v>3</v>
      </c>
      <c r="S1400" t="s" s="19">
        <v>43</v>
      </c>
      <c r="T1400" s="18">
        <v>0</v>
      </c>
      <c r="U1400" s="18">
        <v>0</v>
      </c>
      <c r="V1400" s="18">
        <v>100000</v>
      </c>
      <c r="W1400" t="s" s="19">
        <v>39</v>
      </c>
    </row>
    <row r="1401" ht="20.05" customHeight="1">
      <c r="A1401" s="15">
        <v>88</v>
      </c>
      <c r="B1401" t="s" s="16">
        <f>CONCATENATE($A1401,C1401,G1401,S1401,R1401)</f>
        <v>1590</v>
      </c>
      <c r="C1401" t="s" s="17">
        <v>37</v>
      </c>
      <c r="D1401" s="18">
        <v>4</v>
      </c>
      <c r="E1401" t="s" s="19">
        <v>1059</v>
      </c>
      <c r="F1401" s="18">
        <v>1</v>
      </c>
      <c r="G1401" s="18">
        <v>0</v>
      </c>
      <c r="H1401" t="s" s="19">
        <v>80</v>
      </c>
      <c r="I1401" t="s" s="19">
        <v>1584</v>
      </c>
      <c r="J1401" s="18">
        <v>5200</v>
      </c>
      <c r="K1401" s="18">
        <v>2608</v>
      </c>
      <c r="L1401" s="18">
        <v>7848</v>
      </c>
      <c r="M1401" s="20">
        <v>0.215012</v>
      </c>
      <c r="N1401" s="18">
        <v>8</v>
      </c>
      <c r="O1401" s="18">
        <v>1</v>
      </c>
      <c r="P1401" s="18">
        <v>3</v>
      </c>
      <c r="Q1401" s="18">
        <v>1</v>
      </c>
      <c r="R1401" s="18">
        <v>5</v>
      </c>
      <c r="S1401" t="s" s="19">
        <v>43</v>
      </c>
      <c r="T1401" s="18">
        <v>0</v>
      </c>
      <c r="U1401" s="18">
        <v>0</v>
      </c>
      <c r="V1401" s="18">
        <v>100000</v>
      </c>
      <c r="W1401" t="s" s="19">
        <v>39</v>
      </c>
    </row>
    <row r="1402" ht="20.05" customHeight="1">
      <c r="A1402" s="15">
        <v>88</v>
      </c>
      <c r="B1402" t="s" s="16">
        <f>CONCATENATE($A1402,C1402,G1402,S1402,R1402)</f>
        <v>1591</v>
      </c>
      <c r="C1402" t="s" s="17">
        <v>37</v>
      </c>
      <c r="D1402" s="18">
        <v>4</v>
      </c>
      <c r="E1402" t="s" s="19">
        <v>1059</v>
      </c>
      <c r="F1402" s="18">
        <v>1</v>
      </c>
      <c r="G1402" s="18">
        <v>0</v>
      </c>
      <c r="H1402" t="s" s="19">
        <v>80</v>
      </c>
      <c r="I1402" t="s" s="19">
        <v>1199</v>
      </c>
      <c r="J1402" s="18">
        <v>4916</v>
      </c>
      <c r="K1402" s="18">
        <v>2466</v>
      </c>
      <c r="L1402" s="18">
        <v>7305</v>
      </c>
      <c r="M1402" s="20">
        <v>0.245741</v>
      </c>
      <c r="N1402" s="18">
        <v>8</v>
      </c>
      <c r="O1402" s="18">
        <v>1</v>
      </c>
      <c r="P1402" s="18">
        <v>4</v>
      </c>
      <c r="Q1402" s="18">
        <v>2</v>
      </c>
      <c r="R1402" s="18">
        <v>1</v>
      </c>
      <c r="S1402" t="s" s="19">
        <v>47</v>
      </c>
      <c r="T1402" s="18">
        <v>0</v>
      </c>
      <c r="U1402" s="18">
        <v>0</v>
      </c>
      <c r="V1402" s="18">
        <v>100000</v>
      </c>
      <c r="W1402" t="s" s="19">
        <v>39</v>
      </c>
    </row>
    <row r="1403" ht="20.05" customHeight="1">
      <c r="A1403" s="15">
        <v>88</v>
      </c>
      <c r="B1403" t="s" s="16">
        <f>CONCATENATE($A1403,C1403,G1403,S1403,R1403)</f>
        <v>1592</v>
      </c>
      <c r="C1403" t="s" s="17">
        <v>37</v>
      </c>
      <c r="D1403" s="18">
        <v>4</v>
      </c>
      <c r="E1403" t="s" s="19">
        <v>1059</v>
      </c>
      <c r="F1403" s="18">
        <v>1</v>
      </c>
      <c r="G1403" s="18">
        <v>0</v>
      </c>
      <c r="H1403" t="s" s="19">
        <v>80</v>
      </c>
      <c r="I1403" t="s" s="19">
        <v>1584</v>
      </c>
      <c r="J1403" s="18">
        <v>5200</v>
      </c>
      <c r="K1403" s="18">
        <v>2608</v>
      </c>
      <c r="L1403" s="18">
        <v>7848</v>
      </c>
      <c r="M1403" s="20">
        <v>0.21392</v>
      </c>
      <c r="N1403" s="18">
        <v>8</v>
      </c>
      <c r="O1403" s="18">
        <v>1</v>
      </c>
      <c r="P1403" s="18">
        <v>3</v>
      </c>
      <c r="Q1403" s="18">
        <v>1</v>
      </c>
      <c r="R1403" s="18">
        <v>3</v>
      </c>
      <c r="S1403" t="s" s="19">
        <v>47</v>
      </c>
      <c r="T1403" s="18">
        <v>0</v>
      </c>
      <c r="U1403" s="18">
        <v>0</v>
      </c>
      <c r="V1403" s="18">
        <v>100000</v>
      </c>
      <c r="W1403" t="s" s="19">
        <v>39</v>
      </c>
    </row>
    <row r="1404" ht="20.05" customHeight="1">
      <c r="A1404" s="15">
        <v>88</v>
      </c>
      <c r="B1404" t="s" s="16">
        <f>CONCATENATE($A1404,C1404,G1404,S1404,R1404)</f>
        <v>1593</v>
      </c>
      <c r="C1404" t="s" s="17">
        <v>37</v>
      </c>
      <c r="D1404" s="18">
        <v>4</v>
      </c>
      <c r="E1404" t="s" s="19">
        <v>1059</v>
      </c>
      <c r="F1404" s="18">
        <v>1</v>
      </c>
      <c r="G1404" s="18">
        <v>0</v>
      </c>
      <c r="H1404" t="s" s="19">
        <v>80</v>
      </c>
      <c r="I1404" t="s" s="19">
        <v>1584</v>
      </c>
      <c r="J1404" s="18">
        <v>5200</v>
      </c>
      <c r="K1404" s="18">
        <v>2608</v>
      </c>
      <c r="L1404" s="18">
        <v>7848</v>
      </c>
      <c r="M1404" s="20">
        <v>0.215604</v>
      </c>
      <c r="N1404" s="18">
        <v>8</v>
      </c>
      <c r="O1404" s="18">
        <v>1</v>
      </c>
      <c r="P1404" s="18">
        <v>3</v>
      </c>
      <c r="Q1404" s="18">
        <v>1</v>
      </c>
      <c r="R1404" s="18">
        <v>5</v>
      </c>
      <c r="S1404" t="s" s="19">
        <v>47</v>
      </c>
      <c r="T1404" s="18">
        <v>0</v>
      </c>
      <c r="U1404" s="18">
        <v>0</v>
      </c>
      <c r="V1404" s="18">
        <v>100000</v>
      </c>
      <c r="W1404" t="s" s="19">
        <v>39</v>
      </c>
    </row>
    <row r="1405" ht="20.05" customHeight="1">
      <c r="A1405" s="15">
        <v>88</v>
      </c>
      <c r="B1405" t="s" s="16">
        <f>CONCATENATE($A1405,C1405,G1405,S1405,R1405)</f>
        <v>1594</v>
      </c>
      <c r="C1405" t="s" s="17">
        <v>31</v>
      </c>
      <c r="D1405" s="18">
        <v>4</v>
      </c>
      <c r="E1405" t="s" s="19">
        <v>1059</v>
      </c>
      <c r="F1405" s="18">
        <v>1</v>
      </c>
      <c r="G1405" s="18">
        <v>1</v>
      </c>
      <c r="H1405" t="s" s="19">
        <v>80</v>
      </c>
      <c r="I1405" t="s" s="19">
        <v>1584</v>
      </c>
      <c r="J1405" s="18">
        <v>5210</v>
      </c>
      <c r="K1405" s="18">
        <v>2618</v>
      </c>
      <c r="L1405" s="18">
        <v>7868</v>
      </c>
      <c r="M1405" s="20">
        <v>0.181545</v>
      </c>
      <c r="N1405" s="18">
        <v>8</v>
      </c>
      <c r="O1405" s="18">
        <v>1</v>
      </c>
      <c r="P1405" t="s" s="19">
        <v>35</v>
      </c>
      <c r="Q1405" t="s" s="19">
        <v>35</v>
      </c>
      <c r="R1405" t="s" s="19">
        <v>35</v>
      </c>
      <c r="S1405" t="s" s="19">
        <v>35</v>
      </c>
      <c r="T1405" t="s" s="19">
        <v>35</v>
      </c>
      <c r="U1405" t="s" s="19">
        <v>35</v>
      </c>
      <c r="V1405" t="s" s="19">
        <v>35</v>
      </c>
      <c r="W1405" t="s" s="19">
        <v>35</v>
      </c>
    </row>
    <row r="1406" ht="20.05" customHeight="1">
      <c r="A1406" s="15">
        <v>88</v>
      </c>
      <c r="B1406" t="s" s="16">
        <f>CONCATENATE($A1406,C1406,G1406,S1406,R1406)</f>
        <v>1595</v>
      </c>
      <c r="C1406" t="s" s="17">
        <v>52</v>
      </c>
      <c r="D1406" s="18">
        <v>4</v>
      </c>
      <c r="E1406" t="s" s="19">
        <v>1059</v>
      </c>
      <c r="F1406" s="18">
        <v>1</v>
      </c>
      <c r="G1406" s="18">
        <v>1</v>
      </c>
      <c r="H1406" t="s" s="19">
        <v>80</v>
      </c>
      <c r="I1406" t="s" s="19">
        <v>896</v>
      </c>
      <c r="J1406" s="18">
        <v>1068</v>
      </c>
      <c r="K1406" s="18">
        <v>542</v>
      </c>
      <c r="L1406" s="18">
        <v>1205</v>
      </c>
      <c r="M1406" s="20">
        <v>0.303226</v>
      </c>
      <c r="N1406" s="18">
        <v>8</v>
      </c>
      <c r="O1406" s="18">
        <v>1</v>
      </c>
      <c r="P1406" t="s" s="19">
        <v>35</v>
      </c>
      <c r="Q1406" t="s" s="19">
        <v>35</v>
      </c>
      <c r="R1406" t="s" s="19">
        <v>35</v>
      </c>
      <c r="S1406" t="s" s="19">
        <v>35</v>
      </c>
      <c r="T1406" t="s" s="19">
        <v>35</v>
      </c>
      <c r="U1406" t="s" s="19">
        <v>35</v>
      </c>
      <c r="V1406" t="s" s="19">
        <v>35</v>
      </c>
      <c r="W1406" t="s" s="19">
        <v>35</v>
      </c>
    </row>
    <row r="1407" ht="20.05" customHeight="1">
      <c r="A1407" s="15">
        <v>88</v>
      </c>
      <c r="B1407" t="s" s="16">
        <f>CONCATENATE($A1407,C1407,G1407,S1407,R1407)</f>
        <v>1596</v>
      </c>
      <c r="C1407" t="s" s="17">
        <v>37</v>
      </c>
      <c r="D1407" s="18">
        <v>4</v>
      </c>
      <c r="E1407" t="s" s="19">
        <v>1059</v>
      </c>
      <c r="F1407" s="18">
        <v>1</v>
      </c>
      <c r="G1407" s="18">
        <v>1</v>
      </c>
      <c r="H1407" t="s" s="19">
        <v>80</v>
      </c>
      <c r="I1407" t="s" s="19">
        <v>1584</v>
      </c>
      <c r="J1407" s="18">
        <v>5200</v>
      </c>
      <c r="K1407" s="18">
        <v>2608</v>
      </c>
      <c r="L1407" s="18">
        <v>7848</v>
      </c>
      <c r="M1407" s="20">
        <v>0.214546</v>
      </c>
      <c r="N1407" s="18">
        <v>8</v>
      </c>
      <c r="O1407" s="18">
        <v>1</v>
      </c>
      <c r="P1407" s="18">
        <v>3</v>
      </c>
      <c r="Q1407" s="18">
        <v>1</v>
      </c>
      <c r="R1407" s="18">
        <v>3</v>
      </c>
      <c r="S1407" t="s" s="19">
        <v>43</v>
      </c>
      <c r="T1407" s="18">
        <v>0</v>
      </c>
      <c r="U1407" s="18">
        <v>0</v>
      </c>
      <c r="V1407" s="18">
        <v>100000</v>
      </c>
      <c r="W1407" t="s" s="19">
        <v>55</v>
      </c>
    </row>
    <row r="1408" ht="20.05" customHeight="1">
      <c r="A1408" s="15">
        <v>88</v>
      </c>
      <c r="B1408" t="s" s="16">
        <f>CONCATENATE($A1408,C1408,G1408,S1408,R1408)</f>
        <v>1597</v>
      </c>
      <c r="C1408" t="s" s="17">
        <v>57</v>
      </c>
      <c r="D1408" s="18">
        <v>4</v>
      </c>
      <c r="E1408" t="s" s="19">
        <v>1059</v>
      </c>
      <c r="F1408" s="18">
        <v>0</v>
      </c>
      <c r="G1408" s="18">
        <v>0</v>
      </c>
      <c r="H1408" t="s" s="19">
        <v>80</v>
      </c>
      <c r="I1408" t="s" s="19">
        <v>909</v>
      </c>
      <c r="J1408" s="18">
        <v>6012</v>
      </c>
      <c r="K1408" s="18">
        <v>3014</v>
      </c>
      <c r="L1408" s="18">
        <v>9467</v>
      </c>
      <c r="M1408" s="20">
        <v>3.36226</v>
      </c>
      <c r="N1408" s="18">
        <v>4</v>
      </c>
      <c r="O1408" s="18">
        <v>1</v>
      </c>
      <c r="P1408" t="s" s="19">
        <v>35</v>
      </c>
      <c r="Q1408" t="s" s="19">
        <v>35</v>
      </c>
      <c r="R1408" t="s" s="19">
        <v>35</v>
      </c>
      <c r="S1408" t="s" s="19">
        <v>35</v>
      </c>
      <c r="T1408" t="s" s="19">
        <v>35</v>
      </c>
      <c r="U1408" t="s" s="19">
        <v>35</v>
      </c>
      <c r="V1408" t="s" s="19">
        <v>35</v>
      </c>
      <c r="W1408" t="s" s="19">
        <v>35</v>
      </c>
    </row>
    <row r="1409" ht="20.05" customHeight="1">
      <c r="A1409" s="15">
        <v>88</v>
      </c>
      <c r="B1409" t="s" s="16">
        <f>CONCATENATE($A1409,C1409,G1409,S1409,R1409)</f>
        <v>1598</v>
      </c>
      <c r="C1409" t="s" s="17">
        <v>60</v>
      </c>
      <c r="D1409" s="18">
        <v>4</v>
      </c>
      <c r="E1409" t="s" s="19">
        <v>1059</v>
      </c>
      <c r="F1409" s="18">
        <v>0</v>
      </c>
      <c r="G1409" s="18">
        <v>0</v>
      </c>
      <c r="H1409" t="s" s="19">
        <v>80</v>
      </c>
      <c r="I1409" t="s" s="19">
        <v>909</v>
      </c>
      <c r="J1409" s="18">
        <v>6516</v>
      </c>
      <c r="K1409" s="18">
        <v>3266</v>
      </c>
      <c r="L1409" s="18">
        <v>10429</v>
      </c>
      <c r="M1409" s="20">
        <v>2.04974</v>
      </c>
      <c r="N1409" s="18">
        <v>4</v>
      </c>
      <c r="O1409" s="18">
        <v>1</v>
      </c>
      <c r="P1409" t="s" s="19">
        <v>35</v>
      </c>
      <c r="Q1409" t="s" s="19">
        <v>35</v>
      </c>
      <c r="R1409" t="s" s="19">
        <v>35</v>
      </c>
      <c r="S1409" t="s" s="19">
        <v>35</v>
      </c>
      <c r="T1409" t="s" s="19">
        <v>35</v>
      </c>
      <c r="U1409" t="s" s="19">
        <v>35</v>
      </c>
      <c r="V1409" t="s" s="19">
        <v>35</v>
      </c>
      <c r="W1409" t="s" s="19">
        <v>35</v>
      </c>
    </row>
    <row r="1410" ht="20.05" customHeight="1">
      <c r="A1410" s="15">
        <v>88</v>
      </c>
      <c r="B1410" t="s" s="16">
        <f>CONCATENATE($A1410,C1410,G1410,S1410,R1410)</f>
        <v>1599</v>
      </c>
      <c r="C1410" t="s" s="17">
        <v>62</v>
      </c>
      <c r="D1410" s="18">
        <v>4</v>
      </c>
      <c r="E1410" t="s" s="19">
        <v>1059</v>
      </c>
      <c r="F1410" s="18">
        <v>0</v>
      </c>
      <c r="G1410" s="18">
        <v>0</v>
      </c>
      <c r="H1410" t="s" s="19">
        <v>80</v>
      </c>
      <c r="I1410" t="s" s="19">
        <v>909</v>
      </c>
      <c r="J1410" s="18">
        <v>6768</v>
      </c>
      <c r="K1410" s="18">
        <v>3392</v>
      </c>
      <c r="L1410" s="18">
        <v>10912</v>
      </c>
      <c r="M1410" s="20">
        <v>1.43055</v>
      </c>
      <c r="N1410" s="18">
        <v>4</v>
      </c>
      <c r="O1410" s="18">
        <v>1</v>
      </c>
      <c r="P1410" t="s" s="19">
        <v>35</v>
      </c>
      <c r="Q1410" t="s" s="19">
        <v>35</v>
      </c>
      <c r="R1410" t="s" s="19">
        <v>35</v>
      </c>
      <c r="S1410" t="s" s="19">
        <v>35</v>
      </c>
      <c r="T1410" t="s" s="19">
        <v>35</v>
      </c>
      <c r="U1410" t="s" s="19">
        <v>35</v>
      </c>
      <c r="V1410" t="s" s="19">
        <v>35</v>
      </c>
      <c r="W1410" t="s" s="19">
        <v>35</v>
      </c>
    </row>
    <row r="1411" ht="20.05" customHeight="1">
      <c r="A1411" s="15">
        <v>89</v>
      </c>
      <c r="B1411" t="s" s="16">
        <f>CONCATENATE($A1411,C1411,G1411,S1411,R1411)</f>
        <v>1600</v>
      </c>
      <c r="C1411" t="s" s="17">
        <v>31</v>
      </c>
      <c r="D1411" s="18">
        <v>4</v>
      </c>
      <c r="E1411" t="s" s="19">
        <v>1601</v>
      </c>
      <c r="F1411" s="18">
        <v>0</v>
      </c>
      <c r="G1411" s="18">
        <v>0</v>
      </c>
      <c r="H1411" t="s" s="19">
        <v>33</v>
      </c>
      <c r="I1411" t="s" s="19">
        <v>990</v>
      </c>
      <c r="J1411" s="18">
        <v>3840</v>
      </c>
      <c r="K1411" s="18">
        <v>1928</v>
      </c>
      <c r="L1411" s="18">
        <v>5562</v>
      </c>
      <c r="M1411" s="20">
        <v>0.0506274</v>
      </c>
      <c r="N1411" s="18">
        <v>8</v>
      </c>
      <c r="O1411" s="18">
        <v>1</v>
      </c>
      <c r="P1411" t="s" s="19">
        <v>35</v>
      </c>
      <c r="Q1411" t="s" s="19">
        <v>35</v>
      </c>
      <c r="R1411" t="s" s="19">
        <v>35</v>
      </c>
      <c r="S1411" t="s" s="19">
        <v>35</v>
      </c>
      <c r="T1411" t="s" s="19">
        <v>35</v>
      </c>
      <c r="U1411" t="s" s="19">
        <v>35</v>
      </c>
      <c r="V1411" t="s" s="19">
        <v>35</v>
      </c>
      <c r="W1411" t="s" s="19">
        <v>35</v>
      </c>
    </row>
    <row r="1412" ht="20.05" customHeight="1">
      <c r="A1412" s="15">
        <v>89</v>
      </c>
      <c r="B1412" t="s" s="16">
        <f>CONCATENATE($A1412,C1412,G1412,S1412,R1412)</f>
        <v>1602</v>
      </c>
      <c r="C1412" t="s" s="17">
        <v>37</v>
      </c>
      <c r="D1412" s="18">
        <v>4</v>
      </c>
      <c r="E1412" t="s" s="19">
        <v>1601</v>
      </c>
      <c r="F1412" s="18">
        <v>0</v>
      </c>
      <c r="G1412" s="18">
        <v>0</v>
      </c>
      <c r="H1412" t="s" s="19">
        <v>33</v>
      </c>
      <c r="I1412" t="s" s="19">
        <v>990</v>
      </c>
      <c r="J1412" s="18">
        <v>3840</v>
      </c>
      <c r="K1412" s="18">
        <v>1928</v>
      </c>
      <c r="L1412" s="18">
        <v>5562</v>
      </c>
      <c r="M1412" s="20">
        <v>0.062117</v>
      </c>
      <c r="N1412" s="18">
        <v>8</v>
      </c>
      <c r="O1412" s="18">
        <v>1</v>
      </c>
      <c r="P1412" s="18">
        <v>3</v>
      </c>
      <c r="Q1412" s="18">
        <v>2</v>
      </c>
      <c r="R1412" s="18">
        <v>1</v>
      </c>
      <c r="S1412" t="s" s="19">
        <v>38</v>
      </c>
      <c r="T1412" s="18">
        <v>0</v>
      </c>
      <c r="U1412" s="18">
        <v>0</v>
      </c>
      <c r="V1412" s="18">
        <v>100000</v>
      </c>
      <c r="W1412" t="s" s="19">
        <v>39</v>
      </c>
    </row>
    <row r="1413" ht="20.05" customHeight="1">
      <c r="A1413" s="15">
        <v>89</v>
      </c>
      <c r="B1413" t="s" s="16">
        <f>CONCATENATE($A1413,C1413,G1413,S1413,R1413)</f>
        <v>1603</v>
      </c>
      <c r="C1413" t="s" s="17">
        <v>37</v>
      </c>
      <c r="D1413" s="18">
        <v>4</v>
      </c>
      <c r="E1413" t="s" s="19">
        <v>1601</v>
      </c>
      <c r="F1413" s="18">
        <v>0</v>
      </c>
      <c r="G1413" s="18">
        <v>0</v>
      </c>
      <c r="H1413" t="s" s="19">
        <v>33</v>
      </c>
      <c r="I1413" t="s" s="19">
        <v>990</v>
      </c>
      <c r="J1413" s="18">
        <v>3840</v>
      </c>
      <c r="K1413" s="18">
        <v>1928</v>
      </c>
      <c r="L1413" s="18">
        <v>5562</v>
      </c>
      <c r="M1413" s="20">
        <v>0.0621374</v>
      </c>
      <c r="N1413" s="18">
        <v>8</v>
      </c>
      <c r="O1413" s="18">
        <v>1</v>
      </c>
      <c r="P1413" s="18">
        <v>3</v>
      </c>
      <c r="Q1413" s="18">
        <v>2</v>
      </c>
      <c r="R1413" s="18">
        <v>3</v>
      </c>
      <c r="S1413" t="s" s="19">
        <v>38</v>
      </c>
      <c r="T1413" s="18">
        <v>0</v>
      </c>
      <c r="U1413" s="18">
        <v>0</v>
      </c>
      <c r="V1413" s="18">
        <v>100000</v>
      </c>
      <c r="W1413" t="s" s="19">
        <v>39</v>
      </c>
    </row>
    <row r="1414" ht="20.05" customHeight="1">
      <c r="A1414" s="15">
        <v>89</v>
      </c>
      <c r="B1414" t="s" s="16">
        <f>CONCATENATE($A1414,C1414,G1414,S1414,R1414)</f>
        <v>1604</v>
      </c>
      <c r="C1414" t="s" s="17">
        <v>37</v>
      </c>
      <c r="D1414" s="18">
        <v>4</v>
      </c>
      <c r="E1414" t="s" s="19">
        <v>1601</v>
      </c>
      <c r="F1414" s="18">
        <v>0</v>
      </c>
      <c r="G1414" s="18">
        <v>0</v>
      </c>
      <c r="H1414" t="s" s="19">
        <v>33</v>
      </c>
      <c r="I1414" t="s" s="19">
        <v>990</v>
      </c>
      <c r="J1414" s="18">
        <v>3840</v>
      </c>
      <c r="K1414" s="18">
        <v>1928</v>
      </c>
      <c r="L1414" s="18">
        <v>5562</v>
      </c>
      <c r="M1414" s="20">
        <v>0.0623892</v>
      </c>
      <c r="N1414" s="18">
        <v>8</v>
      </c>
      <c r="O1414" s="18">
        <v>1</v>
      </c>
      <c r="P1414" s="18">
        <v>3</v>
      </c>
      <c r="Q1414" s="18">
        <v>2</v>
      </c>
      <c r="R1414" s="18">
        <v>5</v>
      </c>
      <c r="S1414" t="s" s="19">
        <v>38</v>
      </c>
      <c r="T1414" s="18">
        <v>0</v>
      </c>
      <c r="U1414" s="18">
        <v>0</v>
      </c>
      <c r="V1414" s="18">
        <v>100000</v>
      </c>
      <c r="W1414" t="s" s="19">
        <v>39</v>
      </c>
    </row>
    <row r="1415" ht="20.05" customHeight="1">
      <c r="A1415" s="15">
        <v>89</v>
      </c>
      <c r="B1415" t="s" s="16">
        <f>CONCATENATE($A1415,C1415,G1415,S1415,R1415)</f>
        <v>1605</v>
      </c>
      <c r="C1415" t="s" s="17">
        <v>37</v>
      </c>
      <c r="D1415" s="18">
        <v>4</v>
      </c>
      <c r="E1415" t="s" s="19">
        <v>1601</v>
      </c>
      <c r="F1415" s="18">
        <v>0</v>
      </c>
      <c r="G1415" s="18">
        <v>0</v>
      </c>
      <c r="H1415" t="s" s="19">
        <v>33</v>
      </c>
      <c r="I1415" t="s" s="19">
        <v>990</v>
      </c>
      <c r="J1415" s="18">
        <v>3840</v>
      </c>
      <c r="K1415" s="18">
        <v>1928</v>
      </c>
      <c r="L1415" s="18">
        <v>5562</v>
      </c>
      <c r="M1415" s="20">
        <v>0.0619618</v>
      </c>
      <c r="N1415" s="18">
        <v>8</v>
      </c>
      <c r="O1415" s="18">
        <v>1</v>
      </c>
      <c r="P1415" s="18">
        <v>3</v>
      </c>
      <c r="Q1415" s="18">
        <v>2</v>
      </c>
      <c r="R1415" s="18">
        <v>1</v>
      </c>
      <c r="S1415" t="s" s="19">
        <v>43</v>
      </c>
      <c r="T1415" s="18">
        <v>0</v>
      </c>
      <c r="U1415" s="18">
        <v>0</v>
      </c>
      <c r="V1415" s="18">
        <v>100000</v>
      </c>
      <c r="W1415" t="s" s="19">
        <v>39</v>
      </c>
    </row>
    <row r="1416" ht="20.05" customHeight="1">
      <c r="A1416" s="15">
        <v>89</v>
      </c>
      <c r="B1416" t="s" s="16">
        <f>CONCATENATE($A1416,C1416,G1416,S1416,R1416)</f>
        <v>1606</v>
      </c>
      <c r="C1416" t="s" s="17">
        <v>37</v>
      </c>
      <c r="D1416" s="18">
        <v>4</v>
      </c>
      <c r="E1416" t="s" s="19">
        <v>1601</v>
      </c>
      <c r="F1416" s="18">
        <v>0</v>
      </c>
      <c r="G1416" s="18">
        <v>0</v>
      </c>
      <c r="H1416" t="s" s="19">
        <v>33</v>
      </c>
      <c r="I1416" t="s" s="19">
        <v>990</v>
      </c>
      <c r="J1416" s="18">
        <v>3840</v>
      </c>
      <c r="K1416" s="18">
        <v>1928</v>
      </c>
      <c r="L1416" s="18">
        <v>5562</v>
      </c>
      <c r="M1416" s="20">
        <v>0.062111</v>
      </c>
      <c r="N1416" s="18">
        <v>8</v>
      </c>
      <c r="O1416" s="18">
        <v>1</v>
      </c>
      <c r="P1416" s="18">
        <v>3</v>
      </c>
      <c r="Q1416" s="18">
        <v>2</v>
      </c>
      <c r="R1416" s="18">
        <v>3</v>
      </c>
      <c r="S1416" t="s" s="19">
        <v>43</v>
      </c>
      <c r="T1416" s="18">
        <v>0</v>
      </c>
      <c r="U1416" s="18">
        <v>0</v>
      </c>
      <c r="V1416" s="18">
        <v>100000</v>
      </c>
      <c r="W1416" t="s" s="19">
        <v>39</v>
      </c>
    </row>
    <row r="1417" ht="20.05" customHeight="1">
      <c r="A1417" s="15">
        <v>89</v>
      </c>
      <c r="B1417" t="s" s="16">
        <f>CONCATENATE($A1417,C1417,G1417,S1417,R1417)</f>
        <v>1607</v>
      </c>
      <c r="C1417" t="s" s="17">
        <v>37</v>
      </c>
      <c r="D1417" s="18">
        <v>4</v>
      </c>
      <c r="E1417" t="s" s="19">
        <v>1601</v>
      </c>
      <c r="F1417" s="18">
        <v>0</v>
      </c>
      <c r="G1417" s="18">
        <v>0</v>
      </c>
      <c r="H1417" t="s" s="19">
        <v>33</v>
      </c>
      <c r="I1417" t="s" s="19">
        <v>990</v>
      </c>
      <c r="J1417" s="18">
        <v>3840</v>
      </c>
      <c r="K1417" s="18">
        <v>1928</v>
      </c>
      <c r="L1417" s="18">
        <v>5562</v>
      </c>
      <c r="M1417" s="20">
        <v>0.063442</v>
      </c>
      <c r="N1417" s="18">
        <v>8</v>
      </c>
      <c r="O1417" s="18">
        <v>1</v>
      </c>
      <c r="P1417" s="18">
        <v>3</v>
      </c>
      <c r="Q1417" s="18">
        <v>2</v>
      </c>
      <c r="R1417" s="18">
        <v>5</v>
      </c>
      <c r="S1417" t="s" s="19">
        <v>43</v>
      </c>
      <c r="T1417" s="18">
        <v>0</v>
      </c>
      <c r="U1417" s="18">
        <v>0</v>
      </c>
      <c r="V1417" s="18">
        <v>100000</v>
      </c>
      <c r="W1417" t="s" s="19">
        <v>39</v>
      </c>
    </row>
    <row r="1418" ht="20.05" customHeight="1">
      <c r="A1418" s="15">
        <v>89</v>
      </c>
      <c r="B1418" t="s" s="16">
        <f>CONCATENATE($A1418,C1418,G1418,S1418,R1418)</f>
        <v>1608</v>
      </c>
      <c r="C1418" t="s" s="17">
        <v>37</v>
      </c>
      <c r="D1418" s="18">
        <v>4</v>
      </c>
      <c r="E1418" t="s" s="19">
        <v>1601</v>
      </c>
      <c r="F1418" s="18">
        <v>0</v>
      </c>
      <c r="G1418" s="18">
        <v>0</v>
      </c>
      <c r="H1418" t="s" s="19">
        <v>33</v>
      </c>
      <c r="I1418" t="s" s="19">
        <v>990</v>
      </c>
      <c r="J1418" s="18">
        <v>3840</v>
      </c>
      <c r="K1418" s="18">
        <v>1928</v>
      </c>
      <c r="L1418" s="18">
        <v>5562</v>
      </c>
      <c r="M1418" s="20">
        <v>0.0619574</v>
      </c>
      <c r="N1418" s="18">
        <v>8</v>
      </c>
      <c r="O1418" s="18">
        <v>1</v>
      </c>
      <c r="P1418" s="18">
        <v>3</v>
      </c>
      <c r="Q1418" s="18">
        <v>2</v>
      </c>
      <c r="R1418" s="18">
        <v>1</v>
      </c>
      <c r="S1418" t="s" s="19">
        <v>47</v>
      </c>
      <c r="T1418" s="18">
        <v>0</v>
      </c>
      <c r="U1418" s="18">
        <v>0</v>
      </c>
      <c r="V1418" s="18">
        <v>100000</v>
      </c>
      <c r="W1418" t="s" s="19">
        <v>39</v>
      </c>
    </row>
    <row r="1419" ht="20.05" customHeight="1">
      <c r="A1419" s="15">
        <v>89</v>
      </c>
      <c r="B1419" t="s" s="16">
        <f>CONCATENATE($A1419,C1419,G1419,S1419,R1419)</f>
        <v>1609</v>
      </c>
      <c r="C1419" t="s" s="17">
        <v>37</v>
      </c>
      <c r="D1419" s="18">
        <v>4</v>
      </c>
      <c r="E1419" t="s" s="19">
        <v>1601</v>
      </c>
      <c r="F1419" s="18">
        <v>0</v>
      </c>
      <c r="G1419" s="18">
        <v>0</v>
      </c>
      <c r="H1419" t="s" s="19">
        <v>33</v>
      </c>
      <c r="I1419" t="s" s="19">
        <v>990</v>
      </c>
      <c r="J1419" s="18">
        <v>3840</v>
      </c>
      <c r="K1419" s="18">
        <v>1928</v>
      </c>
      <c r="L1419" s="18">
        <v>5562</v>
      </c>
      <c r="M1419" s="20">
        <v>0.0622599</v>
      </c>
      <c r="N1419" s="18">
        <v>8</v>
      </c>
      <c r="O1419" s="18">
        <v>1</v>
      </c>
      <c r="P1419" s="18">
        <v>3</v>
      </c>
      <c r="Q1419" s="18">
        <v>2</v>
      </c>
      <c r="R1419" s="18">
        <v>3</v>
      </c>
      <c r="S1419" t="s" s="19">
        <v>47</v>
      </c>
      <c r="T1419" s="18">
        <v>0</v>
      </c>
      <c r="U1419" s="18">
        <v>0</v>
      </c>
      <c r="V1419" s="18">
        <v>100000</v>
      </c>
      <c r="W1419" t="s" s="19">
        <v>39</v>
      </c>
    </row>
    <row r="1420" ht="20.05" customHeight="1">
      <c r="A1420" s="15">
        <v>89</v>
      </c>
      <c r="B1420" t="s" s="16">
        <f>CONCATENATE($A1420,C1420,G1420,S1420,R1420)</f>
        <v>1610</v>
      </c>
      <c r="C1420" t="s" s="17">
        <v>37</v>
      </c>
      <c r="D1420" s="18">
        <v>4</v>
      </c>
      <c r="E1420" t="s" s="19">
        <v>1601</v>
      </c>
      <c r="F1420" s="18">
        <v>0</v>
      </c>
      <c r="G1420" s="18">
        <v>0</v>
      </c>
      <c r="H1420" t="s" s="19">
        <v>33</v>
      </c>
      <c r="I1420" t="s" s="19">
        <v>990</v>
      </c>
      <c r="J1420" s="18">
        <v>3840</v>
      </c>
      <c r="K1420" s="18">
        <v>1928</v>
      </c>
      <c r="L1420" s="18">
        <v>5562</v>
      </c>
      <c r="M1420" s="20">
        <v>0.0626987</v>
      </c>
      <c r="N1420" s="18">
        <v>8</v>
      </c>
      <c r="O1420" s="18">
        <v>1</v>
      </c>
      <c r="P1420" s="18">
        <v>3</v>
      </c>
      <c r="Q1420" s="18">
        <v>2</v>
      </c>
      <c r="R1420" s="18">
        <v>5</v>
      </c>
      <c r="S1420" t="s" s="19">
        <v>47</v>
      </c>
      <c r="T1420" s="18">
        <v>0</v>
      </c>
      <c r="U1420" s="18">
        <v>0</v>
      </c>
      <c r="V1420" s="18">
        <v>100000</v>
      </c>
      <c r="W1420" t="s" s="19">
        <v>39</v>
      </c>
    </row>
    <row r="1421" ht="20.05" customHeight="1">
      <c r="A1421" s="15">
        <v>89</v>
      </c>
      <c r="B1421" t="s" s="16">
        <f>CONCATENATE($A1421,C1421,G1421,S1421,R1421)</f>
        <v>1611</v>
      </c>
      <c r="C1421" t="s" s="17">
        <v>31</v>
      </c>
      <c r="D1421" s="18">
        <v>4</v>
      </c>
      <c r="E1421" t="s" s="19">
        <v>1601</v>
      </c>
      <c r="F1421" s="18">
        <v>0</v>
      </c>
      <c r="G1421" s="18">
        <v>1</v>
      </c>
      <c r="H1421" t="s" s="19">
        <v>33</v>
      </c>
      <c r="I1421" t="s" s="19">
        <v>990</v>
      </c>
      <c r="J1421" s="18">
        <v>3848</v>
      </c>
      <c r="K1421" s="18">
        <v>1936</v>
      </c>
      <c r="L1421" s="18">
        <v>5578</v>
      </c>
      <c r="M1421" s="20">
        <v>0.0523355</v>
      </c>
      <c r="N1421" s="18">
        <v>8</v>
      </c>
      <c r="O1421" s="18">
        <v>1</v>
      </c>
      <c r="P1421" t="s" s="19">
        <v>35</v>
      </c>
      <c r="Q1421" t="s" s="19">
        <v>35</v>
      </c>
      <c r="R1421" t="s" s="19">
        <v>35</v>
      </c>
      <c r="S1421" t="s" s="19">
        <v>35</v>
      </c>
      <c r="T1421" t="s" s="19">
        <v>35</v>
      </c>
      <c r="U1421" t="s" s="19">
        <v>35</v>
      </c>
      <c r="V1421" t="s" s="19">
        <v>35</v>
      </c>
      <c r="W1421" t="s" s="19">
        <v>35</v>
      </c>
    </row>
    <row r="1422" ht="20.05" customHeight="1">
      <c r="A1422" s="15">
        <v>89</v>
      </c>
      <c r="B1422" t="s" s="16">
        <f>CONCATENATE($A1422,C1422,G1422,S1422,R1422)</f>
        <v>1612</v>
      </c>
      <c r="C1422" t="s" s="17">
        <v>52</v>
      </c>
      <c r="D1422" s="18">
        <v>4</v>
      </c>
      <c r="E1422" t="s" s="19">
        <v>1601</v>
      </c>
      <c r="F1422" s="18">
        <v>0</v>
      </c>
      <c r="G1422" s="18">
        <v>1</v>
      </c>
      <c r="H1422" t="s" s="19">
        <v>33</v>
      </c>
      <c r="I1422" t="s" s="19">
        <v>896</v>
      </c>
      <c r="J1422" s="18">
        <v>864</v>
      </c>
      <c r="K1422" s="18">
        <v>440</v>
      </c>
      <c r="L1422" s="18">
        <v>950</v>
      </c>
      <c r="M1422" s="20">
        <v>0.101595</v>
      </c>
      <c r="N1422" s="18">
        <v>8</v>
      </c>
      <c r="O1422" s="18">
        <v>1</v>
      </c>
      <c r="P1422" t="s" s="19">
        <v>35</v>
      </c>
      <c r="Q1422" t="s" s="19">
        <v>35</v>
      </c>
      <c r="R1422" t="s" s="19">
        <v>35</v>
      </c>
      <c r="S1422" t="s" s="19">
        <v>35</v>
      </c>
      <c r="T1422" t="s" s="19">
        <v>35</v>
      </c>
      <c r="U1422" t="s" s="19">
        <v>35</v>
      </c>
      <c r="V1422" t="s" s="19">
        <v>35</v>
      </c>
      <c r="W1422" t="s" s="19">
        <v>35</v>
      </c>
    </row>
    <row r="1423" ht="20.05" customHeight="1">
      <c r="A1423" s="15">
        <v>89</v>
      </c>
      <c r="B1423" t="s" s="16">
        <f>CONCATENATE($A1423,C1423,G1423,S1423,R1423)</f>
        <v>1613</v>
      </c>
      <c r="C1423" t="s" s="17">
        <v>37</v>
      </c>
      <c r="D1423" s="18">
        <v>4</v>
      </c>
      <c r="E1423" t="s" s="19">
        <v>1601</v>
      </c>
      <c r="F1423" s="18">
        <v>0</v>
      </c>
      <c r="G1423" s="18">
        <v>1</v>
      </c>
      <c r="H1423" t="s" s="19">
        <v>33</v>
      </c>
      <c r="I1423" t="s" s="19">
        <v>990</v>
      </c>
      <c r="J1423" s="18">
        <v>3840</v>
      </c>
      <c r="K1423" s="18">
        <v>1928</v>
      </c>
      <c r="L1423" s="18">
        <v>5562</v>
      </c>
      <c r="M1423" s="20">
        <v>0.06258279999999999</v>
      </c>
      <c r="N1423" s="18">
        <v>8</v>
      </c>
      <c r="O1423" s="18">
        <v>1</v>
      </c>
      <c r="P1423" s="18">
        <v>3</v>
      </c>
      <c r="Q1423" s="18">
        <v>2</v>
      </c>
      <c r="R1423" s="18">
        <v>3</v>
      </c>
      <c r="S1423" t="s" s="19">
        <v>43</v>
      </c>
      <c r="T1423" s="18">
        <v>0</v>
      </c>
      <c r="U1423" s="18">
        <v>0</v>
      </c>
      <c r="V1423" s="18">
        <v>100000</v>
      </c>
      <c r="W1423" t="s" s="19">
        <v>55</v>
      </c>
    </row>
    <row r="1424" ht="20.05" customHeight="1">
      <c r="A1424" s="15">
        <v>89</v>
      </c>
      <c r="B1424" t="s" s="16">
        <f>CONCATENATE($A1424,C1424,G1424,S1424,R1424)</f>
        <v>1614</v>
      </c>
      <c r="C1424" t="s" s="17">
        <v>57</v>
      </c>
      <c r="D1424" s="18">
        <v>4</v>
      </c>
      <c r="E1424" t="s" s="19">
        <v>1601</v>
      </c>
      <c r="F1424" s="18">
        <v>0</v>
      </c>
      <c r="G1424" s="18">
        <v>0</v>
      </c>
      <c r="H1424" t="s" s="19">
        <v>33</v>
      </c>
      <c r="I1424" t="s" s="19">
        <v>909</v>
      </c>
      <c r="J1424" s="18">
        <v>4832</v>
      </c>
      <c r="K1424" s="18">
        <v>2424</v>
      </c>
      <c r="L1424" s="18">
        <v>7378</v>
      </c>
      <c r="M1424" s="20">
        <v>1.28983</v>
      </c>
      <c r="N1424" s="18">
        <v>4</v>
      </c>
      <c r="O1424" s="18">
        <v>1</v>
      </c>
      <c r="P1424" t="s" s="19">
        <v>35</v>
      </c>
      <c r="Q1424" t="s" s="19">
        <v>35</v>
      </c>
      <c r="R1424" t="s" s="19">
        <v>35</v>
      </c>
      <c r="S1424" t="s" s="19">
        <v>35</v>
      </c>
      <c r="T1424" t="s" s="19">
        <v>35</v>
      </c>
      <c r="U1424" t="s" s="19">
        <v>35</v>
      </c>
      <c r="V1424" t="s" s="19">
        <v>35</v>
      </c>
      <c r="W1424" t="s" s="19">
        <v>35</v>
      </c>
    </row>
    <row r="1425" ht="20.05" customHeight="1">
      <c r="A1425" s="15">
        <v>89</v>
      </c>
      <c r="B1425" t="s" s="16">
        <f>CONCATENATE($A1425,C1425,G1425,S1425,R1425)</f>
        <v>1615</v>
      </c>
      <c r="C1425" t="s" s="17">
        <v>60</v>
      </c>
      <c r="D1425" s="18">
        <v>4</v>
      </c>
      <c r="E1425" t="s" s="19">
        <v>1601</v>
      </c>
      <c r="F1425" s="18">
        <v>0</v>
      </c>
      <c r="G1425" s="18">
        <v>0</v>
      </c>
      <c r="H1425" t="s" s="19">
        <v>33</v>
      </c>
      <c r="I1425" t="s" s="19">
        <v>909</v>
      </c>
      <c r="J1425" s="18">
        <v>4832</v>
      </c>
      <c r="K1425" s="18">
        <v>2424</v>
      </c>
      <c r="L1425" s="18">
        <v>7378</v>
      </c>
      <c r="M1425" s="20">
        <v>0.470346</v>
      </c>
      <c r="N1425" s="18">
        <v>4</v>
      </c>
      <c r="O1425" s="18">
        <v>1</v>
      </c>
      <c r="P1425" t="s" s="19">
        <v>35</v>
      </c>
      <c r="Q1425" t="s" s="19">
        <v>35</v>
      </c>
      <c r="R1425" t="s" s="19">
        <v>35</v>
      </c>
      <c r="S1425" t="s" s="19">
        <v>35</v>
      </c>
      <c r="T1425" t="s" s="19">
        <v>35</v>
      </c>
      <c r="U1425" t="s" s="19">
        <v>35</v>
      </c>
      <c r="V1425" t="s" s="19">
        <v>35</v>
      </c>
      <c r="W1425" t="s" s="19">
        <v>35</v>
      </c>
    </row>
    <row r="1426" ht="20.05" customHeight="1">
      <c r="A1426" s="15">
        <v>89</v>
      </c>
      <c r="B1426" t="s" s="16">
        <f>CONCATENATE($A1426,C1426,G1426,S1426,R1426)</f>
        <v>1616</v>
      </c>
      <c r="C1426" t="s" s="17">
        <v>62</v>
      </c>
      <c r="D1426" s="18">
        <v>4</v>
      </c>
      <c r="E1426" t="s" s="19">
        <v>1601</v>
      </c>
      <c r="F1426" s="18">
        <v>0</v>
      </c>
      <c r="G1426" s="18">
        <v>0</v>
      </c>
      <c r="H1426" t="s" s="19">
        <v>33</v>
      </c>
      <c r="I1426" t="s" s="19">
        <v>909</v>
      </c>
      <c r="J1426" s="18">
        <v>5068</v>
      </c>
      <c r="K1426" s="18">
        <v>2542</v>
      </c>
      <c r="L1426" s="18">
        <v>7825</v>
      </c>
      <c r="M1426" s="20">
        <v>1.20428</v>
      </c>
      <c r="N1426" s="18">
        <v>4</v>
      </c>
      <c r="O1426" s="18">
        <v>1</v>
      </c>
      <c r="P1426" t="s" s="19">
        <v>35</v>
      </c>
      <c r="Q1426" t="s" s="19">
        <v>35</v>
      </c>
      <c r="R1426" t="s" s="19">
        <v>35</v>
      </c>
      <c r="S1426" t="s" s="19">
        <v>35</v>
      </c>
      <c r="T1426" t="s" s="19">
        <v>35</v>
      </c>
      <c r="U1426" t="s" s="19">
        <v>35</v>
      </c>
      <c r="V1426" t="s" s="19">
        <v>35</v>
      </c>
      <c r="W1426" t="s" s="19">
        <v>35</v>
      </c>
    </row>
    <row r="1427" ht="20.05" customHeight="1">
      <c r="A1427" s="15">
        <v>90</v>
      </c>
      <c r="B1427" t="s" s="16">
        <f>CONCATENATE($A1427,C1427,G1427,S1427,R1427)</f>
        <v>1617</v>
      </c>
      <c r="C1427" t="s" s="17">
        <v>31</v>
      </c>
      <c r="D1427" s="18">
        <v>4</v>
      </c>
      <c r="E1427" t="s" s="19">
        <v>1618</v>
      </c>
      <c r="F1427" s="18">
        <v>1</v>
      </c>
      <c r="G1427" s="18">
        <v>0</v>
      </c>
      <c r="H1427" t="s" s="19">
        <v>80</v>
      </c>
      <c r="I1427" t="s" s="19">
        <v>1619</v>
      </c>
      <c r="J1427" s="18">
        <v>7552</v>
      </c>
      <c r="K1427" s="18">
        <v>3784</v>
      </c>
      <c r="L1427" s="18">
        <v>11882</v>
      </c>
      <c r="M1427" s="20">
        <v>0.467941</v>
      </c>
      <c r="N1427" s="18">
        <v>8</v>
      </c>
      <c r="O1427" s="18">
        <v>1</v>
      </c>
      <c r="P1427" t="s" s="19">
        <v>35</v>
      </c>
      <c r="Q1427" t="s" s="19">
        <v>35</v>
      </c>
      <c r="R1427" t="s" s="19">
        <v>35</v>
      </c>
      <c r="S1427" t="s" s="19">
        <v>35</v>
      </c>
      <c r="T1427" t="s" s="19">
        <v>35</v>
      </c>
      <c r="U1427" t="s" s="19">
        <v>35</v>
      </c>
      <c r="V1427" t="s" s="19">
        <v>35</v>
      </c>
      <c r="W1427" t="s" s="19">
        <v>35</v>
      </c>
    </row>
    <row r="1428" ht="20.05" customHeight="1">
      <c r="A1428" s="15">
        <v>90</v>
      </c>
      <c r="B1428" t="s" s="16">
        <f>CONCATENATE($A1428,C1428,G1428,S1428,R1428)</f>
        <v>1620</v>
      </c>
      <c r="C1428" t="s" s="17">
        <v>37</v>
      </c>
      <c r="D1428" s="18">
        <v>4</v>
      </c>
      <c r="E1428" t="s" s="19">
        <v>1618</v>
      </c>
      <c r="F1428" s="18">
        <v>1</v>
      </c>
      <c r="G1428" s="18">
        <v>0</v>
      </c>
      <c r="H1428" t="s" s="19">
        <v>80</v>
      </c>
      <c r="I1428" t="s" s="19">
        <v>1619</v>
      </c>
      <c r="J1428" s="18">
        <v>7552</v>
      </c>
      <c r="K1428" s="18">
        <v>3784</v>
      </c>
      <c r="L1428" s="18">
        <v>11882</v>
      </c>
      <c r="M1428" s="20">
        <v>0.512944</v>
      </c>
      <c r="N1428" s="18">
        <v>8</v>
      </c>
      <c r="O1428" s="18">
        <v>1</v>
      </c>
      <c r="P1428" s="18">
        <v>5</v>
      </c>
      <c r="Q1428" s="18">
        <v>3</v>
      </c>
      <c r="R1428" s="18">
        <v>1</v>
      </c>
      <c r="S1428" t="s" s="19">
        <v>38</v>
      </c>
      <c r="T1428" s="18">
        <v>0</v>
      </c>
      <c r="U1428" s="18">
        <v>0</v>
      </c>
      <c r="V1428" s="18">
        <v>100000</v>
      </c>
      <c r="W1428" t="s" s="19">
        <v>39</v>
      </c>
    </row>
    <row r="1429" ht="20.05" customHeight="1">
      <c r="A1429" s="15">
        <v>90</v>
      </c>
      <c r="B1429" t="s" s="16">
        <f>CONCATENATE($A1429,C1429,G1429,S1429,R1429)</f>
        <v>1621</v>
      </c>
      <c r="C1429" t="s" s="17">
        <v>37</v>
      </c>
      <c r="D1429" s="18">
        <v>4</v>
      </c>
      <c r="E1429" t="s" s="19">
        <v>1618</v>
      </c>
      <c r="F1429" s="18">
        <v>1</v>
      </c>
      <c r="G1429" s="18">
        <v>0</v>
      </c>
      <c r="H1429" t="s" s="19">
        <v>80</v>
      </c>
      <c r="I1429" t="s" s="19">
        <v>1619</v>
      </c>
      <c r="J1429" s="18">
        <v>7552</v>
      </c>
      <c r="K1429" s="18">
        <v>3784</v>
      </c>
      <c r="L1429" s="18">
        <v>11882</v>
      </c>
      <c r="M1429" s="20">
        <v>0.330917</v>
      </c>
      <c r="N1429" s="18">
        <v>8</v>
      </c>
      <c r="O1429" s="18">
        <v>1</v>
      </c>
      <c r="P1429" s="18">
        <v>3</v>
      </c>
      <c r="Q1429" s="18">
        <v>1</v>
      </c>
      <c r="R1429" s="18">
        <v>3</v>
      </c>
      <c r="S1429" t="s" s="19">
        <v>38</v>
      </c>
      <c r="T1429" s="18">
        <v>0</v>
      </c>
      <c r="U1429" s="18">
        <v>0</v>
      </c>
      <c r="V1429" s="18">
        <v>100000</v>
      </c>
      <c r="W1429" t="s" s="19">
        <v>39</v>
      </c>
    </row>
    <row r="1430" ht="20.05" customHeight="1">
      <c r="A1430" s="15">
        <v>90</v>
      </c>
      <c r="B1430" t="s" s="16">
        <f>CONCATENATE($A1430,C1430,G1430,S1430,R1430)</f>
        <v>1622</v>
      </c>
      <c r="C1430" t="s" s="17">
        <v>37</v>
      </c>
      <c r="D1430" s="18">
        <v>4</v>
      </c>
      <c r="E1430" t="s" s="19">
        <v>1618</v>
      </c>
      <c r="F1430" s="18">
        <v>1</v>
      </c>
      <c r="G1430" s="18">
        <v>0</v>
      </c>
      <c r="H1430" t="s" s="19">
        <v>80</v>
      </c>
      <c r="I1430" t="s" s="19">
        <v>1619</v>
      </c>
      <c r="J1430" s="18">
        <v>7552</v>
      </c>
      <c r="K1430" s="18">
        <v>3784</v>
      </c>
      <c r="L1430" s="18">
        <v>11882</v>
      </c>
      <c r="M1430" s="20">
        <v>0.332598</v>
      </c>
      <c r="N1430" s="18">
        <v>8</v>
      </c>
      <c r="O1430" s="18">
        <v>1</v>
      </c>
      <c r="P1430" s="18">
        <v>3</v>
      </c>
      <c r="Q1430" s="18">
        <v>1</v>
      </c>
      <c r="R1430" s="18">
        <v>5</v>
      </c>
      <c r="S1430" t="s" s="19">
        <v>38</v>
      </c>
      <c r="T1430" s="18">
        <v>0</v>
      </c>
      <c r="U1430" s="18">
        <v>0</v>
      </c>
      <c r="V1430" s="18">
        <v>100000</v>
      </c>
      <c r="W1430" t="s" s="19">
        <v>39</v>
      </c>
    </row>
    <row r="1431" ht="20.05" customHeight="1">
      <c r="A1431" s="15">
        <v>90</v>
      </c>
      <c r="B1431" t="s" s="16">
        <f>CONCATENATE($A1431,C1431,G1431,S1431,R1431)</f>
        <v>1623</v>
      </c>
      <c r="C1431" t="s" s="17">
        <v>37</v>
      </c>
      <c r="D1431" s="18">
        <v>4</v>
      </c>
      <c r="E1431" t="s" s="19">
        <v>1618</v>
      </c>
      <c r="F1431" s="18">
        <v>1</v>
      </c>
      <c r="G1431" s="18">
        <v>0</v>
      </c>
      <c r="H1431" t="s" s="19">
        <v>80</v>
      </c>
      <c r="I1431" t="s" s="19">
        <v>990</v>
      </c>
      <c r="J1431" s="18">
        <v>5800</v>
      </c>
      <c r="K1431" s="18">
        <v>2908</v>
      </c>
      <c r="L1431" s="18">
        <v>8560</v>
      </c>
      <c r="M1431" s="20">
        <v>0.239662</v>
      </c>
      <c r="N1431" s="18">
        <v>8</v>
      </c>
      <c r="O1431" s="18">
        <v>1</v>
      </c>
      <c r="P1431" s="18">
        <v>3</v>
      </c>
      <c r="Q1431" s="18">
        <v>1</v>
      </c>
      <c r="R1431" s="18">
        <v>1</v>
      </c>
      <c r="S1431" t="s" s="19">
        <v>43</v>
      </c>
      <c r="T1431" s="18">
        <v>0</v>
      </c>
      <c r="U1431" s="18">
        <v>0</v>
      </c>
      <c r="V1431" s="18">
        <v>100000</v>
      </c>
      <c r="W1431" t="s" s="19">
        <v>39</v>
      </c>
    </row>
    <row r="1432" ht="20.05" customHeight="1">
      <c r="A1432" s="15">
        <v>90</v>
      </c>
      <c r="B1432" t="s" s="16">
        <f>CONCATENATE($A1432,C1432,G1432,S1432,R1432)</f>
        <v>1624</v>
      </c>
      <c r="C1432" t="s" s="17">
        <v>37</v>
      </c>
      <c r="D1432" s="18">
        <v>4</v>
      </c>
      <c r="E1432" t="s" s="19">
        <v>1618</v>
      </c>
      <c r="F1432" s="18">
        <v>1</v>
      </c>
      <c r="G1432" s="18">
        <v>0</v>
      </c>
      <c r="H1432" t="s" s="19">
        <v>80</v>
      </c>
      <c r="I1432" t="s" s="19">
        <v>1619</v>
      </c>
      <c r="J1432" s="18">
        <v>7552</v>
      </c>
      <c r="K1432" s="18">
        <v>3784</v>
      </c>
      <c r="L1432" s="18">
        <v>11882</v>
      </c>
      <c r="M1432" s="20">
        <v>0.315903</v>
      </c>
      <c r="N1432" s="18">
        <v>8</v>
      </c>
      <c r="O1432" s="18">
        <v>1</v>
      </c>
      <c r="P1432" s="18">
        <v>3</v>
      </c>
      <c r="Q1432" s="18">
        <v>1</v>
      </c>
      <c r="R1432" s="18">
        <v>3</v>
      </c>
      <c r="S1432" t="s" s="19">
        <v>43</v>
      </c>
      <c r="T1432" s="18">
        <v>0</v>
      </c>
      <c r="U1432" s="18">
        <v>0</v>
      </c>
      <c r="V1432" s="18">
        <v>100000</v>
      </c>
      <c r="W1432" t="s" s="19">
        <v>39</v>
      </c>
    </row>
    <row r="1433" ht="20.05" customHeight="1">
      <c r="A1433" s="15">
        <v>90</v>
      </c>
      <c r="B1433" t="s" s="16">
        <f>CONCATENATE($A1433,C1433,G1433,S1433,R1433)</f>
        <v>1625</v>
      </c>
      <c r="C1433" t="s" s="17">
        <v>37</v>
      </c>
      <c r="D1433" s="18">
        <v>4</v>
      </c>
      <c r="E1433" t="s" s="19">
        <v>1618</v>
      </c>
      <c r="F1433" s="18">
        <v>1</v>
      </c>
      <c r="G1433" s="18">
        <v>0</v>
      </c>
      <c r="H1433" t="s" s="19">
        <v>80</v>
      </c>
      <c r="I1433" t="s" s="19">
        <v>1619</v>
      </c>
      <c r="J1433" s="18">
        <v>7552</v>
      </c>
      <c r="K1433" s="18">
        <v>3784</v>
      </c>
      <c r="L1433" s="18">
        <v>11882</v>
      </c>
      <c r="M1433" s="20">
        <v>0.314733</v>
      </c>
      <c r="N1433" s="18">
        <v>8</v>
      </c>
      <c r="O1433" s="18">
        <v>1</v>
      </c>
      <c r="P1433" s="18">
        <v>3</v>
      </c>
      <c r="Q1433" s="18">
        <v>1</v>
      </c>
      <c r="R1433" s="18">
        <v>5</v>
      </c>
      <c r="S1433" t="s" s="19">
        <v>43</v>
      </c>
      <c r="T1433" s="18">
        <v>0</v>
      </c>
      <c r="U1433" s="18">
        <v>0</v>
      </c>
      <c r="V1433" s="18">
        <v>100000</v>
      </c>
      <c r="W1433" t="s" s="19">
        <v>39</v>
      </c>
    </row>
    <row r="1434" ht="20.05" customHeight="1">
      <c r="A1434" s="15">
        <v>90</v>
      </c>
      <c r="B1434" t="s" s="16">
        <f>CONCATENATE($A1434,C1434,G1434,S1434,R1434)</f>
        <v>1626</v>
      </c>
      <c r="C1434" t="s" s="17">
        <v>37</v>
      </c>
      <c r="D1434" s="18">
        <v>4</v>
      </c>
      <c r="E1434" t="s" s="19">
        <v>1618</v>
      </c>
      <c r="F1434" s="18">
        <v>1</v>
      </c>
      <c r="G1434" s="18">
        <v>0</v>
      </c>
      <c r="H1434" t="s" s="19">
        <v>80</v>
      </c>
      <c r="I1434" t="s" s="19">
        <v>1619</v>
      </c>
      <c r="J1434" s="18">
        <v>7552</v>
      </c>
      <c r="K1434" s="18">
        <v>3784</v>
      </c>
      <c r="L1434" s="18">
        <v>11882</v>
      </c>
      <c r="M1434" s="20">
        <v>0.523331</v>
      </c>
      <c r="N1434" s="18">
        <v>8</v>
      </c>
      <c r="O1434" s="18">
        <v>1</v>
      </c>
      <c r="P1434" s="18">
        <v>5</v>
      </c>
      <c r="Q1434" s="18">
        <v>3</v>
      </c>
      <c r="R1434" s="18">
        <v>1</v>
      </c>
      <c r="S1434" t="s" s="19">
        <v>47</v>
      </c>
      <c r="T1434" s="18">
        <v>0</v>
      </c>
      <c r="U1434" s="18">
        <v>0</v>
      </c>
      <c r="V1434" s="18">
        <v>100000</v>
      </c>
      <c r="W1434" t="s" s="19">
        <v>39</v>
      </c>
    </row>
    <row r="1435" ht="20.05" customHeight="1">
      <c r="A1435" s="15">
        <v>90</v>
      </c>
      <c r="B1435" t="s" s="16">
        <f>CONCATENATE($A1435,C1435,G1435,S1435,R1435)</f>
        <v>1627</v>
      </c>
      <c r="C1435" t="s" s="17">
        <v>37</v>
      </c>
      <c r="D1435" s="18">
        <v>4</v>
      </c>
      <c r="E1435" t="s" s="19">
        <v>1618</v>
      </c>
      <c r="F1435" s="18">
        <v>1</v>
      </c>
      <c r="G1435" s="18">
        <v>0</v>
      </c>
      <c r="H1435" t="s" s="19">
        <v>80</v>
      </c>
      <c r="I1435" t="s" s="19">
        <v>1619</v>
      </c>
      <c r="J1435" s="18">
        <v>7552</v>
      </c>
      <c r="K1435" s="18">
        <v>3784</v>
      </c>
      <c r="L1435" s="18">
        <v>11882</v>
      </c>
      <c r="M1435" s="20">
        <v>0.335881</v>
      </c>
      <c r="N1435" s="18">
        <v>8</v>
      </c>
      <c r="O1435" s="18">
        <v>1</v>
      </c>
      <c r="P1435" s="18">
        <v>3</v>
      </c>
      <c r="Q1435" s="18">
        <v>1</v>
      </c>
      <c r="R1435" s="18">
        <v>3</v>
      </c>
      <c r="S1435" t="s" s="19">
        <v>47</v>
      </c>
      <c r="T1435" s="18">
        <v>0</v>
      </c>
      <c r="U1435" s="18">
        <v>0</v>
      </c>
      <c r="V1435" s="18">
        <v>100000</v>
      </c>
      <c r="W1435" t="s" s="19">
        <v>39</v>
      </c>
    </row>
    <row r="1436" ht="20.05" customHeight="1">
      <c r="A1436" s="15">
        <v>90</v>
      </c>
      <c r="B1436" t="s" s="16">
        <f>CONCATENATE($A1436,C1436,G1436,S1436,R1436)</f>
        <v>1628</v>
      </c>
      <c r="C1436" t="s" s="17">
        <v>37</v>
      </c>
      <c r="D1436" s="18">
        <v>4</v>
      </c>
      <c r="E1436" t="s" s="19">
        <v>1618</v>
      </c>
      <c r="F1436" s="18">
        <v>1</v>
      </c>
      <c r="G1436" s="18">
        <v>0</v>
      </c>
      <c r="H1436" t="s" s="19">
        <v>80</v>
      </c>
      <c r="I1436" t="s" s="19">
        <v>1619</v>
      </c>
      <c r="J1436" s="18">
        <v>7552</v>
      </c>
      <c r="K1436" s="18">
        <v>3784</v>
      </c>
      <c r="L1436" s="18">
        <v>11882</v>
      </c>
      <c r="M1436" s="20">
        <v>0.318246</v>
      </c>
      <c r="N1436" s="18">
        <v>8</v>
      </c>
      <c r="O1436" s="18">
        <v>1</v>
      </c>
      <c r="P1436" s="18">
        <v>3</v>
      </c>
      <c r="Q1436" s="18">
        <v>1</v>
      </c>
      <c r="R1436" s="18">
        <v>5</v>
      </c>
      <c r="S1436" t="s" s="19">
        <v>47</v>
      </c>
      <c r="T1436" s="18">
        <v>0</v>
      </c>
      <c r="U1436" s="18">
        <v>0</v>
      </c>
      <c r="V1436" s="18">
        <v>100000</v>
      </c>
      <c r="W1436" t="s" s="19">
        <v>39</v>
      </c>
    </row>
    <row r="1437" ht="20.05" customHeight="1">
      <c r="A1437" s="15">
        <v>90</v>
      </c>
      <c r="B1437" t="s" s="16">
        <f>CONCATENATE($A1437,C1437,G1437,S1437,R1437)</f>
        <v>1629</v>
      </c>
      <c r="C1437" t="s" s="17">
        <v>31</v>
      </c>
      <c r="D1437" s="18">
        <v>4</v>
      </c>
      <c r="E1437" t="s" s="19">
        <v>1618</v>
      </c>
      <c r="F1437" s="18">
        <v>1</v>
      </c>
      <c r="G1437" s="18">
        <v>1</v>
      </c>
      <c r="H1437" t="s" s="19">
        <v>80</v>
      </c>
      <c r="I1437" t="s" s="19">
        <v>1619</v>
      </c>
      <c r="J1437" s="18">
        <v>7565</v>
      </c>
      <c r="K1437" s="18">
        <v>3797</v>
      </c>
      <c r="L1437" s="18">
        <v>11908</v>
      </c>
      <c r="M1437" s="20">
        <v>0.707296</v>
      </c>
      <c r="N1437" s="18">
        <v>8</v>
      </c>
      <c r="O1437" s="18">
        <v>1</v>
      </c>
      <c r="P1437" t="s" s="19">
        <v>35</v>
      </c>
      <c r="Q1437" t="s" s="19">
        <v>35</v>
      </c>
      <c r="R1437" t="s" s="19">
        <v>35</v>
      </c>
      <c r="S1437" t="s" s="19">
        <v>35</v>
      </c>
      <c r="T1437" t="s" s="19">
        <v>35</v>
      </c>
      <c r="U1437" t="s" s="19">
        <v>35</v>
      </c>
      <c r="V1437" t="s" s="19">
        <v>35</v>
      </c>
      <c r="W1437" t="s" s="19">
        <v>35</v>
      </c>
    </row>
    <row r="1438" ht="20.05" customHeight="1">
      <c r="A1438" s="15">
        <v>90</v>
      </c>
      <c r="B1438" t="s" s="16">
        <f>CONCATENATE($A1438,C1438,G1438,S1438,R1438)</f>
        <v>1630</v>
      </c>
      <c r="C1438" t="s" s="17">
        <v>52</v>
      </c>
      <c r="D1438" s="18">
        <v>4</v>
      </c>
      <c r="E1438" t="s" s="19">
        <v>1618</v>
      </c>
      <c r="F1438" s="18">
        <v>1</v>
      </c>
      <c r="G1438" s="18">
        <v>1</v>
      </c>
      <c r="H1438" t="s" s="19">
        <v>80</v>
      </c>
      <c r="I1438" t="s" s="19">
        <v>896</v>
      </c>
      <c r="J1438" s="18">
        <v>1340</v>
      </c>
      <c r="K1438" s="18">
        <v>678</v>
      </c>
      <c r="L1438" s="18">
        <v>1531</v>
      </c>
      <c r="M1438" s="20">
        <v>0.988028</v>
      </c>
      <c r="N1438" s="18">
        <v>8</v>
      </c>
      <c r="O1438" s="18">
        <v>1</v>
      </c>
      <c r="P1438" t="s" s="19">
        <v>35</v>
      </c>
      <c r="Q1438" t="s" s="19">
        <v>35</v>
      </c>
      <c r="R1438" t="s" s="19">
        <v>35</v>
      </c>
      <c r="S1438" t="s" s="19">
        <v>35</v>
      </c>
      <c r="T1438" t="s" s="19">
        <v>35</v>
      </c>
      <c r="U1438" t="s" s="19">
        <v>35</v>
      </c>
      <c r="V1438" t="s" s="19">
        <v>35</v>
      </c>
      <c r="W1438" t="s" s="19">
        <v>35</v>
      </c>
    </row>
    <row r="1439" ht="20.05" customHeight="1">
      <c r="A1439" s="15">
        <v>90</v>
      </c>
      <c r="B1439" t="s" s="16">
        <f>CONCATENATE($A1439,C1439,G1439,S1439,R1439)</f>
        <v>1631</v>
      </c>
      <c r="C1439" t="s" s="17">
        <v>37</v>
      </c>
      <c r="D1439" s="18">
        <v>4</v>
      </c>
      <c r="E1439" t="s" s="19">
        <v>1618</v>
      </c>
      <c r="F1439" s="18">
        <v>1</v>
      </c>
      <c r="G1439" s="18">
        <v>1</v>
      </c>
      <c r="H1439" t="s" s="19">
        <v>80</v>
      </c>
      <c r="I1439" t="s" s="19">
        <v>1619</v>
      </c>
      <c r="J1439" s="18">
        <v>7552</v>
      </c>
      <c r="K1439" s="18">
        <v>3784</v>
      </c>
      <c r="L1439" s="18">
        <v>11882</v>
      </c>
      <c r="M1439" s="20">
        <v>0.315191</v>
      </c>
      <c r="N1439" s="18">
        <v>8</v>
      </c>
      <c r="O1439" s="18">
        <v>1</v>
      </c>
      <c r="P1439" s="18">
        <v>3</v>
      </c>
      <c r="Q1439" s="18">
        <v>1</v>
      </c>
      <c r="R1439" s="18">
        <v>3</v>
      </c>
      <c r="S1439" t="s" s="19">
        <v>43</v>
      </c>
      <c r="T1439" s="18">
        <v>0</v>
      </c>
      <c r="U1439" s="18">
        <v>0</v>
      </c>
      <c r="V1439" s="18">
        <v>100000</v>
      </c>
      <c r="W1439" t="s" s="19">
        <v>55</v>
      </c>
    </row>
    <row r="1440" ht="20.05" customHeight="1">
      <c r="A1440" s="15">
        <v>90</v>
      </c>
      <c r="B1440" t="s" s="16">
        <f>CONCATENATE($A1440,C1440,G1440,S1440,R1440)</f>
        <v>1632</v>
      </c>
      <c r="C1440" t="s" s="17">
        <v>57</v>
      </c>
      <c r="D1440" s="18">
        <v>4</v>
      </c>
      <c r="E1440" t="s" s="19">
        <v>1618</v>
      </c>
      <c r="F1440" s="18">
        <v>0</v>
      </c>
      <c r="G1440" s="18">
        <v>0</v>
      </c>
      <c r="H1440" t="s" s="19">
        <v>80</v>
      </c>
      <c r="I1440" t="s" s="19">
        <v>909</v>
      </c>
      <c r="J1440" s="18">
        <v>5368</v>
      </c>
      <c r="K1440" s="18">
        <v>2692</v>
      </c>
      <c r="L1440" s="18">
        <v>7730</v>
      </c>
      <c r="M1440" s="20">
        <v>0.583159</v>
      </c>
      <c r="N1440" s="18">
        <v>4</v>
      </c>
      <c r="O1440" s="18">
        <v>1</v>
      </c>
      <c r="P1440" t="s" s="19">
        <v>35</v>
      </c>
      <c r="Q1440" t="s" s="19">
        <v>35</v>
      </c>
      <c r="R1440" t="s" s="19">
        <v>35</v>
      </c>
      <c r="S1440" t="s" s="19">
        <v>35</v>
      </c>
      <c r="T1440" t="s" s="19">
        <v>35</v>
      </c>
      <c r="U1440" t="s" s="19">
        <v>35</v>
      </c>
      <c r="V1440" t="s" s="19">
        <v>35</v>
      </c>
      <c r="W1440" t="s" s="19">
        <v>35</v>
      </c>
    </row>
    <row r="1441" ht="20.05" customHeight="1">
      <c r="A1441" s="15">
        <v>90</v>
      </c>
      <c r="B1441" t="s" s="16">
        <f>CONCATENATE($A1441,C1441,G1441,S1441,R1441)</f>
        <v>1633</v>
      </c>
      <c r="C1441" t="s" s="17">
        <v>60</v>
      </c>
      <c r="D1441" s="18">
        <v>4</v>
      </c>
      <c r="E1441" t="s" s="19">
        <v>1618</v>
      </c>
      <c r="F1441" s="18">
        <v>0</v>
      </c>
      <c r="G1441" s="18">
        <v>0</v>
      </c>
      <c r="H1441" t="s" s="19">
        <v>80</v>
      </c>
      <c r="I1441" t="s" s="19">
        <v>909</v>
      </c>
      <c r="J1441" s="18">
        <v>5368</v>
      </c>
      <c r="K1441" s="18">
        <v>2692</v>
      </c>
      <c r="L1441" s="18">
        <v>7730</v>
      </c>
      <c r="M1441" s="20">
        <v>0.334891</v>
      </c>
      <c r="N1441" s="18">
        <v>4</v>
      </c>
      <c r="O1441" s="18">
        <v>1</v>
      </c>
      <c r="P1441" t="s" s="19">
        <v>35</v>
      </c>
      <c r="Q1441" t="s" s="19">
        <v>35</v>
      </c>
      <c r="R1441" t="s" s="19">
        <v>35</v>
      </c>
      <c r="S1441" t="s" s="19">
        <v>35</v>
      </c>
      <c r="T1441" t="s" s="19">
        <v>35</v>
      </c>
      <c r="U1441" t="s" s="19">
        <v>35</v>
      </c>
      <c r="V1441" t="s" s="19">
        <v>35</v>
      </c>
      <c r="W1441" t="s" s="19">
        <v>35</v>
      </c>
    </row>
    <row r="1442" ht="20.05" customHeight="1">
      <c r="A1442" s="15">
        <v>90</v>
      </c>
      <c r="B1442" t="s" s="16">
        <f>CONCATENATE($A1442,C1442,G1442,S1442,R1442)</f>
        <v>1634</v>
      </c>
      <c r="C1442" t="s" s="17">
        <v>62</v>
      </c>
      <c r="D1442" s="18">
        <v>4</v>
      </c>
      <c r="E1442" t="s" s="19">
        <v>1618</v>
      </c>
      <c r="F1442" s="18">
        <v>0</v>
      </c>
      <c r="G1442" s="18">
        <v>0</v>
      </c>
      <c r="H1442" t="s" s="19">
        <v>80</v>
      </c>
      <c r="I1442" t="s" s="19">
        <v>909</v>
      </c>
      <c r="J1442" s="18">
        <v>5368</v>
      </c>
      <c r="K1442" s="18">
        <v>2692</v>
      </c>
      <c r="L1442" s="18">
        <v>7730</v>
      </c>
      <c r="M1442" s="20">
        <v>0.30585</v>
      </c>
      <c r="N1442" s="18">
        <v>4</v>
      </c>
      <c r="O1442" s="18">
        <v>1</v>
      </c>
      <c r="P1442" t="s" s="19">
        <v>35</v>
      </c>
      <c r="Q1442" t="s" s="19">
        <v>35</v>
      </c>
      <c r="R1442" t="s" s="19">
        <v>35</v>
      </c>
      <c r="S1442" t="s" s="19">
        <v>35</v>
      </c>
      <c r="T1442" t="s" s="19">
        <v>35</v>
      </c>
      <c r="U1442" t="s" s="19">
        <v>35</v>
      </c>
      <c r="V1442" t="s" s="19">
        <v>35</v>
      </c>
      <c r="W1442" t="s" s="19">
        <v>35</v>
      </c>
    </row>
    <row r="1443" ht="20.05" customHeight="1">
      <c r="A1443" s="15">
        <v>91</v>
      </c>
      <c r="B1443" t="s" s="16">
        <f>CONCATENATE($A1443,C1443,G1443,S1443,R1443)</f>
        <v>1635</v>
      </c>
      <c r="C1443" t="s" s="17">
        <v>31</v>
      </c>
      <c r="D1443" s="18">
        <v>4</v>
      </c>
      <c r="E1443" t="s" s="19">
        <v>1095</v>
      </c>
      <c r="F1443" s="18">
        <v>0</v>
      </c>
      <c r="G1443" s="18">
        <v>0</v>
      </c>
      <c r="H1443" t="s" s="19">
        <v>63</v>
      </c>
      <c r="I1443" t="s" s="19">
        <v>1636</v>
      </c>
      <c r="J1443" s="18">
        <v>8624</v>
      </c>
      <c r="K1443" s="18">
        <v>4320</v>
      </c>
      <c r="L1443" s="18">
        <v>14202</v>
      </c>
      <c r="M1443" s="20">
        <v>1800.16</v>
      </c>
      <c r="N1443" s="18">
        <v>8</v>
      </c>
      <c r="O1443" s="18">
        <v>1</v>
      </c>
      <c r="P1443" t="s" s="19">
        <v>35</v>
      </c>
      <c r="Q1443" t="s" s="19">
        <v>35</v>
      </c>
      <c r="R1443" t="s" s="19">
        <v>35</v>
      </c>
      <c r="S1443" t="s" s="19">
        <v>35</v>
      </c>
      <c r="T1443" t="s" s="19">
        <v>35</v>
      </c>
      <c r="U1443" t="s" s="19">
        <v>35</v>
      </c>
      <c r="V1443" t="s" s="19">
        <v>35</v>
      </c>
      <c r="W1443" t="s" s="19">
        <v>35</v>
      </c>
    </row>
    <row r="1444" ht="20.05" customHeight="1">
      <c r="A1444" s="15">
        <v>91</v>
      </c>
      <c r="B1444" t="s" s="16">
        <f>CONCATENATE($A1444,C1444,G1444,S1444,R1444)</f>
        <v>1637</v>
      </c>
      <c r="C1444" t="s" s="17">
        <v>37</v>
      </c>
      <c r="D1444" s="18">
        <v>4</v>
      </c>
      <c r="E1444" t="s" s="19">
        <v>1095</v>
      </c>
      <c r="F1444" s="18">
        <v>1</v>
      </c>
      <c r="G1444" s="18">
        <v>0</v>
      </c>
      <c r="H1444" t="s" s="19">
        <v>80</v>
      </c>
      <c r="I1444" t="s" s="19">
        <v>1409</v>
      </c>
      <c r="J1444" s="18">
        <v>3352</v>
      </c>
      <c r="K1444" s="18">
        <v>1684</v>
      </c>
      <c r="L1444" s="18">
        <v>4780</v>
      </c>
      <c r="M1444" s="20">
        <v>0.381</v>
      </c>
      <c r="N1444" s="18">
        <v>8</v>
      </c>
      <c r="O1444" s="18">
        <v>1</v>
      </c>
      <c r="P1444" s="18">
        <v>3</v>
      </c>
      <c r="Q1444" s="18">
        <v>0</v>
      </c>
      <c r="R1444" s="18">
        <v>1</v>
      </c>
      <c r="S1444" t="s" s="19">
        <v>38</v>
      </c>
      <c r="T1444" s="18">
        <v>0</v>
      </c>
      <c r="U1444" s="18">
        <v>0</v>
      </c>
      <c r="V1444" s="18">
        <v>100000</v>
      </c>
      <c r="W1444" t="s" s="19">
        <v>39</v>
      </c>
    </row>
    <row r="1445" ht="20.05" customHeight="1">
      <c r="A1445" s="15">
        <v>91</v>
      </c>
      <c r="B1445" t="s" s="16">
        <f>CONCATENATE($A1445,C1445,G1445,S1445,R1445)</f>
        <v>1638</v>
      </c>
      <c r="C1445" t="s" s="17">
        <v>37</v>
      </c>
      <c r="D1445" s="18">
        <v>4</v>
      </c>
      <c r="E1445" t="s" s="19">
        <v>1095</v>
      </c>
      <c r="F1445" s="18">
        <v>1</v>
      </c>
      <c r="G1445" s="18">
        <v>0</v>
      </c>
      <c r="H1445" t="s" s="19">
        <v>80</v>
      </c>
      <c r="I1445" t="s" s="19">
        <v>1409</v>
      </c>
      <c r="J1445" s="18">
        <v>3352</v>
      </c>
      <c r="K1445" s="18">
        <v>1684</v>
      </c>
      <c r="L1445" s="18">
        <v>4780</v>
      </c>
      <c r="M1445" s="20">
        <v>0.382019</v>
      </c>
      <c r="N1445" s="18">
        <v>8</v>
      </c>
      <c r="O1445" s="18">
        <v>1</v>
      </c>
      <c r="P1445" s="18">
        <v>3</v>
      </c>
      <c r="Q1445" s="18">
        <v>0</v>
      </c>
      <c r="R1445" s="18">
        <v>3</v>
      </c>
      <c r="S1445" t="s" s="19">
        <v>38</v>
      </c>
      <c r="T1445" s="18">
        <v>0</v>
      </c>
      <c r="U1445" s="18">
        <v>0</v>
      </c>
      <c r="V1445" s="18">
        <v>100000</v>
      </c>
      <c r="W1445" t="s" s="19">
        <v>39</v>
      </c>
    </row>
    <row r="1446" ht="20.05" customHeight="1">
      <c r="A1446" s="15">
        <v>91</v>
      </c>
      <c r="B1446" t="s" s="16">
        <f>CONCATENATE($A1446,C1446,G1446,S1446,R1446)</f>
        <v>1639</v>
      </c>
      <c r="C1446" t="s" s="17">
        <v>37</v>
      </c>
      <c r="D1446" s="18">
        <v>4</v>
      </c>
      <c r="E1446" t="s" s="19">
        <v>1095</v>
      </c>
      <c r="F1446" s="18">
        <v>1</v>
      </c>
      <c r="G1446" s="18">
        <v>0</v>
      </c>
      <c r="H1446" t="s" s="19">
        <v>80</v>
      </c>
      <c r="I1446" t="s" s="19">
        <v>1409</v>
      </c>
      <c r="J1446" s="18">
        <v>3352</v>
      </c>
      <c r="K1446" s="18">
        <v>1684</v>
      </c>
      <c r="L1446" s="18">
        <v>4780</v>
      </c>
      <c r="M1446" s="20">
        <v>0.379816</v>
      </c>
      <c r="N1446" s="18">
        <v>8</v>
      </c>
      <c r="O1446" s="18">
        <v>1</v>
      </c>
      <c r="P1446" s="18">
        <v>3</v>
      </c>
      <c r="Q1446" s="18">
        <v>0</v>
      </c>
      <c r="R1446" s="18">
        <v>5</v>
      </c>
      <c r="S1446" t="s" s="19">
        <v>38</v>
      </c>
      <c r="T1446" s="18">
        <v>0</v>
      </c>
      <c r="U1446" s="18">
        <v>0</v>
      </c>
      <c r="V1446" s="18">
        <v>100000</v>
      </c>
      <c r="W1446" t="s" s="19">
        <v>39</v>
      </c>
    </row>
    <row r="1447" ht="20.05" customHeight="1">
      <c r="A1447" s="15">
        <v>91</v>
      </c>
      <c r="B1447" t="s" s="16">
        <f>CONCATENATE($A1447,C1447,G1447,S1447,R1447)</f>
        <v>1640</v>
      </c>
      <c r="C1447" t="s" s="17">
        <v>37</v>
      </c>
      <c r="D1447" s="18">
        <v>4</v>
      </c>
      <c r="E1447" t="s" s="19">
        <v>1095</v>
      </c>
      <c r="F1447" s="18">
        <v>1</v>
      </c>
      <c r="G1447" s="18">
        <v>0</v>
      </c>
      <c r="H1447" t="s" s="19">
        <v>80</v>
      </c>
      <c r="I1447" t="s" s="19">
        <v>1409</v>
      </c>
      <c r="J1447" s="18">
        <v>3352</v>
      </c>
      <c r="K1447" s="18">
        <v>1684</v>
      </c>
      <c r="L1447" s="18">
        <v>4780</v>
      </c>
      <c r="M1447" s="20">
        <v>0.382227</v>
      </c>
      <c r="N1447" s="18">
        <v>8</v>
      </c>
      <c r="O1447" s="18">
        <v>1</v>
      </c>
      <c r="P1447" s="18">
        <v>3</v>
      </c>
      <c r="Q1447" s="18">
        <v>0</v>
      </c>
      <c r="R1447" s="18">
        <v>1</v>
      </c>
      <c r="S1447" t="s" s="19">
        <v>43</v>
      </c>
      <c r="T1447" s="18">
        <v>0</v>
      </c>
      <c r="U1447" s="18">
        <v>0</v>
      </c>
      <c r="V1447" s="18">
        <v>100000</v>
      </c>
      <c r="W1447" t="s" s="19">
        <v>39</v>
      </c>
    </row>
    <row r="1448" ht="20.05" customHeight="1">
      <c r="A1448" s="15">
        <v>91</v>
      </c>
      <c r="B1448" t="s" s="16">
        <f>CONCATENATE($A1448,C1448,G1448,S1448,R1448)</f>
        <v>1641</v>
      </c>
      <c r="C1448" t="s" s="17">
        <v>37</v>
      </c>
      <c r="D1448" s="18">
        <v>4</v>
      </c>
      <c r="E1448" t="s" s="19">
        <v>1095</v>
      </c>
      <c r="F1448" s="18">
        <v>1</v>
      </c>
      <c r="G1448" s="18">
        <v>0</v>
      </c>
      <c r="H1448" t="s" s="19">
        <v>80</v>
      </c>
      <c r="I1448" t="s" s="19">
        <v>1409</v>
      </c>
      <c r="J1448" s="18">
        <v>3352</v>
      </c>
      <c r="K1448" s="18">
        <v>1684</v>
      </c>
      <c r="L1448" s="18">
        <v>4780</v>
      </c>
      <c r="M1448" s="20">
        <v>0.380614</v>
      </c>
      <c r="N1448" s="18">
        <v>8</v>
      </c>
      <c r="O1448" s="18">
        <v>1</v>
      </c>
      <c r="P1448" s="18">
        <v>3</v>
      </c>
      <c r="Q1448" s="18">
        <v>0</v>
      </c>
      <c r="R1448" s="18">
        <v>3</v>
      </c>
      <c r="S1448" t="s" s="19">
        <v>43</v>
      </c>
      <c r="T1448" s="18">
        <v>0</v>
      </c>
      <c r="U1448" s="18">
        <v>0</v>
      </c>
      <c r="V1448" s="18">
        <v>100000</v>
      </c>
      <c r="W1448" t="s" s="19">
        <v>39</v>
      </c>
    </row>
    <row r="1449" ht="20.05" customHeight="1">
      <c r="A1449" s="15">
        <v>91</v>
      </c>
      <c r="B1449" t="s" s="16">
        <f>CONCATENATE($A1449,C1449,G1449,S1449,R1449)</f>
        <v>1642</v>
      </c>
      <c r="C1449" t="s" s="17">
        <v>37</v>
      </c>
      <c r="D1449" s="18">
        <v>4</v>
      </c>
      <c r="E1449" t="s" s="19">
        <v>1095</v>
      </c>
      <c r="F1449" s="18">
        <v>1</v>
      </c>
      <c r="G1449" s="18">
        <v>0</v>
      </c>
      <c r="H1449" t="s" s="19">
        <v>80</v>
      </c>
      <c r="I1449" t="s" s="19">
        <v>1409</v>
      </c>
      <c r="J1449" s="18">
        <v>3352</v>
      </c>
      <c r="K1449" s="18">
        <v>1684</v>
      </c>
      <c r="L1449" s="18">
        <v>4780</v>
      </c>
      <c r="M1449" s="20">
        <v>0.381526</v>
      </c>
      <c r="N1449" s="18">
        <v>8</v>
      </c>
      <c r="O1449" s="18">
        <v>1</v>
      </c>
      <c r="P1449" s="18">
        <v>3</v>
      </c>
      <c r="Q1449" s="18">
        <v>0</v>
      </c>
      <c r="R1449" s="18">
        <v>5</v>
      </c>
      <c r="S1449" t="s" s="19">
        <v>43</v>
      </c>
      <c r="T1449" s="18">
        <v>0</v>
      </c>
      <c r="U1449" s="18">
        <v>0</v>
      </c>
      <c r="V1449" s="18">
        <v>100000</v>
      </c>
      <c r="W1449" t="s" s="19">
        <v>39</v>
      </c>
    </row>
    <row r="1450" ht="20.05" customHeight="1">
      <c r="A1450" s="15">
        <v>91</v>
      </c>
      <c r="B1450" t="s" s="16">
        <f>CONCATENATE($A1450,C1450,G1450,S1450,R1450)</f>
        <v>1643</v>
      </c>
      <c r="C1450" t="s" s="17">
        <v>37</v>
      </c>
      <c r="D1450" s="18">
        <v>4</v>
      </c>
      <c r="E1450" t="s" s="19">
        <v>1095</v>
      </c>
      <c r="F1450" s="18">
        <v>1</v>
      </c>
      <c r="G1450" s="18">
        <v>0</v>
      </c>
      <c r="H1450" t="s" s="19">
        <v>80</v>
      </c>
      <c r="I1450" t="s" s="19">
        <v>1409</v>
      </c>
      <c r="J1450" s="18">
        <v>3352</v>
      </c>
      <c r="K1450" s="18">
        <v>1684</v>
      </c>
      <c r="L1450" s="18">
        <v>4780</v>
      </c>
      <c r="M1450" s="20">
        <v>0.379603</v>
      </c>
      <c r="N1450" s="18">
        <v>8</v>
      </c>
      <c r="O1450" s="18">
        <v>1</v>
      </c>
      <c r="P1450" s="18">
        <v>3</v>
      </c>
      <c r="Q1450" s="18">
        <v>0</v>
      </c>
      <c r="R1450" s="18">
        <v>1</v>
      </c>
      <c r="S1450" t="s" s="19">
        <v>47</v>
      </c>
      <c r="T1450" s="18">
        <v>0</v>
      </c>
      <c r="U1450" s="18">
        <v>0</v>
      </c>
      <c r="V1450" s="18">
        <v>100000</v>
      </c>
      <c r="W1450" t="s" s="19">
        <v>39</v>
      </c>
    </row>
    <row r="1451" ht="20.05" customHeight="1">
      <c r="A1451" s="15">
        <v>91</v>
      </c>
      <c r="B1451" t="s" s="16">
        <f>CONCATENATE($A1451,C1451,G1451,S1451,R1451)</f>
        <v>1644</v>
      </c>
      <c r="C1451" t="s" s="17">
        <v>37</v>
      </c>
      <c r="D1451" s="18">
        <v>4</v>
      </c>
      <c r="E1451" t="s" s="19">
        <v>1095</v>
      </c>
      <c r="F1451" s="18">
        <v>1</v>
      </c>
      <c r="G1451" s="18">
        <v>0</v>
      </c>
      <c r="H1451" t="s" s="19">
        <v>80</v>
      </c>
      <c r="I1451" t="s" s="19">
        <v>1409</v>
      </c>
      <c r="J1451" s="18">
        <v>3352</v>
      </c>
      <c r="K1451" s="18">
        <v>1684</v>
      </c>
      <c r="L1451" s="18">
        <v>4780</v>
      </c>
      <c r="M1451" s="20">
        <v>0.38269</v>
      </c>
      <c r="N1451" s="18">
        <v>8</v>
      </c>
      <c r="O1451" s="18">
        <v>1</v>
      </c>
      <c r="P1451" s="18">
        <v>3</v>
      </c>
      <c r="Q1451" s="18">
        <v>0</v>
      </c>
      <c r="R1451" s="18">
        <v>3</v>
      </c>
      <c r="S1451" t="s" s="19">
        <v>47</v>
      </c>
      <c r="T1451" s="18">
        <v>0</v>
      </c>
      <c r="U1451" s="18">
        <v>0</v>
      </c>
      <c r="V1451" s="18">
        <v>100000</v>
      </c>
      <c r="W1451" t="s" s="19">
        <v>39</v>
      </c>
    </row>
    <row r="1452" ht="20.05" customHeight="1">
      <c r="A1452" s="15">
        <v>91</v>
      </c>
      <c r="B1452" t="s" s="16">
        <f>CONCATENATE($A1452,C1452,G1452,S1452,R1452)</f>
        <v>1645</v>
      </c>
      <c r="C1452" t="s" s="17">
        <v>37</v>
      </c>
      <c r="D1452" s="18">
        <v>4</v>
      </c>
      <c r="E1452" t="s" s="19">
        <v>1095</v>
      </c>
      <c r="F1452" s="18">
        <v>1</v>
      </c>
      <c r="G1452" s="18">
        <v>0</v>
      </c>
      <c r="H1452" t="s" s="19">
        <v>80</v>
      </c>
      <c r="I1452" t="s" s="19">
        <v>1409</v>
      </c>
      <c r="J1452" s="18">
        <v>3352</v>
      </c>
      <c r="K1452" s="18">
        <v>1684</v>
      </c>
      <c r="L1452" s="18">
        <v>4780</v>
      </c>
      <c r="M1452" s="20">
        <v>0.379632</v>
      </c>
      <c r="N1452" s="18">
        <v>8</v>
      </c>
      <c r="O1452" s="18">
        <v>1</v>
      </c>
      <c r="P1452" s="18">
        <v>3</v>
      </c>
      <c r="Q1452" s="18">
        <v>0</v>
      </c>
      <c r="R1452" s="18">
        <v>5</v>
      </c>
      <c r="S1452" t="s" s="19">
        <v>47</v>
      </c>
      <c r="T1452" s="18">
        <v>0</v>
      </c>
      <c r="U1452" s="18">
        <v>0</v>
      </c>
      <c r="V1452" s="18">
        <v>100000</v>
      </c>
      <c r="W1452" t="s" s="19">
        <v>39</v>
      </c>
    </row>
    <row r="1453" ht="20.05" customHeight="1">
      <c r="A1453" s="15">
        <v>91</v>
      </c>
      <c r="B1453" t="s" s="16">
        <f>CONCATENATE($A1453,C1453,G1453,S1453,R1453)</f>
        <v>1646</v>
      </c>
      <c r="C1453" t="s" s="17">
        <v>31</v>
      </c>
      <c r="D1453" s="18">
        <v>4</v>
      </c>
      <c r="E1453" t="s" s="19">
        <v>1095</v>
      </c>
      <c r="F1453" s="18">
        <v>0</v>
      </c>
      <c r="G1453" s="18">
        <v>1</v>
      </c>
      <c r="H1453" t="s" s="19">
        <v>63</v>
      </c>
      <c r="I1453" t="s" s="19">
        <v>1636</v>
      </c>
      <c r="J1453" s="18">
        <v>8642</v>
      </c>
      <c r="K1453" s="18">
        <v>4338</v>
      </c>
      <c r="L1453" s="18">
        <v>14238</v>
      </c>
      <c r="M1453" s="20">
        <v>1800.16</v>
      </c>
      <c r="N1453" s="18">
        <v>8</v>
      </c>
      <c r="O1453" s="18">
        <v>1</v>
      </c>
      <c r="P1453" t="s" s="19">
        <v>35</v>
      </c>
      <c r="Q1453" t="s" s="19">
        <v>35</v>
      </c>
      <c r="R1453" t="s" s="19">
        <v>35</v>
      </c>
      <c r="S1453" t="s" s="19">
        <v>35</v>
      </c>
      <c r="T1453" t="s" s="19">
        <v>35</v>
      </c>
      <c r="U1453" t="s" s="19">
        <v>35</v>
      </c>
      <c r="V1453" t="s" s="19">
        <v>35</v>
      </c>
      <c r="W1453" t="s" s="19">
        <v>35</v>
      </c>
    </row>
    <row r="1454" ht="20.05" customHeight="1">
      <c r="A1454" s="15">
        <v>91</v>
      </c>
      <c r="B1454" t="s" s="16">
        <f>CONCATENATE($A1454,C1454,G1454,S1454,R1454)</f>
        <v>1647</v>
      </c>
      <c r="C1454" t="s" s="17">
        <v>52</v>
      </c>
      <c r="D1454" s="18">
        <v>4</v>
      </c>
      <c r="E1454" t="s" s="19">
        <v>1095</v>
      </c>
      <c r="F1454" s="18">
        <v>1</v>
      </c>
      <c r="G1454" s="18">
        <v>1</v>
      </c>
      <c r="H1454" t="s" s="19">
        <v>80</v>
      </c>
      <c r="I1454" t="s" s="19">
        <v>896</v>
      </c>
      <c r="J1454" s="18">
        <v>1244</v>
      </c>
      <c r="K1454" s="18">
        <v>630</v>
      </c>
      <c r="L1454" s="18">
        <v>1405</v>
      </c>
      <c r="M1454" s="20">
        <v>0.316154</v>
      </c>
      <c r="N1454" s="18">
        <v>8</v>
      </c>
      <c r="O1454" s="18">
        <v>1</v>
      </c>
      <c r="P1454" t="s" s="19">
        <v>35</v>
      </c>
      <c r="Q1454" t="s" s="19">
        <v>35</v>
      </c>
      <c r="R1454" t="s" s="19">
        <v>35</v>
      </c>
      <c r="S1454" t="s" s="19">
        <v>35</v>
      </c>
      <c r="T1454" t="s" s="19">
        <v>35</v>
      </c>
      <c r="U1454" t="s" s="19">
        <v>35</v>
      </c>
      <c r="V1454" t="s" s="19">
        <v>35</v>
      </c>
      <c r="W1454" t="s" s="19">
        <v>35</v>
      </c>
    </row>
    <row r="1455" ht="20.05" customHeight="1">
      <c r="A1455" s="15">
        <v>91</v>
      </c>
      <c r="B1455" t="s" s="16">
        <f>CONCATENATE($A1455,C1455,G1455,S1455,R1455)</f>
        <v>1648</v>
      </c>
      <c r="C1455" t="s" s="17">
        <v>37</v>
      </c>
      <c r="D1455" s="18">
        <v>4</v>
      </c>
      <c r="E1455" t="s" s="19">
        <v>1095</v>
      </c>
      <c r="F1455" s="18">
        <v>1</v>
      </c>
      <c r="G1455" s="18">
        <v>1</v>
      </c>
      <c r="H1455" t="s" s="19">
        <v>80</v>
      </c>
      <c r="I1455" t="s" s="19">
        <v>1409</v>
      </c>
      <c r="J1455" s="18">
        <v>3352</v>
      </c>
      <c r="K1455" s="18">
        <v>1684</v>
      </c>
      <c r="L1455" s="18">
        <v>4780</v>
      </c>
      <c r="M1455" s="20">
        <v>0.382369</v>
      </c>
      <c r="N1455" s="18">
        <v>8</v>
      </c>
      <c r="O1455" s="18">
        <v>1</v>
      </c>
      <c r="P1455" s="18">
        <v>3</v>
      </c>
      <c r="Q1455" s="18">
        <v>0</v>
      </c>
      <c r="R1455" s="18">
        <v>3</v>
      </c>
      <c r="S1455" t="s" s="19">
        <v>43</v>
      </c>
      <c r="T1455" s="18">
        <v>0</v>
      </c>
      <c r="U1455" s="18">
        <v>0</v>
      </c>
      <c r="V1455" s="18">
        <v>100000</v>
      </c>
      <c r="W1455" t="s" s="19">
        <v>55</v>
      </c>
    </row>
    <row r="1456" ht="20.05" customHeight="1">
      <c r="A1456" s="15">
        <v>91</v>
      </c>
      <c r="B1456" t="s" s="16">
        <f>CONCATENATE($A1456,C1456,G1456,S1456,R1456)</f>
        <v>1649</v>
      </c>
      <c r="C1456" t="s" s="17">
        <v>57</v>
      </c>
      <c r="D1456" s="18">
        <v>4</v>
      </c>
      <c r="E1456" t="s" s="19">
        <v>1095</v>
      </c>
      <c r="F1456" s="18">
        <v>0</v>
      </c>
      <c r="G1456" s="18">
        <v>0</v>
      </c>
      <c r="H1456" t="s" s="19">
        <v>63</v>
      </c>
      <c r="I1456" t="s" s="19">
        <v>909</v>
      </c>
      <c r="J1456" s="18">
        <v>9408</v>
      </c>
      <c r="K1456" s="18">
        <v>4712</v>
      </c>
      <c r="L1456" s="18">
        <v>15404</v>
      </c>
      <c r="M1456" s="20">
        <v>1806.31</v>
      </c>
      <c r="N1456" s="18">
        <v>4</v>
      </c>
      <c r="O1456" s="18">
        <v>1</v>
      </c>
      <c r="P1456" t="s" s="19">
        <v>35</v>
      </c>
      <c r="Q1456" t="s" s="19">
        <v>35</v>
      </c>
      <c r="R1456" t="s" s="19">
        <v>35</v>
      </c>
      <c r="S1456" t="s" s="19">
        <v>35</v>
      </c>
      <c r="T1456" t="s" s="19">
        <v>35</v>
      </c>
      <c r="U1456" t="s" s="19">
        <v>35</v>
      </c>
      <c r="V1456" t="s" s="19">
        <v>35</v>
      </c>
      <c r="W1456" t="s" s="19">
        <v>35</v>
      </c>
    </row>
    <row r="1457" ht="20.05" customHeight="1">
      <c r="A1457" s="15">
        <v>91</v>
      </c>
      <c r="B1457" t="s" s="16">
        <f>CONCATENATE($A1457,C1457,G1457,S1457,R1457)</f>
        <v>1650</v>
      </c>
      <c r="C1457" t="s" s="17">
        <v>60</v>
      </c>
      <c r="D1457" s="18">
        <v>4</v>
      </c>
      <c r="E1457" t="s" s="19">
        <v>1095</v>
      </c>
      <c r="F1457" s="18">
        <v>0</v>
      </c>
      <c r="G1457" s="18">
        <v>0</v>
      </c>
      <c r="H1457" t="s" s="19">
        <v>63</v>
      </c>
      <c r="I1457" t="s" s="19">
        <v>909</v>
      </c>
      <c r="J1457" s="18">
        <v>9408</v>
      </c>
      <c r="K1457" s="18">
        <v>4712</v>
      </c>
      <c r="L1457" s="18">
        <v>15340</v>
      </c>
      <c r="M1457" s="20">
        <v>1800.42</v>
      </c>
      <c r="N1457" s="18">
        <v>4</v>
      </c>
      <c r="O1457" s="18">
        <v>1</v>
      </c>
      <c r="P1457" t="s" s="19">
        <v>35</v>
      </c>
      <c r="Q1457" t="s" s="19">
        <v>35</v>
      </c>
      <c r="R1457" t="s" s="19">
        <v>35</v>
      </c>
      <c r="S1457" t="s" s="19">
        <v>35</v>
      </c>
      <c r="T1457" t="s" s="19">
        <v>35</v>
      </c>
      <c r="U1457" t="s" s="19">
        <v>35</v>
      </c>
      <c r="V1457" t="s" s="19">
        <v>35</v>
      </c>
      <c r="W1457" t="s" s="19">
        <v>35</v>
      </c>
    </row>
    <row r="1458" ht="20.05" customHeight="1">
      <c r="A1458" s="15">
        <v>91</v>
      </c>
      <c r="B1458" t="s" s="16">
        <f>CONCATENATE($A1458,C1458,G1458,S1458,R1458)</f>
        <v>1651</v>
      </c>
      <c r="C1458" t="s" s="17">
        <v>62</v>
      </c>
      <c r="D1458" s="18">
        <v>4</v>
      </c>
      <c r="E1458" t="s" s="19">
        <v>1095</v>
      </c>
      <c r="F1458" s="18">
        <v>0</v>
      </c>
      <c r="G1458" s="18">
        <v>0</v>
      </c>
      <c r="H1458" t="s" s="19">
        <v>63</v>
      </c>
      <c r="I1458" t="s" s="19">
        <v>909</v>
      </c>
      <c r="J1458" s="18">
        <v>7528</v>
      </c>
      <c r="K1458" s="18">
        <v>3772</v>
      </c>
      <c r="L1458" s="18">
        <v>11792</v>
      </c>
      <c r="M1458" s="20">
        <v>1800.12</v>
      </c>
      <c r="N1458" s="18">
        <v>4</v>
      </c>
      <c r="O1458" s="18">
        <v>1</v>
      </c>
      <c r="P1458" t="s" s="19">
        <v>35</v>
      </c>
      <c r="Q1458" t="s" s="19">
        <v>35</v>
      </c>
      <c r="R1458" t="s" s="19">
        <v>35</v>
      </c>
      <c r="S1458" t="s" s="19">
        <v>35</v>
      </c>
      <c r="T1458" t="s" s="19">
        <v>35</v>
      </c>
      <c r="U1458" t="s" s="19">
        <v>35</v>
      </c>
      <c r="V1458" t="s" s="19">
        <v>35</v>
      </c>
      <c r="W1458" t="s" s="19">
        <v>35</v>
      </c>
    </row>
    <row r="1459" ht="20.05" customHeight="1">
      <c r="A1459" s="15">
        <v>92</v>
      </c>
      <c r="B1459" t="s" s="16">
        <f>CONCATENATE($A1459,C1459,G1459,S1459,R1459)</f>
        <v>1652</v>
      </c>
      <c r="C1459" t="s" s="17">
        <v>31</v>
      </c>
      <c r="D1459" s="18">
        <v>4</v>
      </c>
      <c r="E1459" t="s" s="19">
        <v>1078</v>
      </c>
      <c r="F1459" s="18">
        <v>1</v>
      </c>
      <c r="G1459" s="18">
        <v>0</v>
      </c>
      <c r="H1459" t="s" s="19">
        <v>80</v>
      </c>
      <c r="I1459" t="s" s="19">
        <v>1653</v>
      </c>
      <c r="J1459" s="18">
        <v>9240</v>
      </c>
      <c r="K1459" s="18">
        <v>4628</v>
      </c>
      <c r="L1459" s="18">
        <v>15196</v>
      </c>
      <c r="M1459" s="20">
        <v>0.464015</v>
      </c>
      <c r="N1459" s="18">
        <v>8</v>
      </c>
      <c r="O1459" s="18">
        <v>1</v>
      </c>
      <c r="P1459" t="s" s="19">
        <v>35</v>
      </c>
      <c r="Q1459" t="s" s="19">
        <v>35</v>
      </c>
      <c r="R1459" t="s" s="19">
        <v>35</v>
      </c>
      <c r="S1459" t="s" s="19">
        <v>35</v>
      </c>
      <c r="T1459" t="s" s="19">
        <v>35</v>
      </c>
      <c r="U1459" t="s" s="19">
        <v>35</v>
      </c>
      <c r="V1459" t="s" s="19">
        <v>35</v>
      </c>
      <c r="W1459" t="s" s="19">
        <v>35</v>
      </c>
    </row>
    <row r="1460" ht="20.05" customHeight="1">
      <c r="A1460" s="15">
        <v>92</v>
      </c>
      <c r="B1460" t="s" s="16">
        <f>CONCATENATE($A1460,C1460,G1460,S1460,R1460)</f>
        <v>1654</v>
      </c>
      <c r="C1460" t="s" s="17">
        <v>37</v>
      </c>
      <c r="D1460" s="18">
        <v>4</v>
      </c>
      <c r="E1460" t="s" s="19">
        <v>1078</v>
      </c>
      <c r="F1460" s="18">
        <v>1</v>
      </c>
      <c r="G1460" s="18">
        <v>0</v>
      </c>
      <c r="H1460" t="s" s="19">
        <v>80</v>
      </c>
      <c r="I1460" t="s" s="19">
        <v>1655</v>
      </c>
      <c r="J1460" s="18">
        <v>8576</v>
      </c>
      <c r="K1460" s="18">
        <v>4296</v>
      </c>
      <c r="L1460" s="18">
        <v>13900</v>
      </c>
      <c r="M1460" s="20">
        <v>0.919261</v>
      </c>
      <c r="N1460" s="18">
        <v>8</v>
      </c>
      <c r="O1460" s="18">
        <v>1</v>
      </c>
      <c r="P1460" s="18">
        <v>6</v>
      </c>
      <c r="Q1460" s="18">
        <v>3</v>
      </c>
      <c r="R1460" s="18">
        <v>1</v>
      </c>
      <c r="S1460" t="s" s="19">
        <v>38</v>
      </c>
      <c r="T1460" s="18">
        <v>0</v>
      </c>
      <c r="U1460" s="18">
        <v>0</v>
      </c>
      <c r="V1460" s="18">
        <v>100000</v>
      </c>
      <c r="W1460" t="s" s="19">
        <v>39</v>
      </c>
    </row>
    <row r="1461" ht="20.05" customHeight="1">
      <c r="A1461" s="15">
        <v>92</v>
      </c>
      <c r="B1461" t="s" s="16">
        <f>CONCATENATE($A1461,C1461,G1461,S1461,R1461)</f>
        <v>1656</v>
      </c>
      <c r="C1461" t="s" s="17">
        <v>37</v>
      </c>
      <c r="D1461" s="18">
        <v>4</v>
      </c>
      <c r="E1461" t="s" s="19">
        <v>1078</v>
      </c>
      <c r="F1461" s="18">
        <v>1</v>
      </c>
      <c r="G1461" s="18">
        <v>0</v>
      </c>
      <c r="H1461" t="s" s="19">
        <v>80</v>
      </c>
      <c r="I1461" t="s" s="19">
        <v>1655</v>
      </c>
      <c r="J1461" s="18">
        <v>8576</v>
      </c>
      <c r="K1461" s="18">
        <v>4296</v>
      </c>
      <c r="L1461" s="18">
        <v>13900</v>
      </c>
      <c r="M1461" s="20">
        <v>0.726001</v>
      </c>
      <c r="N1461" s="18">
        <v>8</v>
      </c>
      <c r="O1461" s="18">
        <v>1</v>
      </c>
      <c r="P1461" s="18">
        <v>4</v>
      </c>
      <c r="Q1461" s="18">
        <v>1</v>
      </c>
      <c r="R1461" s="18">
        <v>3</v>
      </c>
      <c r="S1461" t="s" s="19">
        <v>38</v>
      </c>
      <c r="T1461" s="18">
        <v>0</v>
      </c>
      <c r="U1461" s="18">
        <v>0</v>
      </c>
      <c r="V1461" s="18">
        <v>100000</v>
      </c>
      <c r="W1461" t="s" s="19">
        <v>39</v>
      </c>
    </row>
    <row r="1462" ht="20.05" customHeight="1">
      <c r="A1462" s="15">
        <v>92</v>
      </c>
      <c r="B1462" t="s" s="16">
        <f>CONCATENATE($A1462,C1462,G1462,S1462,R1462)</f>
        <v>1657</v>
      </c>
      <c r="C1462" t="s" s="17">
        <v>37</v>
      </c>
      <c r="D1462" s="18">
        <v>4</v>
      </c>
      <c r="E1462" t="s" s="19">
        <v>1078</v>
      </c>
      <c r="F1462" s="18">
        <v>1</v>
      </c>
      <c r="G1462" s="18">
        <v>0</v>
      </c>
      <c r="H1462" t="s" s="19">
        <v>80</v>
      </c>
      <c r="I1462" t="s" s="19">
        <v>1653</v>
      </c>
      <c r="J1462" s="18">
        <v>9240</v>
      </c>
      <c r="K1462" s="18">
        <v>4628</v>
      </c>
      <c r="L1462" s="18">
        <v>15196</v>
      </c>
      <c r="M1462" s="20">
        <v>0.858218</v>
      </c>
      <c r="N1462" s="18">
        <v>8</v>
      </c>
      <c r="O1462" s="18">
        <v>1</v>
      </c>
      <c r="P1462" s="18">
        <v>4</v>
      </c>
      <c r="Q1462" s="18">
        <v>1</v>
      </c>
      <c r="R1462" s="18">
        <v>5</v>
      </c>
      <c r="S1462" t="s" s="19">
        <v>38</v>
      </c>
      <c r="T1462" s="18">
        <v>0</v>
      </c>
      <c r="U1462" s="18">
        <v>0</v>
      </c>
      <c r="V1462" s="18">
        <v>100000</v>
      </c>
      <c r="W1462" t="s" s="19">
        <v>39</v>
      </c>
    </row>
    <row r="1463" ht="20.05" customHeight="1">
      <c r="A1463" s="15">
        <v>92</v>
      </c>
      <c r="B1463" t="s" s="16">
        <f>CONCATENATE($A1463,C1463,G1463,S1463,R1463)</f>
        <v>1658</v>
      </c>
      <c r="C1463" t="s" s="17">
        <v>37</v>
      </c>
      <c r="D1463" s="18">
        <v>4</v>
      </c>
      <c r="E1463" t="s" s="19">
        <v>1078</v>
      </c>
      <c r="F1463" s="18">
        <v>1</v>
      </c>
      <c r="G1463" s="18">
        <v>0</v>
      </c>
      <c r="H1463" t="s" s="19">
        <v>80</v>
      </c>
      <c r="I1463" t="s" s="19">
        <v>990</v>
      </c>
      <c r="J1463" s="18">
        <v>5872</v>
      </c>
      <c r="K1463" s="18">
        <v>2944</v>
      </c>
      <c r="L1463" s="18">
        <v>8744</v>
      </c>
      <c r="M1463" s="20">
        <v>0.229763</v>
      </c>
      <c r="N1463" s="18">
        <v>8</v>
      </c>
      <c r="O1463" s="18">
        <v>1</v>
      </c>
      <c r="P1463" s="18">
        <v>3</v>
      </c>
      <c r="Q1463" s="18">
        <v>1</v>
      </c>
      <c r="R1463" s="18">
        <v>1</v>
      </c>
      <c r="S1463" t="s" s="19">
        <v>43</v>
      </c>
      <c r="T1463" s="18">
        <v>0</v>
      </c>
      <c r="U1463" s="18">
        <v>0</v>
      </c>
      <c r="V1463" s="18">
        <v>100000</v>
      </c>
      <c r="W1463" t="s" s="19">
        <v>39</v>
      </c>
    </row>
    <row r="1464" ht="20.05" customHeight="1">
      <c r="A1464" s="15">
        <v>92</v>
      </c>
      <c r="B1464" t="s" s="16">
        <f>CONCATENATE($A1464,C1464,G1464,S1464,R1464)</f>
        <v>1659</v>
      </c>
      <c r="C1464" t="s" s="17">
        <v>37</v>
      </c>
      <c r="D1464" s="18">
        <v>4</v>
      </c>
      <c r="E1464" t="s" s="19">
        <v>1078</v>
      </c>
      <c r="F1464" s="18">
        <v>1</v>
      </c>
      <c r="G1464" s="18">
        <v>0</v>
      </c>
      <c r="H1464" t="s" s="19">
        <v>80</v>
      </c>
      <c r="I1464" t="s" s="19">
        <v>1660</v>
      </c>
      <c r="J1464" s="18">
        <v>8244</v>
      </c>
      <c r="K1464" s="18">
        <v>4130</v>
      </c>
      <c r="L1464" s="18">
        <v>13273</v>
      </c>
      <c r="M1464" s="20">
        <v>0.5671349999999999</v>
      </c>
      <c r="N1464" s="18">
        <v>8</v>
      </c>
      <c r="O1464" s="18">
        <v>1</v>
      </c>
      <c r="P1464" s="18">
        <v>3</v>
      </c>
      <c r="Q1464" s="18">
        <v>1</v>
      </c>
      <c r="R1464" s="18">
        <v>3</v>
      </c>
      <c r="S1464" t="s" s="19">
        <v>43</v>
      </c>
      <c r="T1464" s="18">
        <v>0</v>
      </c>
      <c r="U1464" s="18">
        <v>0</v>
      </c>
      <c r="V1464" s="18">
        <v>100000</v>
      </c>
      <c r="W1464" t="s" s="19">
        <v>39</v>
      </c>
    </row>
    <row r="1465" ht="20.05" customHeight="1">
      <c r="A1465" s="15">
        <v>92</v>
      </c>
      <c r="B1465" t="s" s="16">
        <f>CONCATENATE($A1465,C1465,G1465,S1465,R1465)</f>
        <v>1661</v>
      </c>
      <c r="C1465" t="s" s="17">
        <v>37</v>
      </c>
      <c r="D1465" s="18">
        <v>4</v>
      </c>
      <c r="E1465" t="s" s="19">
        <v>1078</v>
      </c>
      <c r="F1465" s="18">
        <v>1</v>
      </c>
      <c r="G1465" s="18">
        <v>0</v>
      </c>
      <c r="H1465" t="s" s="19">
        <v>80</v>
      </c>
      <c r="I1465" t="s" s="19">
        <v>1662</v>
      </c>
      <c r="J1465" s="18">
        <v>8908</v>
      </c>
      <c r="K1465" s="18">
        <v>4462</v>
      </c>
      <c r="L1465" s="18">
        <v>14569</v>
      </c>
      <c r="M1465" s="20">
        <v>0.48182</v>
      </c>
      <c r="N1465" s="18">
        <v>8</v>
      </c>
      <c r="O1465" s="18">
        <v>1</v>
      </c>
      <c r="P1465" s="18">
        <v>3</v>
      </c>
      <c r="Q1465" s="18">
        <v>1</v>
      </c>
      <c r="R1465" s="18">
        <v>5</v>
      </c>
      <c r="S1465" t="s" s="19">
        <v>43</v>
      </c>
      <c r="T1465" s="18">
        <v>0</v>
      </c>
      <c r="U1465" s="18">
        <v>0</v>
      </c>
      <c r="V1465" s="18">
        <v>100000</v>
      </c>
      <c r="W1465" t="s" s="19">
        <v>39</v>
      </c>
    </row>
    <row r="1466" ht="20.05" customHeight="1">
      <c r="A1466" s="15">
        <v>92</v>
      </c>
      <c r="B1466" t="s" s="16">
        <f>CONCATENATE($A1466,C1466,G1466,S1466,R1466)</f>
        <v>1663</v>
      </c>
      <c r="C1466" t="s" s="17">
        <v>37</v>
      </c>
      <c r="D1466" s="18">
        <v>4</v>
      </c>
      <c r="E1466" t="s" s="19">
        <v>1078</v>
      </c>
      <c r="F1466" s="18">
        <v>1</v>
      </c>
      <c r="G1466" s="18">
        <v>0</v>
      </c>
      <c r="H1466" t="s" s="19">
        <v>80</v>
      </c>
      <c r="I1466" t="s" s="19">
        <v>913</v>
      </c>
      <c r="J1466" s="18">
        <v>6204</v>
      </c>
      <c r="K1466" s="18">
        <v>3110</v>
      </c>
      <c r="L1466" s="18">
        <v>9399</v>
      </c>
      <c r="M1466" s="20">
        <v>0.458835</v>
      </c>
      <c r="N1466" s="18">
        <v>8</v>
      </c>
      <c r="O1466" s="18">
        <v>1</v>
      </c>
      <c r="P1466" s="18">
        <v>4</v>
      </c>
      <c r="Q1466" s="18">
        <v>1</v>
      </c>
      <c r="R1466" s="18">
        <v>1</v>
      </c>
      <c r="S1466" t="s" s="19">
        <v>47</v>
      </c>
      <c r="T1466" s="18">
        <v>0</v>
      </c>
      <c r="U1466" s="18">
        <v>0</v>
      </c>
      <c r="V1466" s="18">
        <v>100000</v>
      </c>
      <c r="W1466" t="s" s="19">
        <v>39</v>
      </c>
    </row>
    <row r="1467" ht="20.05" customHeight="1">
      <c r="A1467" s="15">
        <v>92</v>
      </c>
      <c r="B1467" t="s" s="16">
        <f>CONCATENATE($A1467,C1467,G1467,S1467,R1467)</f>
        <v>1664</v>
      </c>
      <c r="C1467" t="s" s="17">
        <v>37</v>
      </c>
      <c r="D1467" s="18">
        <v>4</v>
      </c>
      <c r="E1467" t="s" s="19">
        <v>1078</v>
      </c>
      <c r="F1467" s="18">
        <v>1</v>
      </c>
      <c r="G1467" s="18">
        <v>0</v>
      </c>
      <c r="H1467" t="s" s="19">
        <v>80</v>
      </c>
      <c r="I1467" t="s" s="19">
        <v>1660</v>
      </c>
      <c r="J1467" s="18">
        <v>8244</v>
      </c>
      <c r="K1467" s="18">
        <v>4130</v>
      </c>
      <c r="L1467" s="18">
        <v>13259</v>
      </c>
      <c r="M1467" s="20">
        <v>0.364515</v>
      </c>
      <c r="N1467" s="18">
        <v>8</v>
      </c>
      <c r="O1467" s="18">
        <v>1</v>
      </c>
      <c r="P1467" s="18">
        <v>3</v>
      </c>
      <c r="Q1467" s="18">
        <v>1</v>
      </c>
      <c r="R1467" s="18">
        <v>3</v>
      </c>
      <c r="S1467" t="s" s="19">
        <v>47</v>
      </c>
      <c r="T1467" s="18">
        <v>0</v>
      </c>
      <c r="U1467" s="18">
        <v>0</v>
      </c>
      <c r="V1467" s="18">
        <v>100000</v>
      </c>
      <c r="W1467" t="s" s="19">
        <v>39</v>
      </c>
    </row>
    <row r="1468" ht="20.05" customHeight="1">
      <c r="A1468" s="15">
        <v>92</v>
      </c>
      <c r="B1468" t="s" s="16">
        <f>CONCATENATE($A1468,C1468,G1468,S1468,R1468)</f>
        <v>1665</v>
      </c>
      <c r="C1468" t="s" s="17">
        <v>37</v>
      </c>
      <c r="D1468" s="18">
        <v>4</v>
      </c>
      <c r="E1468" t="s" s="19">
        <v>1078</v>
      </c>
      <c r="F1468" s="18">
        <v>1</v>
      </c>
      <c r="G1468" s="18">
        <v>0</v>
      </c>
      <c r="H1468" t="s" s="19">
        <v>80</v>
      </c>
      <c r="I1468" t="s" s="19">
        <v>1662</v>
      </c>
      <c r="J1468" s="18">
        <v>8908</v>
      </c>
      <c r="K1468" s="18">
        <v>4462</v>
      </c>
      <c r="L1468" s="18">
        <v>14541</v>
      </c>
      <c r="M1468" s="20">
        <v>0.403847</v>
      </c>
      <c r="N1468" s="18">
        <v>8</v>
      </c>
      <c r="O1468" s="18">
        <v>1</v>
      </c>
      <c r="P1468" s="18">
        <v>3</v>
      </c>
      <c r="Q1468" s="18">
        <v>1</v>
      </c>
      <c r="R1468" s="18">
        <v>5</v>
      </c>
      <c r="S1468" t="s" s="19">
        <v>47</v>
      </c>
      <c r="T1468" s="18">
        <v>0</v>
      </c>
      <c r="U1468" s="18">
        <v>0</v>
      </c>
      <c r="V1468" s="18">
        <v>100000</v>
      </c>
      <c r="W1468" t="s" s="19">
        <v>39</v>
      </c>
    </row>
    <row r="1469" ht="20.05" customHeight="1">
      <c r="A1469" s="15">
        <v>92</v>
      </c>
      <c r="B1469" t="s" s="16">
        <f>CONCATENATE($A1469,C1469,G1469,S1469,R1469)</f>
        <v>1666</v>
      </c>
      <c r="C1469" t="s" s="17">
        <v>31</v>
      </c>
      <c r="D1469" s="18">
        <v>4</v>
      </c>
      <c r="E1469" t="s" s="19">
        <v>1078</v>
      </c>
      <c r="F1469" s="18">
        <v>1</v>
      </c>
      <c r="G1469" s="18">
        <v>1</v>
      </c>
      <c r="H1469" t="s" s="19">
        <v>80</v>
      </c>
      <c r="I1469" t="s" s="19">
        <v>1653</v>
      </c>
      <c r="J1469" s="18">
        <v>9258</v>
      </c>
      <c r="K1469" s="18">
        <v>4646</v>
      </c>
      <c r="L1469" s="18">
        <v>15232</v>
      </c>
      <c r="M1469" s="20">
        <v>1.0041</v>
      </c>
      <c r="N1469" s="18">
        <v>8</v>
      </c>
      <c r="O1469" s="18">
        <v>1</v>
      </c>
      <c r="P1469" t="s" s="19">
        <v>35</v>
      </c>
      <c r="Q1469" t="s" s="19">
        <v>35</v>
      </c>
      <c r="R1469" t="s" s="19">
        <v>35</v>
      </c>
      <c r="S1469" t="s" s="19">
        <v>35</v>
      </c>
      <c r="T1469" t="s" s="19">
        <v>35</v>
      </c>
      <c r="U1469" t="s" s="19">
        <v>35</v>
      </c>
      <c r="V1469" t="s" s="19">
        <v>35</v>
      </c>
      <c r="W1469" t="s" s="19">
        <v>35</v>
      </c>
    </row>
    <row r="1470" ht="20.05" customHeight="1">
      <c r="A1470" s="15">
        <v>92</v>
      </c>
      <c r="B1470" t="s" s="16">
        <f>CONCATENATE($A1470,C1470,G1470,S1470,R1470)</f>
        <v>1667</v>
      </c>
      <c r="C1470" t="s" s="17">
        <v>52</v>
      </c>
      <c r="D1470" s="18">
        <v>4</v>
      </c>
      <c r="E1470" t="s" s="19">
        <v>1078</v>
      </c>
      <c r="F1470" s="18">
        <v>1</v>
      </c>
      <c r="G1470" s="18">
        <v>1</v>
      </c>
      <c r="H1470" t="s" s="19">
        <v>80</v>
      </c>
      <c r="I1470" t="s" s="19">
        <v>896</v>
      </c>
      <c r="J1470" s="18">
        <v>1352</v>
      </c>
      <c r="K1470" s="18">
        <v>684</v>
      </c>
      <c r="L1470" s="18">
        <v>1576</v>
      </c>
      <c r="M1470" s="20">
        <v>2.76214</v>
      </c>
      <c r="N1470" s="18">
        <v>8</v>
      </c>
      <c r="O1470" s="18">
        <v>1</v>
      </c>
      <c r="P1470" t="s" s="19">
        <v>35</v>
      </c>
      <c r="Q1470" t="s" s="19">
        <v>35</v>
      </c>
      <c r="R1470" t="s" s="19">
        <v>35</v>
      </c>
      <c r="S1470" t="s" s="19">
        <v>35</v>
      </c>
      <c r="T1470" t="s" s="19">
        <v>35</v>
      </c>
      <c r="U1470" t="s" s="19">
        <v>35</v>
      </c>
      <c r="V1470" t="s" s="19">
        <v>35</v>
      </c>
      <c r="W1470" t="s" s="19">
        <v>35</v>
      </c>
    </row>
    <row r="1471" ht="20.05" customHeight="1">
      <c r="A1471" s="15">
        <v>92</v>
      </c>
      <c r="B1471" t="s" s="16">
        <f>CONCATENATE($A1471,C1471,G1471,S1471,R1471)</f>
        <v>1668</v>
      </c>
      <c r="C1471" t="s" s="17">
        <v>37</v>
      </c>
      <c r="D1471" s="18">
        <v>4</v>
      </c>
      <c r="E1471" t="s" s="19">
        <v>1078</v>
      </c>
      <c r="F1471" s="18">
        <v>1</v>
      </c>
      <c r="G1471" s="18">
        <v>1</v>
      </c>
      <c r="H1471" t="s" s="19">
        <v>80</v>
      </c>
      <c r="I1471" t="s" s="19">
        <v>1660</v>
      </c>
      <c r="J1471" s="18">
        <v>8244</v>
      </c>
      <c r="K1471" s="18">
        <v>4130</v>
      </c>
      <c r="L1471" s="18">
        <v>13273</v>
      </c>
      <c r="M1471" s="20">
        <v>0.566209</v>
      </c>
      <c r="N1471" s="18">
        <v>8</v>
      </c>
      <c r="O1471" s="18">
        <v>1</v>
      </c>
      <c r="P1471" s="18">
        <v>3</v>
      </c>
      <c r="Q1471" s="18">
        <v>1</v>
      </c>
      <c r="R1471" s="18">
        <v>3</v>
      </c>
      <c r="S1471" t="s" s="19">
        <v>43</v>
      </c>
      <c r="T1471" s="18">
        <v>0</v>
      </c>
      <c r="U1471" s="18">
        <v>0</v>
      </c>
      <c r="V1471" s="18">
        <v>100000</v>
      </c>
      <c r="W1471" t="s" s="19">
        <v>55</v>
      </c>
    </row>
    <row r="1472" ht="20.05" customHeight="1">
      <c r="A1472" s="15">
        <v>92</v>
      </c>
      <c r="B1472" t="s" s="16">
        <f>CONCATENATE($A1472,C1472,G1472,S1472,R1472)</f>
        <v>1669</v>
      </c>
      <c r="C1472" t="s" s="17">
        <v>57</v>
      </c>
      <c r="D1472" s="18">
        <v>4</v>
      </c>
      <c r="E1472" t="s" s="19">
        <v>1078</v>
      </c>
      <c r="F1472" s="18">
        <v>0</v>
      </c>
      <c r="G1472" s="18">
        <v>0</v>
      </c>
      <c r="H1472" t="s" s="19">
        <v>63</v>
      </c>
      <c r="I1472" t="s" s="19">
        <v>909</v>
      </c>
      <c r="J1472" s="18">
        <v>10936</v>
      </c>
      <c r="K1472" s="18">
        <v>5476</v>
      </c>
      <c r="L1472" s="18">
        <v>17930</v>
      </c>
      <c r="M1472" s="20">
        <v>1801.6</v>
      </c>
      <c r="N1472" s="18">
        <v>4</v>
      </c>
      <c r="O1472" s="18">
        <v>1</v>
      </c>
      <c r="P1472" t="s" s="19">
        <v>35</v>
      </c>
      <c r="Q1472" t="s" s="19">
        <v>35</v>
      </c>
      <c r="R1472" t="s" s="19">
        <v>35</v>
      </c>
      <c r="S1472" t="s" s="19">
        <v>35</v>
      </c>
      <c r="T1472" t="s" s="19">
        <v>35</v>
      </c>
      <c r="U1472" t="s" s="19">
        <v>35</v>
      </c>
      <c r="V1472" t="s" s="19">
        <v>35</v>
      </c>
      <c r="W1472" t="s" s="19">
        <v>35</v>
      </c>
    </row>
    <row r="1473" ht="20.05" customHeight="1">
      <c r="A1473" s="15">
        <v>92</v>
      </c>
      <c r="B1473" t="s" s="16">
        <f>CONCATENATE($A1473,C1473,G1473,S1473,R1473)</f>
        <v>1670</v>
      </c>
      <c r="C1473" t="s" s="17">
        <v>60</v>
      </c>
      <c r="D1473" s="18">
        <v>4</v>
      </c>
      <c r="E1473" t="s" s="19">
        <v>1078</v>
      </c>
      <c r="F1473" s="18">
        <v>0</v>
      </c>
      <c r="G1473" s="18">
        <v>0</v>
      </c>
      <c r="H1473" t="s" s="19">
        <v>63</v>
      </c>
      <c r="I1473" t="s" s="19">
        <v>909</v>
      </c>
      <c r="J1473" s="18">
        <v>10936</v>
      </c>
      <c r="K1473" s="18">
        <v>5476</v>
      </c>
      <c r="L1473" s="18">
        <v>17930</v>
      </c>
      <c r="M1473" s="20">
        <v>1800.23</v>
      </c>
      <c r="N1473" s="18">
        <v>4</v>
      </c>
      <c r="O1473" s="18">
        <v>1</v>
      </c>
      <c r="P1473" t="s" s="19">
        <v>35</v>
      </c>
      <c r="Q1473" t="s" s="19">
        <v>35</v>
      </c>
      <c r="R1473" t="s" s="19">
        <v>35</v>
      </c>
      <c r="S1473" t="s" s="19">
        <v>35</v>
      </c>
      <c r="T1473" t="s" s="19">
        <v>35</v>
      </c>
      <c r="U1473" t="s" s="19">
        <v>35</v>
      </c>
      <c r="V1473" t="s" s="19">
        <v>35</v>
      </c>
      <c r="W1473" t="s" s="19">
        <v>35</v>
      </c>
    </row>
    <row r="1474" ht="20.05" customHeight="1">
      <c r="A1474" s="15">
        <v>92</v>
      </c>
      <c r="B1474" t="s" s="16">
        <f>CONCATENATE($A1474,C1474,G1474,S1474,R1474)</f>
        <v>1671</v>
      </c>
      <c r="C1474" t="s" s="17">
        <v>62</v>
      </c>
      <c r="D1474" s="18">
        <v>4</v>
      </c>
      <c r="E1474" t="s" s="19">
        <v>1078</v>
      </c>
      <c r="F1474" s="18">
        <v>0</v>
      </c>
      <c r="G1474" s="18">
        <v>0</v>
      </c>
      <c r="H1474" t="s" s="19">
        <v>63</v>
      </c>
      <c r="I1474" t="s" s="19">
        <v>909</v>
      </c>
      <c r="J1474" s="18">
        <v>11288</v>
      </c>
      <c r="K1474" s="18">
        <v>5652</v>
      </c>
      <c r="L1474" s="18">
        <v>18586</v>
      </c>
      <c r="M1474" s="20">
        <v>1800.77</v>
      </c>
      <c r="N1474" s="18">
        <v>4</v>
      </c>
      <c r="O1474" s="18">
        <v>1</v>
      </c>
      <c r="P1474" t="s" s="19">
        <v>35</v>
      </c>
      <c r="Q1474" t="s" s="19">
        <v>35</v>
      </c>
      <c r="R1474" t="s" s="19">
        <v>35</v>
      </c>
      <c r="S1474" t="s" s="19">
        <v>35</v>
      </c>
      <c r="T1474" t="s" s="19">
        <v>35</v>
      </c>
      <c r="U1474" t="s" s="19">
        <v>35</v>
      </c>
      <c r="V1474" t="s" s="19">
        <v>35</v>
      </c>
      <c r="W1474" t="s" s="19">
        <v>35</v>
      </c>
    </row>
    <row r="1475" ht="20.05" customHeight="1">
      <c r="A1475" s="15">
        <v>93</v>
      </c>
      <c r="B1475" t="s" s="16">
        <f>CONCATENATE($A1475,C1475,G1475,S1475,R1475)</f>
        <v>1672</v>
      </c>
      <c r="C1475" t="s" s="17">
        <v>31</v>
      </c>
      <c r="D1475" s="18">
        <v>4</v>
      </c>
      <c r="E1475" t="s" s="19">
        <v>990</v>
      </c>
      <c r="F1475" s="18">
        <v>1</v>
      </c>
      <c r="G1475" s="18">
        <v>0</v>
      </c>
      <c r="H1475" t="s" s="19">
        <v>80</v>
      </c>
      <c r="I1475" t="s" s="19">
        <v>1673</v>
      </c>
      <c r="J1475" s="18">
        <v>7192</v>
      </c>
      <c r="K1475" s="18">
        <v>3604</v>
      </c>
      <c r="L1475" s="18">
        <v>11518</v>
      </c>
      <c r="M1475" s="20">
        <v>0.413862</v>
      </c>
      <c r="N1475" s="18">
        <v>8</v>
      </c>
      <c r="O1475" s="18">
        <v>1</v>
      </c>
      <c r="P1475" t="s" s="19">
        <v>35</v>
      </c>
      <c r="Q1475" t="s" s="19">
        <v>35</v>
      </c>
      <c r="R1475" t="s" s="19">
        <v>35</v>
      </c>
      <c r="S1475" t="s" s="19">
        <v>35</v>
      </c>
      <c r="T1475" t="s" s="19">
        <v>35</v>
      </c>
      <c r="U1475" t="s" s="19">
        <v>35</v>
      </c>
      <c r="V1475" t="s" s="19">
        <v>35</v>
      </c>
      <c r="W1475" t="s" s="19">
        <v>35</v>
      </c>
    </row>
    <row r="1476" ht="20.05" customHeight="1">
      <c r="A1476" s="15">
        <v>93</v>
      </c>
      <c r="B1476" t="s" s="16">
        <f>CONCATENATE($A1476,C1476,G1476,S1476,R1476)</f>
        <v>1674</v>
      </c>
      <c r="C1476" t="s" s="17">
        <v>37</v>
      </c>
      <c r="D1476" s="18">
        <v>4</v>
      </c>
      <c r="E1476" t="s" s="19">
        <v>990</v>
      </c>
      <c r="F1476" s="18">
        <v>1</v>
      </c>
      <c r="G1476" s="18">
        <v>0</v>
      </c>
      <c r="H1476" t="s" s="19">
        <v>80</v>
      </c>
      <c r="I1476" t="s" s="19">
        <v>1673</v>
      </c>
      <c r="J1476" s="18">
        <v>7192</v>
      </c>
      <c r="K1476" s="18">
        <v>3604</v>
      </c>
      <c r="L1476" s="18">
        <v>11518</v>
      </c>
      <c r="M1476" s="20">
        <v>0.661992</v>
      </c>
      <c r="N1476" s="18">
        <v>8</v>
      </c>
      <c r="O1476" s="18">
        <v>1</v>
      </c>
      <c r="P1476" s="18">
        <v>6</v>
      </c>
      <c r="Q1476" s="18">
        <v>4</v>
      </c>
      <c r="R1476" s="18">
        <v>1</v>
      </c>
      <c r="S1476" t="s" s="19">
        <v>38</v>
      </c>
      <c r="T1476" s="18">
        <v>0</v>
      </c>
      <c r="U1476" s="18">
        <v>0</v>
      </c>
      <c r="V1476" s="18">
        <v>100000</v>
      </c>
      <c r="W1476" t="s" s="19">
        <v>39</v>
      </c>
    </row>
    <row r="1477" ht="20.05" customHeight="1">
      <c r="A1477" s="15">
        <v>93</v>
      </c>
      <c r="B1477" t="s" s="16">
        <f>CONCATENATE($A1477,C1477,G1477,S1477,R1477)</f>
        <v>1675</v>
      </c>
      <c r="C1477" t="s" s="17">
        <v>37</v>
      </c>
      <c r="D1477" s="18">
        <v>4</v>
      </c>
      <c r="E1477" t="s" s="19">
        <v>990</v>
      </c>
      <c r="F1477" s="18">
        <v>1</v>
      </c>
      <c r="G1477" s="18">
        <v>0</v>
      </c>
      <c r="H1477" t="s" s="19">
        <v>80</v>
      </c>
      <c r="I1477" t="s" s="19">
        <v>1673</v>
      </c>
      <c r="J1477" s="18">
        <v>7192</v>
      </c>
      <c r="K1477" s="18">
        <v>3604</v>
      </c>
      <c r="L1477" s="18">
        <v>11518</v>
      </c>
      <c r="M1477" s="20">
        <v>0.51462</v>
      </c>
      <c r="N1477" s="18">
        <v>8</v>
      </c>
      <c r="O1477" s="18">
        <v>1</v>
      </c>
      <c r="P1477" s="18">
        <v>4</v>
      </c>
      <c r="Q1477" s="18">
        <v>2</v>
      </c>
      <c r="R1477" s="18">
        <v>3</v>
      </c>
      <c r="S1477" t="s" s="19">
        <v>38</v>
      </c>
      <c r="T1477" s="18">
        <v>0</v>
      </c>
      <c r="U1477" s="18">
        <v>0</v>
      </c>
      <c r="V1477" s="18">
        <v>100000</v>
      </c>
      <c r="W1477" t="s" s="19">
        <v>39</v>
      </c>
    </row>
    <row r="1478" ht="20.05" customHeight="1">
      <c r="A1478" s="15">
        <v>93</v>
      </c>
      <c r="B1478" t="s" s="16">
        <f>CONCATENATE($A1478,C1478,G1478,S1478,R1478)</f>
        <v>1676</v>
      </c>
      <c r="C1478" t="s" s="17">
        <v>37</v>
      </c>
      <c r="D1478" s="18">
        <v>4</v>
      </c>
      <c r="E1478" t="s" s="19">
        <v>990</v>
      </c>
      <c r="F1478" s="18">
        <v>1</v>
      </c>
      <c r="G1478" s="18">
        <v>0</v>
      </c>
      <c r="H1478" t="s" s="19">
        <v>80</v>
      </c>
      <c r="I1478" t="s" s="19">
        <v>1673</v>
      </c>
      <c r="J1478" s="18">
        <v>7192</v>
      </c>
      <c r="K1478" s="18">
        <v>3604</v>
      </c>
      <c r="L1478" s="18">
        <v>11518</v>
      </c>
      <c r="M1478" s="20">
        <v>0.39941</v>
      </c>
      <c r="N1478" s="18">
        <v>8</v>
      </c>
      <c r="O1478" s="18">
        <v>1</v>
      </c>
      <c r="P1478" s="18">
        <v>3</v>
      </c>
      <c r="Q1478" s="18">
        <v>1</v>
      </c>
      <c r="R1478" s="18">
        <v>5</v>
      </c>
      <c r="S1478" t="s" s="19">
        <v>38</v>
      </c>
      <c r="T1478" s="18">
        <v>0</v>
      </c>
      <c r="U1478" s="18">
        <v>0</v>
      </c>
      <c r="V1478" s="18">
        <v>100000</v>
      </c>
      <c r="W1478" t="s" s="19">
        <v>39</v>
      </c>
    </row>
    <row r="1479" ht="20.05" customHeight="1">
      <c r="A1479" s="15">
        <v>93</v>
      </c>
      <c r="B1479" t="s" s="16">
        <f>CONCATENATE($A1479,C1479,G1479,S1479,R1479)</f>
        <v>1677</v>
      </c>
      <c r="C1479" t="s" s="17">
        <v>37</v>
      </c>
      <c r="D1479" s="18">
        <v>4</v>
      </c>
      <c r="E1479" t="s" s="19">
        <v>990</v>
      </c>
      <c r="F1479" s="18">
        <v>1</v>
      </c>
      <c r="G1479" s="18">
        <v>0</v>
      </c>
      <c r="H1479" t="s" s="19">
        <v>80</v>
      </c>
      <c r="I1479" t="s" s="19">
        <v>1374</v>
      </c>
      <c r="J1479" s="18">
        <v>5228</v>
      </c>
      <c r="K1479" s="18">
        <v>2622</v>
      </c>
      <c r="L1479" s="18">
        <v>7811</v>
      </c>
      <c r="M1479" s="20">
        <v>0.600932</v>
      </c>
      <c r="N1479" s="18">
        <v>8</v>
      </c>
      <c r="O1479" s="18">
        <v>1</v>
      </c>
      <c r="P1479" s="18">
        <v>4</v>
      </c>
      <c r="Q1479" s="18">
        <v>1</v>
      </c>
      <c r="R1479" s="18">
        <v>1</v>
      </c>
      <c r="S1479" t="s" s="19">
        <v>43</v>
      </c>
      <c r="T1479" s="18">
        <v>0</v>
      </c>
      <c r="U1479" s="18">
        <v>0</v>
      </c>
      <c r="V1479" s="18">
        <v>100000</v>
      </c>
      <c r="W1479" t="s" s="19">
        <v>39</v>
      </c>
    </row>
    <row r="1480" ht="20.05" customHeight="1">
      <c r="A1480" s="15">
        <v>93</v>
      </c>
      <c r="B1480" t="s" s="16">
        <f>CONCATENATE($A1480,C1480,G1480,S1480,R1480)</f>
        <v>1678</v>
      </c>
      <c r="C1480" t="s" s="17">
        <v>37</v>
      </c>
      <c r="D1480" s="18">
        <v>4</v>
      </c>
      <c r="E1480" t="s" s="19">
        <v>990</v>
      </c>
      <c r="F1480" s="18">
        <v>1</v>
      </c>
      <c r="G1480" s="18">
        <v>0</v>
      </c>
      <c r="H1480" t="s" s="19">
        <v>80</v>
      </c>
      <c r="I1480" t="s" s="19">
        <v>1660</v>
      </c>
      <c r="J1480" s="18">
        <v>6916</v>
      </c>
      <c r="K1480" s="18">
        <v>3466</v>
      </c>
      <c r="L1480" s="18">
        <v>10997</v>
      </c>
      <c r="M1480" s="20">
        <v>0.443952</v>
      </c>
      <c r="N1480" s="18">
        <v>8</v>
      </c>
      <c r="O1480" s="18">
        <v>1</v>
      </c>
      <c r="P1480" s="18">
        <v>3</v>
      </c>
      <c r="Q1480" s="18">
        <v>1</v>
      </c>
      <c r="R1480" s="18">
        <v>3</v>
      </c>
      <c r="S1480" t="s" s="19">
        <v>43</v>
      </c>
      <c r="T1480" s="18">
        <v>0</v>
      </c>
      <c r="U1480" s="18">
        <v>0</v>
      </c>
      <c r="V1480" s="18">
        <v>100000</v>
      </c>
      <c r="W1480" t="s" s="19">
        <v>39</v>
      </c>
    </row>
    <row r="1481" ht="20.05" customHeight="1">
      <c r="A1481" s="15">
        <v>93</v>
      </c>
      <c r="B1481" t="s" s="16">
        <f>CONCATENATE($A1481,C1481,G1481,S1481,R1481)</f>
        <v>1679</v>
      </c>
      <c r="C1481" t="s" s="17">
        <v>37</v>
      </c>
      <c r="D1481" s="18">
        <v>4</v>
      </c>
      <c r="E1481" t="s" s="19">
        <v>990</v>
      </c>
      <c r="F1481" s="18">
        <v>1</v>
      </c>
      <c r="G1481" s="18">
        <v>0</v>
      </c>
      <c r="H1481" t="s" s="19">
        <v>80</v>
      </c>
      <c r="I1481" t="s" s="19">
        <v>1673</v>
      </c>
      <c r="J1481" s="18">
        <v>7192</v>
      </c>
      <c r="K1481" s="18">
        <v>3604</v>
      </c>
      <c r="L1481" s="18">
        <v>11518</v>
      </c>
      <c r="M1481" s="20">
        <v>0.455929</v>
      </c>
      <c r="N1481" s="18">
        <v>8</v>
      </c>
      <c r="O1481" s="18">
        <v>1</v>
      </c>
      <c r="P1481" s="18">
        <v>3</v>
      </c>
      <c r="Q1481" s="18">
        <v>1</v>
      </c>
      <c r="R1481" s="18">
        <v>5</v>
      </c>
      <c r="S1481" t="s" s="19">
        <v>43</v>
      </c>
      <c r="T1481" s="18">
        <v>0</v>
      </c>
      <c r="U1481" s="18">
        <v>0</v>
      </c>
      <c r="V1481" s="18">
        <v>100000</v>
      </c>
      <c r="W1481" t="s" s="19">
        <v>39</v>
      </c>
    </row>
    <row r="1482" ht="20.05" customHeight="1">
      <c r="A1482" s="15">
        <v>93</v>
      </c>
      <c r="B1482" t="s" s="16">
        <f>CONCATENATE($A1482,C1482,G1482,S1482,R1482)</f>
        <v>1680</v>
      </c>
      <c r="C1482" t="s" s="17">
        <v>37</v>
      </c>
      <c r="D1482" s="18">
        <v>4</v>
      </c>
      <c r="E1482" t="s" s="19">
        <v>990</v>
      </c>
      <c r="F1482" s="18">
        <v>1</v>
      </c>
      <c r="G1482" s="18">
        <v>0</v>
      </c>
      <c r="H1482" t="s" s="19">
        <v>80</v>
      </c>
      <c r="I1482" t="s" s="19">
        <v>1673</v>
      </c>
      <c r="J1482" s="18">
        <v>7192</v>
      </c>
      <c r="K1482" s="18">
        <v>3604</v>
      </c>
      <c r="L1482" s="18">
        <v>11518</v>
      </c>
      <c r="M1482" s="20">
        <v>0.704707</v>
      </c>
      <c r="N1482" s="18">
        <v>8</v>
      </c>
      <c r="O1482" s="18">
        <v>1</v>
      </c>
      <c r="P1482" s="18">
        <v>6</v>
      </c>
      <c r="Q1482" s="18">
        <v>4</v>
      </c>
      <c r="R1482" s="18">
        <v>1</v>
      </c>
      <c r="S1482" t="s" s="19">
        <v>47</v>
      </c>
      <c r="T1482" s="18">
        <v>0</v>
      </c>
      <c r="U1482" s="18">
        <v>0</v>
      </c>
      <c r="V1482" s="18">
        <v>100000</v>
      </c>
      <c r="W1482" t="s" s="19">
        <v>39</v>
      </c>
    </row>
    <row r="1483" ht="20.05" customHeight="1">
      <c r="A1483" s="15">
        <v>93</v>
      </c>
      <c r="B1483" t="s" s="16">
        <f>CONCATENATE($A1483,C1483,G1483,S1483,R1483)</f>
        <v>1681</v>
      </c>
      <c r="C1483" t="s" s="17">
        <v>37</v>
      </c>
      <c r="D1483" s="18">
        <v>4</v>
      </c>
      <c r="E1483" t="s" s="19">
        <v>990</v>
      </c>
      <c r="F1483" s="18">
        <v>1</v>
      </c>
      <c r="G1483" s="18">
        <v>0</v>
      </c>
      <c r="H1483" t="s" s="19">
        <v>80</v>
      </c>
      <c r="I1483" t="s" s="19">
        <v>1660</v>
      </c>
      <c r="J1483" s="18">
        <v>6916</v>
      </c>
      <c r="K1483" s="18">
        <v>3466</v>
      </c>
      <c r="L1483" s="18">
        <v>10997</v>
      </c>
      <c r="M1483" s="20">
        <v>0.851428</v>
      </c>
      <c r="N1483" s="18">
        <v>8</v>
      </c>
      <c r="O1483" s="18">
        <v>1</v>
      </c>
      <c r="P1483" s="18">
        <v>3</v>
      </c>
      <c r="Q1483" s="18">
        <v>1</v>
      </c>
      <c r="R1483" s="18">
        <v>3</v>
      </c>
      <c r="S1483" t="s" s="19">
        <v>47</v>
      </c>
      <c r="T1483" s="18">
        <v>0</v>
      </c>
      <c r="U1483" s="18">
        <v>0</v>
      </c>
      <c r="V1483" s="18">
        <v>100000</v>
      </c>
      <c r="W1483" t="s" s="19">
        <v>39</v>
      </c>
    </row>
    <row r="1484" ht="20.05" customHeight="1">
      <c r="A1484" s="15">
        <v>93</v>
      </c>
      <c r="B1484" t="s" s="16">
        <f>CONCATENATE($A1484,C1484,G1484,S1484,R1484)</f>
        <v>1682</v>
      </c>
      <c r="C1484" t="s" s="17">
        <v>37</v>
      </c>
      <c r="D1484" s="18">
        <v>4</v>
      </c>
      <c r="E1484" t="s" s="19">
        <v>990</v>
      </c>
      <c r="F1484" s="18">
        <v>1</v>
      </c>
      <c r="G1484" s="18">
        <v>0</v>
      </c>
      <c r="H1484" t="s" s="19">
        <v>80</v>
      </c>
      <c r="I1484" t="s" s="19">
        <v>1673</v>
      </c>
      <c r="J1484" s="18">
        <v>7192</v>
      </c>
      <c r="K1484" s="18">
        <v>3604</v>
      </c>
      <c r="L1484" s="18">
        <v>11518</v>
      </c>
      <c r="M1484" s="20">
        <v>0.426179</v>
      </c>
      <c r="N1484" s="18">
        <v>8</v>
      </c>
      <c r="O1484" s="18">
        <v>1</v>
      </c>
      <c r="P1484" s="18">
        <v>3</v>
      </c>
      <c r="Q1484" s="18">
        <v>1</v>
      </c>
      <c r="R1484" s="18">
        <v>5</v>
      </c>
      <c r="S1484" t="s" s="19">
        <v>47</v>
      </c>
      <c r="T1484" s="18">
        <v>0</v>
      </c>
      <c r="U1484" s="18">
        <v>0</v>
      </c>
      <c r="V1484" s="18">
        <v>100000</v>
      </c>
      <c r="W1484" t="s" s="19">
        <v>39</v>
      </c>
    </row>
    <row r="1485" ht="20.05" customHeight="1">
      <c r="A1485" s="15">
        <v>93</v>
      </c>
      <c r="B1485" t="s" s="16">
        <f>CONCATENATE($A1485,C1485,G1485,S1485,R1485)</f>
        <v>1683</v>
      </c>
      <c r="C1485" t="s" s="17">
        <v>31</v>
      </c>
      <c r="D1485" s="18">
        <v>4</v>
      </c>
      <c r="E1485" t="s" s="19">
        <v>990</v>
      </c>
      <c r="F1485" s="18">
        <v>1</v>
      </c>
      <c r="G1485" s="18">
        <v>1</v>
      </c>
      <c r="H1485" t="s" s="19">
        <v>80</v>
      </c>
      <c r="I1485" t="s" s="19">
        <v>1673</v>
      </c>
      <c r="J1485" s="18">
        <v>7208</v>
      </c>
      <c r="K1485" s="18">
        <v>3620</v>
      </c>
      <c r="L1485" s="18">
        <v>11550</v>
      </c>
      <c r="M1485" s="20">
        <v>0.318933</v>
      </c>
      <c r="N1485" s="18">
        <v>8</v>
      </c>
      <c r="O1485" s="18">
        <v>1</v>
      </c>
      <c r="P1485" t="s" s="19">
        <v>35</v>
      </c>
      <c r="Q1485" t="s" s="19">
        <v>35</v>
      </c>
      <c r="R1485" t="s" s="19">
        <v>35</v>
      </c>
      <c r="S1485" t="s" s="19">
        <v>35</v>
      </c>
      <c r="T1485" t="s" s="19">
        <v>35</v>
      </c>
      <c r="U1485" t="s" s="19">
        <v>35</v>
      </c>
      <c r="V1485" t="s" s="19">
        <v>35</v>
      </c>
      <c r="W1485" t="s" s="19">
        <v>35</v>
      </c>
    </row>
    <row r="1486" ht="20.05" customHeight="1">
      <c r="A1486" s="15">
        <v>93</v>
      </c>
      <c r="B1486" t="s" s="16">
        <f>CONCATENATE($A1486,C1486,G1486,S1486,R1486)</f>
        <v>1684</v>
      </c>
      <c r="C1486" t="s" s="17">
        <v>52</v>
      </c>
      <c r="D1486" s="18">
        <v>4</v>
      </c>
      <c r="E1486" t="s" s="19">
        <v>990</v>
      </c>
      <c r="F1486" s="18">
        <v>1</v>
      </c>
      <c r="G1486" s="18">
        <v>1</v>
      </c>
      <c r="H1486" t="s" s="19">
        <v>80</v>
      </c>
      <c r="I1486" t="s" s="19">
        <v>896</v>
      </c>
      <c r="J1486" s="18">
        <v>1132</v>
      </c>
      <c r="K1486" s="18">
        <v>574</v>
      </c>
      <c r="L1486" s="18">
        <v>1271</v>
      </c>
      <c r="M1486" s="20">
        <v>1.27236</v>
      </c>
      <c r="N1486" s="18">
        <v>8</v>
      </c>
      <c r="O1486" s="18">
        <v>1</v>
      </c>
      <c r="P1486" t="s" s="19">
        <v>35</v>
      </c>
      <c r="Q1486" t="s" s="19">
        <v>35</v>
      </c>
      <c r="R1486" t="s" s="19">
        <v>35</v>
      </c>
      <c r="S1486" t="s" s="19">
        <v>35</v>
      </c>
      <c r="T1486" t="s" s="19">
        <v>35</v>
      </c>
      <c r="U1486" t="s" s="19">
        <v>35</v>
      </c>
      <c r="V1486" t="s" s="19">
        <v>35</v>
      </c>
      <c r="W1486" t="s" s="19">
        <v>35</v>
      </c>
    </row>
    <row r="1487" ht="20.05" customHeight="1">
      <c r="A1487" s="15">
        <v>93</v>
      </c>
      <c r="B1487" t="s" s="16">
        <f>CONCATENATE($A1487,C1487,G1487,S1487,R1487)</f>
        <v>1685</v>
      </c>
      <c r="C1487" t="s" s="17">
        <v>37</v>
      </c>
      <c r="D1487" s="18">
        <v>4</v>
      </c>
      <c r="E1487" t="s" s="19">
        <v>990</v>
      </c>
      <c r="F1487" s="18">
        <v>1</v>
      </c>
      <c r="G1487" s="18">
        <v>1</v>
      </c>
      <c r="H1487" t="s" s="19">
        <v>80</v>
      </c>
      <c r="I1487" t="s" s="19">
        <v>1660</v>
      </c>
      <c r="J1487" s="18">
        <v>6916</v>
      </c>
      <c r="K1487" s="18">
        <v>3466</v>
      </c>
      <c r="L1487" s="18">
        <v>10997</v>
      </c>
      <c r="M1487" s="20">
        <v>0.441821</v>
      </c>
      <c r="N1487" s="18">
        <v>8</v>
      </c>
      <c r="O1487" s="18">
        <v>1</v>
      </c>
      <c r="P1487" s="18">
        <v>3</v>
      </c>
      <c r="Q1487" s="18">
        <v>1</v>
      </c>
      <c r="R1487" s="18">
        <v>3</v>
      </c>
      <c r="S1487" t="s" s="19">
        <v>43</v>
      </c>
      <c r="T1487" s="18">
        <v>0</v>
      </c>
      <c r="U1487" s="18">
        <v>0</v>
      </c>
      <c r="V1487" s="18">
        <v>100000</v>
      </c>
      <c r="W1487" t="s" s="19">
        <v>55</v>
      </c>
    </row>
    <row r="1488" ht="20.05" customHeight="1">
      <c r="A1488" s="15">
        <v>93</v>
      </c>
      <c r="B1488" t="s" s="16">
        <f>CONCATENATE($A1488,C1488,G1488,S1488,R1488)</f>
        <v>1686</v>
      </c>
      <c r="C1488" t="s" s="17">
        <v>57</v>
      </c>
      <c r="D1488" s="18">
        <v>4</v>
      </c>
      <c r="E1488" t="s" s="19">
        <v>990</v>
      </c>
      <c r="F1488" s="18">
        <v>0</v>
      </c>
      <c r="G1488" s="18">
        <v>0</v>
      </c>
      <c r="H1488" t="s" s="19">
        <v>63</v>
      </c>
      <c r="I1488" t="s" s="19">
        <v>909</v>
      </c>
      <c r="J1488" s="18">
        <v>10404</v>
      </c>
      <c r="K1488" s="18">
        <v>5210</v>
      </c>
      <c r="L1488" s="18">
        <v>17551</v>
      </c>
      <c r="M1488" s="20">
        <v>1801.52</v>
      </c>
      <c r="N1488" s="18">
        <v>4</v>
      </c>
      <c r="O1488" s="18">
        <v>1</v>
      </c>
      <c r="P1488" t="s" s="19">
        <v>35</v>
      </c>
      <c r="Q1488" t="s" s="19">
        <v>35</v>
      </c>
      <c r="R1488" t="s" s="19">
        <v>35</v>
      </c>
      <c r="S1488" t="s" s="19">
        <v>35</v>
      </c>
      <c r="T1488" t="s" s="19">
        <v>35</v>
      </c>
      <c r="U1488" t="s" s="19">
        <v>35</v>
      </c>
      <c r="V1488" t="s" s="19">
        <v>35</v>
      </c>
      <c r="W1488" t="s" s="19">
        <v>35</v>
      </c>
    </row>
    <row r="1489" ht="20.05" customHeight="1">
      <c r="A1489" s="15">
        <v>93</v>
      </c>
      <c r="B1489" t="s" s="16">
        <f>CONCATENATE($A1489,C1489,G1489,S1489,R1489)</f>
        <v>1687</v>
      </c>
      <c r="C1489" t="s" s="17">
        <v>60</v>
      </c>
      <c r="D1489" s="18">
        <v>4</v>
      </c>
      <c r="E1489" t="s" s="19">
        <v>990</v>
      </c>
      <c r="F1489" s="18">
        <v>0</v>
      </c>
      <c r="G1489" s="18">
        <v>0</v>
      </c>
      <c r="H1489" t="s" s="19">
        <v>63</v>
      </c>
      <c r="I1489" t="s" s="19">
        <v>909</v>
      </c>
      <c r="J1489" s="18">
        <v>6712</v>
      </c>
      <c r="K1489" s="18">
        <v>3364</v>
      </c>
      <c r="L1489" s="18">
        <v>10418</v>
      </c>
      <c r="M1489" s="20">
        <v>1800.1</v>
      </c>
      <c r="N1489" s="18">
        <v>4</v>
      </c>
      <c r="O1489" s="18">
        <v>1</v>
      </c>
      <c r="P1489" t="s" s="19">
        <v>35</v>
      </c>
      <c r="Q1489" t="s" s="19">
        <v>35</v>
      </c>
      <c r="R1489" t="s" s="19">
        <v>35</v>
      </c>
      <c r="S1489" t="s" s="19">
        <v>35</v>
      </c>
      <c r="T1489" t="s" s="19">
        <v>35</v>
      </c>
      <c r="U1489" t="s" s="19">
        <v>35</v>
      </c>
      <c r="V1489" t="s" s="19">
        <v>35</v>
      </c>
      <c r="W1489" t="s" s="19">
        <v>35</v>
      </c>
    </row>
    <row r="1490" ht="20.05" customHeight="1">
      <c r="A1490" s="15">
        <v>93</v>
      </c>
      <c r="B1490" t="s" s="16">
        <f>CONCATENATE($A1490,C1490,G1490,S1490,R1490)</f>
        <v>1688</v>
      </c>
      <c r="C1490" t="s" s="17">
        <v>62</v>
      </c>
      <c r="D1490" s="18">
        <v>4</v>
      </c>
      <c r="E1490" t="s" s="19">
        <v>990</v>
      </c>
      <c r="F1490" s="18">
        <v>0</v>
      </c>
      <c r="G1490" s="18">
        <v>0</v>
      </c>
      <c r="H1490" t="s" s="19">
        <v>80</v>
      </c>
      <c r="I1490" t="s" s="19">
        <v>909</v>
      </c>
      <c r="J1490" s="18">
        <v>6996</v>
      </c>
      <c r="K1490" s="18">
        <v>3506</v>
      </c>
      <c r="L1490" s="18">
        <v>10935</v>
      </c>
      <c r="M1490" s="20">
        <v>29.9984</v>
      </c>
      <c r="N1490" s="18">
        <v>4</v>
      </c>
      <c r="O1490" s="18">
        <v>1</v>
      </c>
      <c r="P1490" t="s" s="19">
        <v>35</v>
      </c>
      <c r="Q1490" t="s" s="19">
        <v>35</v>
      </c>
      <c r="R1490" t="s" s="19">
        <v>35</v>
      </c>
      <c r="S1490" t="s" s="19">
        <v>35</v>
      </c>
      <c r="T1490" t="s" s="19">
        <v>35</v>
      </c>
      <c r="U1490" t="s" s="19">
        <v>35</v>
      </c>
      <c r="V1490" t="s" s="19">
        <v>35</v>
      </c>
      <c r="W1490" t="s" s="19">
        <v>35</v>
      </c>
    </row>
    <row r="1491" ht="20.05" customHeight="1">
      <c r="A1491" s="15">
        <v>94</v>
      </c>
      <c r="B1491" t="s" s="16">
        <f>CONCATENATE($A1491,C1491,G1491,S1491,R1491)</f>
        <v>1689</v>
      </c>
      <c r="C1491" t="s" s="17">
        <v>31</v>
      </c>
      <c r="D1491" s="18">
        <v>4</v>
      </c>
      <c r="E1491" t="s" s="19">
        <v>1199</v>
      </c>
      <c r="F1491" s="18">
        <v>1</v>
      </c>
      <c r="G1491" s="18">
        <v>0</v>
      </c>
      <c r="H1491" t="s" s="19">
        <v>80</v>
      </c>
      <c r="I1491" t="s" s="19">
        <v>1690</v>
      </c>
      <c r="J1491" s="18">
        <v>8348</v>
      </c>
      <c r="K1491" s="18">
        <v>4182</v>
      </c>
      <c r="L1491" s="18">
        <v>13771</v>
      </c>
      <c r="M1491" s="20">
        <v>0.995418</v>
      </c>
      <c r="N1491" s="18">
        <v>8</v>
      </c>
      <c r="O1491" s="18">
        <v>1</v>
      </c>
      <c r="P1491" t="s" s="19">
        <v>35</v>
      </c>
      <c r="Q1491" t="s" s="19">
        <v>35</v>
      </c>
      <c r="R1491" t="s" s="19">
        <v>35</v>
      </c>
      <c r="S1491" t="s" s="19">
        <v>35</v>
      </c>
      <c r="T1491" t="s" s="19">
        <v>35</v>
      </c>
      <c r="U1491" t="s" s="19">
        <v>35</v>
      </c>
      <c r="V1491" t="s" s="19">
        <v>35</v>
      </c>
      <c r="W1491" t="s" s="19">
        <v>35</v>
      </c>
    </row>
    <row r="1492" ht="20.05" customHeight="1">
      <c r="A1492" s="15">
        <v>94</v>
      </c>
      <c r="B1492" t="s" s="16">
        <f>CONCATENATE($A1492,C1492,G1492,S1492,R1492)</f>
        <v>1691</v>
      </c>
      <c r="C1492" t="s" s="17">
        <v>37</v>
      </c>
      <c r="D1492" s="18">
        <v>4</v>
      </c>
      <c r="E1492" t="s" s="19">
        <v>1199</v>
      </c>
      <c r="F1492" s="18">
        <v>1</v>
      </c>
      <c r="G1492" s="18">
        <v>0</v>
      </c>
      <c r="H1492" t="s" s="19">
        <v>80</v>
      </c>
      <c r="I1492" t="s" s="19">
        <v>1690</v>
      </c>
      <c r="J1492" s="18">
        <v>8348</v>
      </c>
      <c r="K1492" s="18">
        <v>4182</v>
      </c>
      <c r="L1492" s="18">
        <v>13771</v>
      </c>
      <c r="M1492" s="20">
        <v>3.27887</v>
      </c>
      <c r="N1492" s="18">
        <v>8</v>
      </c>
      <c r="O1492" s="18">
        <v>1</v>
      </c>
      <c r="P1492" s="18">
        <v>8</v>
      </c>
      <c r="Q1492" s="18">
        <v>5</v>
      </c>
      <c r="R1492" s="18">
        <v>1</v>
      </c>
      <c r="S1492" t="s" s="19">
        <v>38</v>
      </c>
      <c r="T1492" s="18">
        <v>0</v>
      </c>
      <c r="U1492" s="18">
        <v>0</v>
      </c>
      <c r="V1492" s="18">
        <v>100000</v>
      </c>
      <c r="W1492" t="s" s="19">
        <v>39</v>
      </c>
    </row>
    <row r="1493" ht="20.05" customHeight="1">
      <c r="A1493" s="15">
        <v>94</v>
      </c>
      <c r="B1493" t="s" s="16">
        <f>CONCATENATE($A1493,C1493,G1493,S1493,R1493)</f>
        <v>1692</v>
      </c>
      <c r="C1493" t="s" s="17">
        <v>37</v>
      </c>
      <c r="D1493" s="18">
        <v>4</v>
      </c>
      <c r="E1493" t="s" s="19">
        <v>1199</v>
      </c>
      <c r="F1493" s="18">
        <v>1</v>
      </c>
      <c r="G1493" s="18">
        <v>0</v>
      </c>
      <c r="H1493" t="s" s="19">
        <v>80</v>
      </c>
      <c r="I1493" t="s" s="19">
        <v>1690</v>
      </c>
      <c r="J1493" s="18">
        <v>8348</v>
      </c>
      <c r="K1493" s="18">
        <v>4182</v>
      </c>
      <c r="L1493" s="18">
        <v>13771</v>
      </c>
      <c r="M1493" s="20">
        <v>2.03086</v>
      </c>
      <c r="N1493" s="18">
        <v>8</v>
      </c>
      <c r="O1493" s="18">
        <v>1</v>
      </c>
      <c r="P1493" s="18">
        <v>4</v>
      </c>
      <c r="Q1493" s="18">
        <v>2</v>
      </c>
      <c r="R1493" s="18">
        <v>3</v>
      </c>
      <c r="S1493" t="s" s="19">
        <v>38</v>
      </c>
      <c r="T1493" s="18">
        <v>0</v>
      </c>
      <c r="U1493" s="18">
        <v>0</v>
      </c>
      <c r="V1493" s="18">
        <v>100000</v>
      </c>
      <c r="W1493" t="s" s="19">
        <v>39</v>
      </c>
    </row>
    <row r="1494" ht="20.05" customHeight="1">
      <c r="A1494" s="15">
        <v>94</v>
      </c>
      <c r="B1494" t="s" s="16">
        <f>CONCATENATE($A1494,C1494,G1494,S1494,R1494)</f>
        <v>1693</v>
      </c>
      <c r="C1494" t="s" s="17">
        <v>37</v>
      </c>
      <c r="D1494" s="18">
        <v>4</v>
      </c>
      <c r="E1494" t="s" s="19">
        <v>1199</v>
      </c>
      <c r="F1494" s="18">
        <v>1</v>
      </c>
      <c r="G1494" s="18">
        <v>0</v>
      </c>
      <c r="H1494" t="s" s="19">
        <v>80</v>
      </c>
      <c r="I1494" t="s" s="19">
        <v>1690</v>
      </c>
      <c r="J1494" s="18">
        <v>8348</v>
      </c>
      <c r="K1494" s="18">
        <v>4182</v>
      </c>
      <c r="L1494" s="18">
        <v>13771</v>
      </c>
      <c r="M1494" s="20">
        <v>2.86265</v>
      </c>
      <c r="N1494" s="18">
        <v>8</v>
      </c>
      <c r="O1494" s="18">
        <v>1</v>
      </c>
      <c r="P1494" s="18">
        <v>4</v>
      </c>
      <c r="Q1494" s="18">
        <v>1</v>
      </c>
      <c r="R1494" s="18">
        <v>5</v>
      </c>
      <c r="S1494" t="s" s="19">
        <v>38</v>
      </c>
      <c r="T1494" s="18">
        <v>0</v>
      </c>
      <c r="U1494" s="18">
        <v>0</v>
      </c>
      <c r="V1494" s="18">
        <v>100000</v>
      </c>
      <c r="W1494" t="s" s="19">
        <v>39</v>
      </c>
    </row>
    <row r="1495" ht="20.05" customHeight="1">
      <c r="A1495" s="15">
        <v>94</v>
      </c>
      <c r="B1495" t="s" s="16">
        <f>CONCATENATE($A1495,C1495,G1495,S1495,R1495)</f>
        <v>1694</v>
      </c>
      <c r="C1495" t="s" s="17">
        <v>37</v>
      </c>
      <c r="D1495" s="18">
        <v>4</v>
      </c>
      <c r="E1495" t="s" s="19">
        <v>1199</v>
      </c>
      <c r="F1495" s="18">
        <v>1</v>
      </c>
      <c r="G1495" s="18">
        <v>0</v>
      </c>
      <c r="H1495" t="s" s="19">
        <v>80</v>
      </c>
      <c r="I1495" t="s" s="19">
        <v>1695</v>
      </c>
      <c r="J1495" s="18">
        <v>5672</v>
      </c>
      <c r="K1495" s="18">
        <v>2844</v>
      </c>
      <c r="L1495" s="18">
        <v>8600</v>
      </c>
      <c r="M1495" s="20">
        <v>0.439773</v>
      </c>
      <c r="N1495" s="18">
        <v>8</v>
      </c>
      <c r="O1495" s="18">
        <v>1</v>
      </c>
      <c r="P1495" s="18">
        <v>4</v>
      </c>
      <c r="Q1495" s="18">
        <v>1</v>
      </c>
      <c r="R1495" s="18">
        <v>1</v>
      </c>
      <c r="S1495" t="s" s="19">
        <v>43</v>
      </c>
      <c r="T1495" s="18">
        <v>0</v>
      </c>
      <c r="U1495" s="18">
        <v>0</v>
      </c>
      <c r="V1495" s="18">
        <v>100000</v>
      </c>
      <c r="W1495" t="s" s="19">
        <v>39</v>
      </c>
    </row>
    <row r="1496" ht="20.05" customHeight="1">
      <c r="A1496" s="15">
        <v>94</v>
      </c>
      <c r="B1496" t="s" s="16">
        <f>CONCATENATE($A1496,C1496,G1496,S1496,R1496)</f>
        <v>1696</v>
      </c>
      <c r="C1496" t="s" s="17">
        <v>37</v>
      </c>
      <c r="D1496" s="18">
        <v>4</v>
      </c>
      <c r="E1496" t="s" s="19">
        <v>1199</v>
      </c>
      <c r="F1496" s="18">
        <v>1</v>
      </c>
      <c r="G1496" s="18">
        <v>0</v>
      </c>
      <c r="H1496" t="s" s="19">
        <v>80</v>
      </c>
      <c r="I1496" t="s" s="19">
        <v>1697</v>
      </c>
      <c r="J1496" s="18">
        <v>7424</v>
      </c>
      <c r="K1496" s="18">
        <v>3720</v>
      </c>
      <c r="L1496" s="18">
        <v>11970</v>
      </c>
      <c r="M1496" s="20">
        <v>1.74003</v>
      </c>
      <c r="N1496" s="18">
        <v>8</v>
      </c>
      <c r="O1496" s="18">
        <v>1</v>
      </c>
      <c r="P1496" s="18">
        <v>4</v>
      </c>
      <c r="Q1496" s="18">
        <v>1</v>
      </c>
      <c r="R1496" s="18">
        <v>3</v>
      </c>
      <c r="S1496" t="s" s="19">
        <v>43</v>
      </c>
      <c r="T1496" s="18">
        <v>0</v>
      </c>
      <c r="U1496" s="18">
        <v>0</v>
      </c>
      <c r="V1496" s="18">
        <v>100000</v>
      </c>
      <c r="W1496" t="s" s="19">
        <v>39</v>
      </c>
    </row>
    <row r="1497" ht="20.05" customHeight="1">
      <c r="A1497" s="15">
        <v>94</v>
      </c>
      <c r="B1497" t="s" s="16">
        <f>CONCATENATE($A1497,C1497,G1497,S1497,R1497)</f>
        <v>1698</v>
      </c>
      <c r="C1497" t="s" s="17">
        <v>37</v>
      </c>
      <c r="D1497" s="18">
        <v>4</v>
      </c>
      <c r="E1497" t="s" s="19">
        <v>1199</v>
      </c>
      <c r="F1497" s="18">
        <v>1</v>
      </c>
      <c r="G1497" s="18">
        <v>0</v>
      </c>
      <c r="H1497" t="s" s="19">
        <v>80</v>
      </c>
      <c r="I1497" t="s" s="19">
        <v>1699</v>
      </c>
      <c r="J1497" s="18">
        <v>8040</v>
      </c>
      <c r="K1497" s="18">
        <v>4028</v>
      </c>
      <c r="L1497" s="18">
        <v>13186</v>
      </c>
      <c r="M1497" s="20">
        <v>1.23096</v>
      </c>
      <c r="N1497" s="18">
        <v>8</v>
      </c>
      <c r="O1497" s="18">
        <v>1</v>
      </c>
      <c r="P1497" s="18">
        <v>3</v>
      </c>
      <c r="Q1497" s="18">
        <v>1</v>
      </c>
      <c r="R1497" s="18">
        <v>5</v>
      </c>
      <c r="S1497" t="s" s="19">
        <v>43</v>
      </c>
      <c r="T1497" s="18">
        <v>0</v>
      </c>
      <c r="U1497" s="18">
        <v>0</v>
      </c>
      <c r="V1497" s="18">
        <v>100000</v>
      </c>
      <c r="W1497" t="s" s="19">
        <v>39</v>
      </c>
    </row>
    <row r="1498" ht="20.05" customHeight="1">
      <c r="A1498" s="15">
        <v>94</v>
      </c>
      <c r="B1498" t="s" s="16">
        <f>CONCATENATE($A1498,C1498,G1498,S1498,R1498)</f>
        <v>1700</v>
      </c>
      <c r="C1498" t="s" s="17">
        <v>37</v>
      </c>
      <c r="D1498" s="18">
        <v>4</v>
      </c>
      <c r="E1498" t="s" s="19">
        <v>1199</v>
      </c>
      <c r="F1498" s="18">
        <v>1</v>
      </c>
      <c r="G1498" s="18">
        <v>0</v>
      </c>
      <c r="H1498" t="s" s="19">
        <v>80</v>
      </c>
      <c r="I1498" t="s" s="19">
        <v>1699</v>
      </c>
      <c r="J1498" s="18">
        <v>8040</v>
      </c>
      <c r="K1498" s="18">
        <v>4028</v>
      </c>
      <c r="L1498" s="18">
        <v>13186</v>
      </c>
      <c r="M1498" s="20">
        <v>3.31065</v>
      </c>
      <c r="N1498" s="18">
        <v>8</v>
      </c>
      <c r="O1498" s="18">
        <v>1</v>
      </c>
      <c r="P1498" s="18">
        <v>7</v>
      </c>
      <c r="Q1498" s="18">
        <v>4</v>
      </c>
      <c r="R1498" s="18">
        <v>1</v>
      </c>
      <c r="S1498" t="s" s="19">
        <v>47</v>
      </c>
      <c r="T1498" s="18">
        <v>0</v>
      </c>
      <c r="U1498" s="18">
        <v>0</v>
      </c>
      <c r="V1498" s="18">
        <v>100000</v>
      </c>
      <c r="W1498" t="s" s="19">
        <v>39</v>
      </c>
    </row>
    <row r="1499" ht="20.05" customHeight="1">
      <c r="A1499" s="15">
        <v>94</v>
      </c>
      <c r="B1499" t="s" s="16">
        <f>CONCATENATE($A1499,C1499,G1499,S1499,R1499)</f>
        <v>1701</v>
      </c>
      <c r="C1499" t="s" s="17">
        <v>37</v>
      </c>
      <c r="D1499" s="18">
        <v>4</v>
      </c>
      <c r="E1499" t="s" s="19">
        <v>1199</v>
      </c>
      <c r="F1499" s="18">
        <v>1</v>
      </c>
      <c r="G1499" s="18">
        <v>0</v>
      </c>
      <c r="H1499" t="s" s="19">
        <v>80</v>
      </c>
      <c r="I1499" t="s" s="19">
        <v>1702</v>
      </c>
      <c r="J1499" s="18">
        <v>7140</v>
      </c>
      <c r="K1499" s="18">
        <v>3578</v>
      </c>
      <c r="L1499" s="18">
        <v>11435</v>
      </c>
      <c r="M1499" s="20">
        <v>57.7212</v>
      </c>
      <c r="N1499" s="18">
        <v>8</v>
      </c>
      <c r="O1499" s="18">
        <v>1</v>
      </c>
      <c r="P1499" s="18">
        <v>3</v>
      </c>
      <c r="Q1499" s="18">
        <v>1</v>
      </c>
      <c r="R1499" s="18">
        <v>3</v>
      </c>
      <c r="S1499" t="s" s="19">
        <v>47</v>
      </c>
      <c r="T1499" s="18">
        <v>0</v>
      </c>
      <c r="U1499" s="18">
        <v>0</v>
      </c>
      <c r="V1499" s="18">
        <v>100000</v>
      </c>
      <c r="W1499" t="s" s="19">
        <v>39</v>
      </c>
    </row>
    <row r="1500" ht="20.05" customHeight="1">
      <c r="A1500" s="15">
        <v>94</v>
      </c>
      <c r="B1500" t="s" s="16">
        <f>CONCATENATE($A1500,C1500,G1500,S1500,R1500)</f>
        <v>1703</v>
      </c>
      <c r="C1500" t="s" s="17">
        <v>37</v>
      </c>
      <c r="D1500" s="18">
        <v>4</v>
      </c>
      <c r="E1500" t="s" s="19">
        <v>1199</v>
      </c>
      <c r="F1500" s="18">
        <v>1</v>
      </c>
      <c r="G1500" s="18">
        <v>0</v>
      </c>
      <c r="H1500" t="s" s="19">
        <v>80</v>
      </c>
      <c r="I1500" t="s" s="19">
        <v>1699</v>
      </c>
      <c r="J1500" s="18">
        <v>8040</v>
      </c>
      <c r="K1500" s="18">
        <v>4028</v>
      </c>
      <c r="L1500" s="18">
        <v>13170</v>
      </c>
      <c r="M1500" s="20">
        <v>2.64767</v>
      </c>
      <c r="N1500" s="18">
        <v>8</v>
      </c>
      <c r="O1500" s="18">
        <v>1</v>
      </c>
      <c r="P1500" s="18">
        <v>3</v>
      </c>
      <c r="Q1500" s="18">
        <v>1</v>
      </c>
      <c r="R1500" s="18">
        <v>5</v>
      </c>
      <c r="S1500" t="s" s="19">
        <v>47</v>
      </c>
      <c r="T1500" s="18">
        <v>0</v>
      </c>
      <c r="U1500" s="18">
        <v>0</v>
      </c>
      <c r="V1500" s="18">
        <v>100000</v>
      </c>
      <c r="W1500" t="s" s="19">
        <v>39</v>
      </c>
    </row>
    <row r="1501" ht="20.05" customHeight="1">
      <c r="A1501" s="15">
        <v>94</v>
      </c>
      <c r="B1501" t="s" s="16">
        <f>CONCATENATE($A1501,C1501,G1501,S1501,R1501)</f>
        <v>1704</v>
      </c>
      <c r="C1501" t="s" s="17">
        <v>31</v>
      </c>
      <c r="D1501" s="18">
        <v>4</v>
      </c>
      <c r="E1501" t="s" s="19">
        <v>1199</v>
      </c>
      <c r="F1501" s="18">
        <v>1</v>
      </c>
      <c r="G1501" s="18">
        <v>1</v>
      </c>
      <c r="H1501" t="s" s="19">
        <v>80</v>
      </c>
      <c r="I1501" t="s" s="19">
        <v>1690</v>
      </c>
      <c r="J1501" s="18">
        <v>8367</v>
      </c>
      <c r="K1501" s="18">
        <v>4201</v>
      </c>
      <c r="L1501" s="18">
        <v>13809</v>
      </c>
      <c r="M1501" s="20">
        <v>15.2419</v>
      </c>
      <c r="N1501" s="18">
        <v>8</v>
      </c>
      <c r="O1501" s="18">
        <v>1</v>
      </c>
      <c r="P1501" t="s" s="19">
        <v>35</v>
      </c>
      <c r="Q1501" t="s" s="19">
        <v>35</v>
      </c>
      <c r="R1501" t="s" s="19">
        <v>35</v>
      </c>
      <c r="S1501" t="s" s="19">
        <v>35</v>
      </c>
      <c r="T1501" t="s" s="19">
        <v>35</v>
      </c>
      <c r="U1501" t="s" s="19">
        <v>35</v>
      </c>
      <c r="V1501" t="s" s="19">
        <v>35</v>
      </c>
      <c r="W1501" t="s" s="19">
        <v>35</v>
      </c>
    </row>
    <row r="1502" ht="20.05" customHeight="1">
      <c r="A1502" s="15">
        <v>94</v>
      </c>
      <c r="B1502" t="s" s="16">
        <f>CONCATENATE($A1502,C1502,G1502,S1502,R1502)</f>
        <v>1705</v>
      </c>
      <c r="C1502" t="s" s="17">
        <v>52</v>
      </c>
      <c r="D1502" s="18">
        <v>4</v>
      </c>
      <c r="E1502" t="s" s="19">
        <v>1199</v>
      </c>
      <c r="F1502" s="18">
        <v>1</v>
      </c>
      <c r="G1502" s="18">
        <v>1</v>
      </c>
      <c r="H1502" t="s" s="19">
        <v>80</v>
      </c>
      <c r="I1502" t="s" s="19">
        <v>896</v>
      </c>
      <c r="J1502" s="18">
        <v>1160</v>
      </c>
      <c r="K1502" s="18">
        <v>588</v>
      </c>
      <c r="L1502" s="18">
        <v>1308</v>
      </c>
      <c r="M1502" s="20">
        <v>2.44194</v>
      </c>
      <c r="N1502" s="18">
        <v>8</v>
      </c>
      <c r="O1502" s="18">
        <v>1</v>
      </c>
      <c r="P1502" t="s" s="19">
        <v>35</v>
      </c>
      <c r="Q1502" t="s" s="19">
        <v>35</v>
      </c>
      <c r="R1502" t="s" s="19">
        <v>35</v>
      </c>
      <c r="S1502" t="s" s="19">
        <v>35</v>
      </c>
      <c r="T1502" t="s" s="19">
        <v>35</v>
      </c>
      <c r="U1502" t="s" s="19">
        <v>35</v>
      </c>
      <c r="V1502" t="s" s="19">
        <v>35</v>
      </c>
      <c r="W1502" t="s" s="19">
        <v>35</v>
      </c>
    </row>
    <row r="1503" ht="20.05" customHeight="1">
      <c r="A1503" s="15">
        <v>94</v>
      </c>
      <c r="B1503" t="s" s="16">
        <f>CONCATENATE($A1503,C1503,G1503,S1503,R1503)</f>
        <v>1706</v>
      </c>
      <c r="C1503" t="s" s="17">
        <v>37</v>
      </c>
      <c r="D1503" s="18">
        <v>4</v>
      </c>
      <c r="E1503" t="s" s="19">
        <v>1199</v>
      </c>
      <c r="F1503" s="18">
        <v>1</v>
      </c>
      <c r="G1503" s="18">
        <v>1</v>
      </c>
      <c r="H1503" t="s" s="19">
        <v>80</v>
      </c>
      <c r="I1503" t="s" s="19">
        <v>1697</v>
      </c>
      <c r="J1503" s="18">
        <v>7424</v>
      </c>
      <c r="K1503" s="18">
        <v>3720</v>
      </c>
      <c r="L1503" s="18">
        <v>11970</v>
      </c>
      <c r="M1503" s="20">
        <v>1.73316</v>
      </c>
      <c r="N1503" s="18">
        <v>8</v>
      </c>
      <c r="O1503" s="18">
        <v>1</v>
      </c>
      <c r="P1503" s="18">
        <v>4</v>
      </c>
      <c r="Q1503" s="18">
        <v>1</v>
      </c>
      <c r="R1503" s="18">
        <v>3</v>
      </c>
      <c r="S1503" t="s" s="19">
        <v>43</v>
      </c>
      <c r="T1503" s="18">
        <v>0</v>
      </c>
      <c r="U1503" s="18">
        <v>0</v>
      </c>
      <c r="V1503" s="18">
        <v>100000</v>
      </c>
      <c r="W1503" t="s" s="19">
        <v>55</v>
      </c>
    </row>
    <row r="1504" ht="20.05" customHeight="1">
      <c r="A1504" s="15">
        <v>94</v>
      </c>
      <c r="B1504" t="s" s="16">
        <f>CONCATENATE($A1504,C1504,G1504,S1504,R1504)</f>
        <v>1707</v>
      </c>
      <c r="C1504" t="s" s="17">
        <v>57</v>
      </c>
      <c r="D1504" s="18">
        <v>4</v>
      </c>
      <c r="E1504" t="s" s="19">
        <v>1199</v>
      </c>
      <c r="F1504" s="18">
        <v>0</v>
      </c>
      <c r="G1504" s="18">
        <v>0</v>
      </c>
      <c r="H1504" t="s" s="19">
        <v>80</v>
      </c>
      <c r="I1504" t="s" s="19">
        <v>909</v>
      </c>
      <c r="J1504" s="18">
        <v>5368</v>
      </c>
      <c r="K1504" s="18">
        <v>2692</v>
      </c>
      <c r="L1504" s="18">
        <v>7724</v>
      </c>
      <c r="M1504" s="20">
        <v>1.01692</v>
      </c>
      <c r="N1504" s="18">
        <v>4</v>
      </c>
      <c r="O1504" s="18">
        <v>1</v>
      </c>
      <c r="P1504" t="s" s="19">
        <v>35</v>
      </c>
      <c r="Q1504" t="s" s="19">
        <v>35</v>
      </c>
      <c r="R1504" t="s" s="19">
        <v>35</v>
      </c>
      <c r="S1504" t="s" s="19">
        <v>35</v>
      </c>
      <c r="T1504" t="s" s="19">
        <v>35</v>
      </c>
      <c r="U1504" t="s" s="19">
        <v>35</v>
      </c>
      <c r="V1504" t="s" s="19">
        <v>35</v>
      </c>
      <c r="W1504" t="s" s="19">
        <v>35</v>
      </c>
    </row>
    <row r="1505" ht="20.05" customHeight="1">
      <c r="A1505" s="15">
        <v>94</v>
      </c>
      <c r="B1505" t="s" s="16">
        <f>CONCATENATE($A1505,C1505,G1505,S1505,R1505)</f>
        <v>1708</v>
      </c>
      <c r="C1505" t="s" s="17">
        <v>60</v>
      </c>
      <c r="D1505" s="18">
        <v>4</v>
      </c>
      <c r="E1505" t="s" s="19">
        <v>1199</v>
      </c>
      <c r="F1505" s="18">
        <v>0</v>
      </c>
      <c r="G1505" s="18">
        <v>0</v>
      </c>
      <c r="H1505" t="s" s="19">
        <v>80</v>
      </c>
      <c r="I1505" t="s" s="19">
        <v>909</v>
      </c>
      <c r="J1505" s="18">
        <v>5368</v>
      </c>
      <c r="K1505" s="18">
        <v>2692</v>
      </c>
      <c r="L1505" s="18">
        <v>7724</v>
      </c>
      <c r="M1505" s="20">
        <v>0.39899</v>
      </c>
      <c r="N1505" s="18">
        <v>4</v>
      </c>
      <c r="O1505" s="18">
        <v>1</v>
      </c>
      <c r="P1505" t="s" s="19">
        <v>35</v>
      </c>
      <c r="Q1505" t="s" s="19">
        <v>35</v>
      </c>
      <c r="R1505" t="s" s="19">
        <v>35</v>
      </c>
      <c r="S1505" t="s" s="19">
        <v>35</v>
      </c>
      <c r="T1505" t="s" s="19">
        <v>35</v>
      </c>
      <c r="U1505" t="s" s="19">
        <v>35</v>
      </c>
      <c r="V1505" t="s" s="19">
        <v>35</v>
      </c>
      <c r="W1505" t="s" s="19">
        <v>35</v>
      </c>
    </row>
    <row r="1506" ht="20.05" customHeight="1">
      <c r="A1506" s="15">
        <v>94</v>
      </c>
      <c r="B1506" t="s" s="16">
        <f>CONCATENATE($A1506,C1506,G1506,S1506,R1506)</f>
        <v>1709</v>
      </c>
      <c r="C1506" t="s" s="17">
        <v>62</v>
      </c>
      <c r="D1506" s="18">
        <v>4</v>
      </c>
      <c r="E1506" t="s" s="19">
        <v>1199</v>
      </c>
      <c r="F1506" s="18">
        <v>0</v>
      </c>
      <c r="G1506" s="18">
        <v>0</v>
      </c>
      <c r="H1506" t="s" s="19">
        <v>80</v>
      </c>
      <c r="I1506" t="s" s="19">
        <v>909</v>
      </c>
      <c r="J1506" s="18">
        <v>5368</v>
      </c>
      <c r="K1506" s="18">
        <v>2692</v>
      </c>
      <c r="L1506" s="18">
        <v>7724</v>
      </c>
      <c r="M1506" s="20">
        <v>0.293627</v>
      </c>
      <c r="N1506" s="18">
        <v>4</v>
      </c>
      <c r="O1506" s="18">
        <v>1</v>
      </c>
      <c r="P1506" t="s" s="19">
        <v>35</v>
      </c>
      <c r="Q1506" t="s" s="19">
        <v>35</v>
      </c>
      <c r="R1506" t="s" s="19">
        <v>35</v>
      </c>
      <c r="S1506" t="s" s="19">
        <v>35</v>
      </c>
      <c r="T1506" t="s" s="19">
        <v>35</v>
      </c>
      <c r="U1506" t="s" s="19">
        <v>35</v>
      </c>
      <c r="V1506" t="s" s="19">
        <v>35</v>
      </c>
      <c r="W1506" t="s" s="19">
        <v>35</v>
      </c>
    </row>
    <row r="1507" ht="20.05" customHeight="1">
      <c r="A1507" s="15">
        <v>95</v>
      </c>
      <c r="B1507" t="s" s="16">
        <f>CONCATENATE($A1507,C1507,G1507,S1507,R1507)</f>
        <v>1710</v>
      </c>
      <c r="C1507" t="s" s="17">
        <v>31</v>
      </c>
      <c r="D1507" s="18">
        <v>4</v>
      </c>
      <c r="E1507" t="s" s="19">
        <v>1119</v>
      </c>
      <c r="F1507" s="18">
        <v>0</v>
      </c>
      <c r="G1507" s="18">
        <v>0</v>
      </c>
      <c r="H1507" t="s" s="19">
        <v>33</v>
      </c>
      <c r="I1507" t="s" s="19">
        <v>894</v>
      </c>
      <c r="J1507" s="18">
        <v>4968</v>
      </c>
      <c r="K1507" s="18">
        <v>2492</v>
      </c>
      <c r="L1507" s="18">
        <v>7494</v>
      </c>
      <c r="M1507" s="20">
        <v>0.07848479999999999</v>
      </c>
      <c r="N1507" s="18">
        <v>8</v>
      </c>
      <c r="O1507" s="18">
        <v>1</v>
      </c>
      <c r="P1507" t="s" s="19">
        <v>35</v>
      </c>
      <c r="Q1507" t="s" s="19">
        <v>35</v>
      </c>
      <c r="R1507" t="s" s="19">
        <v>35</v>
      </c>
      <c r="S1507" t="s" s="19">
        <v>35</v>
      </c>
      <c r="T1507" t="s" s="19">
        <v>35</v>
      </c>
      <c r="U1507" t="s" s="19">
        <v>35</v>
      </c>
      <c r="V1507" t="s" s="19">
        <v>35</v>
      </c>
      <c r="W1507" t="s" s="19">
        <v>35</v>
      </c>
    </row>
    <row r="1508" ht="20.05" customHeight="1">
      <c r="A1508" s="15">
        <v>95</v>
      </c>
      <c r="B1508" t="s" s="16">
        <f>CONCATENATE($A1508,C1508,G1508,S1508,R1508)</f>
        <v>1711</v>
      </c>
      <c r="C1508" t="s" s="17">
        <v>37</v>
      </c>
      <c r="D1508" s="18">
        <v>4</v>
      </c>
      <c r="E1508" t="s" s="19">
        <v>1119</v>
      </c>
      <c r="F1508" s="18">
        <v>0</v>
      </c>
      <c r="G1508" s="18">
        <v>0</v>
      </c>
      <c r="H1508" t="s" s="19">
        <v>33</v>
      </c>
      <c r="I1508" t="s" s="19">
        <v>894</v>
      </c>
      <c r="J1508" s="18">
        <v>4968</v>
      </c>
      <c r="K1508" s="18">
        <v>2492</v>
      </c>
      <c r="L1508" s="18">
        <v>7494</v>
      </c>
      <c r="M1508" s="20">
        <v>0.195263</v>
      </c>
      <c r="N1508" s="18">
        <v>8</v>
      </c>
      <c r="O1508" s="18">
        <v>1</v>
      </c>
      <c r="P1508" s="18">
        <v>5</v>
      </c>
      <c r="Q1508" s="18">
        <v>4</v>
      </c>
      <c r="R1508" s="18">
        <v>1</v>
      </c>
      <c r="S1508" t="s" s="19">
        <v>38</v>
      </c>
      <c r="T1508" s="18">
        <v>0</v>
      </c>
      <c r="U1508" s="18">
        <v>0</v>
      </c>
      <c r="V1508" s="18">
        <v>100000</v>
      </c>
      <c r="W1508" t="s" s="19">
        <v>39</v>
      </c>
    </row>
    <row r="1509" ht="20.05" customHeight="1">
      <c r="A1509" s="15">
        <v>95</v>
      </c>
      <c r="B1509" t="s" s="16">
        <f>CONCATENATE($A1509,C1509,G1509,S1509,R1509)</f>
        <v>1712</v>
      </c>
      <c r="C1509" t="s" s="17">
        <v>37</v>
      </c>
      <c r="D1509" s="18">
        <v>4</v>
      </c>
      <c r="E1509" t="s" s="19">
        <v>1119</v>
      </c>
      <c r="F1509" s="18">
        <v>0</v>
      </c>
      <c r="G1509" s="18">
        <v>0</v>
      </c>
      <c r="H1509" t="s" s="19">
        <v>33</v>
      </c>
      <c r="I1509" t="s" s="19">
        <v>894</v>
      </c>
      <c r="J1509" s="18">
        <v>4968</v>
      </c>
      <c r="K1509" s="18">
        <v>2492</v>
      </c>
      <c r="L1509" s="18">
        <v>7494</v>
      </c>
      <c r="M1509" s="20">
        <v>0.091534</v>
      </c>
      <c r="N1509" s="18">
        <v>8</v>
      </c>
      <c r="O1509" s="18">
        <v>1</v>
      </c>
      <c r="P1509" s="18">
        <v>3</v>
      </c>
      <c r="Q1509" s="18">
        <v>2</v>
      </c>
      <c r="R1509" s="18">
        <v>3</v>
      </c>
      <c r="S1509" t="s" s="19">
        <v>38</v>
      </c>
      <c r="T1509" s="18">
        <v>0</v>
      </c>
      <c r="U1509" s="18">
        <v>0</v>
      </c>
      <c r="V1509" s="18">
        <v>100000</v>
      </c>
      <c r="W1509" t="s" s="19">
        <v>39</v>
      </c>
    </row>
    <row r="1510" ht="20.05" customHeight="1">
      <c r="A1510" s="15">
        <v>95</v>
      </c>
      <c r="B1510" t="s" s="16">
        <f>CONCATENATE($A1510,C1510,G1510,S1510,R1510)</f>
        <v>1713</v>
      </c>
      <c r="C1510" t="s" s="17">
        <v>37</v>
      </c>
      <c r="D1510" s="18">
        <v>4</v>
      </c>
      <c r="E1510" t="s" s="19">
        <v>1119</v>
      </c>
      <c r="F1510" s="18">
        <v>0</v>
      </c>
      <c r="G1510" s="18">
        <v>0</v>
      </c>
      <c r="H1510" t="s" s="19">
        <v>33</v>
      </c>
      <c r="I1510" t="s" s="19">
        <v>894</v>
      </c>
      <c r="J1510" s="18">
        <v>4968</v>
      </c>
      <c r="K1510" s="18">
        <v>2492</v>
      </c>
      <c r="L1510" s="18">
        <v>7494</v>
      </c>
      <c r="M1510" s="20">
        <v>0.0933186</v>
      </c>
      <c r="N1510" s="18">
        <v>8</v>
      </c>
      <c r="O1510" s="18">
        <v>1</v>
      </c>
      <c r="P1510" s="18">
        <v>3</v>
      </c>
      <c r="Q1510" s="18">
        <v>2</v>
      </c>
      <c r="R1510" s="18">
        <v>5</v>
      </c>
      <c r="S1510" t="s" s="19">
        <v>38</v>
      </c>
      <c r="T1510" s="18">
        <v>0</v>
      </c>
      <c r="U1510" s="18">
        <v>0</v>
      </c>
      <c r="V1510" s="18">
        <v>100000</v>
      </c>
      <c r="W1510" t="s" s="19">
        <v>39</v>
      </c>
    </row>
    <row r="1511" ht="20.05" customHeight="1">
      <c r="A1511" s="15">
        <v>95</v>
      </c>
      <c r="B1511" t="s" s="16">
        <f>CONCATENATE($A1511,C1511,G1511,S1511,R1511)</f>
        <v>1714</v>
      </c>
      <c r="C1511" t="s" s="17">
        <v>37</v>
      </c>
      <c r="D1511" s="18">
        <v>4</v>
      </c>
      <c r="E1511" t="s" s="19">
        <v>1119</v>
      </c>
      <c r="F1511" s="18">
        <v>0</v>
      </c>
      <c r="G1511" s="18">
        <v>0</v>
      </c>
      <c r="H1511" t="s" s="19">
        <v>33</v>
      </c>
      <c r="I1511" t="s" s="19">
        <v>894</v>
      </c>
      <c r="J1511" s="18">
        <v>4968</v>
      </c>
      <c r="K1511" s="18">
        <v>2492</v>
      </c>
      <c r="L1511" s="18">
        <v>7494</v>
      </c>
      <c r="M1511" s="20">
        <v>0.198834</v>
      </c>
      <c r="N1511" s="18">
        <v>8</v>
      </c>
      <c r="O1511" s="18">
        <v>1</v>
      </c>
      <c r="P1511" s="18">
        <v>5</v>
      </c>
      <c r="Q1511" s="18">
        <v>4</v>
      </c>
      <c r="R1511" s="18">
        <v>1</v>
      </c>
      <c r="S1511" t="s" s="19">
        <v>43</v>
      </c>
      <c r="T1511" s="18">
        <v>0</v>
      </c>
      <c r="U1511" s="18">
        <v>0</v>
      </c>
      <c r="V1511" s="18">
        <v>100000</v>
      </c>
      <c r="W1511" t="s" s="19">
        <v>39</v>
      </c>
    </row>
    <row r="1512" ht="20.05" customHeight="1">
      <c r="A1512" s="15">
        <v>95</v>
      </c>
      <c r="B1512" t="s" s="16">
        <f>CONCATENATE($A1512,C1512,G1512,S1512,R1512)</f>
        <v>1715</v>
      </c>
      <c r="C1512" t="s" s="17">
        <v>37</v>
      </c>
      <c r="D1512" s="18">
        <v>4</v>
      </c>
      <c r="E1512" t="s" s="19">
        <v>1119</v>
      </c>
      <c r="F1512" s="18">
        <v>0</v>
      </c>
      <c r="G1512" s="18">
        <v>0</v>
      </c>
      <c r="H1512" t="s" s="19">
        <v>33</v>
      </c>
      <c r="I1512" t="s" s="19">
        <v>894</v>
      </c>
      <c r="J1512" s="18">
        <v>4968</v>
      </c>
      <c r="K1512" s="18">
        <v>2492</v>
      </c>
      <c r="L1512" s="18">
        <v>7494</v>
      </c>
      <c r="M1512" s="20">
        <v>0.0912524</v>
      </c>
      <c r="N1512" s="18">
        <v>8</v>
      </c>
      <c r="O1512" s="18">
        <v>1</v>
      </c>
      <c r="P1512" s="18">
        <v>3</v>
      </c>
      <c r="Q1512" s="18">
        <v>2</v>
      </c>
      <c r="R1512" s="18">
        <v>3</v>
      </c>
      <c r="S1512" t="s" s="19">
        <v>43</v>
      </c>
      <c r="T1512" s="18">
        <v>0</v>
      </c>
      <c r="U1512" s="18">
        <v>0</v>
      </c>
      <c r="V1512" s="18">
        <v>100000</v>
      </c>
      <c r="W1512" t="s" s="19">
        <v>39</v>
      </c>
    </row>
    <row r="1513" ht="20.05" customHeight="1">
      <c r="A1513" s="15">
        <v>95</v>
      </c>
      <c r="B1513" t="s" s="16">
        <f>CONCATENATE($A1513,C1513,G1513,S1513,R1513)</f>
        <v>1716</v>
      </c>
      <c r="C1513" t="s" s="17">
        <v>37</v>
      </c>
      <c r="D1513" s="18">
        <v>4</v>
      </c>
      <c r="E1513" t="s" s="19">
        <v>1119</v>
      </c>
      <c r="F1513" s="18">
        <v>0</v>
      </c>
      <c r="G1513" s="18">
        <v>0</v>
      </c>
      <c r="H1513" t="s" s="19">
        <v>33</v>
      </c>
      <c r="I1513" t="s" s="19">
        <v>894</v>
      </c>
      <c r="J1513" s="18">
        <v>4968</v>
      </c>
      <c r="K1513" s="18">
        <v>2492</v>
      </c>
      <c r="L1513" s="18">
        <v>7494</v>
      </c>
      <c r="M1513" s="20">
        <v>0.0925527</v>
      </c>
      <c r="N1513" s="18">
        <v>8</v>
      </c>
      <c r="O1513" s="18">
        <v>1</v>
      </c>
      <c r="P1513" s="18">
        <v>3</v>
      </c>
      <c r="Q1513" s="18">
        <v>2</v>
      </c>
      <c r="R1513" s="18">
        <v>5</v>
      </c>
      <c r="S1513" t="s" s="19">
        <v>43</v>
      </c>
      <c r="T1513" s="18">
        <v>0</v>
      </c>
      <c r="U1513" s="18">
        <v>0</v>
      </c>
      <c r="V1513" s="18">
        <v>100000</v>
      </c>
      <c r="W1513" t="s" s="19">
        <v>39</v>
      </c>
    </row>
    <row r="1514" ht="20.05" customHeight="1">
      <c r="A1514" s="15">
        <v>95</v>
      </c>
      <c r="B1514" t="s" s="16">
        <f>CONCATENATE($A1514,C1514,G1514,S1514,R1514)</f>
        <v>1717</v>
      </c>
      <c r="C1514" t="s" s="17">
        <v>37</v>
      </c>
      <c r="D1514" s="18">
        <v>4</v>
      </c>
      <c r="E1514" t="s" s="19">
        <v>1119</v>
      </c>
      <c r="F1514" s="18">
        <v>0</v>
      </c>
      <c r="G1514" s="18">
        <v>0</v>
      </c>
      <c r="H1514" t="s" s="19">
        <v>33</v>
      </c>
      <c r="I1514" t="s" s="19">
        <v>894</v>
      </c>
      <c r="J1514" s="18">
        <v>4968</v>
      </c>
      <c r="K1514" s="18">
        <v>2492</v>
      </c>
      <c r="L1514" s="18">
        <v>7494</v>
      </c>
      <c r="M1514" s="20">
        <v>0.198667</v>
      </c>
      <c r="N1514" s="18">
        <v>8</v>
      </c>
      <c r="O1514" s="18">
        <v>1</v>
      </c>
      <c r="P1514" s="18">
        <v>5</v>
      </c>
      <c r="Q1514" s="18">
        <v>4</v>
      </c>
      <c r="R1514" s="18">
        <v>1</v>
      </c>
      <c r="S1514" t="s" s="19">
        <v>47</v>
      </c>
      <c r="T1514" s="18">
        <v>0</v>
      </c>
      <c r="U1514" s="18">
        <v>0</v>
      </c>
      <c r="V1514" s="18">
        <v>100000</v>
      </c>
      <c r="W1514" t="s" s="19">
        <v>39</v>
      </c>
    </row>
    <row r="1515" ht="20.05" customHeight="1">
      <c r="A1515" s="15">
        <v>95</v>
      </c>
      <c r="B1515" t="s" s="16">
        <f>CONCATENATE($A1515,C1515,G1515,S1515,R1515)</f>
        <v>1718</v>
      </c>
      <c r="C1515" t="s" s="17">
        <v>37</v>
      </c>
      <c r="D1515" s="18">
        <v>4</v>
      </c>
      <c r="E1515" t="s" s="19">
        <v>1119</v>
      </c>
      <c r="F1515" s="18">
        <v>0</v>
      </c>
      <c r="G1515" s="18">
        <v>0</v>
      </c>
      <c r="H1515" t="s" s="19">
        <v>33</v>
      </c>
      <c r="I1515" t="s" s="19">
        <v>894</v>
      </c>
      <c r="J1515" s="18">
        <v>4968</v>
      </c>
      <c r="K1515" s="18">
        <v>2492</v>
      </c>
      <c r="L1515" s="18">
        <v>7494</v>
      </c>
      <c r="M1515" s="20">
        <v>0.0915077</v>
      </c>
      <c r="N1515" s="18">
        <v>8</v>
      </c>
      <c r="O1515" s="18">
        <v>1</v>
      </c>
      <c r="P1515" s="18">
        <v>3</v>
      </c>
      <c r="Q1515" s="18">
        <v>2</v>
      </c>
      <c r="R1515" s="18">
        <v>3</v>
      </c>
      <c r="S1515" t="s" s="19">
        <v>47</v>
      </c>
      <c r="T1515" s="18">
        <v>0</v>
      </c>
      <c r="U1515" s="18">
        <v>0</v>
      </c>
      <c r="V1515" s="18">
        <v>100000</v>
      </c>
      <c r="W1515" t="s" s="19">
        <v>39</v>
      </c>
    </row>
    <row r="1516" ht="20.05" customHeight="1">
      <c r="A1516" s="15">
        <v>95</v>
      </c>
      <c r="B1516" t="s" s="16">
        <f>CONCATENATE($A1516,C1516,G1516,S1516,R1516)</f>
        <v>1719</v>
      </c>
      <c r="C1516" t="s" s="17">
        <v>37</v>
      </c>
      <c r="D1516" s="18">
        <v>4</v>
      </c>
      <c r="E1516" t="s" s="19">
        <v>1119</v>
      </c>
      <c r="F1516" s="18">
        <v>0</v>
      </c>
      <c r="G1516" s="18">
        <v>0</v>
      </c>
      <c r="H1516" t="s" s="19">
        <v>33</v>
      </c>
      <c r="I1516" t="s" s="19">
        <v>894</v>
      </c>
      <c r="J1516" s="18">
        <v>4968</v>
      </c>
      <c r="K1516" s="18">
        <v>2492</v>
      </c>
      <c r="L1516" s="18">
        <v>7494</v>
      </c>
      <c r="M1516" s="20">
        <v>0.0916006</v>
      </c>
      <c r="N1516" s="18">
        <v>8</v>
      </c>
      <c r="O1516" s="18">
        <v>1</v>
      </c>
      <c r="P1516" s="18">
        <v>3</v>
      </c>
      <c r="Q1516" s="18">
        <v>2</v>
      </c>
      <c r="R1516" s="18">
        <v>5</v>
      </c>
      <c r="S1516" t="s" s="19">
        <v>47</v>
      </c>
      <c r="T1516" s="18">
        <v>0</v>
      </c>
      <c r="U1516" s="18">
        <v>0</v>
      </c>
      <c r="V1516" s="18">
        <v>100000</v>
      </c>
      <c r="W1516" t="s" s="19">
        <v>39</v>
      </c>
    </row>
    <row r="1517" ht="20.05" customHeight="1">
      <c r="A1517" s="15">
        <v>95</v>
      </c>
      <c r="B1517" t="s" s="16">
        <f>CONCATENATE($A1517,C1517,G1517,S1517,R1517)</f>
        <v>1720</v>
      </c>
      <c r="C1517" t="s" s="17">
        <v>31</v>
      </c>
      <c r="D1517" s="18">
        <v>4</v>
      </c>
      <c r="E1517" t="s" s="19">
        <v>1119</v>
      </c>
      <c r="F1517" s="18">
        <v>0</v>
      </c>
      <c r="G1517" s="18">
        <v>1</v>
      </c>
      <c r="H1517" t="s" s="19">
        <v>33</v>
      </c>
      <c r="I1517" t="s" s="19">
        <v>894</v>
      </c>
      <c r="J1517" s="18">
        <v>4978</v>
      </c>
      <c r="K1517" s="18">
        <v>2502</v>
      </c>
      <c r="L1517" s="18">
        <v>7514</v>
      </c>
      <c r="M1517" s="20">
        <v>0.0790314</v>
      </c>
      <c r="N1517" s="18">
        <v>8</v>
      </c>
      <c r="O1517" s="18">
        <v>1</v>
      </c>
      <c r="P1517" t="s" s="19">
        <v>35</v>
      </c>
      <c r="Q1517" t="s" s="19">
        <v>35</v>
      </c>
      <c r="R1517" t="s" s="19">
        <v>35</v>
      </c>
      <c r="S1517" t="s" s="19">
        <v>35</v>
      </c>
      <c r="T1517" t="s" s="19">
        <v>35</v>
      </c>
      <c r="U1517" t="s" s="19">
        <v>35</v>
      </c>
      <c r="V1517" t="s" s="19">
        <v>35</v>
      </c>
      <c r="W1517" t="s" s="19">
        <v>35</v>
      </c>
    </row>
    <row r="1518" ht="20.05" customHeight="1">
      <c r="A1518" s="15">
        <v>95</v>
      </c>
      <c r="B1518" t="s" s="16">
        <f>CONCATENATE($A1518,C1518,G1518,S1518,R1518)</f>
        <v>1721</v>
      </c>
      <c r="C1518" t="s" s="17">
        <v>52</v>
      </c>
      <c r="D1518" s="18">
        <v>4</v>
      </c>
      <c r="E1518" t="s" s="19">
        <v>1119</v>
      </c>
      <c r="F1518" s="18">
        <v>0</v>
      </c>
      <c r="G1518" s="18">
        <v>1</v>
      </c>
      <c r="H1518" t="s" s="19">
        <v>33</v>
      </c>
      <c r="I1518" t="s" s="19">
        <v>896</v>
      </c>
      <c r="J1518" s="18">
        <v>1004</v>
      </c>
      <c r="K1518" s="18">
        <v>510</v>
      </c>
      <c r="L1518" s="18">
        <v>1121</v>
      </c>
      <c r="M1518" s="20">
        <v>0.249047</v>
      </c>
      <c r="N1518" s="18">
        <v>8</v>
      </c>
      <c r="O1518" s="18">
        <v>1</v>
      </c>
      <c r="P1518" t="s" s="19">
        <v>35</v>
      </c>
      <c r="Q1518" t="s" s="19">
        <v>35</v>
      </c>
      <c r="R1518" t="s" s="19">
        <v>35</v>
      </c>
      <c r="S1518" t="s" s="19">
        <v>35</v>
      </c>
      <c r="T1518" t="s" s="19">
        <v>35</v>
      </c>
      <c r="U1518" t="s" s="19">
        <v>35</v>
      </c>
      <c r="V1518" t="s" s="19">
        <v>35</v>
      </c>
      <c r="W1518" t="s" s="19">
        <v>35</v>
      </c>
    </row>
    <row r="1519" ht="20.05" customHeight="1">
      <c r="A1519" s="15">
        <v>95</v>
      </c>
      <c r="B1519" t="s" s="16">
        <f>CONCATENATE($A1519,C1519,G1519,S1519,R1519)</f>
        <v>1722</v>
      </c>
      <c r="C1519" t="s" s="17">
        <v>37</v>
      </c>
      <c r="D1519" s="18">
        <v>4</v>
      </c>
      <c r="E1519" t="s" s="19">
        <v>1119</v>
      </c>
      <c r="F1519" s="18">
        <v>0</v>
      </c>
      <c r="G1519" s="18">
        <v>1</v>
      </c>
      <c r="H1519" t="s" s="19">
        <v>33</v>
      </c>
      <c r="I1519" t="s" s="19">
        <v>894</v>
      </c>
      <c r="J1519" s="18">
        <v>4968</v>
      </c>
      <c r="K1519" s="18">
        <v>2492</v>
      </c>
      <c r="L1519" s="18">
        <v>7494</v>
      </c>
      <c r="M1519" s="20">
        <v>0.0916426</v>
      </c>
      <c r="N1519" s="18">
        <v>8</v>
      </c>
      <c r="O1519" s="18">
        <v>1</v>
      </c>
      <c r="P1519" s="18">
        <v>3</v>
      </c>
      <c r="Q1519" s="18">
        <v>2</v>
      </c>
      <c r="R1519" s="18">
        <v>3</v>
      </c>
      <c r="S1519" t="s" s="19">
        <v>43</v>
      </c>
      <c r="T1519" s="18">
        <v>0</v>
      </c>
      <c r="U1519" s="18">
        <v>0</v>
      </c>
      <c r="V1519" s="18">
        <v>100000</v>
      </c>
      <c r="W1519" t="s" s="19">
        <v>55</v>
      </c>
    </row>
    <row r="1520" ht="20.05" customHeight="1">
      <c r="A1520" s="15">
        <v>95</v>
      </c>
      <c r="B1520" t="s" s="16">
        <f>CONCATENATE($A1520,C1520,G1520,S1520,R1520)</f>
        <v>1723</v>
      </c>
      <c r="C1520" t="s" s="17">
        <v>57</v>
      </c>
      <c r="D1520" s="18">
        <v>4</v>
      </c>
      <c r="E1520" t="s" s="19">
        <v>1119</v>
      </c>
      <c r="F1520" s="18">
        <v>0</v>
      </c>
      <c r="G1520" s="18">
        <v>0</v>
      </c>
      <c r="H1520" t="s" s="19">
        <v>33</v>
      </c>
      <c r="I1520" t="s" s="19">
        <v>909</v>
      </c>
      <c r="J1520" s="18">
        <v>5276</v>
      </c>
      <c r="K1520" s="18">
        <v>2646</v>
      </c>
      <c r="L1520" s="18">
        <v>8091</v>
      </c>
      <c r="M1520" s="20">
        <v>1.53331</v>
      </c>
      <c r="N1520" s="18">
        <v>4</v>
      </c>
      <c r="O1520" s="18">
        <v>1</v>
      </c>
      <c r="P1520" t="s" s="19">
        <v>35</v>
      </c>
      <c r="Q1520" t="s" s="19">
        <v>35</v>
      </c>
      <c r="R1520" t="s" s="19">
        <v>35</v>
      </c>
      <c r="S1520" t="s" s="19">
        <v>35</v>
      </c>
      <c r="T1520" t="s" s="19">
        <v>35</v>
      </c>
      <c r="U1520" t="s" s="19">
        <v>35</v>
      </c>
      <c r="V1520" t="s" s="19">
        <v>35</v>
      </c>
      <c r="W1520" t="s" s="19">
        <v>35</v>
      </c>
    </row>
    <row r="1521" ht="20.05" customHeight="1">
      <c r="A1521" s="15">
        <v>95</v>
      </c>
      <c r="B1521" t="s" s="16">
        <f>CONCATENATE($A1521,C1521,G1521,S1521,R1521)</f>
        <v>1724</v>
      </c>
      <c r="C1521" t="s" s="17">
        <v>60</v>
      </c>
      <c r="D1521" s="18">
        <v>4</v>
      </c>
      <c r="E1521" t="s" s="19">
        <v>1119</v>
      </c>
      <c r="F1521" s="18">
        <v>0</v>
      </c>
      <c r="G1521" s="18">
        <v>0</v>
      </c>
      <c r="H1521" t="s" s="19">
        <v>33</v>
      </c>
      <c r="I1521" t="s" s="19">
        <v>909</v>
      </c>
      <c r="J1521" s="18">
        <v>5780</v>
      </c>
      <c r="K1521" s="18">
        <v>2898</v>
      </c>
      <c r="L1521" s="18">
        <v>9049</v>
      </c>
      <c r="M1521" s="20">
        <v>1.2505</v>
      </c>
      <c r="N1521" s="18">
        <v>4</v>
      </c>
      <c r="O1521" s="18">
        <v>1</v>
      </c>
      <c r="P1521" t="s" s="19">
        <v>35</v>
      </c>
      <c r="Q1521" t="s" s="19">
        <v>35</v>
      </c>
      <c r="R1521" t="s" s="19">
        <v>35</v>
      </c>
      <c r="S1521" t="s" s="19">
        <v>35</v>
      </c>
      <c r="T1521" t="s" s="19">
        <v>35</v>
      </c>
      <c r="U1521" t="s" s="19">
        <v>35</v>
      </c>
      <c r="V1521" t="s" s="19">
        <v>35</v>
      </c>
      <c r="W1521" t="s" s="19">
        <v>35</v>
      </c>
    </row>
    <row r="1522" ht="20.05" customHeight="1">
      <c r="A1522" s="15">
        <v>95</v>
      </c>
      <c r="B1522" t="s" s="16">
        <f>CONCATENATE($A1522,C1522,G1522,S1522,R1522)</f>
        <v>1725</v>
      </c>
      <c r="C1522" t="s" s="17">
        <v>62</v>
      </c>
      <c r="D1522" s="18">
        <v>4</v>
      </c>
      <c r="E1522" t="s" s="19">
        <v>1119</v>
      </c>
      <c r="F1522" s="18">
        <v>0</v>
      </c>
      <c r="G1522" s="18">
        <v>0</v>
      </c>
      <c r="H1522" t="s" s="19">
        <v>33</v>
      </c>
      <c r="I1522" t="s" s="19">
        <v>909</v>
      </c>
      <c r="J1522" s="18">
        <v>5528</v>
      </c>
      <c r="K1522" s="18">
        <v>2772</v>
      </c>
      <c r="L1522" s="18">
        <v>8574</v>
      </c>
      <c r="M1522" s="20">
        <v>1.08412</v>
      </c>
      <c r="N1522" s="18">
        <v>4</v>
      </c>
      <c r="O1522" s="18">
        <v>1</v>
      </c>
      <c r="P1522" t="s" s="19">
        <v>35</v>
      </c>
      <c r="Q1522" t="s" s="19">
        <v>35</v>
      </c>
      <c r="R1522" t="s" s="19">
        <v>35</v>
      </c>
      <c r="S1522" t="s" s="19">
        <v>35</v>
      </c>
      <c r="T1522" t="s" s="19">
        <v>35</v>
      </c>
      <c r="U1522" t="s" s="19">
        <v>35</v>
      </c>
      <c r="V1522" t="s" s="19">
        <v>35</v>
      </c>
      <c r="W1522" t="s" s="19">
        <v>35</v>
      </c>
    </row>
    <row r="1523" ht="20.05" customHeight="1">
      <c r="A1523" s="15">
        <v>96</v>
      </c>
      <c r="B1523" t="s" s="16">
        <f>CONCATENATE($A1523,C1523,G1523,S1523,R1523)</f>
        <v>1726</v>
      </c>
      <c r="C1523" t="s" s="17">
        <v>31</v>
      </c>
      <c r="D1523" s="18">
        <v>4</v>
      </c>
      <c r="E1523" t="s" s="19">
        <v>1727</v>
      </c>
      <c r="F1523" s="18">
        <v>0</v>
      </c>
      <c r="G1523" s="18">
        <v>0</v>
      </c>
      <c r="H1523" t="s" s="19">
        <v>33</v>
      </c>
      <c r="I1523" t="s" s="19">
        <v>1728</v>
      </c>
      <c r="J1523" s="18">
        <v>4280</v>
      </c>
      <c r="K1523" s="18">
        <v>2148</v>
      </c>
      <c r="L1523" s="18">
        <v>6412</v>
      </c>
      <c r="M1523" s="20">
        <v>0.0609416</v>
      </c>
      <c r="N1523" s="18">
        <v>8</v>
      </c>
      <c r="O1523" s="18">
        <v>1</v>
      </c>
      <c r="P1523" t="s" s="19">
        <v>35</v>
      </c>
      <c r="Q1523" t="s" s="19">
        <v>35</v>
      </c>
      <c r="R1523" t="s" s="19">
        <v>35</v>
      </c>
      <c r="S1523" t="s" s="19">
        <v>35</v>
      </c>
      <c r="T1523" t="s" s="19">
        <v>35</v>
      </c>
      <c r="U1523" t="s" s="19">
        <v>35</v>
      </c>
      <c r="V1523" t="s" s="19">
        <v>35</v>
      </c>
      <c r="W1523" t="s" s="19">
        <v>35</v>
      </c>
    </row>
    <row r="1524" ht="20.05" customHeight="1">
      <c r="A1524" s="15">
        <v>96</v>
      </c>
      <c r="B1524" t="s" s="16">
        <f>CONCATENATE($A1524,C1524,G1524,S1524,R1524)</f>
        <v>1729</v>
      </c>
      <c r="C1524" t="s" s="17">
        <v>37</v>
      </c>
      <c r="D1524" s="18">
        <v>4</v>
      </c>
      <c r="E1524" t="s" s="19">
        <v>1727</v>
      </c>
      <c r="F1524" s="18">
        <v>0</v>
      </c>
      <c r="G1524" s="18">
        <v>0</v>
      </c>
      <c r="H1524" t="s" s="19">
        <v>33</v>
      </c>
      <c r="I1524" t="s" s="19">
        <v>1728</v>
      </c>
      <c r="J1524" s="18">
        <v>4280</v>
      </c>
      <c r="K1524" s="18">
        <v>2148</v>
      </c>
      <c r="L1524" s="18">
        <v>6412</v>
      </c>
      <c r="M1524" s="20">
        <v>0.111972</v>
      </c>
      <c r="N1524" s="18">
        <v>8</v>
      </c>
      <c r="O1524" s="18">
        <v>1</v>
      </c>
      <c r="P1524" s="18">
        <v>4</v>
      </c>
      <c r="Q1524" s="18">
        <v>3</v>
      </c>
      <c r="R1524" s="18">
        <v>1</v>
      </c>
      <c r="S1524" t="s" s="19">
        <v>38</v>
      </c>
      <c r="T1524" s="18">
        <v>0</v>
      </c>
      <c r="U1524" s="18">
        <v>0</v>
      </c>
      <c r="V1524" s="18">
        <v>100000</v>
      </c>
      <c r="W1524" t="s" s="19">
        <v>39</v>
      </c>
    </row>
    <row r="1525" ht="20.05" customHeight="1">
      <c r="A1525" s="15">
        <v>96</v>
      </c>
      <c r="B1525" t="s" s="16">
        <f>CONCATENATE($A1525,C1525,G1525,S1525,R1525)</f>
        <v>1730</v>
      </c>
      <c r="C1525" t="s" s="17">
        <v>37</v>
      </c>
      <c r="D1525" s="18">
        <v>4</v>
      </c>
      <c r="E1525" t="s" s="19">
        <v>1727</v>
      </c>
      <c r="F1525" s="18">
        <v>0</v>
      </c>
      <c r="G1525" s="18">
        <v>0</v>
      </c>
      <c r="H1525" t="s" s="19">
        <v>33</v>
      </c>
      <c r="I1525" t="s" s="19">
        <v>1728</v>
      </c>
      <c r="J1525" s="18">
        <v>4280</v>
      </c>
      <c r="K1525" s="18">
        <v>2148</v>
      </c>
      <c r="L1525" s="18">
        <v>6412</v>
      </c>
      <c r="M1525" s="20">
        <v>0.0727288</v>
      </c>
      <c r="N1525" s="18">
        <v>8</v>
      </c>
      <c r="O1525" s="18">
        <v>1</v>
      </c>
      <c r="P1525" s="18">
        <v>3</v>
      </c>
      <c r="Q1525" s="18">
        <v>2</v>
      </c>
      <c r="R1525" s="18">
        <v>3</v>
      </c>
      <c r="S1525" t="s" s="19">
        <v>38</v>
      </c>
      <c r="T1525" s="18">
        <v>0</v>
      </c>
      <c r="U1525" s="18">
        <v>0</v>
      </c>
      <c r="V1525" s="18">
        <v>100000</v>
      </c>
      <c r="W1525" t="s" s="19">
        <v>39</v>
      </c>
    </row>
    <row r="1526" ht="20.05" customHeight="1">
      <c r="A1526" s="15">
        <v>96</v>
      </c>
      <c r="B1526" t="s" s="16">
        <f>CONCATENATE($A1526,C1526,G1526,S1526,R1526)</f>
        <v>1731</v>
      </c>
      <c r="C1526" t="s" s="17">
        <v>37</v>
      </c>
      <c r="D1526" s="18">
        <v>4</v>
      </c>
      <c r="E1526" t="s" s="19">
        <v>1727</v>
      </c>
      <c r="F1526" s="18">
        <v>0</v>
      </c>
      <c r="G1526" s="18">
        <v>0</v>
      </c>
      <c r="H1526" t="s" s="19">
        <v>33</v>
      </c>
      <c r="I1526" t="s" s="19">
        <v>1728</v>
      </c>
      <c r="J1526" s="18">
        <v>4280</v>
      </c>
      <c r="K1526" s="18">
        <v>2148</v>
      </c>
      <c r="L1526" s="18">
        <v>6412</v>
      </c>
      <c r="M1526" s="20">
        <v>0.0722976</v>
      </c>
      <c r="N1526" s="18">
        <v>8</v>
      </c>
      <c r="O1526" s="18">
        <v>1</v>
      </c>
      <c r="P1526" s="18">
        <v>3</v>
      </c>
      <c r="Q1526" s="18">
        <v>2</v>
      </c>
      <c r="R1526" s="18">
        <v>5</v>
      </c>
      <c r="S1526" t="s" s="19">
        <v>38</v>
      </c>
      <c r="T1526" s="18">
        <v>0</v>
      </c>
      <c r="U1526" s="18">
        <v>0</v>
      </c>
      <c r="V1526" s="18">
        <v>100000</v>
      </c>
      <c r="W1526" t="s" s="19">
        <v>39</v>
      </c>
    </row>
    <row r="1527" ht="20.05" customHeight="1">
      <c r="A1527" s="15">
        <v>96</v>
      </c>
      <c r="B1527" t="s" s="16">
        <f>CONCATENATE($A1527,C1527,G1527,S1527,R1527)</f>
        <v>1732</v>
      </c>
      <c r="C1527" t="s" s="17">
        <v>37</v>
      </c>
      <c r="D1527" s="18">
        <v>4</v>
      </c>
      <c r="E1527" t="s" s="19">
        <v>1727</v>
      </c>
      <c r="F1527" s="18">
        <v>0</v>
      </c>
      <c r="G1527" s="18">
        <v>0</v>
      </c>
      <c r="H1527" t="s" s="19">
        <v>33</v>
      </c>
      <c r="I1527" t="s" s="19">
        <v>1728</v>
      </c>
      <c r="J1527" s="18">
        <v>4280</v>
      </c>
      <c r="K1527" s="18">
        <v>2148</v>
      </c>
      <c r="L1527" s="18">
        <v>6412</v>
      </c>
      <c r="M1527" s="20">
        <v>0.113428</v>
      </c>
      <c r="N1527" s="18">
        <v>8</v>
      </c>
      <c r="O1527" s="18">
        <v>1</v>
      </c>
      <c r="P1527" s="18">
        <v>4</v>
      </c>
      <c r="Q1527" s="18">
        <v>3</v>
      </c>
      <c r="R1527" s="18">
        <v>1</v>
      </c>
      <c r="S1527" t="s" s="19">
        <v>43</v>
      </c>
      <c r="T1527" s="18">
        <v>0</v>
      </c>
      <c r="U1527" s="18">
        <v>0</v>
      </c>
      <c r="V1527" s="18">
        <v>100000</v>
      </c>
      <c r="W1527" t="s" s="19">
        <v>39</v>
      </c>
    </row>
    <row r="1528" ht="20.05" customHeight="1">
      <c r="A1528" s="15">
        <v>96</v>
      </c>
      <c r="B1528" t="s" s="16">
        <f>CONCATENATE($A1528,C1528,G1528,S1528,R1528)</f>
        <v>1733</v>
      </c>
      <c r="C1528" t="s" s="17">
        <v>37</v>
      </c>
      <c r="D1528" s="18">
        <v>4</v>
      </c>
      <c r="E1528" t="s" s="19">
        <v>1727</v>
      </c>
      <c r="F1528" s="18">
        <v>0</v>
      </c>
      <c r="G1528" s="18">
        <v>0</v>
      </c>
      <c r="H1528" t="s" s="19">
        <v>33</v>
      </c>
      <c r="I1528" t="s" s="19">
        <v>1728</v>
      </c>
      <c r="J1528" s="18">
        <v>4280</v>
      </c>
      <c r="K1528" s="18">
        <v>2148</v>
      </c>
      <c r="L1528" s="18">
        <v>6412</v>
      </c>
      <c r="M1528" s="20">
        <v>0.072197</v>
      </c>
      <c r="N1528" s="18">
        <v>8</v>
      </c>
      <c r="O1528" s="18">
        <v>1</v>
      </c>
      <c r="P1528" s="18">
        <v>3</v>
      </c>
      <c r="Q1528" s="18">
        <v>2</v>
      </c>
      <c r="R1528" s="18">
        <v>3</v>
      </c>
      <c r="S1528" t="s" s="19">
        <v>43</v>
      </c>
      <c r="T1528" s="18">
        <v>0</v>
      </c>
      <c r="U1528" s="18">
        <v>0</v>
      </c>
      <c r="V1528" s="18">
        <v>100000</v>
      </c>
      <c r="W1528" t="s" s="19">
        <v>39</v>
      </c>
    </row>
    <row r="1529" ht="20.05" customHeight="1">
      <c r="A1529" s="15">
        <v>96</v>
      </c>
      <c r="B1529" t="s" s="16">
        <f>CONCATENATE($A1529,C1529,G1529,S1529,R1529)</f>
        <v>1734</v>
      </c>
      <c r="C1529" t="s" s="17">
        <v>37</v>
      </c>
      <c r="D1529" s="18">
        <v>4</v>
      </c>
      <c r="E1529" t="s" s="19">
        <v>1727</v>
      </c>
      <c r="F1529" s="18">
        <v>0</v>
      </c>
      <c r="G1529" s="18">
        <v>0</v>
      </c>
      <c r="H1529" t="s" s="19">
        <v>33</v>
      </c>
      <c r="I1529" t="s" s="19">
        <v>1728</v>
      </c>
      <c r="J1529" s="18">
        <v>4280</v>
      </c>
      <c r="K1529" s="18">
        <v>2148</v>
      </c>
      <c r="L1529" s="18">
        <v>6412</v>
      </c>
      <c r="M1529" s="20">
        <v>0.0727058</v>
      </c>
      <c r="N1529" s="18">
        <v>8</v>
      </c>
      <c r="O1529" s="18">
        <v>1</v>
      </c>
      <c r="P1529" s="18">
        <v>3</v>
      </c>
      <c r="Q1529" s="18">
        <v>2</v>
      </c>
      <c r="R1529" s="18">
        <v>5</v>
      </c>
      <c r="S1529" t="s" s="19">
        <v>43</v>
      </c>
      <c r="T1529" s="18">
        <v>0</v>
      </c>
      <c r="U1529" s="18">
        <v>0</v>
      </c>
      <c r="V1529" s="18">
        <v>100000</v>
      </c>
      <c r="W1529" t="s" s="19">
        <v>39</v>
      </c>
    </row>
    <row r="1530" ht="20.05" customHeight="1">
      <c r="A1530" s="15">
        <v>96</v>
      </c>
      <c r="B1530" t="s" s="16">
        <f>CONCATENATE($A1530,C1530,G1530,S1530,R1530)</f>
        <v>1735</v>
      </c>
      <c r="C1530" t="s" s="17">
        <v>37</v>
      </c>
      <c r="D1530" s="18">
        <v>4</v>
      </c>
      <c r="E1530" t="s" s="19">
        <v>1727</v>
      </c>
      <c r="F1530" s="18">
        <v>0</v>
      </c>
      <c r="G1530" s="18">
        <v>0</v>
      </c>
      <c r="H1530" t="s" s="19">
        <v>33</v>
      </c>
      <c r="I1530" t="s" s="19">
        <v>1728</v>
      </c>
      <c r="J1530" s="18">
        <v>4280</v>
      </c>
      <c r="K1530" s="18">
        <v>2148</v>
      </c>
      <c r="L1530" s="18">
        <v>6412</v>
      </c>
      <c r="M1530" s="20">
        <v>0.112806</v>
      </c>
      <c r="N1530" s="18">
        <v>8</v>
      </c>
      <c r="O1530" s="18">
        <v>1</v>
      </c>
      <c r="P1530" s="18">
        <v>4</v>
      </c>
      <c r="Q1530" s="18">
        <v>3</v>
      </c>
      <c r="R1530" s="18">
        <v>1</v>
      </c>
      <c r="S1530" t="s" s="19">
        <v>47</v>
      </c>
      <c r="T1530" s="18">
        <v>0</v>
      </c>
      <c r="U1530" s="18">
        <v>0</v>
      </c>
      <c r="V1530" s="18">
        <v>100000</v>
      </c>
      <c r="W1530" t="s" s="19">
        <v>39</v>
      </c>
    </row>
    <row r="1531" ht="20.05" customHeight="1">
      <c r="A1531" s="15">
        <v>96</v>
      </c>
      <c r="B1531" t="s" s="16">
        <f>CONCATENATE($A1531,C1531,G1531,S1531,R1531)</f>
        <v>1736</v>
      </c>
      <c r="C1531" t="s" s="17">
        <v>37</v>
      </c>
      <c r="D1531" s="18">
        <v>4</v>
      </c>
      <c r="E1531" t="s" s="19">
        <v>1727</v>
      </c>
      <c r="F1531" s="18">
        <v>0</v>
      </c>
      <c r="G1531" s="18">
        <v>0</v>
      </c>
      <c r="H1531" t="s" s="19">
        <v>33</v>
      </c>
      <c r="I1531" t="s" s="19">
        <v>1728</v>
      </c>
      <c r="J1531" s="18">
        <v>4280</v>
      </c>
      <c r="K1531" s="18">
        <v>2148</v>
      </c>
      <c r="L1531" s="18">
        <v>6412</v>
      </c>
      <c r="M1531" s="20">
        <v>0.07396949999999999</v>
      </c>
      <c r="N1531" s="18">
        <v>8</v>
      </c>
      <c r="O1531" s="18">
        <v>1</v>
      </c>
      <c r="P1531" s="18">
        <v>3</v>
      </c>
      <c r="Q1531" s="18">
        <v>2</v>
      </c>
      <c r="R1531" s="18">
        <v>3</v>
      </c>
      <c r="S1531" t="s" s="19">
        <v>47</v>
      </c>
      <c r="T1531" s="18">
        <v>0</v>
      </c>
      <c r="U1531" s="18">
        <v>0</v>
      </c>
      <c r="V1531" s="18">
        <v>100000</v>
      </c>
      <c r="W1531" t="s" s="19">
        <v>39</v>
      </c>
    </row>
    <row r="1532" ht="20.05" customHeight="1">
      <c r="A1532" s="15">
        <v>96</v>
      </c>
      <c r="B1532" t="s" s="16">
        <f>CONCATENATE($A1532,C1532,G1532,S1532,R1532)</f>
        <v>1737</v>
      </c>
      <c r="C1532" t="s" s="17">
        <v>37</v>
      </c>
      <c r="D1532" s="18">
        <v>4</v>
      </c>
      <c r="E1532" t="s" s="19">
        <v>1727</v>
      </c>
      <c r="F1532" s="18">
        <v>0</v>
      </c>
      <c r="G1532" s="18">
        <v>0</v>
      </c>
      <c r="H1532" t="s" s="19">
        <v>33</v>
      </c>
      <c r="I1532" t="s" s="19">
        <v>1728</v>
      </c>
      <c r="J1532" s="18">
        <v>4280</v>
      </c>
      <c r="K1532" s="18">
        <v>2148</v>
      </c>
      <c r="L1532" s="18">
        <v>6412</v>
      </c>
      <c r="M1532" s="20">
        <v>0.07272049999999999</v>
      </c>
      <c r="N1532" s="18">
        <v>8</v>
      </c>
      <c r="O1532" s="18">
        <v>1</v>
      </c>
      <c r="P1532" s="18">
        <v>3</v>
      </c>
      <c r="Q1532" s="18">
        <v>2</v>
      </c>
      <c r="R1532" s="18">
        <v>5</v>
      </c>
      <c r="S1532" t="s" s="19">
        <v>47</v>
      </c>
      <c r="T1532" s="18">
        <v>0</v>
      </c>
      <c r="U1532" s="18">
        <v>0</v>
      </c>
      <c r="V1532" s="18">
        <v>100000</v>
      </c>
      <c r="W1532" t="s" s="19">
        <v>39</v>
      </c>
    </row>
    <row r="1533" ht="20.05" customHeight="1">
      <c r="A1533" s="15">
        <v>96</v>
      </c>
      <c r="B1533" t="s" s="16">
        <f>CONCATENATE($A1533,C1533,G1533,S1533,R1533)</f>
        <v>1738</v>
      </c>
      <c r="C1533" t="s" s="17">
        <v>31</v>
      </c>
      <c r="D1533" s="18">
        <v>4</v>
      </c>
      <c r="E1533" t="s" s="19">
        <v>1727</v>
      </c>
      <c r="F1533" s="18">
        <v>0</v>
      </c>
      <c r="G1533" s="18">
        <v>1</v>
      </c>
      <c r="H1533" t="s" s="19">
        <v>33</v>
      </c>
      <c r="I1533" t="s" s="19">
        <v>1728</v>
      </c>
      <c r="J1533" s="18">
        <v>4290</v>
      </c>
      <c r="K1533" s="18">
        <v>2158</v>
      </c>
      <c r="L1533" s="18">
        <v>6432</v>
      </c>
      <c r="M1533" s="20">
        <v>0.0621422</v>
      </c>
      <c r="N1533" s="18">
        <v>8</v>
      </c>
      <c r="O1533" s="18">
        <v>1</v>
      </c>
      <c r="P1533" t="s" s="19">
        <v>35</v>
      </c>
      <c r="Q1533" t="s" s="19">
        <v>35</v>
      </c>
      <c r="R1533" t="s" s="19">
        <v>35</v>
      </c>
      <c r="S1533" t="s" s="19">
        <v>35</v>
      </c>
      <c r="T1533" t="s" s="19">
        <v>35</v>
      </c>
      <c r="U1533" t="s" s="19">
        <v>35</v>
      </c>
      <c r="V1533" t="s" s="19">
        <v>35</v>
      </c>
      <c r="W1533" t="s" s="19">
        <v>35</v>
      </c>
    </row>
    <row r="1534" ht="20.05" customHeight="1">
      <c r="A1534" s="15">
        <v>96</v>
      </c>
      <c r="B1534" t="s" s="16">
        <f>CONCATENATE($A1534,C1534,G1534,S1534,R1534)</f>
        <v>1739</v>
      </c>
      <c r="C1534" t="s" s="17">
        <v>52</v>
      </c>
      <c r="D1534" s="18">
        <v>4</v>
      </c>
      <c r="E1534" t="s" s="19">
        <v>1727</v>
      </c>
      <c r="F1534" s="18">
        <v>0</v>
      </c>
      <c r="G1534" s="18">
        <v>1</v>
      </c>
      <c r="H1534" t="s" s="19">
        <v>33</v>
      </c>
      <c r="I1534" t="s" s="19">
        <v>896</v>
      </c>
      <c r="J1534" s="18">
        <v>864</v>
      </c>
      <c r="K1534" s="18">
        <v>440</v>
      </c>
      <c r="L1534" s="18">
        <v>960</v>
      </c>
      <c r="M1534" s="20">
        <v>0.224347</v>
      </c>
      <c r="N1534" s="18">
        <v>8</v>
      </c>
      <c r="O1534" s="18">
        <v>1</v>
      </c>
      <c r="P1534" t="s" s="19">
        <v>35</v>
      </c>
      <c r="Q1534" t="s" s="19">
        <v>35</v>
      </c>
      <c r="R1534" t="s" s="19">
        <v>35</v>
      </c>
      <c r="S1534" t="s" s="19">
        <v>35</v>
      </c>
      <c r="T1534" t="s" s="19">
        <v>35</v>
      </c>
      <c r="U1534" t="s" s="19">
        <v>35</v>
      </c>
      <c r="V1534" t="s" s="19">
        <v>35</v>
      </c>
      <c r="W1534" t="s" s="19">
        <v>35</v>
      </c>
    </row>
    <row r="1535" ht="20.05" customHeight="1">
      <c r="A1535" s="15">
        <v>96</v>
      </c>
      <c r="B1535" t="s" s="16">
        <f>CONCATENATE($A1535,C1535,G1535,S1535,R1535)</f>
        <v>1740</v>
      </c>
      <c r="C1535" t="s" s="17">
        <v>37</v>
      </c>
      <c r="D1535" s="18">
        <v>4</v>
      </c>
      <c r="E1535" t="s" s="19">
        <v>1727</v>
      </c>
      <c r="F1535" s="18">
        <v>0</v>
      </c>
      <c r="G1535" s="18">
        <v>1</v>
      </c>
      <c r="H1535" t="s" s="19">
        <v>33</v>
      </c>
      <c r="I1535" t="s" s="19">
        <v>1728</v>
      </c>
      <c r="J1535" s="18">
        <v>4280</v>
      </c>
      <c r="K1535" s="18">
        <v>2148</v>
      </c>
      <c r="L1535" s="18">
        <v>6412</v>
      </c>
      <c r="M1535" s="20">
        <v>0.0733694</v>
      </c>
      <c r="N1535" s="18">
        <v>8</v>
      </c>
      <c r="O1535" s="18">
        <v>1</v>
      </c>
      <c r="P1535" s="18">
        <v>3</v>
      </c>
      <c r="Q1535" s="18">
        <v>2</v>
      </c>
      <c r="R1535" s="18">
        <v>3</v>
      </c>
      <c r="S1535" t="s" s="19">
        <v>43</v>
      </c>
      <c r="T1535" s="18">
        <v>0</v>
      </c>
      <c r="U1535" s="18">
        <v>0</v>
      </c>
      <c r="V1535" s="18">
        <v>100000</v>
      </c>
      <c r="W1535" t="s" s="19">
        <v>55</v>
      </c>
    </row>
    <row r="1536" ht="20.05" customHeight="1">
      <c r="A1536" s="15">
        <v>96</v>
      </c>
      <c r="B1536" t="s" s="16">
        <f>CONCATENATE($A1536,C1536,G1536,S1536,R1536)</f>
        <v>1741</v>
      </c>
      <c r="C1536" t="s" s="17">
        <v>57</v>
      </c>
      <c r="D1536" s="18">
        <v>4</v>
      </c>
      <c r="E1536" t="s" s="19">
        <v>1727</v>
      </c>
      <c r="F1536" s="18">
        <v>0</v>
      </c>
      <c r="G1536" s="18">
        <v>0</v>
      </c>
      <c r="H1536" t="s" s="19">
        <v>80</v>
      </c>
      <c r="I1536" t="s" s="19">
        <v>909</v>
      </c>
      <c r="J1536" s="18">
        <v>4832</v>
      </c>
      <c r="K1536" s="18">
        <v>2424</v>
      </c>
      <c r="L1536" s="18">
        <v>7384</v>
      </c>
      <c r="M1536" s="20">
        <v>127.776</v>
      </c>
      <c r="N1536" s="18">
        <v>4</v>
      </c>
      <c r="O1536" s="18">
        <v>1</v>
      </c>
      <c r="P1536" t="s" s="19">
        <v>35</v>
      </c>
      <c r="Q1536" t="s" s="19">
        <v>35</v>
      </c>
      <c r="R1536" t="s" s="19">
        <v>35</v>
      </c>
      <c r="S1536" t="s" s="19">
        <v>35</v>
      </c>
      <c r="T1536" t="s" s="19">
        <v>35</v>
      </c>
      <c r="U1536" t="s" s="19">
        <v>35</v>
      </c>
      <c r="V1536" t="s" s="19">
        <v>35</v>
      </c>
      <c r="W1536" t="s" s="19">
        <v>35</v>
      </c>
    </row>
    <row r="1537" ht="20.05" customHeight="1">
      <c r="A1537" s="15">
        <v>96</v>
      </c>
      <c r="B1537" t="s" s="16">
        <f>CONCATENATE($A1537,C1537,G1537,S1537,R1537)</f>
        <v>1742</v>
      </c>
      <c r="C1537" t="s" s="17">
        <v>60</v>
      </c>
      <c r="D1537" s="18">
        <v>4</v>
      </c>
      <c r="E1537" t="s" s="19">
        <v>1727</v>
      </c>
      <c r="F1537" s="18">
        <v>0</v>
      </c>
      <c r="G1537" s="18">
        <v>0</v>
      </c>
      <c r="H1537" t="s" s="19">
        <v>80</v>
      </c>
      <c r="I1537" t="s" s="19">
        <v>909</v>
      </c>
      <c r="J1537" s="18">
        <v>4832</v>
      </c>
      <c r="K1537" s="18">
        <v>2424</v>
      </c>
      <c r="L1537" s="18">
        <v>7384</v>
      </c>
      <c r="M1537" s="20">
        <v>120.361</v>
      </c>
      <c r="N1537" s="18">
        <v>4</v>
      </c>
      <c r="O1537" s="18">
        <v>1</v>
      </c>
      <c r="P1537" t="s" s="19">
        <v>35</v>
      </c>
      <c r="Q1537" t="s" s="19">
        <v>35</v>
      </c>
      <c r="R1537" t="s" s="19">
        <v>35</v>
      </c>
      <c r="S1537" t="s" s="19">
        <v>35</v>
      </c>
      <c r="T1537" t="s" s="19">
        <v>35</v>
      </c>
      <c r="U1537" t="s" s="19">
        <v>35</v>
      </c>
      <c r="V1537" t="s" s="19">
        <v>35</v>
      </c>
      <c r="W1537" t="s" s="19">
        <v>35</v>
      </c>
    </row>
    <row r="1538" ht="20.05" customHeight="1">
      <c r="A1538" s="15">
        <v>96</v>
      </c>
      <c r="B1538" t="s" s="16">
        <f>CONCATENATE($A1538,C1538,G1538,S1538,R1538)</f>
        <v>1743</v>
      </c>
      <c r="C1538" t="s" s="17">
        <v>62</v>
      </c>
      <c r="D1538" s="18">
        <v>4</v>
      </c>
      <c r="E1538" t="s" s="19">
        <v>1727</v>
      </c>
      <c r="F1538" s="18">
        <v>0</v>
      </c>
      <c r="G1538" s="18">
        <v>0</v>
      </c>
      <c r="H1538" t="s" s="19">
        <v>80</v>
      </c>
      <c r="I1538" t="s" s="19">
        <v>909</v>
      </c>
      <c r="J1538" s="18">
        <v>4832</v>
      </c>
      <c r="K1538" s="18">
        <v>2424</v>
      </c>
      <c r="L1538" s="18">
        <v>7384</v>
      </c>
      <c r="M1538" s="20">
        <v>124.603</v>
      </c>
      <c r="N1538" s="18">
        <v>4</v>
      </c>
      <c r="O1538" s="18">
        <v>1</v>
      </c>
      <c r="P1538" t="s" s="19">
        <v>35</v>
      </c>
      <c r="Q1538" t="s" s="19">
        <v>35</v>
      </c>
      <c r="R1538" t="s" s="19">
        <v>35</v>
      </c>
      <c r="S1538" t="s" s="19">
        <v>35</v>
      </c>
      <c r="T1538" t="s" s="19">
        <v>35</v>
      </c>
      <c r="U1538" t="s" s="19">
        <v>35</v>
      </c>
      <c r="V1538" t="s" s="19">
        <v>35</v>
      </c>
      <c r="W1538" t="s" s="19">
        <v>35</v>
      </c>
    </row>
    <row r="1539" ht="20.05" customHeight="1">
      <c r="A1539" s="15">
        <v>97</v>
      </c>
      <c r="B1539" t="s" s="16">
        <f>CONCATENATE($A1539,C1539,G1539,S1539,R1539)</f>
        <v>1744</v>
      </c>
      <c r="C1539" t="s" s="17">
        <v>31</v>
      </c>
      <c r="D1539" s="18">
        <v>4</v>
      </c>
      <c r="E1539" t="s" s="19">
        <v>990</v>
      </c>
      <c r="F1539" s="18">
        <v>0</v>
      </c>
      <c r="G1539" s="18">
        <v>0</v>
      </c>
      <c r="H1539" t="s" s="19">
        <v>80</v>
      </c>
      <c r="I1539" t="s" s="19">
        <v>1728</v>
      </c>
      <c r="J1539" s="18">
        <v>5752</v>
      </c>
      <c r="K1539" s="18">
        <v>2884</v>
      </c>
      <c r="L1539" s="18">
        <v>8662</v>
      </c>
      <c r="M1539" s="20">
        <v>0.217666</v>
      </c>
      <c r="N1539" s="18">
        <v>8</v>
      </c>
      <c r="O1539" s="18">
        <v>1</v>
      </c>
      <c r="P1539" t="s" s="19">
        <v>35</v>
      </c>
      <c r="Q1539" t="s" s="19">
        <v>35</v>
      </c>
      <c r="R1539" t="s" s="19">
        <v>35</v>
      </c>
      <c r="S1539" t="s" s="19">
        <v>35</v>
      </c>
      <c r="T1539" t="s" s="19">
        <v>35</v>
      </c>
      <c r="U1539" t="s" s="19">
        <v>35</v>
      </c>
      <c r="V1539" t="s" s="19">
        <v>35</v>
      </c>
      <c r="W1539" t="s" s="19">
        <v>35</v>
      </c>
    </row>
    <row r="1540" ht="20.05" customHeight="1">
      <c r="A1540" s="15">
        <v>97</v>
      </c>
      <c r="B1540" t="s" s="16">
        <f>CONCATENATE($A1540,C1540,G1540,S1540,R1540)</f>
        <v>1745</v>
      </c>
      <c r="C1540" t="s" s="17">
        <v>37</v>
      </c>
      <c r="D1540" s="18">
        <v>4</v>
      </c>
      <c r="E1540" t="s" s="19">
        <v>990</v>
      </c>
      <c r="F1540" s="18">
        <v>0</v>
      </c>
      <c r="G1540" s="18">
        <v>0</v>
      </c>
      <c r="H1540" t="s" s="19">
        <v>80</v>
      </c>
      <c r="I1540" t="s" s="19">
        <v>1728</v>
      </c>
      <c r="J1540" s="18">
        <v>5752</v>
      </c>
      <c r="K1540" s="18">
        <v>2884</v>
      </c>
      <c r="L1540" s="18">
        <v>8662</v>
      </c>
      <c r="M1540" s="20">
        <v>0.317228</v>
      </c>
      <c r="N1540" s="18">
        <v>8</v>
      </c>
      <c r="O1540" s="18">
        <v>1</v>
      </c>
      <c r="P1540" s="18">
        <v>4</v>
      </c>
      <c r="Q1540" s="18">
        <v>2</v>
      </c>
      <c r="R1540" s="18">
        <v>1</v>
      </c>
      <c r="S1540" t="s" s="19">
        <v>38</v>
      </c>
      <c r="T1540" s="18">
        <v>0</v>
      </c>
      <c r="U1540" s="18">
        <v>0</v>
      </c>
      <c r="V1540" s="18">
        <v>100000</v>
      </c>
      <c r="W1540" t="s" s="19">
        <v>39</v>
      </c>
    </row>
    <row r="1541" ht="20.05" customHeight="1">
      <c r="A1541" s="15">
        <v>97</v>
      </c>
      <c r="B1541" t="s" s="16">
        <f>CONCATENATE($A1541,C1541,G1541,S1541,R1541)</f>
        <v>1746</v>
      </c>
      <c r="C1541" t="s" s="17">
        <v>37</v>
      </c>
      <c r="D1541" s="18">
        <v>4</v>
      </c>
      <c r="E1541" t="s" s="19">
        <v>990</v>
      </c>
      <c r="F1541" s="18">
        <v>0</v>
      </c>
      <c r="G1541" s="18">
        <v>0</v>
      </c>
      <c r="H1541" t="s" s="19">
        <v>80</v>
      </c>
      <c r="I1541" t="s" s="19">
        <v>1728</v>
      </c>
      <c r="J1541" s="18">
        <v>5752</v>
      </c>
      <c r="K1541" s="18">
        <v>2884</v>
      </c>
      <c r="L1541" s="18">
        <v>8662</v>
      </c>
      <c r="M1541" s="20">
        <v>0.256654</v>
      </c>
      <c r="N1541" s="18">
        <v>8</v>
      </c>
      <c r="O1541" s="18">
        <v>1</v>
      </c>
      <c r="P1541" s="18">
        <v>3</v>
      </c>
      <c r="Q1541" s="18">
        <v>1</v>
      </c>
      <c r="R1541" s="18">
        <v>3</v>
      </c>
      <c r="S1541" t="s" s="19">
        <v>38</v>
      </c>
      <c r="T1541" s="18">
        <v>0</v>
      </c>
      <c r="U1541" s="18">
        <v>0</v>
      </c>
      <c r="V1541" s="18">
        <v>100000</v>
      </c>
      <c r="W1541" t="s" s="19">
        <v>39</v>
      </c>
    </row>
    <row r="1542" ht="20.05" customHeight="1">
      <c r="A1542" s="15">
        <v>97</v>
      </c>
      <c r="B1542" t="s" s="16">
        <f>CONCATENATE($A1542,C1542,G1542,S1542,R1542)</f>
        <v>1747</v>
      </c>
      <c r="C1542" t="s" s="17">
        <v>37</v>
      </c>
      <c r="D1542" s="18">
        <v>4</v>
      </c>
      <c r="E1542" t="s" s="19">
        <v>990</v>
      </c>
      <c r="F1542" s="18">
        <v>0</v>
      </c>
      <c r="G1542" s="18">
        <v>0</v>
      </c>
      <c r="H1542" t="s" s="19">
        <v>80</v>
      </c>
      <c r="I1542" t="s" s="19">
        <v>1728</v>
      </c>
      <c r="J1542" s="18">
        <v>5752</v>
      </c>
      <c r="K1542" s="18">
        <v>2884</v>
      </c>
      <c r="L1542" s="18">
        <v>8662</v>
      </c>
      <c r="M1542" s="20">
        <v>0.255646</v>
      </c>
      <c r="N1542" s="18">
        <v>8</v>
      </c>
      <c r="O1542" s="18">
        <v>1</v>
      </c>
      <c r="P1542" s="18">
        <v>3</v>
      </c>
      <c r="Q1542" s="18">
        <v>1</v>
      </c>
      <c r="R1542" s="18">
        <v>5</v>
      </c>
      <c r="S1542" t="s" s="19">
        <v>38</v>
      </c>
      <c r="T1542" s="18">
        <v>0</v>
      </c>
      <c r="U1542" s="18">
        <v>0</v>
      </c>
      <c r="V1542" s="18">
        <v>100000</v>
      </c>
      <c r="W1542" t="s" s="19">
        <v>39</v>
      </c>
    </row>
    <row r="1543" ht="20.05" customHeight="1">
      <c r="A1543" s="15">
        <v>97</v>
      </c>
      <c r="B1543" t="s" s="16">
        <f>CONCATENATE($A1543,C1543,G1543,S1543,R1543)</f>
        <v>1748</v>
      </c>
      <c r="C1543" t="s" s="17">
        <v>37</v>
      </c>
      <c r="D1543" s="18">
        <v>4</v>
      </c>
      <c r="E1543" t="s" s="19">
        <v>990</v>
      </c>
      <c r="F1543" s="18">
        <v>0</v>
      </c>
      <c r="G1543" s="18">
        <v>0</v>
      </c>
      <c r="H1543" t="s" s="19">
        <v>80</v>
      </c>
      <c r="I1543" t="s" s="19">
        <v>990</v>
      </c>
      <c r="J1543" s="18">
        <v>5160</v>
      </c>
      <c r="K1543" s="18">
        <v>2588</v>
      </c>
      <c r="L1543" s="18">
        <v>7566</v>
      </c>
      <c r="M1543" s="20">
        <v>0.219768</v>
      </c>
      <c r="N1543" s="18">
        <v>8</v>
      </c>
      <c r="O1543" s="18">
        <v>1</v>
      </c>
      <c r="P1543" s="18">
        <v>3</v>
      </c>
      <c r="Q1543" s="18">
        <v>1</v>
      </c>
      <c r="R1543" s="18">
        <v>1</v>
      </c>
      <c r="S1543" t="s" s="19">
        <v>43</v>
      </c>
      <c r="T1543" s="18">
        <v>0</v>
      </c>
      <c r="U1543" s="18">
        <v>0</v>
      </c>
      <c r="V1543" s="18">
        <v>100000</v>
      </c>
      <c r="W1543" t="s" s="19">
        <v>39</v>
      </c>
    </row>
    <row r="1544" ht="20.05" customHeight="1">
      <c r="A1544" s="15">
        <v>97</v>
      </c>
      <c r="B1544" t="s" s="16">
        <f>CONCATENATE($A1544,C1544,G1544,S1544,R1544)</f>
        <v>1749</v>
      </c>
      <c r="C1544" t="s" s="17">
        <v>37</v>
      </c>
      <c r="D1544" s="18">
        <v>4</v>
      </c>
      <c r="E1544" t="s" s="19">
        <v>990</v>
      </c>
      <c r="F1544" s="18">
        <v>0</v>
      </c>
      <c r="G1544" s="18">
        <v>0</v>
      </c>
      <c r="H1544" t="s" s="19">
        <v>80</v>
      </c>
      <c r="I1544" t="s" s="19">
        <v>1728</v>
      </c>
      <c r="J1544" s="18">
        <v>5752</v>
      </c>
      <c r="K1544" s="18">
        <v>2884</v>
      </c>
      <c r="L1544" s="18">
        <v>8662</v>
      </c>
      <c r="M1544" s="20">
        <v>0.254562</v>
      </c>
      <c r="N1544" s="18">
        <v>8</v>
      </c>
      <c r="O1544" s="18">
        <v>1</v>
      </c>
      <c r="P1544" s="18">
        <v>3</v>
      </c>
      <c r="Q1544" s="18">
        <v>1</v>
      </c>
      <c r="R1544" s="18">
        <v>3</v>
      </c>
      <c r="S1544" t="s" s="19">
        <v>43</v>
      </c>
      <c r="T1544" s="18">
        <v>0</v>
      </c>
      <c r="U1544" s="18">
        <v>0</v>
      </c>
      <c r="V1544" s="18">
        <v>100000</v>
      </c>
      <c r="W1544" t="s" s="19">
        <v>39</v>
      </c>
    </row>
    <row r="1545" ht="20.05" customHeight="1">
      <c r="A1545" s="15">
        <v>97</v>
      </c>
      <c r="B1545" t="s" s="16">
        <f>CONCATENATE($A1545,C1545,G1545,S1545,R1545)</f>
        <v>1750</v>
      </c>
      <c r="C1545" t="s" s="17">
        <v>37</v>
      </c>
      <c r="D1545" s="18">
        <v>4</v>
      </c>
      <c r="E1545" t="s" s="19">
        <v>990</v>
      </c>
      <c r="F1545" s="18">
        <v>0</v>
      </c>
      <c r="G1545" s="18">
        <v>0</v>
      </c>
      <c r="H1545" t="s" s="19">
        <v>80</v>
      </c>
      <c r="I1545" t="s" s="19">
        <v>1728</v>
      </c>
      <c r="J1545" s="18">
        <v>5752</v>
      </c>
      <c r="K1545" s="18">
        <v>2884</v>
      </c>
      <c r="L1545" s="18">
        <v>8662</v>
      </c>
      <c r="M1545" s="20">
        <v>0.254233</v>
      </c>
      <c r="N1545" s="18">
        <v>8</v>
      </c>
      <c r="O1545" s="18">
        <v>1</v>
      </c>
      <c r="P1545" s="18">
        <v>3</v>
      </c>
      <c r="Q1545" s="18">
        <v>1</v>
      </c>
      <c r="R1545" s="18">
        <v>5</v>
      </c>
      <c r="S1545" t="s" s="19">
        <v>43</v>
      </c>
      <c r="T1545" s="18">
        <v>0</v>
      </c>
      <c r="U1545" s="18">
        <v>0</v>
      </c>
      <c r="V1545" s="18">
        <v>100000</v>
      </c>
      <c r="W1545" t="s" s="19">
        <v>39</v>
      </c>
    </row>
    <row r="1546" ht="20.05" customHeight="1">
      <c r="A1546" s="15">
        <v>97</v>
      </c>
      <c r="B1546" t="s" s="16">
        <f>CONCATENATE($A1546,C1546,G1546,S1546,R1546)</f>
        <v>1751</v>
      </c>
      <c r="C1546" t="s" s="17">
        <v>37</v>
      </c>
      <c r="D1546" s="18">
        <v>4</v>
      </c>
      <c r="E1546" t="s" s="19">
        <v>990</v>
      </c>
      <c r="F1546" s="18">
        <v>0</v>
      </c>
      <c r="G1546" s="18">
        <v>0</v>
      </c>
      <c r="H1546" t="s" s="19">
        <v>80</v>
      </c>
      <c r="I1546" t="s" s="19">
        <v>1728</v>
      </c>
      <c r="J1546" s="18">
        <v>5752</v>
      </c>
      <c r="K1546" s="18">
        <v>2884</v>
      </c>
      <c r="L1546" s="18">
        <v>8662</v>
      </c>
      <c r="M1546" s="20">
        <v>0.319853</v>
      </c>
      <c r="N1546" s="18">
        <v>8</v>
      </c>
      <c r="O1546" s="18">
        <v>1</v>
      </c>
      <c r="P1546" s="18">
        <v>4</v>
      </c>
      <c r="Q1546" s="18">
        <v>2</v>
      </c>
      <c r="R1546" s="18">
        <v>1</v>
      </c>
      <c r="S1546" t="s" s="19">
        <v>47</v>
      </c>
      <c r="T1546" s="18">
        <v>0</v>
      </c>
      <c r="U1546" s="18">
        <v>0</v>
      </c>
      <c r="V1546" s="18">
        <v>100000</v>
      </c>
      <c r="W1546" t="s" s="19">
        <v>39</v>
      </c>
    </row>
    <row r="1547" ht="20.05" customHeight="1">
      <c r="A1547" s="15">
        <v>97</v>
      </c>
      <c r="B1547" t="s" s="16">
        <f>CONCATENATE($A1547,C1547,G1547,S1547,R1547)</f>
        <v>1752</v>
      </c>
      <c r="C1547" t="s" s="17">
        <v>37</v>
      </c>
      <c r="D1547" s="18">
        <v>4</v>
      </c>
      <c r="E1547" t="s" s="19">
        <v>990</v>
      </c>
      <c r="F1547" s="18">
        <v>0</v>
      </c>
      <c r="G1547" s="18">
        <v>0</v>
      </c>
      <c r="H1547" t="s" s="19">
        <v>80</v>
      </c>
      <c r="I1547" t="s" s="19">
        <v>1728</v>
      </c>
      <c r="J1547" s="18">
        <v>5752</v>
      </c>
      <c r="K1547" s="18">
        <v>2884</v>
      </c>
      <c r="L1547" s="18">
        <v>8662</v>
      </c>
      <c r="M1547" s="20">
        <v>0.254965</v>
      </c>
      <c r="N1547" s="18">
        <v>8</v>
      </c>
      <c r="O1547" s="18">
        <v>1</v>
      </c>
      <c r="P1547" s="18">
        <v>3</v>
      </c>
      <c r="Q1547" s="18">
        <v>1</v>
      </c>
      <c r="R1547" s="18">
        <v>3</v>
      </c>
      <c r="S1547" t="s" s="19">
        <v>47</v>
      </c>
      <c r="T1547" s="18">
        <v>0</v>
      </c>
      <c r="U1547" s="18">
        <v>0</v>
      </c>
      <c r="V1547" s="18">
        <v>100000</v>
      </c>
      <c r="W1547" t="s" s="19">
        <v>39</v>
      </c>
    </row>
    <row r="1548" ht="20.05" customHeight="1">
      <c r="A1548" s="15">
        <v>97</v>
      </c>
      <c r="B1548" t="s" s="16">
        <f>CONCATENATE($A1548,C1548,G1548,S1548,R1548)</f>
        <v>1753</v>
      </c>
      <c r="C1548" t="s" s="17">
        <v>37</v>
      </c>
      <c r="D1548" s="18">
        <v>4</v>
      </c>
      <c r="E1548" t="s" s="19">
        <v>990</v>
      </c>
      <c r="F1548" s="18">
        <v>0</v>
      </c>
      <c r="G1548" s="18">
        <v>0</v>
      </c>
      <c r="H1548" t="s" s="19">
        <v>80</v>
      </c>
      <c r="I1548" t="s" s="19">
        <v>1728</v>
      </c>
      <c r="J1548" s="18">
        <v>5752</v>
      </c>
      <c r="K1548" s="18">
        <v>2884</v>
      </c>
      <c r="L1548" s="18">
        <v>8662</v>
      </c>
      <c r="M1548" s="20">
        <v>0.255339</v>
      </c>
      <c r="N1548" s="18">
        <v>8</v>
      </c>
      <c r="O1548" s="18">
        <v>1</v>
      </c>
      <c r="P1548" s="18">
        <v>3</v>
      </c>
      <c r="Q1548" s="18">
        <v>1</v>
      </c>
      <c r="R1548" s="18">
        <v>5</v>
      </c>
      <c r="S1548" t="s" s="19">
        <v>47</v>
      </c>
      <c r="T1548" s="18">
        <v>0</v>
      </c>
      <c r="U1548" s="18">
        <v>0</v>
      </c>
      <c r="V1548" s="18">
        <v>100000</v>
      </c>
      <c r="W1548" t="s" s="19">
        <v>39</v>
      </c>
    </row>
    <row r="1549" ht="20.05" customHeight="1">
      <c r="A1549" s="15">
        <v>97</v>
      </c>
      <c r="B1549" t="s" s="16">
        <f>CONCATENATE($A1549,C1549,G1549,S1549,R1549)</f>
        <v>1754</v>
      </c>
      <c r="C1549" t="s" s="17">
        <v>31</v>
      </c>
      <c r="D1549" s="18">
        <v>4</v>
      </c>
      <c r="E1549" t="s" s="19">
        <v>990</v>
      </c>
      <c r="F1549" s="18">
        <v>0</v>
      </c>
      <c r="G1549" s="18">
        <v>1</v>
      </c>
      <c r="H1549" t="s" s="19">
        <v>80</v>
      </c>
      <c r="I1549" t="s" s="19">
        <v>1728</v>
      </c>
      <c r="J1549" s="18">
        <v>5762</v>
      </c>
      <c r="K1549" s="18">
        <v>2894</v>
      </c>
      <c r="L1549" s="18">
        <v>8682</v>
      </c>
      <c r="M1549" s="20">
        <v>0.223197</v>
      </c>
      <c r="N1549" s="18">
        <v>8</v>
      </c>
      <c r="O1549" s="18">
        <v>1</v>
      </c>
      <c r="P1549" t="s" s="19">
        <v>35</v>
      </c>
      <c r="Q1549" t="s" s="19">
        <v>35</v>
      </c>
      <c r="R1549" t="s" s="19">
        <v>35</v>
      </c>
      <c r="S1549" t="s" s="19">
        <v>35</v>
      </c>
      <c r="T1549" t="s" s="19">
        <v>35</v>
      </c>
      <c r="U1549" t="s" s="19">
        <v>35</v>
      </c>
      <c r="V1549" t="s" s="19">
        <v>35</v>
      </c>
      <c r="W1549" t="s" s="19">
        <v>35</v>
      </c>
    </row>
    <row r="1550" ht="20.05" customHeight="1">
      <c r="A1550" s="15">
        <v>97</v>
      </c>
      <c r="B1550" t="s" s="16">
        <f>CONCATENATE($A1550,C1550,G1550,S1550,R1550)</f>
        <v>1755</v>
      </c>
      <c r="C1550" t="s" s="17">
        <v>52</v>
      </c>
      <c r="D1550" s="18">
        <v>4</v>
      </c>
      <c r="E1550" t="s" s="19">
        <v>990</v>
      </c>
      <c r="F1550" s="18">
        <v>1</v>
      </c>
      <c r="G1550" s="18">
        <v>1</v>
      </c>
      <c r="H1550" t="s" s="19">
        <v>80</v>
      </c>
      <c r="I1550" t="s" s="19">
        <v>896</v>
      </c>
      <c r="J1550" s="18">
        <v>1188</v>
      </c>
      <c r="K1550" s="18">
        <v>602</v>
      </c>
      <c r="L1550" s="18">
        <v>1331</v>
      </c>
      <c r="M1550" s="20">
        <v>0.324164</v>
      </c>
      <c r="N1550" s="18">
        <v>8</v>
      </c>
      <c r="O1550" s="18">
        <v>1</v>
      </c>
      <c r="P1550" t="s" s="19">
        <v>35</v>
      </c>
      <c r="Q1550" t="s" s="19">
        <v>35</v>
      </c>
      <c r="R1550" t="s" s="19">
        <v>35</v>
      </c>
      <c r="S1550" t="s" s="19">
        <v>35</v>
      </c>
      <c r="T1550" t="s" s="19">
        <v>35</v>
      </c>
      <c r="U1550" t="s" s="19">
        <v>35</v>
      </c>
      <c r="V1550" t="s" s="19">
        <v>35</v>
      </c>
      <c r="W1550" t="s" s="19">
        <v>35</v>
      </c>
    </row>
    <row r="1551" ht="20.05" customHeight="1">
      <c r="A1551" s="15">
        <v>97</v>
      </c>
      <c r="B1551" t="s" s="16">
        <f>CONCATENATE($A1551,C1551,G1551,S1551,R1551)</f>
        <v>1756</v>
      </c>
      <c r="C1551" t="s" s="17">
        <v>37</v>
      </c>
      <c r="D1551" s="18">
        <v>4</v>
      </c>
      <c r="E1551" t="s" s="19">
        <v>990</v>
      </c>
      <c r="F1551" s="18">
        <v>0</v>
      </c>
      <c r="G1551" s="18">
        <v>1</v>
      </c>
      <c r="H1551" t="s" s="19">
        <v>80</v>
      </c>
      <c r="I1551" t="s" s="19">
        <v>1728</v>
      </c>
      <c r="J1551" s="18">
        <v>5752</v>
      </c>
      <c r="K1551" s="18">
        <v>2884</v>
      </c>
      <c r="L1551" s="18">
        <v>8662</v>
      </c>
      <c r="M1551" s="20">
        <v>0.257126</v>
      </c>
      <c r="N1551" s="18">
        <v>8</v>
      </c>
      <c r="O1551" s="18">
        <v>1</v>
      </c>
      <c r="P1551" s="18">
        <v>3</v>
      </c>
      <c r="Q1551" s="18">
        <v>1</v>
      </c>
      <c r="R1551" s="18">
        <v>3</v>
      </c>
      <c r="S1551" t="s" s="19">
        <v>43</v>
      </c>
      <c r="T1551" s="18">
        <v>0</v>
      </c>
      <c r="U1551" s="18">
        <v>0</v>
      </c>
      <c r="V1551" s="18">
        <v>100000</v>
      </c>
      <c r="W1551" t="s" s="19">
        <v>55</v>
      </c>
    </row>
    <row r="1552" ht="20.05" customHeight="1">
      <c r="A1552" s="15">
        <v>97</v>
      </c>
      <c r="B1552" t="s" s="16">
        <f>CONCATENATE($A1552,C1552,G1552,S1552,R1552)</f>
        <v>1757</v>
      </c>
      <c r="C1552" t="s" s="17">
        <v>57</v>
      </c>
      <c r="D1552" s="18">
        <v>4</v>
      </c>
      <c r="E1552" t="s" s="19">
        <v>990</v>
      </c>
      <c r="F1552" s="18">
        <v>0</v>
      </c>
      <c r="G1552" s="18">
        <v>0</v>
      </c>
      <c r="H1552" t="s" s="19">
        <v>80</v>
      </c>
      <c r="I1552" t="s" s="19">
        <v>909</v>
      </c>
      <c r="J1552" s="18">
        <v>5008</v>
      </c>
      <c r="K1552" s="18">
        <v>2512</v>
      </c>
      <c r="L1552" s="18">
        <v>7198</v>
      </c>
      <c r="M1552" s="20">
        <v>26.5069</v>
      </c>
      <c r="N1552" s="18">
        <v>4</v>
      </c>
      <c r="O1552" s="18">
        <v>1</v>
      </c>
      <c r="P1552" t="s" s="19">
        <v>35</v>
      </c>
      <c r="Q1552" t="s" s="19">
        <v>35</v>
      </c>
      <c r="R1552" t="s" s="19">
        <v>35</v>
      </c>
      <c r="S1552" t="s" s="19">
        <v>35</v>
      </c>
      <c r="T1552" t="s" s="19">
        <v>35</v>
      </c>
      <c r="U1552" t="s" s="19">
        <v>35</v>
      </c>
      <c r="V1552" t="s" s="19">
        <v>35</v>
      </c>
      <c r="W1552" t="s" s="19">
        <v>35</v>
      </c>
    </row>
    <row r="1553" ht="20.05" customHeight="1">
      <c r="A1553" s="15">
        <v>97</v>
      </c>
      <c r="B1553" t="s" s="16">
        <f>CONCATENATE($A1553,C1553,G1553,S1553,R1553)</f>
        <v>1758</v>
      </c>
      <c r="C1553" t="s" s="17">
        <v>60</v>
      </c>
      <c r="D1553" s="18">
        <v>4</v>
      </c>
      <c r="E1553" t="s" s="19">
        <v>990</v>
      </c>
      <c r="F1553" s="18">
        <v>0</v>
      </c>
      <c r="G1553" s="18">
        <v>0</v>
      </c>
      <c r="H1553" t="s" s="19">
        <v>80</v>
      </c>
      <c r="I1553" t="s" s="19">
        <v>909</v>
      </c>
      <c r="J1553" s="18">
        <v>5008</v>
      </c>
      <c r="K1553" s="18">
        <v>2512</v>
      </c>
      <c r="L1553" s="18">
        <v>7198</v>
      </c>
      <c r="M1553" s="20">
        <v>25.7078</v>
      </c>
      <c r="N1553" s="18">
        <v>4</v>
      </c>
      <c r="O1553" s="18">
        <v>1</v>
      </c>
      <c r="P1553" t="s" s="19">
        <v>35</v>
      </c>
      <c r="Q1553" t="s" s="19">
        <v>35</v>
      </c>
      <c r="R1553" t="s" s="19">
        <v>35</v>
      </c>
      <c r="S1553" t="s" s="19">
        <v>35</v>
      </c>
      <c r="T1553" t="s" s="19">
        <v>35</v>
      </c>
      <c r="U1553" t="s" s="19">
        <v>35</v>
      </c>
      <c r="V1553" t="s" s="19">
        <v>35</v>
      </c>
      <c r="W1553" t="s" s="19">
        <v>35</v>
      </c>
    </row>
    <row r="1554" ht="20.05" customHeight="1">
      <c r="A1554" s="15">
        <v>97</v>
      </c>
      <c r="B1554" t="s" s="16">
        <f>CONCATENATE($A1554,C1554,G1554,S1554,R1554)</f>
        <v>1759</v>
      </c>
      <c r="C1554" t="s" s="17">
        <v>62</v>
      </c>
      <c r="D1554" s="18">
        <v>4</v>
      </c>
      <c r="E1554" t="s" s="19">
        <v>990</v>
      </c>
      <c r="F1554" s="18">
        <v>0</v>
      </c>
      <c r="G1554" s="18">
        <v>0</v>
      </c>
      <c r="H1554" t="s" s="19">
        <v>80</v>
      </c>
      <c r="I1554" t="s" s="19">
        <v>909</v>
      </c>
      <c r="J1554" s="18">
        <v>5008</v>
      </c>
      <c r="K1554" s="18">
        <v>2512</v>
      </c>
      <c r="L1554" s="18">
        <v>7198</v>
      </c>
      <c r="M1554" s="20">
        <v>26.9581</v>
      </c>
      <c r="N1554" s="18">
        <v>4</v>
      </c>
      <c r="O1554" s="18">
        <v>1</v>
      </c>
      <c r="P1554" t="s" s="19">
        <v>35</v>
      </c>
      <c r="Q1554" t="s" s="19">
        <v>35</v>
      </c>
      <c r="R1554" t="s" s="19">
        <v>35</v>
      </c>
      <c r="S1554" t="s" s="19">
        <v>35</v>
      </c>
      <c r="T1554" t="s" s="19">
        <v>35</v>
      </c>
      <c r="U1554" t="s" s="19">
        <v>35</v>
      </c>
      <c r="V1554" t="s" s="19">
        <v>35</v>
      </c>
      <c r="W1554" t="s" s="19">
        <v>35</v>
      </c>
    </row>
    <row r="1555" ht="20.05" customHeight="1">
      <c r="A1555" s="15">
        <v>98</v>
      </c>
      <c r="B1555" t="s" s="16">
        <f>CONCATENATE($A1555,C1555,G1555,S1555,R1555)</f>
        <v>1760</v>
      </c>
      <c r="C1555" t="s" s="17">
        <v>31</v>
      </c>
      <c r="D1555" s="18">
        <v>4</v>
      </c>
      <c r="E1555" t="s" s="19">
        <v>1601</v>
      </c>
      <c r="F1555" s="18">
        <v>1</v>
      </c>
      <c r="G1555" s="18">
        <v>0</v>
      </c>
      <c r="H1555" t="s" s="19">
        <v>80</v>
      </c>
      <c r="I1555" t="s" s="19">
        <v>1761</v>
      </c>
      <c r="J1555" s="18">
        <v>5148</v>
      </c>
      <c r="K1555" s="18">
        <v>2582</v>
      </c>
      <c r="L1555" s="18">
        <v>7869</v>
      </c>
      <c r="M1555" s="20">
        <v>0.266906</v>
      </c>
      <c r="N1555" s="18">
        <v>8</v>
      </c>
      <c r="O1555" s="18">
        <v>1</v>
      </c>
      <c r="P1555" t="s" s="19">
        <v>35</v>
      </c>
      <c r="Q1555" t="s" s="19">
        <v>35</v>
      </c>
      <c r="R1555" t="s" s="19">
        <v>35</v>
      </c>
      <c r="S1555" t="s" s="19">
        <v>35</v>
      </c>
      <c r="T1555" t="s" s="19">
        <v>35</v>
      </c>
      <c r="U1555" t="s" s="19">
        <v>35</v>
      </c>
      <c r="V1555" t="s" s="19">
        <v>35</v>
      </c>
      <c r="W1555" t="s" s="19">
        <v>35</v>
      </c>
    </row>
    <row r="1556" ht="20.05" customHeight="1">
      <c r="A1556" s="15">
        <v>98</v>
      </c>
      <c r="B1556" t="s" s="16">
        <f>CONCATENATE($A1556,C1556,G1556,S1556,R1556)</f>
        <v>1762</v>
      </c>
      <c r="C1556" t="s" s="17">
        <v>37</v>
      </c>
      <c r="D1556" s="18">
        <v>4</v>
      </c>
      <c r="E1556" t="s" s="19">
        <v>1601</v>
      </c>
      <c r="F1556" s="18">
        <v>1</v>
      </c>
      <c r="G1556" s="18">
        <v>0</v>
      </c>
      <c r="H1556" t="s" s="19">
        <v>80</v>
      </c>
      <c r="I1556" t="s" s="19">
        <v>951</v>
      </c>
      <c r="J1556" s="18">
        <v>2696</v>
      </c>
      <c r="K1556" s="18">
        <v>1356</v>
      </c>
      <c r="L1556" s="18">
        <v>3808</v>
      </c>
      <c r="M1556" s="20">
        <v>0.178568</v>
      </c>
      <c r="N1556" s="18">
        <v>8</v>
      </c>
      <c r="O1556" s="18">
        <v>1</v>
      </c>
      <c r="P1556" s="18">
        <v>3</v>
      </c>
      <c r="Q1556" s="18">
        <v>0</v>
      </c>
      <c r="R1556" s="18">
        <v>1</v>
      </c>
      <c r="S1556" t="s" s="19">
        <v>38</v>
      </c>
      <c r="T1556" s="18">
        <v>0</v>
      </c>
      <c r="U1556" s="18">
        <v>0</v>
      </c>
      <c r="V1556" s="18">
        <v>100000</v>
      </c>
      <c r="W1556" t="s" s="19">
        <v>39</v>
      </c>
    </row>
    <row r="1557" ht="20.05" customHeight="1">
      <c r="A1557" s="15">
        <v>98</v>
      </c>
      <c r="B1557" t="s" s="16">
        <f>CONCATENATE($A1557,C1557,G1557,S1557,R1557)</f>
        <v>1763</v>
      </c>
      <c r="C1557" t="s" s="17">
        <v>37</v>
      </c>
      <c r="D1557" s="18">
        <v>4</v>
      </c>
      <c r="E1557" t="s" s="19">
        <v>1601</v>
      </c>
      <c r="F1557" s="18">
        <v>1</v>
      </c>
      <c r="G1557" s="18">
        <v>0</v>
      </c>
      <c r="H1557" t="s" s="19">
        <v>80</v>
      </c>
      <c r="I1557" t="s" s="19">
        <v>951</v>
      </c>
      <c r="J1557" s="18">
        <v>2696</v>
      </c>
      <c r="K1557" s="18">
        <v>1356</v>
      </c>
      <c r="L1557" s="18">
        <v>3808</v>
      </c>
      <c r="M1557" s="20">
        <v>0.178511</v>
      </c>
      <c r="N1557" s="18">
        <v>8</v>
      </c>
      <c r="O1557" s="18">
        <v>1</v>
      </c>
      <c r="P1557" s="18">
        <v>3</v>
      </c>
      <c r="Q1557" s="18">
        <v>0</v>
      </c>
      <c r="R1557" s="18">
        <v>3</v>
      </c>
      <c r="S1557" t="s" s="19">
        <v>38</v>
      </c>
      <c r="T1557" s="18">
        <v>0</v>
      </c>
      <c r="U1557" s="18">
        <v>0</v>
      </c>
      <c r="V1557" s="18">
        <v>100000</v>
      </c>
      <c r="W1557" t="s" s="19">
        <v>39</v>
      </c>
    </row>
    <row r="1558" ht="20.05" customHeight="1">
      <c r="A1558" s="15">
        <v>98</v>
      </c>
      <c r="B1558" t="s" s="16">
        <f>CONCATENATE($A1558,C1558,G1558,S1558,R1558)</f>
        <v>1764</v>
      </c>
      <c r="C1558" t="s" s="17">
        <v>37</v>
      </c>
      <c r="D1558" s="18">
        <v>4</v>
      </c>
      <c r="E1558" t="s" s="19">
        <v>1601</v>
      </c>
      <c r="F1558" s="18">
        <v>1</v>
      </c>
      <c r="G1558" s="18">
        <v>0</v>
      </c>
      <c r="H1558" t="s" s="19">
        <v>80</v>
      </c>
      <c r="I1558" t="s" s="19">
        <v>951</v>
      </c>
      <c r="J1558" s="18">
        <v>2696</v>
      </c>
      <c r="K1558" s="18">
        <v>1356</v>
      </c>
      <c r="L1558" s="18">
        <v>3808</v>
      </c>
      <c r="M1558" s="20">
        <v>0.179533</v>
      </c>
      <c r="N1558" s="18">
        <v>8</v>
      </c>
      <c r="O1558" s="18">
        <v>1</v>
      </c>
      <c r="P1558" s="18">
        <v>3</v>
      </c>
      <c r="Q1558" s="18">
        <v>0</v>
      </c>
      <c r="R1558" s="18">
        <v>5</v>
      </c>
      <c r="S1558" t="s" s="19">
        <v>38</v>
      </c>
      <c r="T1558" s="18">
        <v>0</v>
      </c>
      <c r="U1558" s="18">
        <v>0</v>
      </c>
      <c r="V1558" s="18">
        <v>100000</v>
      </c>
      <c r="W1558" t="s" s="19">
        <v>39</v>
      </c>
    </row>
    <row r="1559" ht="20.05" customHeight="1">
      <c r="A1559" s="15">
        <v>98</v>
      </c>
      <c r="B1559" t="s" s="16">
        <f>CONCATENATE($A1559,C1559,G1559,S1559,R1559)</f>
        <v>1765</v>
      </c>
      <c r="C1559" t="s" s="17">
        <v>37</v>
      </c>
      <c r="D1559" s="18">
        <v>4</v>
      </c>
      <c r="E1559" t="s" s="19">
        <v>1601</v>
      </c>
      <c r="F1559" s="18">
        <v>1</v>
      </c>
      <c r="G1559" s="18">
        <v>0</v>
      </c>
      <c r="H1559" t="s" s="19">
        <v>80</v>
      </c>
      <c r="I1559" t="s" s="19">
        <v>951</v>
      </c>
      <c r="J1559" s="18">
        <v>2696</v>
      </c>
      <c r="K1559" s="18">
        <v>1356</v>
      </c>
      <c r="L1559" s="18">
        <v>3808</v>
      </c>
      <c r="M1559" s="20">
        <v>0.180657</v>
      </c>
      <c r="N1559" s="18">
        <v>8</v>
      </c>
      <c r="O1559" s="18">
        <v>1</v>
      </c>
      <c r="P1559" s="18">
        <v>3</v>
      </c>
      <c r="Q1559" s="18">
        <v>0</v>
      </c>
      <c r="R1559" s="18">
        <v>1</v>
      </c>
      <c r="S1559" t="s" s="19">
        <v>43</v>
      </c>
      <c r="T1559" s="18">
        <v>0</v>
      </c>
      <c r="U1559" s="18">
        <v>0</v>
      </c>
      <c r="V1559" s="18">
        <v>100000</v>
      </c>
      <c r="W1559" t="s" s="19">
        <v>39</v>
      </c>
    </row>
    <row r="1560" ht="20.05" customHeight="1">
      <c r="A1560" s="15">
        <v>98</v>
      </c>
      <c r="B1560" t="s" s="16">
        <f>CONCATENATE($A1560,C1560,G1560,S1560,R1560)</f>
        <v>1766</v>
      </c>
      <c r="C1560" t="s" s="17">
        <v>37</v>
      </c>
      <c r="D1560" s="18">
        <v>4</v>
      </c>
      <c r="E1560" t="s" s="19">
        <v>1601</v>
      </c>
      <c r="F1560" s="18">
        <v>1</v>
      </c>
      <c r="G1560" s="18">
        <v>0</v>
      </c>
      <c r="H1560" t="s" s="19">
        <v>80</v>
      </c>
      <c r="I1560" t="s" s="19">
        <v>951</v>
      </c>
      <c r="J1560" s="18">
        <v>2696</v>
      </c>
      <c r="K1560" s="18">
        <v>1356</v>
      </c>
      <c r="L1560" s="18">
        <v>3808</v>
      </c>
      <c r="M1560" s="20">
        <v>0.17784</v>
      </c>
      <c r="N1560" s="18">
        <v>8</v>
      </c>
      <c r="O1560" s="18">
        <v>1</v>
      </c>
      <c r="P1560" s="18">
        <v>3</v>
      </c>
      <c r="Q1560" s="18">
        <v>0</v>
      </c>
      <c r="R1560" s="18">
        <v>3</v>
      </c>
      <c r="S1560" t="s" s="19">
        <v>43</v>
      </c>
      <c r="T1560" s="18">
        <v>0</v>
      </c>
      <c r="U1560" s="18">
        <v>0</v>
      </c>
      <c r="V1560" s="18">
        <v>100000</v>
      </c>
      <c r="W1560" t="s" s="19">
        <v>39</v>
      </c>
    </row>
    <row r="1561" ht="20.05" customHeight="1">
      <c r="A1561" s="15">
        <v>98</v>
      </c>
      <c r="B1561" t="s" s="16">
        <f>CONCATENATE($A1561,C1561,G1561,S1561,R1561)</f>
        <v>1767</v>
      </c>
      <c r="C1561" t="s" s="17">
        <v>37</v>
      </c>
      <c r="D1561" s="18">
        <v>4</v>
      </c>
      <c r="E1561" t="s" s="19">
        <v>1601</v>
      </c>
      <c r="F1561" s="18">
        <v>1</v>
      </c>
      <c r="G1561" s="18">
        <v>0</v>
      </c>
      <c r="H1561" t="s" s="19">
        <v>80</v>
      </c>
      <c r="I1561" t="s" s="19">
        <v>951</v>
      </c>
      <c r="J1561" s="18">
        <v>2696</v>
      </c>
      <c r="K1561" s="18">
        <v>1356</v>
      </c>
      <c r="L1561" s="18">
        <v>3808</v>
      </c>
      <c r="M1561" s="20">
        <v>0.179394</v>
      </c>
      <c r="N1561" s="18">
        <v>8</v>
      </c>
      <c r="O1561" s="18">
        <v>1</v>
      </c>
      <c r="P1561" s="18">
        <v>3</v>
      </c>
      <c r="Q1561" s="18">
        <v>0</v>
      </c>
      <c r="R1561" s="18">
        <v>5</v>
      </c>
      <c r="S1561" t="s" s="19">
        <v>43</v>
      </c>
      <c r="T1561" s="18">
        <v>0</v>
      </c>
      <c r="U1561" s="18">
        <v>0</v>
      </c>
      <c r="V1561" s="18">
        <v>100000</v>
      </c>
      <c r="W1561" t="s" s="19">
        <v>39</v>
      </c>
    </row>
    <row r="1562" ht="20.05" customHeight="1">
      <c r="A1562" s="15">
        <v>98</v>
      </c>
      <c r="B1562" t="s" s="16">
        <f>CONCATENATE($A1562,C1562,G1562,S1562,R1562)</f>
        <v>1768</v>
      </c>
      <c r="C1562" t="s" s="17">
        <v>37</v>
      </c>
      <c r="D1562" s="18">
        <v>4</v>
      </c>
      <c r="E1562" t="s" s="19">
        <v>1601</v>
      </c>
      <c r="F1562" s="18">
        <v>1</v>
      </c>
      <c r="G1562" s="18">
        <v>0</v>
      </c>
      <c r="H1562" t="s" s="19">
        <v>80</v>
      </c>
      <c r="I1562" t="s" s="19">
        <v>951</v>
      </c>
      <c r="J1562" s="18">
        <v>2696</v>
      </c>
      <c r="K1562" s="18">
        <v>1356</v>
      </c>
      <c r="L1562" s="18">
        <v>3808</v>
      </c>
      <c r="M1562" s="20">
        <v>0.179213</v>
      </c>
      <c r="N1562" s="18">
        <v>8</v>
      </c>
      <c r="O1562" s="18">
        <v>1</v>
      </c>
      <c r="P1562" s="18">
        <v>3</v>
      </c>
      <c r="Q1562" s="18">
        <v>0</v>
      </c>
      <c r="R1562" s="18">
        <v>1</v>
      </c>
      <c r="S1562" t="s" s="19">
        <v>47</v>
      </c>
      <c r="T1562" s="18">
        <v>0</v>
      </c>
      <c r="U1562" s="18">
        <v>0</v>
      </c>
      <c r="V1562" s="18">
        <v>100000</v>
      </c>
      <c r="W1562" t="s" s="19">
        <v>39</v>
      </c>
    </row>
    <row r="1563" ht="20.05" customHeight="1">
      <c r="A1563" s="15">
        <v>98</v>
      </c>
      <c r="B1563" t="s" s="16">
        <f>CONCATENATE($A1563,C1563,G1563,S1563,R1563)</f>
        <v>1769</v>
      </c>
      <c r="C1563" t="s" s="17">
        <v>37</v>
      </c>
      <c r="D1563" s="18">
        <v>4</v>
      </c>
      <c r="E1563" t="s" s="19">
        <v>1601</v>
      </c>
      <c r="F1563" s="18">
        <v>1</v>
      </c>
      <c r="G1563" s="18">
        <v>0</v>
      </c>
      <c r="H1563" t="s" s="19">
        <v>80</v>
      </c>
      <c r="I1563" t="s" s="19">
        <v>951</v>
      </c>
      <c r="J1563" s="18">
        <v>2696</v>
      </c>
      <c r="K1563" s="18">
        <v>1356</v>
      </c>
      <c r="L1563" s="18">
        <v>3808</v>
      </c>
      <c r="M1563" s="20">
        <v>0.178382</v>
      </c>
      <c r="N1563" s="18">
        <v>8</v>
      </c>
      <c r="O1563" s="18">
        <v>1</v>
      </c>
      <c r="P1563" s="18">
        <v>3</v>
      </c>
      <c r="Q1563" s="18">
        <v>0</v>
      </c>
      <c r="R1563" s="18">
        <v>3</v>
      </c>
      <c r="S1563" t="s" s="19">
        <v>47</v>
      </c>
      <c r="T1563" s="18">
        <v>0</v>
      </c>
      <c r="U1563" s="18">
        <v>0</v>
      </c>
      <c r="V1563" s="18">
        <v>100000</v>
      </c>
      <c r="W1563" t="s" s="19">
        <v>39</v>
      </c>
    </row>
    <row r="1564" ht="20.05" customHeight="1">
      <c r="A1564" s="15">
        <v>98</v>
      </c>
      <c r="B1564" t="s" s="16">
        <f>CONCATENATE($A1564,C1564,G1564,S1564,R1564)</f>
        <v>1770</v>
      </c>
      <c r="C1564" t="s" s="17">
        <v>37</v>
      </c>
      <c r="D1564" s="18">
        <v>4</v>
      </c>
      <c r="E1564" t="s" s="19">
        <v>1601</v>
      </c>
      <c r="F1564" s="18">
        <v>1</v>
      </c>
      <c r="G1564" s="18">
        <v>0</v>
      </c>
      <c r="H1564" t="s" s="19">
        <v>80</v>
      </c>
      <c r="I1564" t="s" s="19">
        <v>951</v>
      </c>
      <c r="J1564" s="18">
        <v>2696</v>
      </c>
      <c r="K1564" s="18">
        <v>1356</v>
      </c>
      <c r="L1564" s="18">
        <v>3808</v>
      </c>
      <c r="M1564" s="20">
        <v>0.179703</v>
      </c>
      <c r="N1564" s="18">
        <v>8</v>
      </c>
      <c r="O1564" s="18">
        <v>1</v>
      </c>
      <c r="P1564" s="18">
        <v>3</v>
      </c>
      <c r="Q1564" s="18">
        <v>0</v>
      </c>
      <c r="R1564" s="18">
        <v>5</v>
      </c>
      <c r="S1564" t="s" s="19">
        <v>47</v>
      </c>
      <c r="T1564" s="18">
        <v>0</v>
      </c>
      <c r="U1564" s="18">
        <v>0</v>
      </c>
      <c r="V1564" s="18">
        <v>100000</v>
      </c>
      <c r="W1564" t="s" s="19">
        <v>39</v>
      </c>
    </row>
    <row r="1565" ht="20.05" customHeight="1">
      <c r="A1565" s="15">
        <v>98</v>
      </c>
      <c r="B1565" t="s" s="16">
        <f>CONCATENATE($A1565,C1565,G1565,S1565,R1565)</f>
        <v>1771</v>
      </c>
      <c r="C1565" t="s" s="17">
        <v>31</v>
      </c>
      <c r="D1565" s="18">
        <v>4</v>
      </c>
      <c r="E1565" t="s" s="19">
        <v>1601</v>
      </c>
      <c r="F1565" s="18">
        <v>1</v>
      </c>
      <c r="G1565" s="18">
        <v>1</v>
      </c>
      <c r="H1565" t="s" s="19">
        <v>80</v>
      </c>
      <c r="I1565" t="s" s="19">
        <v>1761</v>
      </c>
      <c r="J1565" s="18">
        <v>5159</v>
      </c>
      <c r="K1565" s="18">
        <v>2593</v>
      </c>
      <c r="L1565" s="18">
        <v>7891</v>
      </c>
      <c r="M1565" s="20">
        <v>98.14239999999999</v>
      </c>
      <c r="N1565" s="18">
        <v>8</v>
      </c>
      <c r="O1565" s="18">
        <v>1</v>
      </c>
      <c r="P1565" t="s" s="19">
        <v>35</v>
      </c>
      <c r="Q1565" t="s" s="19">
        <v>35</v>
      </c>
      <c r="R1565" t="s" s="19">
        <v>35</v>
      </c>
      <c r="S1565" t="s" s="19">
        <v>35</v>
      </c>
      <c r="T1565" t="s" s="19">
        <v>35</v>
      </c>
      <c r="U1565" t="s" s="19">
        <v>35</v>
      </c>
      <c r="V1565" t="s" s="19">
        <v>35</v>
      </c>
      <c r="W1565" t="s" s="19">
        <v>35</v>
      </c>
    </row>
    <row r="1566" ht="20.05" customHeight="1">
      <c r="A1566" s="15">
        <v>98</v>
      </c>
      <c r="B1566" t="s" s="16">
        <f>CONCATENATE($A1566,C1566,G1566,S1566,R1566)</f>
        <v>1772</v>
      </c>
      <c r="C1566" t="s" s="17">
        <v>52</v>
      </c>
      <c r="D1566" s="18">
        <v>4</v>
      </c>
      <c r="E1566" t="s" s="19">
        <v>1601</v>
      </c>
      <c r="F1566" s="18">
        <v>1</v>
      </c>
      <c r="G1566" s="18">
        <v>1</v>
      </c>
      <c r="H1566" t="s" s="19">
        <v>80</v>
      </c>
      <c r="I1566" t="s" s="19">
        <v>896</v>
      </c>
      <c r="J1566" s="18">
        <v>1004</v>
      </c>
      <c r="K1566" s="18">
        <v>510</v>
      </c>
      <c r="L1566" s="18">
        <v>1127</v>
      </c>
      <c r="M1566" s="20">
        <v>0.232526</v>
      </c>
      <c r="N1566" s="18">
        <v>8</v>
      </c>
      <c r="O1566" s="18">
        <v>1</v>
      </c>
      <c r="P1566" t="s" s="19">
        <v>35</v>
      </c>
      <c r="Q1566" t="s" s="19">
        <v>35</v>
      </c>
      <c r="R1566" t="s" s="19">
        <v>35</v>
      </c>
      <c r="S1566" t="s" s="19">
        <v>35</v>
      </c>
      <c r="T1566" t="s" s="19">
        <v>35</v>
      </c>
      <c r="U1566" t="s" s="19">
        <v>35</v>
      </c>
      <c r="V1566" t="s" s="19">
        <v>35</v>
      </c>
      <c r="W1566" t="s" s="19">
        <v>35</v>
      </c>
    </row>
    <row r="1567" ht="20.05" customHeight="1">
      <c r="A1567" s="15">
        <v>98</v>
      </c>
      <c r="B1567" t="s" s="16">
        <f>CONCATENATE($A1567,C1567,G1567,S1567,R1567)</f>
        <v>1773</v>
      </c>
      <c r="C1567" t="s" s="17">
        <v>37</v>
      </c>
      <c r="D1567" s="18">
        <v>4</v>
      </c>
      <c r="E1567" t="s" s="19">
        <v>1601</v>
      </c>
      <c r="F1567" s="18">
        <v>1</v>
      </c>
      <c r="G1567" s="18">
        <v>1</v>
      </c>
      <c r="H1567" t="s" s="19">
        <v>80</v>
      </c>
      <c r="I1567" t="s" s="19">
        <v>951</v>
      </c>
      <c r="J1567" s="18">
        <v>2696</v>
      </c>
      <c r="K1567" s="18">
        <v>1356</v>
      </c>
      <c r="L1567" s="18">
        <v>3808</v>
      </c>
      <c r="M1567" s="20">
        <v>0.179402</v>
      </c>
      <c r="N1567" s="18">
        <v>8</v>
      </c>
      <c r="O1567" s="18">
        <v>1</v>
      </c>
      <c r="P1567" s="18">
        <v>3</v>
      </c>
      <c r="Q1567" s="18">
        <v>0</v>
      </c>
      <c r="R1567" s="18">
        <v>3</v>
      </c>
      <c r="S1567" t="s" s="19">
        <v>43</v>
      </c>
      <c r="T1567" s="18">
        <v>0</v>
      </c>
      <c r="U1567" s="18">
        <v>0</v>
      </c>
      <c r="V1567" s="18">
        <v>100000</v>
      </c>
      <c r="W1567" t="s" s="19">
        <v>55</v>
      </c>
    </row>
    <row r="1568" ht="20.05" customHeight="1">
      <c r="A1568" s="15">
        <v>98</v>
      </c>
      <c r="B1568" t="s" s="16">
        <f>CONCATENATE($A1568,C1568,G1568,S1568,R1568)</f>
        <v>1774</v>
      </c>
      <c r="C1568" t="s" s="17">
        <v>57</v>
      </c>
      <c r="D1568" s="18">
        <v>4</v>
      </c>
      <c r="E1568" t="s" s="19">
        <v>1601</v>
      </c>
      <c r="F1568" s="18">
        <v>0</v>
      </c>
      <c r="G1568" s="18">
        <v>0</v>
      </c>
      <c r="H1568" t="s" s="19">
        <v>80</v>
      </c>
      <c r="I1568" t="s" s="19">
        <v>909</v>
      </c>
      <c r="J1568" s="18">
        <v>5284</v>
      </c>
      <c r="K1568" s="18">
        <v>2650</v>
      </c>
      <c r="L1568" s="18">
        <v>8233</v>
      </c>
      <c r="M1568" s="20">
        <v>2.78012</v>
      </c>
      <c r="N1568" s="18">
        <v>4</v>
      </c>
      <c r="O1568" s="18">
        <v>1</v>
      </c>
      <c r="P1568" t="s" s="19">
        <v>35</v>
      </c>
      <c r="Q1568" t="s" s="19">
        <v>35</v>
      </c>
      <c r="R1568" t="s" s="19">
        <v>35</v>
      </c>
      <c r="S1568" t="s" s="19">
        <v>35</v>
      </c>
      <c r="T1568" t="s" s="19">
        <v>35</v>
      </c>
      <c r="U1568" t="s" s="19">
        <v>35</v>
      </c>
      <c r="V1568" t="s" s="19">
        <v>35</v>
      </c>
      <c r="W1568" t="s" s="19">
        <v>35</v>
      </c>
    </row>
    <row r="1569" ht="20.05" customHeight="1">
      <c r="A1569" s="15">
        <v>98</v>
      </c>
      <c r="B1569" t="s" s="16">
        <f>CONCATENATE($A1569,C1569,G1569,S1569,R1569)</f>
        <v>1775</v>
      </c>
      <c r="C1569" t="s" s="17">
        <v>60</v>
      </c>
      <c r="D1569" s="18">
        <v>4</v>
      </c>
      <c r="E1569" t="s" s="19">
        <v>1601</v>
      </c>
      <c r="F1569" s="18">
        <v>0</v>
      </c>
      <c r="G1569" s="18">
        <v>0</v>
      </c>
      <c r="H1569" t="s" s="19">
        <v>80</v>
      </c>
      <c r="I1569" t="s" s="19">
        <v>909</v>
      </c>
      <c r="J1569" s="18">
        <v>5992</v>
      </c>
      <c r="K1569" s="18">
        <v>3004</v>
      </c>
      <c r="L1569" s="18">
        <v>9612</v>
      </c>
      <c r="M1569" s="20">
        <v>47.709</v>
      </c>
      <c r="N1569" s="18">
        <v>4</v>
      </c>
      <c r="O1569" s="18">
        <v>1</v>
      </c>
      <c r="P1569" t="s" s="19">
        <v>35</v>
      </c>
      <c r="Q1569" t="s" s="19">
        <v>35</v>
      </c>
      <c r="R1569" t="s" s="19">
        <v>35</v>
      </c>
      <c r="S1569" t="s" s="19">
        <v>35</v>
      </c>
      <c r="T1569" t="s" s="19">
        <v>35</v>
      </c>
      <c r="U1569" t="s" s="19">
        <v>35</v>
      </c>
      <c r="V1569" t="s" s="19">
        <v>35</v>
      </c>
      <c r="W1569" t="s" s="19">
        <v>35</v>
      </c>
    </row>
    <row r="1570" ht="20.05" customHeight="1">
      <c r="A1570" s="15">
        <v>98</v>
      </c>
      <c r="B1570" t="s" s="16">
        <f>CONCATENATE($A1570,C1570,G1570,S1570,R1570)</f>
        <v>1776</v>
      </c>
      <c r="C1570" t="s" s="17">
        <v>62</v>
      </c>
      <c r="D1570" s="18">
        <v>4</v>
      </c>
      <c r="E1570" t="s" s="19">
        <v>1601</v>
      </c>
      <c r="F1570" s="18">
        <v>0</v>
      </c>
      <c r="G1570" s="18">
        <v>0</v>
      </c>
      <c r="H1570" t="s" s="19">
        <v>80</v>
      </c>
      <c r="I1570" t="s" s="19">
        <v>909</v>
      </c>
      <c r="J1570" s="18">
        <v>4812</v>
      </c>
      <c r="K1570" s="18">
        <v>2414</v>
      </c>
      <c r="L1570" s="18">
        <v>7329</v>
      </c>
      <c r="M1570" s="20">
        <v>2.8492</v>
      </c>
      <c r="N1570" s="18">
        <v>4</v>
      </c>
      <c r="O1570" s="18">
        <v>1</v>
      </c>
      <c r="P1570" t="s" s="19">
        <v>35</v>
      </c>
      <c r="Q1570" t="s" s="19">
        <v>35</v>
      </c>
      <c r="R1570" t="s" s="19">
        <v>35</v>
      </c>
      <c r="S1570" t="s" s="19">
        <v>35</v>
      </c>
      <c r="T1570" t="s" s="19">
        <v>35</v>
      </c>
      <c r="U1570" t="s" s="19">
        <v>35</v>
      </c>
      <c r="V1570" t="s" s="19">
        <v>35</v>
      </c>
      <c r="W1570" t="s" s="19">
        <v>35</v>
      </c>
    </row>
    <row r="1571" ht="20.05" customHeight="1">
      <c r="A1571" s="15">
        <v>99</v>
      </c>
      <c r="B1571" t="s" s="16">
        <f>CONCATENATE($A1571,C1571,G1571,S1571,R1571)</f>
        <v>1777</v>
      </c>
      <c r="C1571" t="s" s="17">
        <v>31</v>
      </c>
      <c r="D1571" s="18">
        <v>4</v>
      </c>
      <c r="E1571" t="s" s="19">
        <v>990</v>
      </c>
      <c r="F1571" s="18">
        <v>0</v>
      </c>
      <c r="G1571" s="18">
        <v>0</v>
      </c>
      <c r="H1571" t="s" s="19">
        <v>33</v>
      </c>
      <c r="I1571" t="s" s="19">
        <v>1699</v>
      </c>
      <c r="J1571" s="18">
        <v>8304</v>
      </c>
      <c r="K1571" s="18">
        <v>4160</v>
      </c>
      <c r="L1571" s="18">
        <v>13502</v>
      </c>
      <c r="M1571" s="20">
        <v>0.174277</v>
      </c>
      <c r="N1571" s="18">
        <v>8</v>
      </c>
      <c r="O1571" s="18">
        <v>1</v>
      </c>
      <c r="P1571" t="s" s="19">
        <v>35</v>
      </c>
      <c r="Q1571" t="s" s="19">
        <v>35</v>
      </c>
      <c r="R1571" t="s" s="19">
        <v>35</v>
      </c>
      <c r="S1571" t="s" s="19">
        <v>35</v>
      </c>
      <c r="T1571" t="s" s="19">
        <v>35</v>
      </c>
      <c r="U1571" t="s" s="19">
        <v>35</v>
      </c>
      <c r="V1571" t="s" s="19">
        <v>35</v>
      </c>
      <c r="W1571" t="s" s="19">
        <v>35</v>
      </c>
    </row>
    <row r="1572" ht="20.05" customHeight="1">
      <c r="A1572" s="15">
        <v>99</v>
      </c>
      <c r="B1572" t="s" s="16">
        <f>CONCATENATE($A1572,C1572,G1572,S1572,R1572)</f>
        <v>1778</v>
      </c>
      <c r="C1572" t="s" s="17">
        <v>37</v>
      </c>
      <c r="D1572" s="18">
        <v>4</v>
      </c>
      <c r="E1572" t="s" s="19">
        <v>990</v>
      </c>
      <c r="F1572" s="18">
        <v>0</v>
      </c>
      <c r="G1572" s="18">
        <v>0</v>
      </c>
      <c r="H1572" t="s" s="19">
        <v>33</v>
      </c>
      <c r="I1572" t="s" s="19">
        <v>1699</v>
      </c>
      <c r="J1572" s="18">
        <v>8304</v>
      </c>
      <c r="K1572" s="18">
        <v>4160</v>
      </c>
      <c r="L1572" s="18">
        <v>13502</v>
      </c>
      <c r="M1572" s="20">
        <v>0.631291</v>
      </c>
      <c r="N1572" s="18">
        <v>8</v>
      </c>
      <c r="O1572" s="18">
        <v>1</v>
      </c>
      <c r="P1572" s="18">
        <v>7</v>
      </c>
      <c r="Q1572" s="18">
        <v>6</v>
      </c>
      <c r="R1572" s="18">
        <v>1</v>
      </c>
      <c r="S1572" t="s" s="19">
        <v>38</v>
      </c>
      <c r="T1572" s="18">
        <v>0</v>
      </c>
      <c r="U1572" s="18">
        <v>0</v>
      </c>
      <c r="V1572" s="18">
        <v>100000</v>
      </c>
      <c r="W1572" t="s" s="19">
        <v>39</v>
      </c>
    </row>
    <row r="1573" ht="20.05" customHeight="1">
      <c r="A1573" s="15">
        <v>99</v>
      </c>
      <c r="B1573" t="s" s="16">
        <f>CONCATENATE($A1573,C1573,G1573,S1573,R1573)</f>
        <v>1779</v>
      </c>
      <c r="C1573" t="s" s="17">
        <v>37</v>
      </c>
      <c r="D1573" s="18">
        <v>4</v>
      </c>
      <c r="E1573" t="s" s="19">
        <v>990</v>
      </c>
      <c r="F1573" s="18">
        <v>0</v>
      </c>
      <c r="G1573" s="18">
        <v>0</v>
      </c>
      <c r="H1573" t="s" s="19">
        <v>33</v>
      </c>
      <c r="I1573" t="s" s="19">
        <v>1699</v>
      </c>
      <c r="J1573" s="18">
        <v>8304</v>
      </c>
      <c r="K1573" s="18">
        <v>4160</v>
      </c>
      <c r="L1573" s="18">
        <v>13502</v>
      </c>
      <c r="M1573" s="20">
        <v>0.316558</v>
      </c>
      <c r="N1573" s="18">
        <v>8</v>
      </c>
      <c r="O1573" s="18">
        <v>1</v>
      </c>
      <c r="P1573" s="18">
        <v>4</v>
      </c>
      <c r="Q1573" s="18">
        <v>3</v>
      </c>
      <c r="R1573" s="18">
        <v>3</v>
      </c>
      <c r="S1573" t="s" s="19">
        <v>38</v>
      </c>
      <c r="T1573" s="18">
        <v>0</v>
      </c>
      <c r="U1573" s="18">
        <v>0</v>
      </c>
      <c r="V1573" s="18">
        <v>100000</v>
      </c>
      <c r="W1573" t="s" s="19">
        <v>39</v>
      </c>
    </row>
    <row r="1574" ht="20.05" customHeight="1">
      <c r="A1574" s="15">
        <v>99</v>
      </c>
      <c r="B1574" t="s" s="16">
        <f>CONCATENATE($A1574,C1574,G1574,S1574,R1574)</f>
        <v>1780</v>
      </c>
      <c r="C1574" t="s" s="17">
        <v>37</v>
      </c>
      <c r="D1574" s="18">
        <v>4</v>
      </c>
      <c r="E1574" t="s" s="19">
        <v>990</v>
      </c>
      <c r="F1574" s="18">
        <v>0</v>
      </c>
      <c r="G1574" s="18">
        <v>0</v>
      </c>
      <c r="H1574" t="s" s="19">
        <v>33</v>
      </c>
      <c r="I1574" t="s" s="19">
        <v>1699</v>
      </c>
      <c r="J1574" s="18">
        <v>8304</v>
      </c>
      <c r="K1574" s="18">
        <v>4160</v>
      </c>
      <c r="L1574" s="18">
        <v>13502</v>
      </c>
      <c r="M1574" s="20">
        <v>0.19104</v>
      </c>
      <c r="N1574" s="18">
        <v>8</v>
      </c>
      <c r="O1574" s="18">
        <v>1</v>
      </c>
      <c r="P1574" s="18">
        <v>3</v>
      </c>
      <c r="Q1574" s="18">
        <v>2</v>
      </c>
      <c r="R1574" s="18">
        <v>5</v>
      </c>
      <c r="S1574" t="s" s="19">
        <v>38</v>
      </c>
      <c r="T1574" s="18">
        <v>0</v>
      </c>
      <c r="U1574" s="18">
        <v>0</v>
      </c>
      <c r="V1574" s="18">
        <v>100000</v>
      </c>
      <c r="W1574" t="s" s="19">
        <v>39</v>
      </c>
    </row>
    <row r="1575" ht="20.05" customHeight="1">
      <c r="A1575" s="15">
        <v>99</v>
      </c>
      <c r="B1575" t="s" s="16">
        <f>CONCATENATE($A1575,C1575,G1575,S1575,R1575)</f>
        <v>1781</v>
      </c>
      <c r="C1575" t="s" s="17">
        <v>37</v>
      </c>
      <c r="D1575" s="18">
        <v>4</v>
      </c>
      <c r="E1575" t="s" s="19">
        <v>990</v>
      </c>
      <c r="F1575" s="18">
        <v>0</v>
      </c>
      <c r="G1575" s="18">
        <v>0</v>
      </c>
      <c r="H1575" t="s" s="19">
        <v>33</v>
      </c>
      <c r="I1575" t="s" s="19">
        <v>1699</v>
      </c>
      <c r="J1575" s="18">
        <v>8304</v>
      </c>
      <c r="K1575" s="18">
        <v>4160</v>
      </c>
      <c r="L1575" s="18">
        <v>13502</v>
      </c>
      <c r="M1575" s="20">
        <v>0.636615</v>
      </c>
      <c r="N1575" s="18">
        <v>8</v>
      </c>
      <c r="O1575" s="18">
        <v>1</v>
      </c>
      <c r="P1575" s="18">
        <v>7</v>
      </c>
      <c r="Q1575" s="18">
        <v>6</v>
      </c>
      <c r="R1575" s="18">
        <v>1</v>
      </c>
      <c r="S1575" t="s" s="19">
        <v>43</v>
      </c>
      <c r="T1575" s="18">
        <v>0</v>
      </c>
      <c r="U1575" s="18">
        <v>0</v>
      </c>
      <c r="V1575" s="18">
        <v>100000</v>
      </c>
      <c r="W1575" t="s" s="19">
        <v>39</v>
      </c>
    </row>
    <row r="1576" ht="20.05" customHeight="1">
      <c r="A1576" s="15">
        <v>99</v>
      </c>
      <c r="B1576" t="s" s="16">
        <f>CONCATENATE($A1576,C1576,G1576,S1576,R1576)</f>
        <v>1782</v>
      </c>
      <c r="C1576" t="s" s="17">
        <v>37</v>
      </c>
      <c r="D1576" s="18">
        <v>4</v>
      </c>
      <c r="E1576" t="s" s="19">
        <v>990</v>
      </c>
      <c r="F1576" s="18">
        <v>0</v>
      </c>
      <c r="G1576" s="18">
        <v>0</v>
      </c>
      <c r="H1576" t="s" s="19">
        <v>33</v>
      </c>
      <c r="I1576" t="s" s="19">
        <v>1699</v>
      </c>
      <c r="J1576" s="18">
        <v>8304</v>
      </c>
      <c r="K1576" s="18">
        <v>4160</v>
      </c>
      <c r="L1576" s="18">
        <v>13502</v>
      </c>
      <c r="M1576" s="20">
        <v>0.31726</v>
      </c>
      <c r="N1576" s="18">
        <v>8</v>
      </c>
      <c r="O1576" s="18">
        <v>1</v>
      </c>
      <c r="P1576" s="18">
        <v>4</v>
      </c>
      <c r="Q1576" s="18">
        <v>3</v>
      </c>
      <c r="R1576" s="18">
        <v>3</v>
      </c>
      <c r="S1576" t="s" s="19">
        <v>43</v>
      </c>
      <c r="T1576" s="18">
        <v>0</v>
      </c>
      <c r="U1576" s="18">
        <v>0</v>
      </c>
      <c r="V1576" s="18">
        <v>100000</v>
      </c>
      <c r="W1576" t="s" s="19">
        <v>39</v>
      </c>
    </row>
    <row r="1577" ht="20.05" customHeight="1">
      <c r="A1577" s="15">
        <v>99</v>
      </c>
      <c r="B1577" t="s" s="16">
        <f>CONCATENATE($A1577,C1577,G1577,S1577,R1577)</f>
        <v>1783</v>
      </c>
      <c r="C1577" t="s" s="17">
        <v>37</v>
      </c>
      <c r="D1577" s="18">
        <v>4</v>
      </c>
      <c r="E1577" t="s" s="19">
        <v>990</v>
      </c>
      <c r="F1577" s="18">
        <v>0</v>
      </c>
      <c r="G1577" s="18">
        <v>0</v>
      </c>
      <c r="H1577" t="s" s="19">
        <v>33</v>
      </c>
      <c r="I1577" t="s" s="19">
        <v>1699</v>
      </c>
      <c r="J1577" s="18">
        <v>8304</v>
      </c>
      <c r="K1577" s="18">
        <v>4160</v>
      </c>
      <c r="L1577" s="18">
        <v>13502</v>
      </c>
      <c r="M1577" s="20">
        <v>0.18931</v>
      </c>
      <c r="N1577" s="18">
        <v>8</v>
      </c>
      <c r="O1577" s="18">
        <v>1</v>
      </c>
      <c r="P1577" s="18">
        <v>3</v>
      </c>
      <c r="Q1577" s="18">
        <v>2</v>
      </c>
      <c r="R1577" s="18">
        <v>5</v>
      </c>
      <c r="S1577" t="s" s="19">
        <v>43</v>
      </c>
      <c r="T1577" s="18">
        <v>0</v>
      </c>
      <c r="U1577" s="18">
        <v>0</v>
      </c>
      <c r="V1577" s="18">
        <v>100000</v>
      </c>
      <c r="W1577" t="s" s="19">
        <v>39</v>
      </c>
    </row>
    <row r="1578" ht="20.05" customHeight="1">
      <c r="A1578" s="15">
        <v>99</v>
      </c>
      <c r="B1578" t="s" s="16">
        <f>CONCATENATE($A1578,C1578,G1578,S1578,R1578)</f>
        <v>1784</v>
      </c>
      <c r="C1578" t="s" s="17">
        <v>37</v>
      </c>
      <c r="D1578" s="18">
        <v>4</v>
      </c>
      <c r="E1578" t="s" s="19">
        <v>990</v>
      </c>
      <c r="F1578" s="18">
        <v>0</v>
      </c>
      <c r="G1578" s="18">
        <v>0</v>
      </c>
      <c r="H1578" t="s" s="19">
        <v>33</v>
      </c>
      <c r="I1578" t="s" s="19">
        <v>1699</v>
      </c>
      <c r="J1578" s="18">
        <v>8304</v>
      </c>
      <c r="K1578" s="18">
        <v>4160</v>
      </c>
      <c r="L1578" s="18">
        <v>13502</v>
      </c>
      <c r="M1578" s="20">
        <v>0.6363</v>
      </c>
      <c r="N1578" s="18">
        <v>8</v>
      </c>
      <c r="O1578" s="18">
        <v>1</v>
      </c>
      <c r="P1578" s="18">
        <v>7</v>
      </c>
      <c r="Q1578" s="18">
        <v>6</v>
      </c>
      <c r="R1578" s="18">
        <v>1</v>
      </c>
      <c r="S1578" t="s" s="19">
        <v>47</v>
      </c>
      <c r="T1578" s="18">
        <v>0</v>
      </c>
      <c r="U1578" s="18">
        <v>0</v>
      </c>
      <c r="V1578" s="18">
        <v>100000</v>
      </c>
      <c r="W1578" t="s" s="19">
        <v>39</v>
      </c>
    </row>
    <row r="1579" ht="20.05" customHeight="1">
      <c r="A1579" s="15">
        <v>99</v>
      </c>
      <c r="B1579" t="s" s="16">
        <f>CONCATENATE($A1579,C1579,G1579,S1579,R1579)</f>
        <v>1785</v>
      </c>
      <c r="C1579" t="s" s="17">
        <v>37</v>
      </c>
      <c r="D1579" s="18">
        <v>4</v>
      </c>
      <c r="E1579" t="s" s="19">
        <v>990</v>
      </c>
      <c r="F1579" s="18">
        <v>0</v>
      </c>
      <c r="G1579" s="18">
        <v>0</v>
      </c>
      <c r="H1579" t="s" s="19">
        <v>33</v>
      </c>
      <c r="I1579" t="s" s="19">
        <v>1699</v>
      </c>
      <c r="J1579" s="18">
        <v>8304</v>
      </c>
      <c r="K1579" s="18">
        <v>4160</v>
      </c>
      <c r="L1579" s="18">
        <v>13502</v>
      </c>
      <c r="M1579" s="20">
        <v>0.318572</v>
      </c>
      <c r="N1579" s="18">
        <v>8</v>
      </c>
      <c r="O1579" s="18">
        <v>1</v>
      </c>
      <c r="P1579" s="18">
        <v>4</v>
      </c>
      <c r="Q1579" s="18">
        <v>3</v>
      </c>
      <c r="R1579" s="18">
        <v>3</v>
      </c>
      <c r="S1579" t="s" s="19">
        <v>47</v>
      </c>
      <c r="T1579" s="18">
        <v>0</v>
      </c>
      <c r="U1579" s="18">
        <v>0</v>
      </c>
      <c r="V1579" s="18">
        <v>100000</v>
      </c>
      <c r="W1579" t="s" s="19">
        <v>39</v>
      </c>
    </row>
    <row r="1580" ht="20.05" customHeight="1">
      <c r="A1580" s="15">
        <v>99</v>
      </c>
      <c r="B1580" t="s" s="16">
        <f>CONCATENATE($A1580,C1580,G1580,S1580,R1580)</f>
        <v>1786</v>
      </c>
      <c r="C1580" t="s" s="17">
        <v>37</v>
      </c>
      <c r="D1580" s="18">
        <v>4</v>
      </c>
      <c r="E1580" t="s" s="19">
        <v>990</v>
      </c>
      <c r="F1580" s="18">
        <v>0</v>
      </c>
      <c r="G1580" s="18">
        <v>0</v>
      </c>
      <c r="H1580" t="s" s="19">
        <v>33</v>
      </c>
      <c r="I1580" t="s" s="19">
        <v>1699</v>
      </c>
      <c r="J1580" s="18">
        <v>8304</v>
      </c>
      <c r="K1580" s="18">
        <v>4160</v>
      </c>
      <c r="L1580" s="18">
        <v>13502</v>
      </c>
      <c r="M1580" s="20">
        <v>0.189784</v>
      </c>
      <c r="N1580" s="18">
        <v>8</v>
      </c>
      <c r="O1580" s="18">
        <v>1</v>
      </c>
      <c r="P1580" s="18">
        <v>3</v>
      </c>
      <c r="Q1580" s="18">
        <v>2</v>
      </c>
      <c r="R1580" s="18">
        <v>5</v>
      </c>
      <c r="S1580" t="s" s="19">
        <v>47</v>
      </c>
      <c r="T1580" s="18">
        <v>0</v>
      </c>
      <c r="U1580" s="18">
        <v>0</v>
      </c>
      <c r="V1580" s="18">
        <v>100000</v>
      </c>
      <c r="W1580" t="s" s="19">
        <v>39</v>
      </c>
    </row>
    <row r="1581" ht="20.05" customHeight="1">
      <c r="A1581" s="15">
        <v>99</v>
      </c>
      <c r="B1581" t="s" s="16">
        <f>CONCATENATE($A1581,C1581,G1581,S1581,R1581)</f>
        <v>1787</v>
      </c>
      <c r="C1581" t="s" s="17">
        <v>31</v>
      </c>
      <c r="D1581" s="18">
        <v>4</v>
      </c>
      <c r="E1581" t="s" s="19">
        <v>990</v>
      </c>
      <c r="F1581" s="18">
        <v>0</v>
      </c>
      <c r="G1581" s="18">
        <v>1</v>
      </c>
      <c r="H1581" t="s" s="19">
        <v>33</v>
      </c>
      <c r="I1581" t="s" s="19">
        <v>1699</v>
      </c>
      <c r="J1581" s="18">
        <v>8322</v>
      </c>
      <c r="K1581" s="18">
        <v>4178</v>
      </c>
      <c r="L1581" s="18">
        <v>13538</v>
      </c>
      <c r="M1581" s="20">
        <v>0.173729</v>
      </c>
      <c r="N1581" s="18">
        <v>8</v>
      </c>
      <c r="O1581" s="18">
        <v>1</v>
      </c>
      <c r="P1581" t="s" s="19">
        <v>35</v>
      </c>
      <c r="Q1581" t="s" s="19">
        <v>35</v>
      </c>
      <c r="R1581" t="s" s="19">
        <v>35</v>
      </c>
      <c r="S1581" t="s" s="19">
        <v>35</v>
      </c>
      <c r="T1581" t="s" s="19">
        <v>35</v>
      </c>
      <c r="U1581" t="s" s="19">
        <v>35</v>
      </c>
      <c r="V1581" t="s" s="19">
        <v>35</v>
      </c>
      <c r="W1581" t="s" s="19">
        <v>35</v>
      </c>
    </row>
    <row r="1582" ht="20.05" customHeight="1">
      <c r="A1582" s="15">
        <v>99</v>
      </c>
      <c r="B1582" t="s" s="16">
        <f>CONCATENATE($A1582,C1582,G1582,S1582,R1582)</f>
        <v>1788</v>
      </c>
      <c r="C1582" t="s" s="17">
        <v>52</v>
      </c>
      <c r="D1582" s="18">
        <v>4</v>
      </c>
      <c r="E1582" t="s" s="19">
        <v>990</v>
      </c>
      <c r="F1582" s="18">
        <v>0</v>
      </c>
      <c r="G1582" s="18">
        <v>1</v>
      </c>
      <c r="H1582" t="s" s="19">
        <v>33</v>
      </c>
      <c r="I1582" t="s" s="19">
        <v>896</v>
      </c>
      <c r="J1582" s="18">
        <v>1224</v>
      </c>
      <c r="K1582" s="18">
        <v>620</v>
      </c>
      <c r="L1582" s="18">
        <v>1410</v>
      </c>
      <c r="M1582" s="20">
        <v>3.27047</v>
      </c>
      <c r="N1582" s="18">
        <v>8</v>
      </c>
      <c r="O1582" s="18">
        <v>1</v>
      </c>
      <c r="P1582" t="s" s="19">
        <v>35</v>
      </c>
      <c r="Q1582" t="s" s="19">
        <v>35</v>
      </c>
      <c r="R1582" t="s" s="19">
        <v>35</v>
      </c>
      <c r="S1582" t="s" s="19">
        <v>35</v>
      </c>
      <c r="T1582" t="s" s="19">
        <v>35</v>
      </c>
      <c r="U1582" t="s" s="19">
        <v>35</v>
      </c>
      <c r="V1582" t="s" s="19">
        <v>35</v>
      </c>
      <c r="W1582" t="s" s="19">
        <v>35</v>
      </c>
    </row>
    <row r="1583" ht="20.05" customHeight="1">
      <c r="A1583" s="15">
        <v>99</v>
      </c>
      <c r="B1583" t="s" s="16">
        <f>CONCATENATE($A1583,C1583,G1583,S1583,R1583)</f>
        <v>1789</v>
      </c>
      <c r="C1583" t="s" s="17">
        <v>37</v>
      </c>
      <c r="D1583" s="18">
        <v>4</v>
      </c>
      <c r="E1583" t="s" s="19">
        <v>990</v>
      </c>
      <c r="F1583" s="18">
        <v>0</v>
      </c>
      <c r="G1583" s="18">
        <v>1</v>
      </c>
      <c r="H1583" t="s" s="19">
        <v>33</v>
      </c>
      <c r="I1583" t="s" s="19">
        <v>1699</v>
      </c>
      <c r="J1583" s="18">
        <v>8304</v>
      </c>
      <c r="K1583" s="18">
        <v>4160</v>
      </c>
      <c r="L1583" s="18">
        <v>13502</v>
      </c>
      <c r="M1583" s="20">
        <v>0.317582</v>
      </c>
      <c r="N1583" s="18">
        <v>8</v>
      </c>
      <c r="O1583" s="18">
        <v>1</v>
      </c>
      <c r="P1583" s="18">
        <v>4</v>
      </c>
      <c r="Q1583" s="18">
        <v>3</v>
      </c>
      <c r="R1583" s="18">
        <v>3</v>
      </c>
      <c r="S1583" t="s" s="19">
        <v>43</v>
      </c>
      <c r="T1583" s="18">
        <v>0</v>
      </c>
      <c r="U1583" s="18">
        <v>0</v>
      </c>
      <c r="V1583" s="18">
        <v>100000</v>
      </c>
      <c r="W1583" t="s" s="19">
        <v>55</v>
      </c>
    </row>
    <row r="1584" ht="20.05" customHeight="1">
      <c r="A1584" s="15">
        <v>99</v>
      </c>
      <c r="B1584" t="s" s="16">
        <f>CONCATENATE($A1584,C1584,G1584,S1584,R1584)</f>
        <v>1790</v>
      </c>
      <c r="C1584" t="s" s="17">
        <v>57</v>
      </c>
      <c r="D1584" s="18">
        <v>4</v>
      </c>
      <c r="E1584" t="s" s="19">
        <v>990</v>
      </c>
      <c r="F1584" s="18">
        <v>0</v>
      </c>
      <c r="G1584" s="18">
        <v>0</v>
      </c>
      <c r="H1584" t="s" s="19">
        <v>80</v>
      </c>
      <c r="I1584" t="s" s="19">
        <v>909</v>
      </c>
      <c r="J1584" s="18">
        <v>12392</v>
      </c>
      <c r="K1584" s="18">
        <v>6204</v>
      </c>
      <c r="L1584" s="18">
        <v>21342</v>
      </c>
      <c r="M1584" s="20">
        <v>1012.34</v>
      </c>
      <c r="N1584" s="18">
        <v>4</v>
      </c>
      <c r="O1584" s="18">
        <v>1</v>
      </c>
      <c r="P1584" t="s" s="19">
        <v>35</v>
      </c>
      <c r="Q1584" t="s" s="19">
        <v>35</v>
      </c>
      <c r="R1584" t="s" s="19">
        <v>35</v>
      </c>
      <c r="S1584" t="s" s="19">
        <v>35</v>
      </c>
      <c r="T1584" t="s" s="19">
        <v>35</v>
      </c>
      <c r="U1584" t="s" s="19">
        <v>35</v>
      </c>
      <c r="V1584" t="s" s="19">
        <v>35</v>
      </c>
      <c r="W1584" t="s" s="19">
        <v>35</v>
      </c>
    </row>
    <row r="1585" ht="20.05" customHeight="1">
      <c r="A1585" s="15">
        <v>99</v>
      </c>
      <c r="B1585" t="s" s="16">
        <f>CONCATENATE($A1585,C1585,G1585,S1585,R1585)</f>
        <v>1791</v>
      </c>
      <c r="C1585" t="s" s="17">
        <v>60</v>
      </c>
      <c r="D1585" s="18">
        <v>4</v>
      </c>
      <c r="E1585" t="s" s="19">
        <v>990</v>
      </c>
      <c r="F1585" s="18">
        <v>0</v>
      </c>
      <c r="G1585" s="18">
        <v>0</v>
      </c>
      <c r="H1585" t="s" s="19">
        <v>80</v>
      </c>
      <c r="I1585" t="s" s="19">
        <v>909</v>
      </c>
      <c r="J1585" s="18">
        <v>12392</v>
      </c>
      <c r="K1585" s="18">
        <v>6204</v>
      </c>
      <c r="L1585" s="18">
        <v>21342</v>
      </c>
      <c r="M1585" s="20">
        <v>909.543</v>
      </c>
      <c r="N1585" s="18">
        <v>4</v>
      </c>
      <c r="O1585" s="18">
        <v>1</v>
      </c>
      <c r="P1585" t="s" s="19">
        <v>35</v>
      </c>
      <c r="Q1585" t="s" s="19">
        <v>35</v>
      </c>
      <c r="R1585" t="s" s="19">
        <v>35</v>
      </c>
      <c r="S1585" t="s" s="19">
        <v>35</v>
      </c>
      <c r="T1585" t="s" s="19">
        <v>35</v>
      </c>
      <c r="U1585" t="s" s="19">
        <v>35</v>
      </c>
      <c r="V1585" t="s" s="19">
        <v>35</v>
      </c>
      <c r="W1585" t="s" s="19">
        <v>35</v>
      </c>
    </row>
    <row r="1586" ht="20.05" customHeight="1">
      <c r="A1586" s="15">
        <v>99</v>
      </c>
      <c r="B1586" t="s" s="16">
        <f>CONCATENATE($A1586,C1586,G1586,S1586,R1586)</f>
        <v>1792</v>
      </c>
      <c r="C1586" t="s" s="17">
        <v>62</v>
      </c>
      <c r="D1586" s="18">
        <v>4</v>
      </c>
      <c r="E1586" t="s" s="19">
        <v>990</v>
      </c>
      <c r="F1586" s="18">
        <v>0</v>
      </c>
      <c r="G1586" s="18">
        <v>0</v>
      </c>
      <c r="H1586" t="s" s="19">
        <v>63</v>
      </c>
      <c r="I1586" t="s" s="19">
        <v>909</v>
      </c>
      <c r="J1586" s="18">
        <v>9552</v>
      </c>
      <c r="K1586" s="18">
        <v>4784</v>
      </c>
      <c r="L1586" s="18">
        <v>15820</v>
      </c>
      <c r="M1586" s="20">
        <v>1800.16</v>
      </c>
      <c r="N1586" s="18">
        <v>4</v>
      </c>
      <c r="O1586" s="18">
        <v>1</v>
      </c>
      <c r="P1586" t="s" s="19">
        <v>35</v>
      </c>
      <c r="Q1586" t="s" s="19">
        <v>35</v>
      </c>
      <c r="R1586" t="s" s="19">
        <v>35</v>
      </c>
      <c r="S1586" t="s" s="19">
        <v>35</v>
      </c>
      <c r="T1586" t="s" s="19">
        <v>35</v>
      </c>
      <c r="U1586" t="s" s="19">
        <v>35</v>
      </c>
      <c r="V1586" t="s" s="19">
        <v>35</v>
      </c>
      <c r="W1586" t="s" s="19">
        <v>35</v>
      </c>
    </row>
    <row r="1587" ht="20.05" customHeight="1">
      <c r="A1587" s="15">
        <v>100</v>
      </c>
      <c r="B1587" t="s" s="16">
        <f>CONCATENATE($A1587,C1587,G1587,S1587,R1587)</f>
        <v>1793</v>
      </c>
      <c r="C1587" t="s" s="17">
        <v>31</v>
      </c>
      <c r="D1587" s="18">
        <v>5</v>
      </c>
      <c r="E1587" t="s" s="19">
        <v>1794</v>
      </c>
      <c r="F1587" s="18">
        <v>0</v>
      </c>
      <c r="G1587" s="18">
        <v>0</v>
      </c>
      <c r="H1587" t="s" s="19">
        <v>33</v>
      </c>
      <c r="I1587" t="s" s="19">
        <v>1795</v>
      </c>
      <c r="J1587" s="18">
        <v>8308</v>
      </c>
      <c r="K1587" s="18">
        <v>4164</v>
      </c>
      <c r="L1587" s="18">
        <v>12405</v>
      </c>
      <c r="M1587" s="20">
        <v>0.149329</v>
      </c>
      <c r="N1587" s="18">
        <v>8</v>
      </c>
      <c r="O1587" s="18">
        <v>1</v>
      </c>
      <c r="P1587" t="s" s="19">
        <v>35</v>
      </c>
      <c r="Q1587" t="s" s="19">
        <v>35</v>
      </c>
      <c r="R1587" t="s" s="19">
        <v>35</v>
      </c>
      <c r="S1587" t="s" s="19">
        <v>35</v>
      </c>
      <c r="T1587" t="s" s="19">
        <v>35</v>
      </c>
      <c r="U1587" t="s" s="19">
        <v>35</v>
      </c>
      <c r="V1587" t="s" s="19">
        <v>35</v>
      </c>
      <c r="W1587" t="s" s="19">
        <v>35</v>
      </c>
    </row>
    <row r="1588" ht="20.05" customHeight="1">
      <c r="A1588" s="15">
        <v>100</v>
      </c>
      <c r="B1588" t="s" s="16">
        <f>CONCATENATE($A1588,C1588,G1588,S1588,R1588)</f>
        <v>1796</v>
      </c>
      <c r="C1588" t="s" s="17">
        <v>37</v>
      </c>
      <c r="D1588" s="18">
        <v>5</v>
      </c>
      <c r="E1588" t="s" s="19">
        <v>1794</v>
      </c>
      <c r="F1588" s="18">
        <v>0</v>
      </c>
      <c r="G1588" s="18">
        <v>0</v>
      </c>
      <c r="H1588" t="s" s="19">
        <v>33</v>
      </c>
      <c r="I1588" t="s" s="19">
        <v>1795</v>
      </c>
      <c r="J1588" s="18">
        <v>8308</v>
      </c>
      <c r="K1588" s="18">
        <v>4164</v>
      </c>
      <c r="L1588" s="18">
        <v>12405</v>
      </c>
      <c r="M1588" s="20">
        <v>0.384853</v>
      </c>
      <c r="N1588" s="18">
        <v>8</v>
      </c>
      <c r="O1588" s="18">
        <v>1</v>
      </c>
      <c r="P1588" s="18">
        <v>5</v>
      </c>
      <c r="Q1588" s="18">
        <v>4</v>
      </c>
      <c r="R1588" s="18">
        <v>1</v>
      </c>
      <c r="S1588" t="s" s="19">
        <v>38</v>
      </c>
      <c r="T1588" s="18">
        <v>0</v>
      </c>
      <c r="U1588" s="18">
        <v>0</v>
      </c>
      <c r="V1588" s="18">
        <v>100000</v>
      </c>
      <c r="W1588" t="s" s="19">
        <v>39</v>
      </c>
    </row>
    <row r="1589" ht="20.05" customHeight="1">
      <c r="A1589" s="15">
        <v>100</v>
      </c>
      <c r="B1589" t="s" s="16">
        <f>CONCATENATE($A1589,C1589,G1589,S1589,R1589)</f>
        <v>1797</v>
      </c>
      <c r="C1589" t="s" s="17">
        <v>37</v>
      </c>
      <c r="D1589" s="18">
        <v>5</v>
      </c>
      <c r="E1589" t="s" s="19">
        <v>1794</v>
      </c>
      <c r="F1589" s="18">
        <v>0</v>
      </c>
      <c r="G1589" s="18">
        <v>0</v>
      </c>
      <c r="H1589" t="s" s="19">
        <v>33</v>
      </c>
      <c r="I1589" t="s" s="19">
        <v>1795</v>
      </c>
      <c r="J1589" s="18">
        <v>8308</v>
      </c>
      <c r="K1589" s="18">
        <v>4164</v>
      </c>
      <c r="L1589" s="18">
        <v>12405</v>
      </c>
      <c r="M1589" s="20">
        <v>0.16675</v>
      </c>
      <c r="N1589" s="18">
        <v>8</v>
      </c>
      <c r="O1589" s="18">
        <v>1</v>
      </c>
      <c r="P1589" s="18">
        <v>3</v>
      </c>
      <c r="Q1589" s="18">
        <v>2</v>
      </c>
      <c r="R1589" s="18">
        <v>3</v>
      </c>
      <c r="S1589" t="s" s="19">
        <v>38</v>
      </c>
      <c r="T1589" s="18">
        <v>0</v>
      </c>
      <c r="U1589" s="18">
        <v>0</v>
      </c>
      <c r="V1589" s="18">
        <v>100000</v>
      </c>
      <c r="W1589" t="s" s="19">
        <v>39</v>
      </c>
    </row>
    <row r="1590" ht="20.05" customHeight="1">
      <c r="A1590" s="15">
        <v>100</v>
      </c>
      <c r="B1590" t="s" s="16">
        <f>CONCATENATE($A1590,C1590,G1590,S1590,R1590)</f>
        <v>1798</v>
      </c>
      <c r="C1590" t="s" s="17">
        <v>37</v>
      </c>
      <c r="D1590" s="18">
        <v>5</v>
      </c>
      <c r="E1590" t="s" s="19">
        <v>1794</v>
      </c>
      <c r="F1590" s="18">
        <v>0</v>
      </c>
      <c r="G1590" s="18">
        <v>0</v>
      </c>
      <c r="H1590" t="s" s="19">
        <v>33</v>
      </c>
      <c r="I1590" t="s" s="19">
        <v>1795</v>
      </c>
      <c r="J1590" s="18">
        <v>8308</v>
      </c>
      <c r="K1590" s="18">
        <v>4164</v>
      </c>
      <c r="L1590" s="18">
        <v>12405</v>
      </c>
      <c r="M1590" s="20">
        <v>0.164256</v>
      </c>
      <c r="N1590" s="18">
        <v>8</v>
      </c>
      <c r="O1590" s="18">
        <v>1</v>
      </c>
      <c r="P1590" s="18">
        <v>3</v>
      </c>
      <c r="Q1590" s="18">
        <v>2</v>
      </c>
      <c r="R1590" s="18">
        <v>5</v>
      </c>
      <c r="S1590" t="s" s="19">
        <v>38</v>
      </c>
      <c r="T1590" s="18">
        <v>0</v>
      </c>
      <c r="U1590" s="18">
        <v>0</v>
      </c>
      <c r="V1590" s="18">
        <v>100000</v>
      </c>
      <c r="W1590" t="s" s="19">
        <v>39</v>
      </c>
    </row>
    <row r="1591" ht="20.05" customHeight="1">
      <c r="A1591" s="15">
        <v>100</v>
      </c>
      <c r="B1591" t="s" s="16">
        <f>CONCATENATE($A1591,C1591,G1591,S1591,R1591)</f>
        <v>1799</v>
      </c>
      <c r="C1591" t="s" s="17">
        <v>37</v>
      </c>
      <c r="D1591" s="18">
        <v>5</v>
      </c>
      <c r="E1591" t="s" s="19">
        <v>1794</v>
      </c>
      <c r="F1591" s="18">
        <v>0</v>
      </c>
      <c r="G1591" s="18">
        <v>0</v>
      </c>
      <c r="H1591" t="s" s="19">
        <v>33</v>
      </c>
      <c r="I1591" t="s" s="19">
        <v>1795</v>
      </c>
      <c r="J1591" s="18">
        <v>8308</v>
      </c>
      <c r="K1591" s="18">
        <v>4164</v>
      </c>
      <c r="L1591" s="18">
        <v>12405</v>
      </c>
      <c r="M1591" s="20">
        <v>0.390253</v>
      </c>
      <c r="N1591" s="18">
        <v>8</v>
      </c>
      <c r="O1591" s="18">
        <v>1</v>
      </c>
      <c r="P1591" s="18">
        <v>5</v>
      </c>
      <c r="Q1591" s="18">
        <v>4</v>
      </c>
      <c r="R1591" s="18">
        <v>1</v>
      </c>
      <c r="S1591" t="s" s="19">
        <v>43</v>
      </c>
      <c r="T1591" s="18">
        <v>0</v>
      </c>
      <c r="U1591" s="18">
        <v>0</v>
      </c>
      <c r="V1591" s="18">
        <v>100000</v>
      </c>
      <c r="W1591" t="s" s="19">
        <v>39</v>
      </c>
    </row>
    <row r="1592" ht="20.05" customHeight="1">
      <c r="A1592" s="15">
        <v>100</v>
      </c>
      <c r="B1592" t="s" s="16">
        <f>CONCATENATE($A1592,C1592,G1592,S1592,R1592)</f>
        <v>1800</v>
      </c>
      <c r="C1592" t="s" s="17">
        <v>37</v>
      </c>
      <c r="D1592" s="18">
        <v>5</v>
      </c>
      <c r="E1592" t="s" s="19">
        <v>1794</v>
      </c>
      <c r="F1592" s="18">
        <v>0</v>
      </c>
      <c r="G1592" s="18">
        <v>0</v>
      </c>
      <c r="H1592" t="s" s="19">
        <v>33</v>
      </c>
      <c r="I1592" t="s" s="19">
        <v>1795</v>
      </c>
      <c r="J1592" s="18">
        <v>8308</v>
      </c>
      <c r="K1592" s="18">
        <v>4164</v>
      </c>
      <c r="L1592" s="18">
        <v>12405</v>
      </c>
      <c r="M1592" s="20">
        <v>0.16409</v>
      </c>
      <c r="N1592" s="18">
        <v>8</v>
      </c>
      <c r="O1592" s="18">
        <v>1</v>
      </c>
      <c r="P1592" s="18">
        <v>3</v>
      </c>
      <c r="Q1592" s="18">
        <v>2</v>
      </c>
      <c r="R1592" s="18">
        <v>3</v>
      </c>
      <c r="S1592" t="s" s="19">
        <v>43</v>
      </c>
      <c r="T1592" s="18">
        <v>0</v>
      </c>
      <c r="U1592" s="18">
        <v>0</v>
      </c>
      <c r="V1592" s="18">
        <v>100000</v>
      </c>
      <c r="W1592" t="s" s="19">
        <v>39</v>
      </c>
    </row>
    <row r="1593" ht="20.05" customHeight="1">
      <c r="A1593" s="15">
        <v>100</v>
      </c>
      <c r="B1593" t="s" s="16">
        <f>CONCATENATE($A1593,C1593,G1593,S1593,R1593)</f>
        <v>1801</v>
      </c>
      <c r="C1593" t="s" s="17">
        <v>37</v>
      </c>
      <c r="D1593" s="18">
        <v>5</v>
      </c>
      <c r="E1593" t="s" s="19">
        <v>1794</v>
      </c>
      <c r="F1593" s="18">
        <v>0</v>
      </c>
      <c r="G1593" s="18">
        <v>0</v>
      </c>
      <c r="H1593" t="s" s="19">
        <v>33</v>
      </c>
      <c r="I1593" t="s" s="19">
        <v>1795</v>
      </c>
      <c r="J1593" s="18">
        <v>8308</v>
      </c>
      <c r="K1593" s="18">
        <v>4164</v>
      </c>
      <c r="L1593" s="18">
        <v>12405</v>
      </c>
      <c r="M1593" s="20">
        <v>0.165893</v>
      </c>
      <c r="N1593" s="18">
        <v>8</v>
      </c>
      <c r="O1593" s="18">
        <v>1</v>
      </c>
      <c r="P1593" s="18">
        <v>3</v>
      </c>
      <c r="Q1593" s="18">
        <v>2</v>
      </c>
      <c r="R1593" s="18">
        <v>5</v>
      </c>
      <c r="S1593" t="s" s="19">
        <v>43</v>
      </c>
      <c r="T1593" s="18">
        <v>0</v>
      </c>
      <c r="U1593" s="18">
        <v>0</v>
      </c>
      <c r="V1593" s="18">
        <v>100000</v>
      </c>
      <c r="W1593" t="s" s="19">
        <v>39</v>
      </c>
    </row>
    <row r="1594" ht="20.05" customHeight="1">
      <c r="A1594" s="15">
        <v>100</v>
      </c>
      <c r="B1594" t="s" s="16">
        <f>CONCATENATE($A1594,C1594,G1594,S1594,R1594)</f>
        <v>1802</v>
      </c>
      <c r="C1594" t="s" s="17">
        <v>37</v>
      </c>
      <c r="D1594" s="18">
        <v>5</v>
      </c>
      <c r="E1594" t="s" s="19">
        <v>1794</v>
      </c>
      <c r="F1594" s="18">
        <v>0</v>
      </c>
      <c r="G1594" s="18">
        <v>0</v>
      </c>
      <c r="H1594" t="s" s="19">
        <v>33</v>
      </c>
      <c r="I1594" t="s" s="19">
        <v>1795</v>
      </c>
      <c r="J1594" s="18">
        <v>8308</v>
      </c>
      <c r="K1594" s="18">
        <v>4164</v>
      </c>
      <c r="L1594" s="18">
        <v>12405</v>
      </c>
      <c r="M1594" s="20">
        <v>0.383783</v>
      </c>
      <c r="N1594" s="18">
        <v>8</v>
      </c>
      <c r="O1594" s="18">
        <v>1</v>
      </c>
      <c r="P1594" s="18">
        <v>5</v>
      </c>
      <c r="Q1594" s="18">
        <v>4</v>
      </c>
      <c r="R1594" s="18">
        <v>1</v>
      </c>
      <c r="S1594" t="s" s="19">
        <v>47</v>
      </c>
      <c r="T1594" s="18">
        <v>0</v>
      </c>
      <c r="U1594" s="18">
        <v>0</v>
      </c>
      <c r="V1594" s="18">
        <v>100000</v>
      </c>
      <c r="W1594" t="s" s="19">
        <v>39</v>
      </c>
    </row>
    <row r="1595" ht="20.05" customHeight="1">
      <c r="A1595" s="15">
        <v>100</v>
      </c>
      <c r="B1595" t="s" s="16">
        <f>CONCATENATE($A1595,C1595,G1595,S1595,R1595)</f>
        <v>1803</v>
      </c>
      <c r="C1595" t="s" s="17">
        <v>37</v>
      </c>
      <c r="D1595" s="18">
        <v>5</v>
      </c>
      <c r="E1595" t="s" s="19">
        <v>1794</v>
      </c>
      <c r="F1595" s="18">
        <v>0</v>
      </c>
      <c r="G1595" s="18">
        <v>0</v>
      </c>
      <c r="H1595" t="s" s="19">
        <v>33</v>
      </c>
      <c r="I1595" t="s" s="19">
        <v>1795</v>
      </c>
      <c r="J1595" s="18">
        <v>8308</v>
      </c>
      <c r="K1595" s="18">
        <v>4164</v>
      </c>
      <c r="L1595" s="18">
        <v>12405</v>
      </c>
      <c r="M1595" s="20">
        <v>0.165589</v>
      </c>
      <c r="N1595" s="18">
        <v>8</v>
      </c>
      <c r="O1595" s="18">
        <v>1</v>
      </c>
      <c r="P1595" s="18">
        <v>3</v>
      </c>
      <c r="Q1595" s="18">
        <v>2</v>
      </c>
      <c r="R1595" s="18">
        <v>3</v>
      </c>
      <c r="S1595" t="s" s="19">
        <v>47</v>
      </c>
      <c r="T1595" s="18">
        <v>0</v>
      </c>
      <c r="U1595" s="18">
        <v>0</v>
      </c>
      <c r="V1595" s="18">
        <v>100000</v>
      </c>
      <c r="W1595" t="s" s="19">
        <v>39</v>
      </c>
    </row>
    <row r="1596" ht="20.05" customHeight="1">
      <c r="A1596" s="15">
        <v>100</v>
      </c>
      <c r="B1596" t="s" s="16">
        <f>CONCATENATE($A1596,C1596,G1596,S1596,R1596)</f>
        <v>1804</v>
      </c>
      <c r="C1596" t="s" s="17">
        <v>37</v>
      </c>
      <c r="D1596" s="18">
        <v>5</v>
      </c>
      <c r="E1596" t="s" s="19">
        <v>1794</v>
      </c>
      <c r="F1596" s="18">
        <v>0</v>
      </c>
      <c r="G1596" s="18">
        <v>0</v>
      </c>
      <c r="H1596" t="s" s="19">
        <v>33</v>
      </c>
      <c r="I1596" t="s" s="19">
        <v>1795</v>
      </c>
      <c r="J1596" s="18">
        <v>8308</v>
      </c>
      <c r="K1596" s="18">
        <v>4164</v>
      </c>
      <c r="L1596" s="18">
        <v>12405</v>
      </c>
      <c r="M1596" s="20">
        <v>0.166013</v>
      </c>
      <c r="N1596" s="18">
        <v>8</v>
      </c>
      <c r="O1596" s="18">
        <v>1</v>
      </c>
      <c r="P1596" s="18">
        <v>3</v>
      </c>
      <c r="Q1596" s="18">
        <v>2</v>
      </c>
      <c r="R1596" s="18">
        <v>5</v>
      </c>
      <c r="S1596" t="s" s="19">
        <v>47</v>
      </c>
      <c r="T1596" s="18">
        <v>0</v>
      </c>
      <c r="U1596" s="18">
        <v>0</v>
      </c>
      <c r="V1596" s="18">
        <v>100000</v>
      </c>
      <c r="W1596" t="s" s="19">
        <v>39</v>
      </c>
    </row>
    <row r="1597" ht="20.05" customHeight="1">
      <c r="A1597" s="15">
        <v>100</v>
      </c>
      <c r="B1597" t="s" s="16">
        <f>CONCATENATE($A1597,C1597,G1597,S1597,R1597)</f>
        <v>1805</v>
      </c>
      <c r="C1597" t="s" s="17">
        <v>31</v>
      </c>
      <c r="D1597" s="18">
        <v>5</v>
      </c>
      <c r="E1597" t="s" s="19">
        <v>1794</v>
      </c>
      <c r="F1597" s="18">
        <v>0</v>
      </c>
      <c r="G1597" s="18">
        <v>1</v>
      </c>
      <c r="H1597" t="s" s="19">
        <v>33</v>
      </c>
      <c r="I1597" t="s" s="19">
        <v>1795</v>
      </c>
      <c r="J1597" s="18">
        <v>8321</v>
      </c>
      <c r="K1597" s="18">
        <v>4177</v>
      </c>
      <c r="L1597" s="18">
        <v>12431</v>
      </c>
      <c r="M1597" s="20">
        <v>0.149004</v>
      </c>
      <c r="N1597" s="18">
        <v>8</v>
      </c>
      <c r="O1597" s="18">
        <v>1</v>
      </c>
      <c r="P1597" t="s" s="19">
        <v>35</v>
      </c>
      <c r="Q1597" t="s" s="19">
        <v>35</v>
      </c>
      <c r="R1597" t="s" s="19">
        <v>35</v>
      </c>
      <c r="S1597" t="s" s="19">
        <v>35</v>
      </c>
      <c r="T1597" t="s" s="19">
        <v>35</v>
      </c>
      <c r="U1597" t="s" s="19">
        <v>35</v>
      </c>
      <c r="V1597" t="s" s="19">
        <v>35</v>
      </c>
      <c r="W1597" t="s" s="19">
        <v>35</v>
      </c>
    </row>
    <row r="1598" ht="20.05" customHeight="1">
      <c r="A1598" s="15">
        <v>100</v>
      </c>
      <c r="B1598" t="s" s="16">
        <f>CONCATENATE($A1598,C1598,G1598,S1598,R1598)</f>
        <v>1806</v>
      </c>
      <c r="C1598" t="s" s="17">
        <v>52</v>
      </c>
      <c r="D1598" s="18">
        <v>5</v>
      </c>
      <c r="E1598" t="s" s="19">
        <v>1794</v>
      </c>
      <c r="F1598" s="18">
        <v>0</v>
      </c>
      <c r="G1598" s="18">
        <v>1</v>
      </c>
      <c r="H1598" t="s" s="19">
        <v>33</v>
      </c>
      <c r="I1598" t="s" s="19">
        <v>1807</v>
      </c>
      <c r="J1598" s="18">
        <v>1616</v>
      </c>
      <c r="K1598" s="18">
        <v>818</v>
      </c>
      <c r="L1598" s="18">
        <v>1722</v>
      </c>
      <c r="M1598" s="20">
        <v>0.998376</v>
      </c>
      <c r="N1598" s="18">
        <v>8</v>
      </c>
      <c r="O1598" s="18">
        <v>1</v>
      </c>
      <c r="P1598" t="s" s="19">
        <v>35</v>
      </c>
      <c r="Q1598" t="s" s="19">
        <v>35</v>
      </c>
      <c r="R1598" t="s" s="19">
        <v>35</v>
      </c>
      <c r="S1598" t="s" s="19">
        <v>35</v>
      </c>
      <c r="T1598" t="s" s="19">
        <v>35</v>
      </c>
      <c r="U1598" t="s" s="19">
        <v>35</v>
      </c>
      <c r="V1598" t="s" s="19">
        <v>35</v>
      </c>
      <c r="W1598" t="s" s="19">
        <v>35</v>
      </c>
    </row>
    <row r="1599" ht="20.05" customHeight="1">
      <c r="A1599" s="15">
        <v>100</v>
      </c>
      <c r="B1599" t="s" s="16">
        <f>CONCATENATE($A1599,C1599,G1599,S1599,R1599)</f>
        <v>1808</v>
      </c>
      <c r="C1599" t="s" s="17">
        <v>37</v>
      </c>
      <c r="D1599" s="18">
        <v>5</v>
      </c>
      <c r="E1599" t="s" s="19">
        <v>1794</v>
      </c>
      <c r="F1599" s="18">
        <v>0</v>
      </c>
      <c r="G1599" s="18">
        <v>1</v>
      </c>
      <c r="H1599" t="s" s="19">
        <v>33</v>
      </c>
      <c r="I1599" t="s" s="19">
        <v>1795</v>
      </c>
      <c r="J1599" s="18">
        <v>8308</v>
      </c>
      <c r="K1599" s="18">
        <v>4164</v>
      </c>
      <c r="L1599" s="18">
        <v>12405</v>
      </c>
      <c r="M1599" s="20">
        <v>0.166209</v>
      </c>
      <c r="N1599" s="18">
        <v>8</v>
      </c>
      <c r="O1599" s="18">
        <v>1</v>
      </c>
      <c r="P1599" s="18">
        <v>3</v>
      </c>
      <c r="Q1599" s="18">
        <v>2</v>
      </c>
      <c r="R1599" s="18">
        <v>3</v>
      </c>
      <c r="S1599" t="s" s="19">
        <v>43</v>
      </c>
      <c r="T1599" s="18">
        <v>0</v>
      </c>
      <c r="U1599" s="18">
        <v>0</v>
      </c>
      <c r="V1599" s="18">
        <v>100000</v>
      </c>
      <c r="W1599" t="s" s="19">
        <v>55</v>
      </c>
    </row>
    <row r="1600" ht="20.05" customHeight="1">
      <c r="A1600" s="15">
        <v>100</v>
      </c>
      <c r="B1600" t="s" s="16">
        <f>CONCATENATE($A1600,C1600,G1600,S1600,R1600)</f>
        <v>1809</v>
      </c>
      <c r="C1600" t="s" s="17">
        <v>57</v>
      </c>
      <c r="D1600" s="18">
        <v>5</v>
      </c>
      <c r="E1600" t="s" s="19">
        <v>1794</v>
      </c>
      <c r="F1600" s="18">
        <v>0</v>
      </c>
      <c r="G1600" s="18">
        <v>0</v>
      </c>
      <c r="H1600" t="s" s="19">
        <v>63</v>
      </c>
      <c r="I1600" t="s" s="19">
        <v>1810</v>
      </c>
      <c r="J1600" s="18">
        <v>9576</v>
      </c>
      <c r="K1600" s="18">
        <v>4798</v>
      </c>
      <c r="L1600" s="18">
        <v>14758</v>
      </c>
      <c r="M1600" s="20">
        <v>1801.12</v>
      </c>
      <c r="N1600" s="18">
        <v>4</v>
      </c>
      <c r="O1600" s="18">
        <v>1</v>
      </c>
      <c r="P1600" t="s" s="19">
        <v>35</v>
      </c>
      <c r="Q1600" t="s" s="19">
        <v>35</v>
      </c>
      <c r="R1600" t="s" s="19">
        <v>35</v>
      </c>
      <c r="S1600" t="s" s="19">
        <v>35</v>
      </c>
      <c r="T1600" t="s" s="19">
        <v>35</v>
      </c>
      <c r="U1600" t="s" s="19">
        <v>35</v>
      </c>
      <c r="V1600" t="s" s="19">
        <v>35</v>
      </c>
      <c r="W1600" t="s" s="19">
        <v>35</v>
      </c>
    </row>
    <row r="1601" ht="20.05" customHeight="1">
      <c r="A1601" s="15">
        <v>100</v>
      </c>
      <c r="B1601" t="s" s="16">
        <f>CONCATENATE($A1601,C1601,G1601,S1601,R1601)</f>
        <v>1811</v>
      </c>
      <c r="C1601" t="s" s="17">
        <v>60</v>
      </c>
      <c r="D1601" s="18">
        <v>5</v>
      </c>
      <c r="E1601" t="s" s="19">
        <v>1794</v>
      </c>
      <c r="F1601" s="18">
        <v>0</v>
      </c>
      <c r="G1601" s="18">
        <v>0</v>
      </c>
      <c r="H1601" t="s" s="19">
        <v>80</v>
      </c>
      <c r="I1601" t="s" s="19">
        <v>1810</v>
      </c>
      <c r="J1601" s="18">
        <v>12200</v>
      </c>
      <c r="K1601" s="18">
        <v>6110</v>
      </c>
      <c r="L1601" s="18">
        <v>19738</v>
      </c>
      <c r="M1601" s="20">
        <v>239.828</v>
      </c>
      <c r="N1601" s="18">
        <v>4</v>
      </c>
      <c r="O1601" s="18">
        <v>1</v>
      </c>
      <c r="P1601" t="s" s="19">
        <v>35</v>
      </c>
      <c r="Q1601" t="s" s="19">
        <v>35</v>
      </c>
      <c r="R1601" t="s" s="19">
        <v>35</v>
      </c>
      <c r="S1601" t="s" s="19">
        <v>35</v>
      </c>
      <c r="T1601" t="s" s="19">
        <v>35</v>
      </c>
      <c r="U1601" t="s" s="19">
        <v>35</v>
      </c>
      <c r="V1601" t="s" s="19">
        <v>35</v>
      </c>
      <c r="W1601" t="s" s="19">
        <v>35</v>
      </c>
    </row>
    <row r="1602" ht="20.05" customHeight="1">
      <c r="A1602" s="15">
        <v>100</v>
      </c>
      <c r="B1602" t="s" s="16">
        <f>CONCATENATE($A1602,C1602,G1602,S1602,R1602)</f>
        <v>1812</v>
      </c>
      <c r="C1602" t="s" s="17">
        <v>62</v>
      </c>
      <c r="D1602" s="18">
        <v>5</v>
      </c>
      <c r="E1602" t="s" s="19">
        <v>1794</v>
      </c>
      <c r="F1602" s="18">
        <v>0</v>
      </c>
      <c r="G1602" s="18">
        <v>0</v>
      </c>
      <c r="H1602" t="s" s="19">
        <v>80</v>
      </c>
      <c r="I1602" t="s" s="19">
        <v>1810</v>
      </c>
      <c r="J1602" s="18">
        <v>9248</v>
      </c>
      <c r="K1602" s="18">
        <v>4634</v>
      </c>
      <c r="L1602" s="18">
        <v>14148</v>
      </c>
      <c r="M1602" s="20">
        <v>7.62858</v>
      </c>
      <c r="N1602" s="18">
        <v>4</v>
      </c>
      <c r="O1602" s="18">
        <v>1</v>
      </c>
      <c r="P1602" t="s" s="19">
        <v>35</v>
      </c>
      <c r="Q1602" t="s" s="19">
        <v>35</v>
      </c>
      <c r="R1602" t="s" s="19">
        <v>35</v>
      </c>
      <c r="S1602" t="s" s="19">
        <v>35</v>
      </c>
      <c r="T1602" t="s" s="19">
        <v>35</v>
      </c>
      <c r="U1602" t="s" s="19">
        <v>35</v>
      </c>
      <c r="V1602" t="s" s="19">
        <v>35</v>
      </c>
      <c r="W1602" t="s" s="19">
        <v>35</v>
      </c>
    </row>
    <row r="1603" ht="20.05" customHeight="1">
      <c r="A1603" s="15">
        <v>101</v>
      </c>
      <c r="B1603" t="s" s="16">
        <f>CONCATENATE($A1603,C1603,G1603,S1603,R1603)</f>
        <v>1813</v>
      </c>
      <c r="C1603" t="s" s="17">
        <v>31</v>
      </c>
      <c r="D1603" s="18">
        <v>5</v>
      </c>
      <c r="E1603" t="s" s="19">
        <v>1814</v>
      </c>
      <c r="F1603" s="18">
        <v>0</v>
      </c>
      <c r="G1603" s="18">
        <v>0</v>
      </c>
      <c r="H1603" t="s" s="19">
        <v>63</v>
      </c>
      <c r="I1603" t="s" s="19">
        <v>1815</v>
      </c>
      <c r="J1603" s="18">
        <v>14868</v>
      </c>
      <c r="K1603" s="18">
        <v>7444</v>
      </c>
      <c r="L1603" s="18">
        <v>24539</v>
      </c>
      <c r="M1603" s="20">
        <v>1800.36</v>
      </c>
      <c r="N1603" s="18">
        <v>8</v>
      </c>
      <c r="O1603" s="18">
        <v>1</v>
      </c>
      <c r="P1603" t="s" s="19">
        <v>35</v>
      </c>
      <c r="Q1603" t="s" s="19">
        <v>35</v>
      </c>
      <c r="R1603" t="s" s="19">
        <v>35</v>
      </c>
      <c r="S1603" t="s" s="19">
        <v>35</v>
      </c>
      <c r="T1603" t="s" s="19">
        <v>35</v>
      </c>
      <c r="U1603" t="s" s="19">
        <v>35</v>
      </c>
      <c r="V1603" t="s" s="19">
        <v>35</v>
      </c>
      <c r="W1603" t="s" s="19">
        <v>35</v>
      </c>
    </row>
    <row r="1604" ht="20.05" customHeight="1">
      <c r="A1604" s="15">
        <v>101</v>
      </c>
      <c r="B1604" t="s" s="16">
        <f>CONCATENATE($A1604,C1604,G1604,S1604,R1604)</f>
        <v>1816</v>
      </c>
      <c r="C1604" t="s" s="17">
        <v>37</v>
      </c>
      <c r="D1604" s="18">
        <v>5</v>
      </c>
      <c r="E1604" t="s" s="19">
        <v>1814</v>
      </c>
      <c r="F1604" s="18">
        <v>0</v>
      </c>
      <c r="G1604" s="18">
        <v>0</v>
      </c>
      <c r="H1604" t="s" s="19">
        <v>63</v>
      </c>
      <c r="I1604" t="s" s="19">
        <v>1817</v>
      </c>
      <c r="J1604" s="18">
        <v>12492</v>
      </c>
      <c r="K1604" s="18">
        <v>6256</v>
      </c>
      <c r="L1604" s="18">
        <v>19921</v>
      </c>
      <c r="M1604" s="20">
        <v>1800.24</v>
      </c>
      <c r="N1604" s="18">
        <v>8</v>
      </c>
      <c r="O1604" s="18">
        <v>1</v>
      </c>
      <c r="P1604" s="18">
        <v>6</v>
      </c>
      <c r="Q1604" s="18">
        <v>5</v>
      </c>
      <c r="R1604" s="18">
        <v>1</v>
      </c>
      <c r="S1604" t="s" s="19">
        <v>38</v>
      </c>
      <c r="T1604" s="18">
        <v>0</v>
      </c>
      <c r="U1604" s="18">
        <v>0</v>
      </c>
      <c r="V1604" s="18">
        <v>100000</v>
      </c>
      <c r="W1604" t="s" s="19">
        <v>39</v>
      </c>
    </row>
    <row r="1605" ht="20.05" customHeight="1">
      <c r="A1605" s="15">
        <v>101</v>
      </c>
      <c r="B1605" t="s" s="16">
        <f>CONCATENATE($A1605,C1605,G1605,S1605,R1605)</f>
        <v>1818</v>
      </c>
      <c r="C1605" t="s" s="17">
        <v>37</v>
      </c>
      <c r="D1605" s="18">
        <v>5</v>
      </c>
      <c r="E1605" t="s" s="19">
        <v>1814</v>
      </c>
      <c r="F1605" s="18">
        <v>0</v>
      </c>
      <c r="G1605" s="18">
        <v>0</v>
      </c>
      <c r="H1605" t="s" s="19">
        <v>63</v>
      </c>
      <c r="I1605" t="s" s="19">
        <v>1819</v>
      </c>
      <c r="J1605" s="18">
        <v>13284</v>
      </c>
      <c r="K1605" s="18">
        <v>6652</v>
      </c>
      <c r="L1605" s="18">
        <v>21437</v>
      </c>
      <c r="M1605" s="20">
        <v>1800.37</v>
      </c>
      <c r="N1605" s="18">
        <v>8</v>
      </c>
      <c r="O1605" s="18">
        <v>1</v>
      </c>
      <c r="P1605" s="18">
        <v>4</v>
      </c>
      <c r="Q1605" s="18">
        <v>3</v>
      </c>
      <c r="R1605" s="18">
        <v>3</v>
      </c>
      <c r="S1605" t="s" s="19">
        <v>38</v>
      </c>
      <c r="T1605" s="18">
        <v>0</v>
      </c>
      <c r="U1605" s="18">
        <v>0</v>
      </c>
      <c r="V1605" s="18">
        <v>100000</v>
      </c>
      <c r="W1605" t="s" s="19">
        <v>39</v>
      </c>
    </row>
    <row r="1606" ht="20.05" customHeight="1">
      <c r="A1606" s="15">
        <v>101</v>
      </c>
      <c r="B1606" t="s" s="16">
        <f>CONCATENATE($A1606,C1606,G1606,S1606,R1606)</f>
        <v>1820</v>
      </c>
      <c r="C1606" t="s" s="17">
        <v>37</v>
      </c>
      <c r="D1606" s="18">
        <v>5</v>
      </c>
      <c r="E1606" t="s" s="19">
        <v>1814</v>
      </c>
      <c r="F1606" s="18">
        <v>0</v>
      </c>
      <c r="G1606" s="18">
        <v>0</v>
      </c>
      <c r="H1606" t="s" s="19">
        <v>63</v>
      </c>
      <c r="I1606" t="s" s="19">
        <v>1821</v>
      </c>
      <c r="J1606" s="18">
        <v>12888</v>
      </c>
      <c r="K1606" s="18">
        <v>6454</v>
      </c>
      <c r="L1606" s="18">
        <v>20678</v>
      </c>
      <c r="M1606" s="20">
        <v>1800.26</v>
      </c>
      <c r="N1606" s="18">
        <v>8</v>
      </c>
      <c r="O1606" s="18">
        <v>1</v>
      </c>
      <c r="P1606" s="18">
        <v>3</v>
      </c>
      <c r="Q1606" s="18">
        <v>2</v>
      </c>
      <c r="R1606" s="18">
        <v>5</v>
      </c>
      <c r="S1606" t="s" s="19">
        <v>38</v>
      </c>
      <c r="T1606" s="18">
        <v>0</v>
      </c>
      <c r="U1606" s="18">
        <v>0</v>
      </c>
      <c r="V1606" s="18">
        <v>100000</v>
      </c>
      <c r="W1606" t="s" s="19">
        <v>39</v>
      </c>
    </row>
    <row r="1607" ht="20.05" customHeight="1">
      <c r="A1607" s="15">
        <v>101</v>
      </c>
      <c r="B1607" t="s" s="16">
        <f>CONCATENATE($A1607,C1607,G1607,S1607,R1607)</f>
        <v>1822</v>
      </c>
      <c r="C1607" t="s" s="17">
        <v>37</v>
      </c>
      <c r="D1607" s="18">
        <v>5</v>
      </c>
      <c r="E1607" t="s" s="19">
        <v>1814</v>
      </c>
      <c r="F1607" s="18">
        <v>1</v>
      </c>
      <c r="G1607" s="18">
        <v>0</v>
      </c>
      <c r="H1607" t="s" s="19">
        <v>80</v>
      </c>
      <c r="I1607" t="s" s="19">
        <v>1823</v>
      </c>
      <c r="J1607" s="18">
        <v>9004</v>
      </c>
      <c r="K1607" s="18">
        <v>4512</v>
      </c>
      <c r="L1607" s="18">
        <v>13319</v>
      </c>
      <c r="M1607" s="20">
        <v>1.82344</v>
      </c>
      <c r="N1607" s="18">
        <v>8</v>
      </c>
      <c r="O1607" s="18">
        <v>1</v>
      </c>
      <c r="P1607" s="18">
        <v>4</v>
      </c>
      <c r="Q1607" s="18">
        <v>1</v>
      </c>
      <c r="R1607" s="18">
        <v>1</v>
      </c>
      <c r="S1607" t="s" s="19">
        <v>43</v>
      </c>
      <c r="T1607" s="18">
        <v>0</v>
      </c>
      <c r="U1607" s="18">
        <v>0</v>
      </c>
      <c r="V1607" s="18">
        <v>100000</v>
      </c>
      <c r="W1607" t="s" s="19">
        <v>39</v>
      </c>
    </row>
    <row r="1608" ht="20.05" customHeight="1">
      <c r="A1608" s="15">
        <v>101</v>
      </c>
      <c r="B1608" t="s" s="16">
        <f>CONCATENATE($A1608,C1608,G1608,S1608,R1608)</f>
        <v>1824</v>
      </c>
      <c r="C1608" t="s" s="17">
        <v>37</v>
      </c>
      <c r="D1608" s="18">
        <v>5</v>
      </c>
      <c r="E1608" t="s" s="19">
        <v>1814</v>
      </c>
      <c r="F1608" s="18">
        <v>0</v>
      </c>
      <c r="G1608" s="18">
        <v>0</v>
      </c>
      <c r="H1608" t="s" s="19">
        <v>63</v>
      </c>
      <c r="I1608" t="s" s="19">
        <v>1825</v>
      </c>
      <c r="J1608" s="18">
        <v>10924</v>
      </c>
      <c r="K1608" s="18">
        <v>5472</v>
      </c>
      <c r="L1608" s="18">
        <v>16965</v>
      </c>
      <c r="M1608" s="20">
        <v>1800.18</v>
      </c>
      <c r="N1608" s="18">
        <v>8</v>
      </c>
      <c r="O1608" s="18">
        <v>1</v>
      </c>
      <c r="P1608" s="18">
        <v>2</v>
      </c>
      <c r="Q1608" s="18">
        <v>2</v>
      </c>
      <c r="R1608" s="18">
        <v>3</v>
      </c>
      <c r="S1608" t="s" s="19">
        <v>43</v>
      </c>
      <c r="T1608" s="18">
        <v>0</v>
      </c>
      <c r="U1608" s="18">
        <v>0</v>
      </c>
      <c r="V1608" s="18">
        <v>100000</v>
      </c>
      <c r="W1608" t="s" s="19">
        <v>39</v>
      </c>
    </row>
    <row r="1609" ht="20.05" customHeight="1">
      <c r="A1609" s="15">
        <v>101</v>
      </c>
      <c r="B1609" t="s" s="16">
        <f>CONCATENATE($A1609,C1609,G1609,S1609,R1609)</f>
        <v>1826</v>
      </c>
      <c r="C1609" t="s" s="17">
        <v>37</v>
      </c>
      <c r="D1609" s="18">
        <v>5</v>
      </c>
      <c r="E1609" t="s" s="19">
        <v>1814</v>
      </c>
      <c r="F1609" s="18">
        <v>0</v>
      </c>
      <c r="G1609" s="18">
        <v>0</v>
      </c>
      <c r="H1609" t="s" s="19">
        <v>63</v>
      </c>
      <c r="I1609" t="s" s="19">
        <v>1817</v>
      </c>
      <c r="J1609" s="18">
        <v>12492</v>
      </c>
      <c r="K1609" s="18">
        <v>6256</v>
      </c>
      <c r="L1609" s="18">
        <v>19995</v>
      </c>
      <c r="M1609" s="20">
        <v>1800.24</v>
      </c>
      <c r="N1609" s="18">
        <v>8</v>
      </c>
      <c r="O1609" s="18">
        <v>1</v>
      </c>
      <c r="P1609" s="18">
        <v>2</v>
      </c>
      <c r="Q1609" s="18">
        <v>2</v>
      </c>
      <c r="R1609" s="18">
        <v>5</v>
      </c>
      <c r="S1609" t="s" s="19">
        <v>43</v>
      </c>
      <c r="T1609" s="18">
        <v>0</v>
      </c>
      <c r="U1609" s="18">
        <v>0</v>
      </c>
      <c r="V1609" s="18">
        <v>100000</v>
      </c>
      <c r="W1609" t="s" s="19">
        <v>39</v>
      </c>
    </row>
    <row r="1610" ht="20.05" customHeight="1">
      <c r="A1610" s="15">
        <v>101</v>
      </c>
      <c r="B1610" t="s" s="16">
        <f>CONCATENATE($A1610,C1610,G1610,S1610,R1610)</f>
        <v>1827</v>
      </c>
      <c r="C1610" t="s" s="17">
        <v>37</v>
      </c>
      <c r="D1610" s="18">
        <v>5</v>
      </c>
      <c r="E1610" t="s" s="19">
        <v>1814</v>
      </c>
      <c r="F1610" s="18">
        <v>1</v>
      </c>
      <c r="G1610" s="18">
        <v>0</v>
      </c>
      <c r="H1610" t="s" s="19">
        <v>63</v>
      </c>
      <c r="I1610" t="s" s="19">
        <v>1828</v>
      </c>
      <c r="J1610" s="18">
        <v>10160</v>
      </c>
      <c r="K1610" s="18">
        <v>5090</v>
      </c>
      <c r="L1610" s="18">
        <v>15500</v>
      </c>
      <c r="M1610" s="20">
        <v>1800.17</v>
      </c>
      <c r="N1610" s="18">
        <v>8</v>
      </c>
      <c r="O1610" s="18">
        <v>1</v>
      </c>
      <c r="P1610" s="18">
        <v>4</v>
      </c>
      <c r="Q1610" s="18">
        <v>2</v>
      </c>
      <c r="R1610" s="18">
        <v>1</v>
      </c>
      <c r="S1610" t="s" s="19">
        <v>47</v>
      </c>
      <c r="T1610" s="18">
        <v>0</v>
      </c>
      <c r="U1610" s="18">
        <v>0</v>
      </c>
      <c r="V1610" s="18">
        <v>100000</v>
      </c>
      <c r="W1610" t="s" s="19">
        <v>39</v>
      </c>
    </row>
    <row r="1611" ht="20.05" customHeight="1">
      <c r="A1611" s="15">
        <v>101</v>
      </c>
      <c r="B1611" t="s" s="16">
        <f>CONCATENATE($A1611,C1611,G1611,S1611,R1611)</f>
        <v>1829</v>
      </c>
      <c r="C1611" t="s" s="17">
        <v>37</v>
      </c>
      <c r="D1611" s="18">
        <v>5</v>
      </c>
      <c r="E1611" t="s" s="19">
        <v>1814</v>
      </c>
      <c r="F1611" s="18">
        <v>1</v>
      </c>
      <c r="G1611" s="18">
        <v>0</v>
      </c>
      <c r="H1611" t="s" s="19">
        <v>63</v>
      </c>
      <c r="I1611" t="s" s="19">
        <v>1830</v>
      </c>
      <c r="J1611" s="18">
        <v>11716</v>
      </c>
      <c r="K1611" s="18">
        <v>5868</v>
      </c>
      <c r="L1611" s="18">
        <v>18479</v>
      </c>
      <c r="M1611" s="20">
        <v>1800.22</v>
      </c>
      <c r="N1611" s="18">
        <v>8</v>
      </c>
      <c r="O1611" s="18">
        <v>1</v>
      </c>
      <c r="P1611" s="18">
        <v>4</v>
      </c>
      <c r="Q1611" s="18">
        <v>2</v>
      </c>
      <c r="R1611" s="18">
        <v>3</v>
      </c>
      <c r="S1611" t="s" s="19">
        <v>47</v>
      </c>
      <c r="T1611" s="18">
        <v>0</v>
      </c>
      <c r="U1611" s="18">
        <v>0</v>
      </c>
      <c r="V1611" s="18">
        <v>100000</v>
      </c>
      <c r="W1611" t="s" s="19">
        <v>39</v>
      </c>
    </row>
    <row r="1612" ht="20.05" customHeight="1">
      <c r="A1612" s="15">
        <v>101</v>
      </c>
      <c r="B1612" t="s" s="16">
        <f>CONCATENATE($A1612,C1612,G1612,S1612,R1612)</f>
        <v>1831</v>
      </c>
      <c r="C1612" t="s" s="17">
        <v>37</v>
      </c>
      <c r="D1612" s="18">
        <v>5</v>
      </c>
      <c r="E1612" t="s" s="19">
        <v>1814</v>
      </c>
      <c r="F1612" s="18">
        <v>0</v>
      </c>
      <c r="G1612" s="18">
        <v>0</v>
      </c>
      <c r="H1612" t="s" s="19">
        <v>63</v>
      </c>
      <c r="I1612" t="s" s="19">
        <v>1817</v>
      </c>
      <c r="J1612" s="18">
        <v>12492</v>
      </c>
      <c r="K1612" s="18">
        <v>6256</v>
      </c>
      <c r="L1612" s="18">
        <v>19965</v>
      </c>
      <c r="M1612" s="20">
        <v>1800.25</v>
      </c>
      <c r="N1612" s="18">
        <v>8</v>
      </c>
      <c r="O1612" s="18">
        <v>1</v>
      </c>
      <c r="P1612" s="18">
        <v>2</v>
      </c>
      <c r="Q1612" s="18">
        <v>2</v>
      </c>
      <c r="R1612" s="18">
        <v>5</v>
      </c>
      <c r="S1612" t="s" s="19">
        <v>47</v>
      </c>
      <c r="T1612" s="18">
        <v>0</v>
      </c>
      <c r="U1612" s="18">
        <v>0</v>
      </c>
      <c r="V1612" s="18">
        <v>100000</v>
      </c>
      <c r="W1612" t="s" s="19">
        <v>39</v>
      </c>
    </row>
    <row r="1613" ht="20.05" customHeight="1">
      <c r="A1613" s="15">
        <v>101</v>
      </c>
      <c r="B1613" t="s" s="16">
        <f>CONCATENATE($A1613,C1613,G1613,S1613,R1613)</f>
        <v>1832</v>
      </c>
      <c r="C1613" t="s" s="17">
        <v>31</v>
      </c>
      <c r="D1613" s="18">
        <v>5</v>
      </c>
      <c r="E1613" t="s" s="19">
        <v>1814</v>
      </c>
      <c r="F1613" s="18">
        <v>0</v>
      </c>
      <c r="G1613" s="18">
        <v>1</v>
      </c>
      <c r="H1613" t="s" s="19">
        <v>63</v>
      </c>
      <c r="I1613" t="s" s="19">
        <v>1815</v>
      </c>
      <c r="J1613" s="18">
        <v>14894</v>
      </c>
      <c r="K1613" s="18">
        <v>7470</v>
      </c>
      <c r="L1613" s="18">
        <v>24591</v>
      </c>
      <c r="M1613" s="20">
        <v>1800.37</v>
      </c>
      <c r="N1613" s="18">
        <v>8</v>
      </c>
      <c r="O1613" s="18">
        <v>1</v>
      </c>
      <c r="P1613" t="s" s="19">
        <v>35</v>
      </c>
      <c r="Q1613" t="s" s="19">
        <v>35</v>
      </c>
      <c r="R1613" t="s" s="19">
        <v>35</v>
      </c>
      <c r="S1613" t="s" s="19">
        <v>35</v>
      </c>
      <c r="T1613" t="s" s="19">
        <v>35</v>
      </c>
      <c r="U1613" t="s" s="19">
        <v>35</v>
      </c>
      <c r="V1613" t="s" s="19">
        <v>35</v>
      </c>
      <c r="W1613" t="s" s="19">
        <v>35</v>
      </c>
    </row>
    <row r="1614" ht="20.05" customHeight="1">
      <c r="A1614" s="15">
        <v>101</v>
      </c>
      <c r="B1614" t="s" s="16">
        <f>CONCATENATE($A1614,C1614,G1614,S1614,R1614)</f>
        <v>1833</v>
      </c>
      <c r="C1614" t="s" s="17">
        <v>52</v>
      </c>
      <c r="D1614" s="18">
        <v>5</v>
      </c>
      <c r="E1614" t="s" s="19">
        <v>1814</v>
      </c>
      <c r="F1614" s="18">
        <v>1</v>
      </c>
      <c r="G1614" s="18">
        <v>1</v>
      </c>
      <c r="H1614" t="s" s="19">
        <v>80</v>
      </c>
      <c r="I1614" t="s" s="19">
        <v>1807</v>
      </c>
      <c r="J1614" s="18">
        <v>1904</v>
      </c>
      <c r="K1614" s="18">
        <v>962</v>
      </c>
      <c r="L1614" s="18">
        <v>2022</v>
      </c>
      <c r="M1614" s="20">
        <v>3.88708</v>
      </c>
      <c r="N1614" s="18">
        <v>8</v>
      </c>
      <c r="O1614" s="18">
        <v>1</v>
      </c>
      <c r="P1614" t="s" s="19">
        <v>35</v>
      </c>
      <c r="Q1614" t="s" s="19">
        <v>35</v>
      </c>
      <c r="R1614" t="s" s="19">
        <v>35</v>
      </c>
      <c r="S1614" t="s" s="19">
        <v>35</v>
      </c>
      <c r="T1614" t="s" s="19">
        <v>35</v>
      </c>
      <c r="U1614" t="s" s="19">
        <v>35</v>
      </c>
      <c r="V1614" t="s" s="19">
        <v>35</v>
      </c>
      <c r="W1614" t="s" s="19">
        <v>35</v>
      </c>
    </row>
    <row r="1615" ht="20.05" customHeight="1">
      <c r="A1615" s="15">
        <v>101</v>
      </c>
      <c r="B1615" t="s" s="16">
        <f>CONCATENATE($A1615,C1615,G1615,S1615,R1615)</f>
        <v>1834</v>
      </c>
      <c r="C1615" t="s" s="17">
        <v>37</v>
      </c>
      <c r="D1615" s="18">
        <v>5</v>
      </c>
      <c r="E1615" t="s" s="19">
        <v>1814</v>
      </c>
      <c r="F1615" s="18">
        <v>0</v>
      </c>
      <c r="G1615" s="18">
        <v>1</v>
      </c>
      <c r="H1615" t="s" s="19">
        <v>63</v>
      </c>
      <c r="I1615" t="s" s="19">
        <v>1825</v>
      </c>
      <c r="J1615" s="18">
        <v>10924</v>
      </c>
      <c r="K1615" s="18">
        <v>5472</v>
      </c>
      <c r="L1615" s="18">
        <v>16965</v>
      </c>
      <c r="M1615" s="20">
        <v>1800.18</v>
      </c>
      <c r="N1615" s="18">
        <v>8</v>
      </c>
      <c r="O1615" s="18">
        <v>1</v>
      </c>
      <c r="P1615" s="18">
        <v>2</v>
      </c>
      <c r="Q1615" s="18">
        <v>2</v>
      </c>
      <c r="R1615" s="18">
        <v>3</v>
      </c>
      <c r="S1615" t="s" s="19">
        <v>43</v>
      </c>
      <c r="T1615" s="18">
        <v>0</v>
      </c>
      <c r="U1615" s="18">
        <v>0</v>
      </c>
      <c r="V1615" s="18">
        <v>100000</v>
      </c>
      <c r="W1615" t="s" s="19">
        <v>55</v>
      </c>
    </row>
    <row r="1616" ht="20.05" customHeight="1">
      <c r="A1616" s="15">
        <v>101</v>
      </c>
      <c r="B1616" t="s" s="16">
        <f>CONCATENATE($A1616,C1616,G1616,S1616,R1616)</f>
        <v>1835</v>
      </c>
      <c r="C1616" t="s" s="17">
        <v>57</v>
      </c>
      <c r="D1616" s="18">
        <v>5</v>
      </c>
      <c r="E1616" t="s" s="19">
        <v>1814</v>
      </c>
      <c r="F1616" s="18">
        <v>0</v>
      </c>
      <c r="G1616" s="18">
        <v>0</v>
      </c>
      <c r="H1616" t="s" s="19">
        <v>63</v>
      </c>
      <c r="I1616" t="s" s="19">
        <v>1810</v>
      </c>
      <c r="J1616" s="18">
        <v>15492</v>
      </c>
      <c r="K1616" s="18">
        <v>7756</v>
      </c>
      <c r="L1616" s="18">
        <v>25011</v>
      </c>
      <c r="M1616" s="20">
        <v>1803.04</v>
      </c>
      <c r="N1616" s="18">
        <v>4</v>
      </c>
      <c r="O1616" s="18">
        <v>1</v>
      </c>
      <c r="P1616" t="s" s="19">
        <v>35</v>
      </c>
      <c r="Q1616" t="s" s="19">
        <v>35</v>
      </c>
      <c r="R1616" t="s" s="19">
        <v>35</v>
      </c>
      <c r="S1616" t="s" s="19">
        <v>35</v>
      </c>
      <c r="T1616" t="s" s="19">
        <v>35</v>
      </c>
      <c r="U1616" t="s" s="19">
        <v>35</v>
      </c>
      <c r="V1616" t="s" s="19">
        <v>35</v>
      </c>
      <c r="W1616" t="s" s="19">
        <v>35</v>
      </c>
    </row>
    <row r="1617" ht="20.05" customHeight="1">
      <c r="A1617" s="15">
        <v>101</v>
      </c>
      <c r="B1617" t="s" s="16">
        <f>CONCATENATE($A1617,C1617,G1617,S1617,R1617)</f>
        <v>1836</v>
      </c>
      <c r="C1617" t="s" s="17">
        <v>60</v>
      </c>
      <c r="D1617" s="18">
        <v>5</v>
      </c>
      <c r="E1617" t="s" s="19">
        <v>1814</v>
      </c>
      <c r="F1617" s="18">
        <v>0</v>
      </c>
      <c r="G1617" s="18">
        <v>0</v>
      </c>
      <c r="H1617" t="s" s="19">
        <v>63</v>
      </c>
      <c r="I1617" t="s" s="19">
        <v>1810</v>
      </c>
      <c r="J1617" s="18">
        <v>21592</v>
      </c>
      <c r="K1617" s="18">
        <v>10806</v>
      </c>
      <c r="L1617" s="18">
        <v>36506</v>
      </c>
      <c r="M1617" s="20">
        <v>1800.75</v>
      </c>
      <c r="N1617" s="18">
        <v>4</v>
      </c>
      <c r="O1617" s="18">
        <v>1</v>
      </c>
      <c r="P1617" t="s" s="19">
        <v>35</v>
      </c>
      <c r="Q1617" t="s" s="19">
        <v>35</v>
      </c>
      <c r="R1617" t="s" s="19">
        <v>35</v>
      </c>
      <c r="S1617" t="s" s="19">
        <v>35</v>
      </c>
      <c r="T1617" t="s" s="19">
        <v>35</v>
      </c>
      <c r="U1617" t="s" s="19">
        <v>35</v>
      </c>
      <c r="V1617" t="s" s="19">
        <v>35</v>
      </c>
      <c r="W1617" t="s" s="19">
        <v>35</v>
      </c>
    </row>
    <row r="1618" ht="20.05" customHeight="1">
      <c r="A1618" s="15">
        <v>101</v>
      </c>
      <c r="B1618" t="s" s="16">
        <f>CONCATENATE($A1618,C1618,G1618,S1618,R1618)</f>
        <v>1837</v>
      </c>
      <c r="C1618" t="s" s="17">
        <v>62</v>
      </c>
      <c r="D1618" s="18">
        <v>5</v>
      </c>
      <c r="E1618" t="s" s="19">
        <v>1814</v>
      </c>
      <c r="F1618" s="18">
        <v>0</v>
      </c>
      <c r="G1618" s="18">
        <v>0</v>
      </c>
      <c r="H1618" t="s" s="19">
        <v>63</v>
      </c>
      <c r="I1618" t="s" s="19">
        <v>1810</v>
      </c>
      <c r="J1618" s="18">
        <v>12236</v>
      </c>
      <c r="K1618" s="18">
        <v>6128</v>
      </c>
      <c r="L1618" s="18">
        <v>18835</v>
      </c>
      <c r="M1618" s="20">
        <v>1800.23</v>
      </c>
      <c r="N1618" s="18">
        <v>4</v>
      </c>
      <c r="O1618" s="18">
        <v>1</v>
      </c>
      <c r="P1618" t="s" s="19">
        <v>35</v>
      </c>
      <c r="Q1618" t="s" s="19">
        <v>35</v>
      </c>
      <c r="R1618" t="s" s="19">
        <v>35</v>
      </c>
      <c r="S1618" t="s" s="19">
        <v>35</v>
      </c>
      <c r="T1618" t="s" s="19">
        <v>35</v>
      </c>
      <c r="U1618" t="s" s="19">
        <v>35</v>
      </c>
      <c r="V1618" t="s" s="19">
        <v>35</v>
      </c>
      <c r="W1618" t="s" s="19">
        <v>35</v>
      </c>
    </row>
    <row r="1619" ht="20.05" customHeight="1">
      <c r="A1619" s="15">
        <v>102</v>
      </c>
      <c r="B1619" t="s" s="16">
        <f>CONCATENATE($A1619,C1619,G1619,S1619,R1619)</f>
        <v>1838</v>
      </c>
      <c r="C1619" t="s" s="17">
        <v>31</v>
      </c>
      <c r="D1619" s="18">
        <v>5</v>
      </c>
      <c r="E1619" t="s" s="19">
        <v>1839</v>
      </c>
      <c r="F1619" s="18">
        <v>0</v>
      </c>
      <c r="G1619" s="18">
        <v>0</v>
      </c>
      <c r="H1619" t="s" s="19">
        <v>80</v>
      </c>
      <c r="I1619" t="s" s="19">
        <v>1840</v>
      </c>
      <c r="J1619" s="18">
        <v>15372</v>
      </c>
      <c r="K1619" s="18">
        <v>7696</v>
      </c>
      <c r="L1619" s="18">
        <v>24681</v>
      </c>
      <c r="M1619" s="20">
        <v>4.45024</v>
      </c>
      <c r="N1619" s="18">
        <v>8</v>
      </c>
      <c r="O1619" s="18">
        <v>1</v>
      </c>
      <c r="P1619" t="s" s="19">
        <v>35</v>
      </c>
      <c r="Q1619" t="s" s="19">
        <v>35</v>
      </c>
      <c r="R1619" t="s" s="19">
        <v>35</v>
      </c>
      <c r="S1619" t="s" s="19">
        <v>35</v>
      </c>
      <c r="T1619" t="s" s="19">
        <v>35</v>
      </c>
      <c r="U1619" t="s" s="19">
        <v>35</v>
      </c>
      <c r="V1619" t="s" s="19">
        <v>35</v>
      </c>
      <c r="W1619" t="s" s="19">
        <v>35</v>
      </c>
    </row>
    <row r="1620" ht="20.05" customHeight="1">
      <c r="A1620" s="15">
        <v>102</v>
      </c>
      <c r="B1620" t="s" s="16">
        <f>CONCATENATE($A1620,C1620,G1620,S1620,R1620)</f>
        <v>1841</v>
      </c>
      <c r="C1620" t="s" s="17">
        <v>37</v>
      </c>
      <c r="D1620" s="18">
        <v>5</v>
      </c>
      <c r="E1620" t="s" s="19">
        <v>1839</v>
      </c>
      <c r="F1620" s="18">
        <v>0</v>
      </c>
      <c r="G1620" s="18">
        <v>0</v>
      </c>
      <c r="H1620" t="s" s="19">
        <v>80</v>
      </c>
      <c r="I1620" t="s" s="19">
        <v>1842</v>
      </c>
      <c r="J1620" s="18">
        <v>14040</v>
      </c>
      <c r="K1620" s="18">
        <v>7030</v>
      </c>
      <c r="L1620" s="18">
        <v>22144</v>
      </c>
      <c r="M1620" s="20">
        <v>2.36403</v>
      </c>
      <c r="N1620" s="18">
        <v>8</v>
      </c>
      <c r="O1620" s="18">
        <v>1</v>
      </c>
      <c r="P1620" s="18">
        <v>7</v>
      </c>
      <c r="Q1620" s="18">
        <v>5</v>
      </c>
      <c r="R1620" s="18">
        <v>1</v>
      </c>
      <c r="S1620" t="s" s="19">
        <v>38</v>
      </c>
      <c r="T1620" s="18">
        <v>0</v>
      </c>
      <c r="U1620" s="18">
        <v>0</v>
      </c>
      <c r="V1620" s="18">
        <v>100000</v>
      </c>
      <c r="W1620" t="s" s="19">
        <v>39</v>
      </c>
    </row>
    <row r="1621" ht="20.05" customHeight="1">
      <c r="A1621" s="15">
        <v>102</v>
      </c>
      <c r="B1621" t="s" s="16">
        <f>CONCATENATE($A1621,C1621,G1621,S1621,R1621)</f>
        <v>1843</v>
      </c>
      <c r="C1621" t="s" s="17">
        <v>37</v>
      </c>
      <c r="D1621" s="18">
        <v>5</v>
      </c>
      <c r="E1621" t="s" s="19">
        <v>1839</v>
      </c>
      <c r="F1621" s="18">
        <v>0</v>
      </c>
      <c r="G1621" s="18">
        <v>0</v>
      </c>
      <c r="H1621" t="s" s="19">
        <v>80</v>
      </c>
      <c r="I1621" t="s" s="19">
        <v>1844</v>
      </c>
      <c r="J1621" s="18">
        <v>14484</v>
      </c>
      <c r="K1621" s="18">
        <v>7252</v>
      </c>
      <c r="L1621" s="18">
        <v>22989</v>
      </c>
      <c r="M1621" s="20">
        <v>1.13854</v>
      </c>
      <c r="N1621" s="18">
        <v>8</v>
      </c>
      <c r="O1621" s="18">
        <v>1</v>
      </c>
      <c r="P1621" s="18">
        <v>4</v>
      </c>
      <c r="Q1621" s="18">
        <v>2</v>
      </c>
      <c r="R1621" s="18">
        <v>3</v>
      </c>
      <c r="S1621" t="s" s="19">
        <v>38</v>
      </c>
      <c r="T1621" s="18">
        <v>0</v>
      </c>
      <c r="U1621" s="18">
        <v>0</v>
      </c>
      <c r="V1621" s="18">
        <v>100000</v>
      </c>
      <c r="W1621" t="s" s="19">
        <v>39</v>
      </c>
    </row>
    <row r="1622" ht="20.05" customHeight="1">
      <c r="A1622" s="15">
        <v>102</v>
      </c>
      <c r="B1622" t="s" s="16">
        <f>CONCATENATE($A1622,C1622,G1622,S1622,R1622)</f>
        <v>1845</v>
      </c>
      <c r="C1622" t="s" s="17">
        <v>37</v>
      </c>
      <c r="D1622" s="18">
        <v>5</v>
      </c>
      <c r="E1622" t="s" s="19">
        <v>1839</v>
      </c>
      <c r="F1622" s="18">
        <v>0</v>
      </c>
      <c r="G1622" s="18">
        <v>0</v>
      </c>
      <c r="H1622" t="s" s="19">
        <v>80</v>
      </c>
      <c r="I1622" t="s" s="19">
        <v>1842</v>
      </c>
      <c r="J1622" s="18">
        <v>14040</v>
      </c>
      <c r="K1622" s="18">
        <v>7030</v>
      </c>
      <c r="L1622" s="18">
        <v>22144</v>
      </c>
      <c r="M1622" s="20">
        <v>1.35524</v>
      </c>
      <c r="N1622" s="18">
        <v>8</v>
      </c>
      <c r="O1622" s="18">
        <v>1</v>
      </c>
      <c r="P1622" s="18">
        <v>3</v>
      </c>
      <c r="Q1622" s="18">
        <v>1</v>
      </c>
      <c r="R1622" s="18">
        <v>5</v>
      </c>
      <c r="S1622" t="s" s="19">
        <v>38</v>
      </c>
      <c r="T1622" s="18">
        <v>0</v>
      </c>
      <c r="U1622" s="18">
        <v>0</v>
      </c>
      <c r="V1622" s="18">
        <v>100000</v>
      </c>
      <c r="W1622" t="s" s="19">
        <v>39</v>
      </c>
    </row>
    <row r="1623" ht="20.05" customHeight="1">
      <c r="A1623" s="15">
        <v>102</v>
      </c>
      <c r="B1623" t="s" s="16">
        <f>CONCATENATE($A1623,C1623,G1623,S1623,R1623)</f>
        <v>1846</v>
      </c>
      <c r="C1623" t="s" s="17">
        <v>37</v>
      </c>
      <c r="D1623" s="18">
        <v>5</v>
      </c>
      <c r="E1623" t="s" s="19">
        <v>1839</v>
      </c>
      <c r="F1623" s="18">
        <v>0</v>
      </c>
      <c r="G1623" s="18">
        <v>0</v>
      </c>
      <c r="H1623" t="s" s="19">
        <v>80</v>
      </c>
      <c r="I1623" t="s" s="19">
        <v>1847</v>
      </c>
      <c r="J1623" s="18">
        <v>10400</v>
      </c>
      <c r="K1623" s="18">
        <v>5210</v>
      </c>
      <c r="L1623" s="18">
        <v>15348</v>
      </c>
      <c r="M1623" s="20">
        <v>4.71017</v>
      </c>
      <c r="N1623" s="18">
        <v>8</v>
      </c>
      <c r="O1623" s="18">
        <v>1</v>
      </c>
      <c r="P1623" s="18">
        <v>4</v>
      </c>
      <c r="Q1623" s="18">
        <v>1</v>
      </c>
      <c r="R1623" s="18">
        <v>1</v>
      </c>
      <c r="S1623" t="s" s="19">
        <v>43</v>
      </c>
      <c r="T1623" s="18">
        <v>0</v>
      </c>
      <c r="U1623" s="18">
        <v>0</v>
      </c>
      <c r="V1623" s="18">
        <v>100000</v>
      </c>
      <c r="W1623" t="s" s="19">
        <v>39</v>
      </c>
    </row>
    <row r="1624" ht="20.05" customHeight="1">
      <c r="A1624" s="15">
        <v>102</v>
      </c>
      <c r="B1624" t="s" s="16">
        <f>CONCATENATE($A1624,C1624,G1624,S1624,R1624)</f>
        <v>1848</v>
      </c>
      <c r="C1624" t="s" s="17">
        <v>37</v>
      </c>
      <c r="D1624" s="18">
        <v>5</v>
      </c>
      <c r="E1624" t="s" s="19">
        <v>1839</v>
      </c>
      <c r="F1624" s="18">
        <v>0</v>
      </c>
      <c r="G1624" s="18">
        <v>0</v>
      </c>
      <c r="H1624" t="s" s="19">
        <v>80</v>
      </c>
      <c r="I1624" t="s" s="19">
        <v>1849</v>
      </c>
      <c r="J1624" s="18">
        <v>13152</v>
      </c>
      <c r="K1624" s="18">
        <v>6586</v>
      </c>
      <c r="L1624" s="18">
        <v>20522</v>
      </c>
      <c r="M1624" s="20">
        <v>2.84009</v>
      </c>
      <c r="N1624" s="18">
        <v>8</v>
      </c>
      <c r="O1624" s="18">
        <v>1</v>
      </c>
      <c r="P1624" s="18">
        <v>3</v>
      </c>
      <c r="Q1624" s="18">
        <v>1</v>
      </c>
      <c r="R1624" s="18">
        <v>3</v>
      </c>
      <c r="S1624" t="s" s="19">
        <v>43</v>
      </c>
      <c r="T1624" s="18">
        <v>0</v>
      </c>
      <c r="U1624" s="18">
        <v>0</v>
      </c>
      <c r="V1624" s="18">
        <v>100000</v>
      </c>
      <c r="W1624" t="s" s="19">
        <v>39</v>
      </c>
    </row>
    <row r="1625" ht="20.05" customHeight="1">
      <c r="A1625" s="15">
        <v>102</v>
      </c>
      <c r="B1625" t="s" s="16">
        <f>CONCATENATE($A1625,C1625,G1625,S1625,R1625)</f>
        <v>1850</v>
      </c>
      <c r="C1625" t="s" s="17">
        <v>37</v>
      </c>
      <c r="D1625" s="18">
        <v>5</v>
      </c>
      <c r="E1625" t="s" s="19">
        <v>1839</v>
      </c>
      <c r="F1625" s="18">
        <v>0</v>
      </c>
      <c r="G1625" s="18">
        <v>0</v>
      </c>
      <c r="H1625" t="s" s="19">
        <v>80</v>
      </c>
      <c r="I1625" t="s" s="19">
        <v>1842</v>
      </c>
      <c r="J1625" s="18">
        <v>14040</v>
      </c>
      <c r="K1625" s="18">
        <v>7030</v>
      </c>
      <c r="L1625" s="18">
        <v>22198</v>
      </c>
      <c r="M1625" s="20">
        <v>41.9695</v>
      </c>
      <c r="N1625" s="18">
        <v>8</v>
      </c>
      <c r="O1625" s="18">
        <v>1</v>
      </c>
      <c r="P1625" s="18">
        <v>3</v>
      </c>
      <c r="Q1625" s="18">
        <v>1</v>
      </c>
      <c r="R1625" s="18">
        <v>5</v>
      </c>
      <c r="S1625" t="s" s="19">
        <v>43</v>
      </c>
      <c r="T1625" s="18">
        <v>0</v>
      </c>
      <c r="U1625" s="18">
        <v>0</v>
      </c>
      <c r="V1625" s="18">
        <v>100000</v>
      </c>
      <c r="W1625" t="s" s="19">
        <v>39</v>
      </c>
    </row>
    <row r="1626" ht="20.05" customHeight="1">
      <c r="A1626" s="15">
        <v>102</v>
      </c>
      <c r="B1626" t="s" s="16">
        <f>CONCATENATE($A1626,C1626,G1626,S1626,R1626)</f>
        <v>1851</v>
      </c>
      <c r="C1626" t="s" s="17">
        <v>37</v>
      </c>
      <c r="D1626" s="18">
        <v>5</v>
      </c>
      <c r="E1626" t="s" s="19">
        <v>1839</v>
      </c>
      <c r="F1626" s="18">
        <v>1</v>
      </c>
      <c r="G1626" s="18">
        <v>0</v>
      </c>
      <c r="H1626" t="s" s="19">
        <v>80</v>
      </c>
      <c r="I1626" t="s" s="19">
        <v>1852</v>
      </c>
      <c r="J1626" s="18">
        <v>11312</v>
      </c>
      <c r="K1626" s="18">
        <v>5666</v>
      </c>
      <c r="L1626" s="18">
        <v>17046</v>
      </c>
      <c r="M1626" s="20">
        <v>51.4743</v>
      </c>
      <c r="N1626" s="18">
        <v>8</v>
      </c>
      <c r="O1626" s="18">
        <v>1</v>
      </c>
      <c r="P1626" s="18">
        <v>4</v>
      </c>
      <c r="Q1626" s="18">
        <v>1</v>
      </c>
      <c r="R1626" s="18">
        <v>1</v>
      </c>
      <c r="S1626" t="s" s="19">
        <v>47</v>
      </c>
      <c r="T1626" s="18">
        <v>0</v>
      </c>
      <c r="U1626" s="18">
        <v>0</v>
      </c>
      <c r="V1626" s="18">
        <v>100000</v>
      </c>
      <c r="W1626" t="s" s="19">
        <v>39</v>
      </c>
    </row>
    <row r="1627" ht="20.05" customHeight="1">
      <c r="A1627" s="15">
        <v>102</v>
      </c>
      <c r="B1627" t="s" s="16">
        <f>CONCATENATE($A1627,C1627,G1627,S1627,R1627)</f>
        <v>1853</v>
      </c>
      <c r="C1627" t="s" s="17">
        <v>37</v>
      </c>
      <c r="D1627" s="18">
        <v>5</v>
      </c>
      <c r="E1627" t="s" s="19">
        <v>1839</v>
      </c>
      <c r="F1627" s="18">
        <v>0</v>
      </c>
      <c r="G1627" s="18">
        <v>0</v>
      </c>
      <c r="H1627" t="s" s="19">
        <v>80</v>
      </c>
      <c r="I1627" t="s" s="19">
        <v>1849</v>
      </c>
      <c r="J1627" s="18">
        <v>13152</v>
      </c>
      <c r="K1627" s="18">
        <v>6586</v>
      </c>
      <c r="L1627" s="18">
        <v>20508</v>
      </c>
      <c r="M1627" s="20">
        <v>1.34584</v>
      </c>
      <c r="N1627" s="18">
        <v>8</v>
      </c>
      <c r="O1627" s="18">
        <v>1</v>
      </c>
      <c r="P1627" s="18">
        <v>3</v>
      </c>
      <c r="Q1627" s="18">
        <v>1</v>
      </c>
      <c r="R1627" s="18">
        <v>3</v>
      </c>
      <c r="S1627" t="s" s="19">
        <v>47</v>
      </c>
      <c r="T1627" s="18">
        <v>0</v>
      </c>
      <c r="U1627" s="18">
        <v>0</v>
      </c>
      <c r="V1627" s="18">
        <v>100000</v>
      </c>
      <c r="W1627" t="s" s="19">
        <v>39</v>
      </c>
    </row>
    <row r="1628" ht="20.05" customHeight="1">
      <c r="A1628" s="15">
        <v>102</v>
      </c>
      <c r="B1628" t="s" s="16">
        <f>CONCATENATE($A1628,C1628,G1628,S1628,R1628)</f>
        <v>1854</v>
      </c>
      <c r="C1628" t="s" s="17">
        <v>37</v>
      </c>
      <c r="D1628" s="18">
        <v>5</v>
      </c>
      <c r="E1628" t="s" s="19">
        <v>1839</v>
      </c>
      <c r="F1628" s="18">
        <v>0</v>
      </c>
      <c r="G1628" s="18">
        <v>0</v>
      </c>
      <c r="H1628" t="s" s="19">
        <v>80</v>
      </c>
      <c r="I1628" t="s" s="19">
        <v>1842</v>
      </c>
      <c r="J1628" s="18">
        <v>14040</v>
      </c>
      <c r="K1628" s="18">
        <v>7030</v>
      </c>
      <c r="L1628" s="18">
        <v>22162</v>
      </c>
      <c r="M1628" s="20">
        <v>3.7561</v>
      </c>
      <c r="N1628" s="18">
        <v>8</v>
      </c>
      <c r="O1628" s="18">
        <v>1</v>
      </c>
      <c r="P1628" s="18">
        <v>3</v>
      </c>
      <c r="Q1628" s="18">
        <v>1</v>
      </c>
      <c r="R1628" s="18">
        <v>5</v>
      </c>
      <c r="S1628" t="s" s="19">
        <v>47</v>
      </c>
      <c r="T1628" s="18">
        <v>0</v>
      </c>
      <c r="U1628" s="18">
        <v>0</v>
      </c>
      <c r="V1628" s="18">
        <v>100000</v>
      </c>
      <c r="W1628" t="s" s="19">
        <v>39</v>
      </c>
    </row>
    <row r="1629" ht="20.05" customHeight="1">
      <c r="A1629" s="15">
        <v>102</v>
      </c>
      <c r="B1629" t="s" s="16">
        <f>CONCATENATE($A1629,C1629,G1629,S1629,R1629)</f>
        <v>1855</v>
      </c>
      <c r="C1629" t="s" s="17">
        <v>31</v>
      </c>
      <c r="D1629" s="18">
        <v>5</v>
      </c>
      <c r="E1629" t="s" s="19">
        <v>1839</v>
      </c>
      <c r="F1629" s="18">
        <v>0</v>
      </c>
      <c r="G1629" s="18">
        <v>1</v>
      </c>
      <c r="H1629" t="s" s="19">
        <v>63</v>
      </c>
      <c r="I1629" t="s" s="19">
        <v>1840</v>
      </c>
      <c r="J1629" s="18">
        <v>15394</v>
      </c>
      <c r="K1629" s="18">
        <v>7718</v>
      </c>
      <c r="L1629" s="18">
        <v>24725</v>
      </c>
      <c r="M1629" s="20">
        <v>1800.37</v>
      </c>
      <c r="N1629" s="18">
        <v>8</v>
      </c>
      <c r="O1629" s="18">
        <v>1</v>
      </c>
      <c r="P1629" t="s" s="19">
        <v>35</v>
      </c>
      <c r="Q1629" t="s" s="19">
        <v>35</v>
      </c>
      <c r="R1629" t="s" s="19">
        <v>35</v>
      </c>
      <c r="S1629" t="s" s="19">
        <v>35</v>
      </c>
      <c r="T1629" t="s" s="19">
        <v>35</v>
      </c>
      <c r="U1629" t="s" s="19">
        <v>35</v>
      </c>
      <c r="V1629" t="s" s="19">
        <v>35</v>
      </c>
      <c r="W1629" t="s" s="19">
        <v>35</v>
      </c>
    </row>
    <row r="1630" ht="20.05" customHeight="1">
      <c r="A1630" s="15">
        <v>102</v>
      </c>
      <c r="B1630" t="s" s="16">
        <f>CONCATENATE($A1630,C1630,G1630,S1630,R1630)</f>
        <v>1856</v>
      </c>
      <c r="C1630" t="s" s="17">
        <v>52</v>
      </c>
      <c r="D1630" s="18">
        <v>5</v>
      </c>
      <c r="E1630" t="s" s="19">
        <v>1839</v>
      </c>
      <c r="F1630" s="18">
        <v>1</v>
      </c>
      <c r="G1630" s="18">
        <v>1</v>
      </c>
      <c r="H1630" t="s" s="19">
        <v>80</v>
      </c>
      <c r="I1630" t="s" s="19">
        <v>1807</v>
      </c>
      <c r="J1630" s="18">
        <v>2248</v>
      </c>
      <c r="K1630" s="18">
        <v>1134</v>
      </c>
      <c r="L1630" s="18">
        <v>2430</v>
      </c>
      <c r="M1630" s="20">
        <v>8.280099999999999</v>
      </c>
      <c r="N1630" s="18">
        <v>8</v>
      </c>
      <c r="O1630" s="18">
        <v>1</v>
      </c>
      <c r="P1630" t="s" s="19">
        <v>35</v>
      </c>
      <c r="Q1630" t="s" s="19">
        <v>35</v>
      </c>
      <c r="R1630" t="s" s="19">
        <v>35</v>
      </c>
      <c r="S1630" t="s" s="19">
        <v>35</v>
      </c>
      <c r="T1630" t="s" s="19">
        <v>35</v>
      </c>
      <c r="U1630" t="s" s="19">
        <v>35</v>
      </c>
      <c r="V1630" t="s" s="19">
        <v>35</v>
      </c>
      <c r="W1630" t="s" s="19">
        <v>35</v>
      </c>
    </row>
    <row r="1631" ht="20.05" customHeight="1">
      <c r="A1631" s="15">
        <v>102</v>
      </c>
      <c r="B1631" t="s" s="16">
        <f>CONCATENATE($A1631,C1631,G1631,S1631,R1631)</f>
        <v>1857</v>
      </c>
      <c r="C1631" t="s" s="17">
        <v>37</v>
      </c>
      <c r="D1631" s="18">
        <v>5</v>
      </c>
      <c r="E1631" t="s" s="19">
        <v>1839</v>
      </c>
      <c r="F1631" s="18">
        <v>1</v>
      </c>
      <c r="G1631" s="18">
        <v>1</v>
      </c>
      <c r="H1631" t="s" s="19">
        <v>80</v>
      </c>
      <c r="I1631" t="s" s="19">
        <v>1807</v>
      </c>
      <c r="J1631" s="18">
        <v>2248</v>
      </c>
      <c r="K1631" s="18">
        <v>1134</v>
      </c>
      <c r="L1631" s="18">
        <v>2430</v>
      </c>
      <c r="M1631" s="20">
        <v>8.051780000000001</v>
      </c>
      <c r="N1631" s="18">
        <v>8</v>
      </c>
      <c r="O1631" s="18">
        <v>1</v>
      </c>
      <c r="P1631" s="18">
        <v>3</v>
      </c>
      <c r="Q1631" s="18">
        <v>1</v>
      </c>
      <c r="R1631" s="18">
        <v>3</v>
      </c>
      <c r="S1631" t="s" s="19">
        <v>43</v>
      </c>
      <c r="T1631" s="18">
        <v>0</v>
      </c>
      <c r="U1631" s="18">
        <v>0</v>
      </c>
      <c r="V1631" s="18">
        <v>100000</v>
      </c>
      <c r="W1631" t="s" s="19">
        <v>55</v>
      </c>
    </row>
    <row r="1632" ht="20.05" customHeight="1">
      <c r="A1632" s="15">
        <v>102</v>
      </c>
      <c r="B1632" t="s" s="16">
        <f>CONCATENATE($A1632,C1632,G1632,S1632,R1632)</f>
        <v>1858</v>
      </c>
      <c r="C1632" t="s" s="17">
        <v>57</v>
      </c>
      <c r="D1632" s="18">
        <v>5</v>
      </c>
      <c r="E1632" t="s" s="19">
        <v>1839</v>
      </c>
      <c r="F1632" s="18">
        <v>0</v>
      </c>
      <c r="G1632" s="18">
        <v>0</v>
      </c>
      <c r="H1632" t="s" s="19">
        <v>63</v>
      </c>
      <c r="I1632" t="s" s="19">
        <v>1810</v>
      </c>
      <c r="J1632" s="18">
        <v>19884</v>
      </c>
      <c r="K1632" s="18">
        <v>9952</v>
      </c>
      <c r="L1632" s="18">
        <v>33345</v>
      </c>
      <c r="M1632" s="20">
        <v>1805.21</v>
      </c>
      <c r="N1632" s="18">
        <v>4</v>
      </c>
      <c r="O1632" s="18">
        <v>1</v>
      </c>
      <c r="P1632" t="s" s="19">
        <v>35</v>
      </c>
      <c r="Q1632" t="s" s="19">
        <v>35</v>
      </c>
      <c r="R1632" t="s" s="19">
        <v>35</v>
      </c>
      <c r="S1632" t="s" s="19">
        <v>35</v>
      </c>
      <c r="T1632" t="s" s="19">
        <v>35</v>
      </c>
      <c r="U1632" t="s" s="19">
        <v>35</v>
      </c>
      <c r="V1632" t="s" s="19">
        <v>35</v>
      </c>
      <c r="W1632" t="s" s="19">
        <v>35</v>
      </c>
    </row>
    <row r="1633" ht="20.05" customHeight="1">
      <c r="A1633" s="15">
        <v>102</v>
      </c>
      <c r="B1633" t="s" s="16">
        <f>CONCATENATE($A1633,C1633,G1633,S1633,R1633)</f>
        <v>1859</v>
      </c>
      <c r="C1633" t="s" s="17">
        <v>60</v>
      </c>
      <c r="D1633" s="18">
        <v>5</v>
      </c>
      <c r="E1633" t="s" s="19">
        <v>1839</v>
      </c>
      <c r="F1633" s="18">
        <v>0</v>
      </c>
      <c r="G1633" s="18">
        <v>0</v>
      </c>
      <c r="H1633" t="s" s="19">
        <v>63</v>
      </c>
      <c r="I1633" t="s" s="19">
        <v>1810</v>
      </c>
      <c r="J1633" s="18">
        <v>19884</v>
      </c>
      <c r="K1633" s="18">
        <v>9952</v>
      </c>
      <c r="L1633" s="18">
        <v>33345</v>
      </c>
      <c r="M1633" s="20">
        <v>1800.63</v>
      </c>
      <c r="N1633" s="18">
        <v>4</v>
      </c>
      <c r="O1633" s="18">
        <v>1</v>
      </c>
      <c r="P1633" t="s" s="19">
        <v>35</v>
      </c>
      <c r="Q1633" t="s" s="19">
        <v>35</v>
      </c>
      <c r="R1633" t="s" s="19">
        <v>35</v>
      </c>
      <c r="S1633" t="s" s="19">
        <v>35</v>
      </c>
      <c r="T1633" t="s" s="19">
        <v>35</v>
      </c>
      <c r="U1633" t="s" s="19">
        <v>35</v>
      </c>
      <c r="V1633" t="s" s="19">
        <v>35</v>
      </c>
      <c r="W1633" t="s" s="19">
        <v>35</v>
      </c>
    </row>
    <row r="1634" ht="20.05" customHeight="1">
      <c r="A1634" s="15">
        <v>102</v>
      </c>
      <c r="B1634" t="s" s="16">
        <f>CONCATENATE($A1634,C1634,G1634,S1634,R1634)</f>
        <v>1860</v>
      </c>
      <c r="C1634" t="s" s="17">
        <v>62</v>
      </c>
      <c r="D1634" s="18">
        <v>5</v>
      </c>
      <c r="E1634" t="s" s="19">
        <v>1839</v>
      </c>
      <c r="F1634" s="18">
        <v>0</v>
      </c>
      <c r="G1634" s="18">
        <v>0</v>
      </c>
      <c r="H1634" t="s" s="19">
        <v>63</v>
      </c>
      <c r="I1634" t="s" s="19">
        <v>1810</v>
      </c>
      <c r="J1634" s="18">
        <v>12648</v>
      </c>
      <c r="K1634" s="18">
        <v>6334</v>
      </c>
      <c r="L1634" s="18">
        <v>19622</v>
      </c>
      <c r="M1634" s="20">
        <v>1800.27</v>
      </c>
      <c r="N1634" s="18">
        <v>4</v>
      </c>
      <c r="O1634" s="18">
        <v>1</v>
      </c>
      <c r="P1634" t="s" s="19">
        <v>35</v>
      </c>
      <c r="Q1634" t="s" s="19">
        <v>35</v>
      </c>
      <c r="R1634" t="s" s="19">
        <v>35</v>
      </c>
      <c r="S1634" t="s" s="19">
        <v>35</v>
      </c>
      <c r="T1634" t="s" s="19">
        <v>35</v>
      </c>
      <c r="U1634" t="s" s="19">
        <v>35</v>
      </c>
      <c r="V1634" t="s" s="19">
        <v>35</v>
      </c>
      <c r="W1634" t="s" s="19">
        <v>35</v>
      </c>
    </row>
    <row r="1635" ht="20.05" customHeight="1">
      <c r="A1635" s="15">
        <v>103</v>
      </c>
      <c r="B1635" t="s" s="16">
        <f>CONCATENATE($A1635,C1635,G1635,S1635,R1635)</f>
        <v>1861</v>
      </c>
      <c r="C1635" t="s" s="17">
        <v>31</v>
      </c>
      <c r="D1635" s="18">
        <v>5</v>
      </c>
      <c r="E1635" t="s" s="19">
        <v>1862</v>
      </c>
      <c r="F1635" s="18">
        <v>0</v>
      </c>
      <c r="G1635" s="18">
        <v>0</v>
      </c>
      <c r="H1635" t="s" s="19">
        <v>80</v>
      </c>
      <c r="I1635" t="s" s="19">
        <v>1863</v>
      </c>
      <c r="J1635" s="18">
        <v>10496</v>
      </c>
      <c r="K1635" s="18">
        <v>5258</v>
      </c>
      <c r="L1635" s="18">
        <v>16318</v>
      </c>
      <c r="M1635" s="20">
        <v>1.28895</v>
      </c>
      <c r="N1635" s="18">
        <v>8</v>
      </c>
      <c r="O1635" s="18">
        <v>1</v>
      </c>
      <c r="P1635" t="s" s="19">
        <v>35</v>
      </c>
      <c r="Q1635" t="s" s="19">
        <v>35</v>
      </c>
      <c r="R1635" t="s" s="19">
        <v>35</v>
      </c>
      <c r="S1635" t="s" s="19">
        <v>35</v>
      </c>
      <c r="T1635" t="s" s="19">
        <v>35</v>
      </c>
      <c r="U1635" t="s" s="19">
        <v>35</v>
      </c>
      <c r="V1635" t="s" s="19">
        <v>35</v>
      </c>
      <c r="W1635" t="s" s="19">
        <v>35</v>
      </c>
    </row>
    <row r="1636" ht="20.05" customHeight="1">
      <c r="A1636" s="15">
        <v>103</v>
      </c>
      <c r="B1636" t="s" s="16">
        <f>CONCATENATE($A1636,C1636,G1636,S1636,R1636)</f>
        <v>1864</v>
      </c>
      <c r="C1636" t="s" s="17">
        <v>37</v>
      </c>
      <c r="D1636" s="18">
        <v>5</v>
      </c>
      <c r="E1636" t="s" s="19">
        <v>1862</v>
      </c>
      <c r="F1636" s="18">
        <v>1</v>
      </c>
      <c r="G1636" s="18">
        <v>0</v>
      </c>
      <c r="H1636" t="s" s="19">
        <v>80</v>
      </c>
      <c r="I1636" t="s" s="19">
        <v>1865</v>
      </c>
      <c r="J1636" s="18">
        <v>5684</v>
      </c>
      <c r="K1636" s="18">
        <v>2852</v>
      </c>
      <c r="L1636" s="18">
        <v>8079</v>
      </c>
      <c r="M1636" s="20">
        <v>0.27722</v>
      </c>
      <c r="N1636" s="18">
        <v>8</v>
      </c>
      <c r="O1636" s="18">
        <v>1</v>
      </c>
      <c r="P1636" s="18">
        <v>3</v>
      </c>
      <c r="Q1636" s="18">
        <v>0</v>
      </c>
      <c r="R1636" s="18">
        <v>1</v>
      </c>
      <c r="S1636" t="s" s="19">
        <v>38</v>
      </c>
      <c r="T1636" s="18">
        <v>0</v>
      </c>
      <c r="U1636" s="18">
        <v>0</v>
      </c>
      <c r="V1636" s="18">
        <v>100000</v>
      </c>
      <c r="W1636" t="s" s="19">
        <v>39</v>
      </c>
    </row>
    <row r="1637" ht="20.05" customHeight="1">
      <c r="A1637" s="15">
        <v>103</v>
      </c>
      <c r="B1637" t="s" s="16">
        <f>CONCATENATE($A1637,C1637,G1637,S1637,R1637)</f>
        <v>1866</v>
      </c>
      <c r="C1637" t="s" s="17">
        <v>37</v>
      </c>
      <c r="D1637" s="18">
        <v>5</v>
      </c>
      <c r="E1637" t="s" s="19">
        <v>1862</v>
      </c>
      <c r="F1637" s="18">
        <v>1</v>
      </c>
      <c r="G1637" s="18">
        <v>0</v>
      </c>
      <c r="H1637" t="s" s="19">
        <v>80</v>
      </c>
      <c r="I1637" t="s" s="19">
        <v>1865</v>
      </c>
      <c r="J1637" s="18">
        <v>5684</v>
      </c>
      <c r="K1637" s="18">
        <v>2852</v>
      </c>
      <c r="L1637" s="18">
        <v>8079</v>
      </c>
      <c r="M1637" s="20">
        <v>0.277125</v>
      </c>
      <c r="N1637" s="18">
        <v>8</v>
      </c>
      <c r="O1637" s="18">
        <v>1</v>
      </c>
      <c r="P1637" s="18">
        <v>3</v>
      </c>
      <c r="Q1637" s="18">
        <v>0</v>
      </c>
      <c r="R1637" s="18">
        <v>3</v>
      </c>
      <c r="S1637" t="s" s="19">
        <v>38</v>
      </c>
      <c r="T1637" s="18">
        <v>0</v>
      </c>
      <c r="U1637" s="18">
        <v>0</v>
      </c>
      <c r="V1637" s="18">
        <v>100000</v>
      </c>
      <c r="W1637" t="s" s="19">
        <v>39</v>
      </c>
    </row>
    <row r="1638" ht="20.05" customHeight="1">
      <c r="A1638" s="15">
        <v>103</v>
      </c>
      <c r="B1638" t="s" s="16">
        <f>CONCATENATE($A1638,C1638,G1638,S1638,R1638)</f>
        <v>1867</v>
      </c>
      <c r="C1638" t="s" s="17">
        <v>37</v>
      </c>
      <c r="D1638" s="18">
        <v>5</v>
      </c>
      <c r="E1638" t="s" s="19">
        <v>1862</v>
      </c>
      <c r="F1638" s="18">
        <v>1</v>
      </c>
      <c r="G1638" s="18">
        <v>0</v>
      </c>
      <c r="H1638" t="s" s="19">
        <v>80</v>
      </c>
      <c r="I1638" t="s" s="19">
        <v>1865</v>
      </c>
      <c r="J1638" s="18">
        <v>5684</v>
      </c>
      <c r="K1638" s="18">
        <v>2852</v>
      </c>
      <c r="L1638" s="18">
        <v>8079</v>
      </c>
      <c r="M1638" s="20">
        <v>0.27817</v>
      </c>
      <c r="N1638" s="18">
        <v>8</v>
      </c>
      <c r="O1638" s="18">
        <v>1</v>
      </c>
      <c r="P1638" s="18">
        <v>3</v>
      </c>
      <c r="Q1638" s="18">
        <v>0</v>
      </c>
      <c r="R1638" s="18">
        <v>5</v>
      </c>
      <c r="S1638" t="s" s="19">
        <v>38</v>
      </c>
      <c r="T1638" s="18">
        <v>0</v>
      </c>
      <c r="U1638" s="18">
        <v>0</v>
      </c>
      <c r="V1638" s="18">
        <v>100000</v>
      </c>
      <c r="W1638" t="s" s="19">
        <v>39</v>
      </c>
    </row>
    <row r="1639" ht="20.05" customHeight="1">
      <c r="A1639" s="15">
        <v>103</v>
      </c>
      <c r="B1639" t="s" s="16">
        <f>CONCATENATE($A1639,C1639,G1639,S1639,R1639)</f>
        <v>1868</v>
      </c>
      <c r="C1639" t="s" s="17">
        <v>37</v>
      </c>
      <c r="D1639" s="18">
        <v>5</v>
      </c>
      <c r="E1639" t="s" s="19">
        <v>1862</v>
      </c>
      <c r="F1639" s="18">
        <v>1</v>
      </c>
      <c r="G1639" s="18">
        <v>0</v>
      </c>
      <c r="H1639" t="s" s="19">
        <v>80</v>
      </c>
      <c r="I1639" t="s" s="19">
        <v>1865</v>
      </c>
      <c r="J1639" s="18">
        <v>5684</v>
      </c>
      <c r="K1639" s="18">
        <v>2852</v>
      </c>
      <c r="L1639" s="18">
        <v>8079</v>
      </c>
      <c r="M1639" s="20">
        <v>0.278063</v>
      </c>
      <c r="N1639" s="18">
        <v>8</v>
      </c>
      <c r="O1639" s="18">
        <v>1</v>
      </c>
      <c r="P1639" s="18">
        <v>3</v>
      </c>
      <c r="Q1639" s="18">
        <v>0</v>
      </c>
      <c r="R1639" s="18">
        <v>1</v>
      </c>
      <c r="S1639" t="s" s="19">
        <v>43</v>
      </c>
      <c r="T1639" s="18">
        <v>0</v>
      </c>
      <c r="U1639" s="18">
        <v>0</v>
      </c>
      <c r="V1639" s="18">
        <v>100000</v>
      </c>
      <c r="W1639" t="s" s="19">
        <v>39</v>
      </c>
    </row>
    <row r="1640" ht="20.05" customHeight="1">
      <c r="A1640" s="15">
        <v>103</v>
      </c>
      <c r="B1640" t="s" s="16">
        <f>CONCATENATE($A1640,C1640,G1640,S1640,R1640)</f>
        <v>1869</v>
      </c>
      <c r="C1640" t="s" s="17">
        <v>37</v>
      </c>
      <c r="D1640" s="18">
        <v>5</v>
      </c>
      <c r="E1640" t="s" s="19">
        <v>1862</v>
      </c>
      <c r="F1640" s="18">
        <v>1</v>
      </c>
      <c r="G1640" s="18">
        <v>0</v>
      </c>
      <c r="H1640" t="s" s="19">
        <v>80</v>
      </c>
      <c r="I1640" t="s" s="19">
        <v>1865</v>
      </c>
      <c r="J1640" s="18">
        <v>5684</v>
      </c>
      <c r="K1640" s="18">
        <v>2852</v>
      </c>
      <c r="L1640" s="18">
        <v>8079</v>
      </c>
      <c r="M1640" s="20">
        <v>0.277046</v>
      </c>
      <c r="N1640" s="18">
        <v>8</v>
      </c>
      <c r="O1640" s="18">
        <v>1</v>
      </c>
      <c r="P1640" s="18">
        <v>3</v>
      </c>
      <c r="Q1640" s="18">
        <v>0</v>
      </c>
      <c r="R1640" s="18">
        <v>3</v>
      </c>
      <c r="S1640" t="s" s="19">
        <v>43</v>
      </c>
      <c r="T1640" s="18">
        <v>0</v>
      </c>
      <c r="U1640" s="18">
        <v>0</v>
      </c>
      <c r="V1640" s="18">
        <v>100000</v>
      </c>
      <c r="W1640" t="s" s="19">
        <v>39</v>
      </c>
    </row>
    <row r="1641" ht="20.05" customHeight="1">
      <c r="A1641" s="15">
        <v>103</v>
      </c>
      <c r="B1641" t="s" s="16">
        <f>CONCATENATE($A1641,C1641,G1641,S1641,R1641)</f>
        <v>1870</v>
      </c>
      <c r="C1641" t="s" s="17">
        <v>37</v>
      </c>
      <c r="D1641" s="18">
        <v>5</v>
      </c>
      <c r="E1641" t="s" s="19">
        <v>1862</v>
      </c>
      <c r="F1641" s="18">
        <v>1</v>
      </c>
      <c r="G1641" s="18">
        <v>0</v>
      </c>
      <c r="H1641" t="s" s="19">
        <v>80</v>
      </c>
      <c r="I1641" t="s" s="19">
        <v>1865</v>
      </c>
      <c r="J1641" s="18">
        <v>5684</v>
      </c>
      <c r="K1641" s="18">
        <v>2852</v>
      </c>
      <c r="L1641" s="18">
        <v>8079</v>
      </c>
      <c r="M1641" s="20">
        <v>0.277674</v>
      </c>
      <c r="N1641" s="18">
        <v>8</v>
      </c>
      <c r="O1641" s="18">
        <v>1</v>
      </c>
      <c r="P1641" s="18">
        <v>3</v>
      </c>
      <c r="Q1641" s="18">
        <v>0</v>
      </c>
      <c r="R1641" s="18">
        <v>5</v>
      </c>
      <c r="S1641" t="s" s="19">
        <v>43</v>
      </c>
      <c r="T1641" s="18">
        <v>0</v>
      </c>
      <c r="U1641" s="18">
        <v>0</v>
      </c>
      <c r="V1641" s="18">
        <v>100000</v>
      </c>
      <c r="W1641" t="s" s="19">
        <v>39</v>
      </c>
    </row>
    <row r="1642" ht="20.05" customHeight="1">
      <c r="A1642" s="15">
        <v>103</v>
      </c>
      <c r="B1642" t="s" s="16">
        <f>CONCATENATE($A1642,C1642,G1642,S1642,R1642)</f>
        <v>1871</v>
      </c>
      <c r="C1642" t="s" s="17">
        <v>37</v>
      </c>
      <c r="D1642" s="18">
        <v>5</v>
      </c>
      <c r="E1642" t="s" s="19">
        <v>1862</v>
      </c>
      <c r="F1642" s="18">
        <v>1</v>
      </c>
      <c r="G1642" s="18">
        <v>0</v>
      </c>
      <c r="H1642" t="s" s="19">
        <v>80</v>
      </c>
      <c r="I1642" t="s" s="19">
        <v>1865</v>
      </c>
      <c r="J1642" s="18">
        <v>5684</v>
      </c>
      <c r="K1642" s="18">
        <v>2852</v>
      </c>
      <c r="L1642" s="18">
        <v>8079</v>
      </c>
      <c r="M1642" s="20">
        <v>0.275495</v>
      </c>
      <c r="N1642" s="18">
        <v>8</v>
      </c>
      <c r="O1642" s="18">
        <v>1</v>
      </c>
      <c r="P1642" s="18">
        <v>3</v>
      </c>
      <c r="Q1642" s="18">
        <v>0</v>
      </c>
      <c r="R1642" s="18">
        <v>1</v>
      </c>
      <c r="S1642" t="s" s="19">
        <v>47</v>
      </c>
      <c r="T1642" s="18">
        <v>0</v>
      </c>
      <c r="U1642" s="18">
        <v>0</v>
      </c>
      <c r="V1642" s="18">
        <v>100000</v>
      </c>
      <c r="W1642" t="s" s="19">
        <v>39</v>
      </c>
    </row>
    <row r="1643" ht="20.05" customHeight="1">
      <c r="A1643" s="15">
        <v>103</v>
      </c>
      <c r="B1643" t="s" s="16">
        <f>CONCATENATE($A1643,C1643,G1643,S1643,R1643)</f>
        <v>1872</v>
      </c>
      <c r="C1643" t="s" s="17">
        <v>37</v>
      </c>
      <c r="D1643" s="18">
        <v>5</v>
      </c>
      <c r="E1643" t="s" s="19">
        <v>1862</v>
      </c>
      <c r="F1643" s="18">
        <v>1</v>
      </c>
      <c r="G1643" s="18">
        <v>0</v>
      </c>
      <c r="H1643" t="s" s="19">
        <v>80</v>
      </c>
      <c r="I1643" t="s" s="19">
        <v>1865</v>
      </c>
      <c r="J1643" s="18">
        <v>5684</v>
      </c>
      <c r="K1643" s="18">
        <v>2852</v>
      </c>
      <c r="L1643" s="18">
        <v>8079</v>
      </c>
      <c r="M1643" s="20">
        <v>0.27549</v>
      </c>
      <c r="N1643" s="18">
        <v>8</v>
      </c>
      <c r="O1643" s="18">
        <v>1</v>
      </c>
      <c r="P1643" s="18">
        <v>3</v>
      </c>
      <c r="Q1643" s="18">
        <v>0</v>
      </c>
      <c r="R1643" s="18">
        <v>3</v>
      </c>
      <c r="S1643" t="s" s="19">
        <v>47</v>
      </c>
      <c r="T1643" s="18">
        <v>0</v>
      </c>
      <c r="U1643" s="18">
        <v>0</v>
      </c>
      <c r="V1643" s="18">
        <v>100000</v>
      </c>
      <c r="W1643" t="s" s="19">
        <v>39</v>
      </c>
    </row>
    <row r="1644" ht="20.05" customHeight="1">
      <c r="A1644" s="15">
        <v>103</v>
      </c>
      <c r="B1644" t="s" s="16">
        <f>CONCATENATE($A1644,C1644,G1644,S1644,R1644)</f>
        <v>1873</v>
      </c>
      <c r="C1644" t="s" s="17">
        <v>37</v>
      </c>
      <c r="D1644" s="18">
        <v>5</v>
      </c>
      <c r="E1644" t="s" s="19">
        <v>1862</v>
      </c>
      <c r="F1644" s="18">
        <v>1</v>
      </c>
      <c r="G1644" s="18">
        <v>0</v>
      </c>
      <c r="H1644" t="s" s="19">
        <v>80</v>
      </c>
      <c r="I1644" t="s" s="19">
        <v>1865</v>
      </c>
      <c r="J1644" s="18">
        <v>5684</v>
      </c>
      <c r="K1644" s="18">
        <v>2852</v>
      </c>
      <c r="L1644" s="18">
        <v>8079</v>
      </c>
      <c r="M1644" s="20">
        <v>0.276877</v>
      </c>
      <c r="N1644" s="18">
        <v>8</v>
      </c>
      <c r="O1644" s="18">
        <v>1</v>
      </c>
      <c r="P1644" s="18">
        <v>3</v>
      </c>
      <c r="Q1644" s="18">
        <v>0</v>
      </c>
      <c r="R1644" s="18">
        <v>5</v>
      </c>
      <c r="S1644" t="s" s="19">
        <v>47</v>
      </c>
      <c r="T1644" s="18">
        <v>0</v>
      </c>
      <c r="U1644" s="18">
        <v>0</v>
      </c>
      <c r="V1644" s="18">
        <v>100000</v>
      </c>
      <c r="W1644" t="s" s="19">
        <v>39</v>
      </c>
    </row>
    <row r="1645" ht="20.05" customHeight="1">
      <c r="A1645" s="15">
        <v>103</v>
      </c>
      <c r="B1645" t="s" s="16">
        <f>CONCATENATE($A1645,C1645,G1645,S1645,R1645)</f>
        <v>1874</v>
      </c>
      <c r="C1645" t="s" s="17">
        <v>31</v>
      </c>
      <c r="D1645" s="18">
        <v>5</v>
      </c>
      <c r="E1645" t="s" s="19">
        <v>1862</v>
      </c>
      <c r="F1645" s="18">
        <v>0</v>
      </c>
      <c r="G1645" s="18">
        <v>1</v>
      </c>
      <c r="H1645" t="s" s="19">
        <v>63</v>
      </c>
      <c r="I1645" t="s" s="19">
        <v>1863</v>
      </c>
      <c r="J1645" s="18">
        <v>10512</v>
      </c>
      <c r="K1645" s="18">
        <v>5274</v>
      </c>
      <c r="L1645" s="18">
        <v>16350</v>
      </c>
      <c r="M1645" s="20">
        <v>1800.18</v>
      </c>
      <c r="N1645" s="18">
        <v>8</v>
      </c>
      <c r="O1645" s="18">
        <v>1</v>
      </c>
      <c r="P1645" t="s" s="19">
        <v>35</v>
      </c>
      <c r="Q1645" t="s" s="19">
        <v>35</v>
      </c>
      <c r="R1645" t="s" s="19">
        <v>35</v>
      </c>
      <c r="S1645" t="s" s="19">
        <v>35</v>
      </c>
      <c r="T1645" t="s" s="19">
        <v>35</v>
      </c>
      <c r="U1645" t="s" s="19">
        <v>35</v>
      </c>
      <c r="V1645" t="s" s="19">
        <v>35</v>
      </c>
      <c r="W1645" t="s" s="19">
        <v>35</v>
      </c>
    </row>
    <row r="1646" ht="20.05" customHeight="1">
      <c r="A1646" s="15">
        <v>103</v>
      </c>
      <c r="B1646" t="s" s="16">
        <f>CONCATENATE($A1646,C1646,G1646,S1646,R1646)</f>
        <v>1875</v>
      </c>
      <c r="C1646" t="s" s="17">
        <v>52</v>
      </c>
      <c r="D1646" s="18">
        <v>5</v>
      </c>
      <c r="E1646" t="s" s="19">
        <v>1862</v>
      </c>
      <c r="F1646" s="18">
        <v>1</v>
      </c>
      <c r="G1646" s="18">
        <v>1</v>
      </c>
      <c r="H1646" t="s" s="19">
        <v>80</v>
      </c>
      <c r="I1646" t="s" s="19">
        <v>1807</v>
      </c>
      <c r="J1646" s="18">
        <v>1828</v>
      </c>
      <c r="K1646" s="18">
        <v>924</v>
      </c>
      <c r="L1646" s="18">
        <v>1957</v>
      </c>
      <c r="M1646" s="20">
        <v>1.62072</v>
      </c>
      <c r="N1646" s="18">
        <v>8</v>
      </c>
      <c r="O1646" s="18">
        <v>1</v>
      </c>
      <c r="P1646" t="s" s="19">
        <v>35</v>
      </c>
      <c r="Q1646" t="s" s="19">
        <v>35</v>
      </c>
      <c r="R1646" t="s" s="19">
        <v>35</v>
      </c>
      <c r="S1646" t="s" s="19">
        <v>35</v>
      </c>
      <c r="T1646" t="s" s="19">
        <v>35</v>
      </c>
      <c r="U1646" t="s" s="19">
        <v>35</v>
      </c>
      <c r="V1646" t="s" s="19">
        <v>35</v>
      </c>
      <c r="W1646" t="s" s="19">
        <v>35</v>
      </c>
    </row>
    <row r="1647" ht="20.05" customHeight="1">
      <c r="A1647" s="15">
        <v>103</v>
      </c>
      <c r="B1647" t="s" s="16">
        <f>CONCATENATE($A1647,C1647,G1647,S1647,R1647)</f>
        <v>1876</v>
      </c>
      <c r="C1647" t="s" s="17">
        <v>37</v>
      </c>
      <c r="D1647" s="18">
        <v>5</v>
      </c>
      <c r="E1647" t="s" s="19">
        <v>1862</v>
      </c>
      <c r="F1647" s="18">
        <v>1</v>
      </c>
      <c r="G1647" s="18">
        <v>1</v>
      </c>
      <c r="H1647" t="s" s="19">
        <v>80</v>
      </c>
      <c r="I1647" t="s" s="19">
        <v>1865</v>
      </c>
      <c r="J1647" s="18">
        <v>5684</v>
      </c>
      <c r="K1647" s="18">
        <v>2852</v>
      </c>
      <c r="L1647" s="18">
        <v>8079</v>
      </c>
      <c r="M1647" s="20">
        <v>0.277729</v>
      </c>
      <c r="N1647" s="18">
        <v>8</v>
      </c>
      <c r="O1647" s="18">
        <v>1</v>
      </c>
      <c r="P1647" s="18">
        <v>3</v>
      </c>
      <c r="Q1647" s="18">
        <v>0</v>
      </c>
      <c r="R1647" s="18">
        <v>3</v>
      </c>
      <c r="S1647" t="s" s="19">
        <v>43</v>
      </c>
      <c r="T1647" s="18">
        <v>0</v>
      </c>
      <c r="U1647" s="18">
        <v>0</v>
      </c>
      <c r="V1647" s="18">
        <v>100000</v>
      </c>
      <c r="W1647" t="s" s="19">
        <v>55</v>
      </c>
    </row>
    <row r="1648" ht="20.05" customHeight="1">
      <c r="A1648" s="15">
        <v>103</v>
      </c>
      <c r="B1648" t="s" s="16">
        <f>CONCATENATE($A1648,C1648,G1648,S1648,R1648)</f>
        <v>1877</v>
      </c>
      <c r="C1648" t="s" s="17">
        <v>57</v>
      </c>
      <c r="D1648" s="18">
        <v>5</v>
      </c>
      <c r="E1648" t="s" s="19">
        <v>1862</v>
      </c>
      <c r="F1648" s="18">
        <v>0</v>
      </c>
      <c r="G1648" s="18">
        <v>0</v>
      </c>
      <c r="H1648" t="s" s="19">
        <v>80</v>
      </c>
      <c r="I1648" t="s" s="19">
        <v>1810</v>
      </c>
      <c r="J1648" s="18">
        <v>11584</v>
      </c>
      <c r="K1648" s="18">
        <v>5802</v>
      </c>
      <c r="L1648" s="18">
        <v>18236</v>
      </c>
      <c r="M1648" s="20">
        <v>392.299</v>
      </c>
      <c r="N1648" s="18">
        <v>4</v>
      </c>
      <c r="O1648" s="18">
        <v>1</v>
      </c>
      <c r="P1648" t="s" s="19">
        <v>35</v>
      </c>
      <c r="Q1648" t="s" s="19">
        <v>35</v>
      </c>
      <c r="R1648" t="s" s="19">
        <v>35</v>
      </c>
      <c r="S1648" t="s" s="19">
        <v>35</v>
      </c>
      <c r="T1648" t="s" s="19">
        <v>35</v>
      </c>
      <c r="U1648" t="s" s="19">
        <v>35</v>
      </c>
      <c r="V1648" t="s" s="19">
        <v>35</v>
      </c>
      <c r="W1648" t="s" s="19">
        <v>35</v>
      </c>
    </row>
    <row r="1649" ht="20.05" customHeight="1">
      <c r="A1649" s="15">
        <v>103</v>
      </c>
      <c r="B1649" t="s" s="16">
        <f>CONCATENATE($A1649,C1649,G1649,S1649,R1649)</f>
        <v>1878</v>
      </c>
      <c r="C1649" t="s" s="17">
        <v>60</v>
      </c>
      <c r="D1649" s="18">
        <v>5</v>
      </c>
      <c r="E1649" t="s" s="19">
        <v>1862</v>
      </c>
      <c r="F1649" s="18">
        <v>0</v>
      </c>
      <c r="G1649" s="18">
        <v>0</v>
      </c>
      <c r="H1649" t="s" s="19">
        <v>80</v>
      </c>
      <c r="I1649" t="s" s="19">
        <v>1810</v>
      </c>
      <c r="J1649" s="18">
        <v>10128</v>
      </c>
      <c r="K1649" s="18">
        <v>5074</v>
      </c>
      <c r="L1649" s="18">
        <v>15488</v>
      </c>
      <c r="M1649" s="20">
        <v>1.2896</v>
      </c>
      <c r="N1649" s="18">
        <v>4</v>
      </c>
      <c r="O1649" s="18">
        <v>1</v>
      </c>
      <c r="P1649" t="s" s="19">
        <v>35</v>
      </c>
      <c r="Q1649" t="s" s="19">
        <v>35</v>
      </c>
      <c r="R1649" t="s" s="19">
        <v>35</v>
      </c>
      <c r="S1649" t="s" s="19">
        <v>35</v>
      </c>
      <c r="T1649" t="s" s="19">
        <v>35</v>
      </c>
      <c r="U1649" t="s" s="19">
        <v>35</v>
      </c>
      <c r="V1649" t="s" s="19">
        <v>35</v>
      </c>
      <c r="W1649" t="s" s="19">
        <v>35</v>
      </c>
    </row>
    <row r="1650" ht="20.05" customHeight="1">
      <c r="A1650" s="15">
        <v>103</v>
      </c>
      <c r="B1650" t="s" s="16">
        <f>CONCATENATE($A1650,C1650,G1650,S1650,R1650)</f>
        <v>1879</v>
      </c>
      <c r="C1650" t="s" s="17">
        <v>62</v>
      </c>
      <c r="D1650" s="18">
        <v>5</v>
      </c>
      <c r="E1650" t="s" s="19">
        <v>1862</v>
      </c>
      <c r="F1650" s="18">
        <v>0</v>
      </c>
      <c r="G1650" s="18">
        <v>0</v>
      </c>
      <c r="H1650" t="s" s="19">
        <v>80</v>
      </c>
      <c r="I1650" t="s" s="19">
        <v>1810</v>
      </c>
      <c r="J1650" s="18">
        <v>10128</v>
      </c>
      <c r="K1650" s="18">
        <v>5074</v>
      </c>
      <c r="L1650" s="18">
        <v>15488</v>
      </c>
      <c r="M1650" s="20">
        <v>340.9</v>
      </c>
      <c r="N1650" s="18">
        <v>4</v>
      </c>
      <c r="O1650" s="18">
        <v>1</v>
      </c>
      <c r="P1650" t="s" s="19">
        <v>35</v>
      </c>
      <c r="Q1650" t="s" s="19">
        <v>35</v>
      </c>
      <c r="R1650" t="s" s="19">
        <v>35</v>
      </c>
      <c r="S1650" t="s" s="19">
        <v>35</v>
      </c>
      <c r="T1650" t="s" s="19">
        <v>35</v>
      </c>
      <c r="U1650" t="s" s="19">
        <v>35</v>
      </c>
      <c r="V1650" t="s" s="19">
        <v>35</v>
      </c>
      <c r="W1650" t="s" s="19">
        <v>35</v>
      </c>
    </row>
    <row r="1651" ht="20.05" customHeight="1">
      <c r="A1651" s="15">
        <v>104</v>
      </c>
      <c r="B1651" t="s" s="16">
        <f>CONCATENATE($A1651,C1651,G1651,S1651,R1651)</f>
        <v>1880</v>
      </c>
      <c r="C1651" t="s" s="17">
        <v>31</v>
      </c>
      <c r="D1651" s="18">
        <v>5</v>
      </c>
      <c r="E1651" t="s" s="19">
        <v>1881</v>
      </c>
      <c r="F1651" s="18">
        <v>1</v>
      </c>
      <c r="G1651" s="18">
        <v>0</v>
      </c>
      <c r="H1651" t="s" s="19">
        <v>80</v>
      </c>
      <c r="I1651" t="s" s="19">
        <v>1882</v>
      </c>
      <c r="J1651" s="18">
        <v>7064</v>
      </c>
      <c r="K1651" s="18">
        <v>3542</v>
      </c>
      <c r="L1651" s="18">
        <v>10612</v>
      </c>
      <c r="M1651" s="20">
        <v>0.368045</v>
      </c>
      <c r="N1651" s="18">
        <v>8</v>
      </c>
      <c r="O1651" s="18">
        <v>1</v>
      </c>
      <c r="P1651" t="s" s="19">
        <v>35</v>
      </c>
      <c r="Q1651" t="s" s="19">
        <v>35</v>
      </c>
      <c r="R1651" t="s" s="19">
        <v>35</v>
      </c>
      <c r="S1651" t="s" s="19">
        <v>35</v>
      </c>
      <c r="T1651" t="s" s="19">
        <v>35</v>
      </c>
      <c r="U1651" t="s" s="19">
        <v>35</v>
      </c>
      <c r="V1651" t="s" s="19">
        <v>35</v>
      </c>
      <c r="W1651" t="s" s="19">
        <v>35</v>
      </c>
    </row>
    <row r="1652" ht="20.05" customHeight="1">
      <c r="A1652" s="15">
        <v>104</v>
      </c>
      <c r="B1652" t="s" s="16">
        <f>CONCATENATE($A1652,C1652,G1652,S1652,R1652)</f>
        <v>1883</v>
      </c>
      <c r="C1652" t="s" s="17">
        <v>37</v>
      </c>
      <c r="D1652" s="18">
        <v>5</v>
      </c>
      <c r="E1652" t="s" s="19">
        <v>1881</v>
      </c>
      <c r="F1652" s="18">
        <v>1</v>
      </c>
      <c r="G1652" s="18">
        <v>0</v>
      </c>
      <c r="H1652" t="s" s="19">
        <v>80</v>
      </c>
      <c r="I1652" t="s" s="19">
        <v>1884</v>
      </c>
      <c r="J1652" s="18">
        <v>6696</v>
      </c>
      <c r="K1652" s="18">
        <v>3358</v>
      </c>
      <c r="L1652" s="18">
        <v>9866</v>
      </c>
      <c r="M1652" s="20">
        <v>0.310688</v>
      </c>
      <c r="N1652" s="18">
        <v>8</v>
      </c>
      <c r="O1652" s="18">
        <v>1</v>
      </c>
      <c r="P1652" s="18">
        <v>4</v>
      </c>
      <c r="Q1652" s="18">
        <v>2</v>
      </c>
      <c r="R1652" s="18">
        <v>1</v>
      </c>
      <c r="S1652" t="s" s="19">
        <v>38</v>
      </c>
      <c r="T1652" s="18">
        <v>0</v>
      </c>
      <c r="U1652" s="18">
        <v>0</v>
      </c>
      <c r="V1652" s="18">
        <v>100000</v>
      </c>
      <c r="W1652" t="s" s="19">
        <v>39</v>
      </c>
    </row>
    <row r="1653" ht="20.05" customHeight="1">
      <c r="A1653" s="15">
        <v>104</v>
      </c>
      <c r="B1653" t="s" s="16">
        <f>CONCATENATE($A1653,C1653,G1653,S1653,R1653)</f>
        <v>1885</v>
      </c>
      <c r="C1653" t="s" s="17">
        <v>37</v>
      </c>
      <c r="D1653" s="18">
        <v>5</v>
      </c>
      <c r="E1653" t="s" s="19">
        <v>1881</v>
      </c>
      <c r="F1653" s="18">
        <v>1</v>
      </c>
      <c r="G1653" s="18">
        <v>0</v>
      </c>
      <c r="H1653" t="s" s="19">
        <v>80</v>
      </c>
      <c r="I1653" t="s" s="19">
        <v>1882</v>
      </c>
      <c r="J1653" s="18">
        <v>7064</v>
      </c>
      <c r="K1653" s="18">
        <v>3542</v>
      </c>
      <c r="L1653" s="18">
        <v>10612</v>
      </c>
      <c r="M1653" s="20">
        <v>0.330079</v>
      </c>
      <c r="N1653" s="18">
        <v>8</v>
      </c>
      <c r="O1653" s="18">
        <v>1</v>
      </c>
      <c r="P1653" s="18">
        <v>3</v>
      </c>
      <c r="Q1653" s="18">
        <v>1</v>
      </c>
      <c r="R1653" s="18">
        <v>3</v>
      </c>
      <c r="S1653" t="s" s="19">
        <v>38</v>
      </c>
      <c r="T1653" s="18">
        <v>0</v>
      </c>
      <c r="U1653" s="18">
        <v>0</v>
      </c>
      <c r="V1653" s="18">
        <v>100000</v>
      </c>
      <c r="W1653" t="s" s="19">
        <v>39</v>
      </c>
    </row>
    <row r="1654" ht="20.05" customHeight="1">
      <c r="A1654" s="15">
        <v>104</v>
      </c>
      <c r="B1654" t="s" s="16">
        <f>CONCATENATE($A1654,C1654,G1654,S1654,R1654)</f>
        <v>1886</v>
      </c>
      <c r="C1654" t="s" s="17">
        <v>37</v>
      </c>
      <c r="D1654" s="18">
        <v>5</v>
      </c>
      <c r="E1654" t="s" s="19">
        <v>1881</v>
      </c>
      <c r="F1654" s="18">
        <v>1</v>
      </c>
      <c r="G1654" s="18">
        <v>0</v>
      </c>
      <c r="H1654" t="s" s="19">
        <v>80</v>
      </c>
      <c r="I1654" t="s" s="19">
        <v>1882</v>
      </c>
      <c r="J1654" s="18">
        <v>7064</v>
      </c>
      <c r="K1654" s="18">
        <v>3542</v>
      </c>
      <c r="L1654" s="18">
        <v>10612</v>
      </c>
      <c r="M1654" s="20">
        <v>0.332301</v>
      </c>
      <c r="N1654" s="18">
        <v>8</v>
      </c>
      <c r="O1654" s="18">
        <v>1</v>
      </c>
      <c r="P1654" s="18">
        <v>3</v>
      </c>
      <c r="Q1654" s="18">
        <v>1</v>
      </c>
      <c r="R1654" s="18">
        <v>5</v>
      </c>
      <c r="S1654" t="s" s="19">
        <v>38</v>
      </c>
      <c r="T1654" s="18">
        <v>0</v>
      </c>
      <c r="U1654" s="18">
        <v>0</v>
      </c>
      <c r="V1654" s="18">
        <v>100000</v>
      </c>
      <c r="W1654" t="s" s="19">
        <v>39</v>
      </c>
    </row>
    <row r="1655" ht="20.05" customHeight="1">
      <c r="A1655" s="15">
        <v>104</v>
      </c>
      <c r="B1655" t="s" s="16">
        <f>CONCATENATE($A1655,C1655,G1655,S1655,R1655)</f>
        <v>1887</v>
      </c>
      <c r="C1655" t="s" s="17">
        <v>37</v>
      </c>
      <c r="D1655" s="18">
        <v>5</v>
      </c>
      <c r="E1655" t="s" s="19">
        <v>1881</v>
      </c>
      <c r="F1655" s="18">
        <v>1</v>
      </c>
      <c r="G1655" s="18">
        <v>0</v>
      </c>
      <c r="H1655" t="s" s="19">
        <v>80</v>
      </c>
      <c r="I1655" t="s" s="19">
        <v>1888</v>
      </c>
      <c r="J1655" s="18">
        <v>6396</v>
      </c>
      <c r="K1655" s="18">
        <v>3208</v>
      </c>
      <c r="L1655" s="18">
        <v>9361</v>
      </c>
      <c r="M1655" s="20">
        <v>0.417914</v>
      </c>
      <c r="N1655" s="18">
        <v>8</v>
      </c>
      <c r="O1655" s="18">
        <v>1</v>
      </c>
      <c r="P1655" s="18">
        <v>4</v>
      </c>
      <c r="Q1655" s="18">
        <v>1</v>
      </c>
      <c r="R1655" s="18">
        <v>1</v>
      </c>
      <c r="S1655" t="s" s="19">
        <v>43</v>
      </c>
      <c r="T1655" s="18">
        <v>0</v>
      </c>
      <c r="U1655" s="18">
        <v>0</v>
      </c>
      <c r="V1655" s="18">
        <v>100000</v>
      </c>
      <c r="W1655" t="s" s="19">
        <v>39</v>
      </c>
    </row>
    <row r="1656" ht="20.05" customHeight="1">
      <c r="A1656" s="15">
        <v>104</v>
      </c>
      <c r="B1656" t="s" s="16">
        <f>CONCATENATE($A1656,C1656,G1656,S1656,R1656)</f>
        <v>1889</v>
      </c>
      <c r="C1656" t="s" s="17">
        <v>37</v>
      </c>
      <c r="D1656" s="18">
        <v>5</v>
      </c>
      <c r="E1656" t="s" s="19">
        <v>1881</v>
      </c>
      <c r="F1656" s="18">
        <v>1</v>
      </c>
      <c r="G1656" s="18">
        <v>0</v>
      </c>
      <c r="H1656" t="s" s="19">
        <v>80</v>
      </c>
      <c r="I1656" t="s" s="19">
        <v>1882</v>
      </c>
      <c r="J1656" s="18">
        <v>7064</v>
      </c>
      <c r="K1656" s="18">
        <v>3542</v>
      </c>
      <c r="L1656" s="18">
        <v>10612</v>
      </c>
      <c r="M1656" s="20">
        <v>0.312595</v>
      </c>
      <c r="N1656" s="18">
        <v>8</v>
      </c>
      <c r="O1656" s="18">
        <v>1</v>
      </c>
      <c r="P1656" s="18">
        <v>3</v>
      </c>
      <c r="Q1656" s="18">
        <v>1</v>
      </c>
      <c r="R1656" s="18">
        <v>3</v>
      </c>
      <c r="S1656" t="s" s="19">
        <v>43</v>
      </c>
      <c r="T1656" s="18">
        <v>0</v>
      </c>
      <c r="U1656" s="18">
        <v>0</v>
      </c>
      <c r="V1656" s="18">
        <v>100000</v>
      </c>
      <c r="W1656" t="s" s="19">
        <v>39</v>
      </c>
    </row>
    <row r="1657" ht="20.05" customHeight="1">
      <c r="A1657" s="15">
        <v>104</v>
      </c>
      <c r="B1657" t="s" s="16">
        <f>CONCATENATE($A1657,C1657,G1657,S1657,R1657)</f>
        <v>1890</v>
      </c>
      <c r="C1657" t="s" s="17">
        <v>37</v>
      </c>
      <c r="D1657" s="18">
        <v>5</v>
      </c>
      <c r="E1657" t="s" s="19">
        <v>1881</v>
      </c>
      <c r="F1657" s="18">
        <v>1</v>
      </c>
      <c r="G1657" s="18">
        <v>0</v>
      </c>
      <c r="H1657" t="s" s="19">
        <v>80</v>
      </c>
      <c r="I1657" t="s" s="19">
        <v>1882</v>
      </c>
      <c r="J1657" s="18">
        <v>7064</v>
      </c>
      <c r="K1657" s="18">
        <v>3542</v>
      </c>
      <c r="L1657" s="18">
        <v>10612</v>
      </c>
      <c r="M1657" s="20">
        <v>0.313112</v>
      </c>
      <c r="N1657" s="18">
        <v>8</v>
      </c>
      <c r="O1657" s="18">
        <v>1</v>
      </c>
      <c r="P1657" s="18">
        <v>3</v>
      </c>
      <c r="Q1657" s="18">
        <v>1</v>
      </c>
      <c r="R1657" s="18">
        <v>5</v>
      </c>
      <c r="S1657" t="s" s="19">
        <v>43</v>
      </c>
      <c r="T1657" s="18">
        <v>0</v>
      </c>
      <c r="U1657" s="18">
        <v>0</v>
      </c>
      <c r="V1657" s="18">
        <v>100000</v>
      </c>
      <c r="W1657" t="s" s="19">
        <v>39</v>
      </c>
    </row>
    <row r="1658" ht="20.05" customHeight="1">
      <c r="A1658" s="15">
        <v>104</v>
      </c>
      <c r="B1658" t="s" s="16">
        <f>CONCATENATE($A1658,C1658,G1658,S1658,R1658)</f>
        <v>1891</v>
      </c>
      <c r="C1658" t="s" s="17">
        <v>37</v>
      </c>
      <c r="D1658" s="18">
        <v>5</v>
      </c>
      <c r="E1658" t="s" s="19">
        <v>1881</v>
      </c>
      <c r="F1658" s="18">
        <v>1</v>
      </c>
      <c r="G1658" s="18">
        <v>0</v>
      </c>
      <c r="H1658" t="s" s="19">
        <v>80</v>
      </c>
      <c r="I1658" t="s" s="19">
        <v>1882</v>
      </c>
      <c r="J1658" s="18">
        <v>7064</v>
      </c>
      <c r="K1658" s="18">
        <v>3542</v>
      </c>
      <c r="L1658" s="18">
        <v>10612</v>
      </c>
      <c r="M1658" s="20">
        <v>0.604102</v>
      </c>
      <c r="N1658" s="18">
        <v>8</v>
      </c>
      <c r="O1658" s="18">
        <v>1</v>
      </c>
      <c r="P1658" s="18">
        <v>5</v>
      </c>
      <c r="Q1658" s="18">
        <v>2</v>
      </c>
      <c r="R1658" s="18">
        <v>1</v>
      </c>
      <c r="S1658" t="s" s="19">
        <v>47</v>
      </c>
      <c r="T1658" s="18">
        <v>0</v>
      </c>
      <c r="U1658" s="18">
        <v>0</v>
      </c>
      <c r="V1658" s="18">
        <v>100000</v>
      </c>
      <c r="W1658" t="s" s="19">
        <v>39</v>
      </c>
    </row>
    <row r="1659" ht="20.05" customHeight="1">
      <c r="A1659" s="15">
        <v>104</v>
      </c>
      <c r="B1659" t="s" s="16">
        <f>CONCATENATE($A1659,C1659,G1659,S1659,R1659)</f>
        <v>1892</v>
      </c>
      <c r="C1659" t="s" s="17">
        <v>37</v>
      </c>
      <c r="D1659" s="18">
        <v>5</v>
      </c>
      <c r="E1659" t="s" s="19">
        <v>1881</v>
      </c>
      <c r="F1659" s="18">
        <v>1</v>
      </c>
      <c r="G1659" s="18">
        <v>0</v>
      </c>
      <c r="H1659" t="s" s="19">
        <v>80</v>
      </c>
      <c r="I1659" t="s" s="19">
        <v>1882</v>
      </c>
      <c r="J1659" s="18">
        <v>7064</v>
      </c>
      <c r="K1659" s="18">
        <v>3542</v>
      </c>
      <c r="L1659" s="18">
        <v>10612</v>
      </c>
      <c r="M1659" s="20">
        <v>0.312604</v>
      </c>
      <c r="N1659" s="18">
        <v>8</v>
      </c>
      <c r="O1659" s="18">
        <v>1</v>
      </c>
      <c r="P1659" s="18">
        <v>3</v>
      </c>
      <c r="Q1659" s="18">
        <v>1</v>
      </c>
      <c r="R1659" s="18">
        <v>3</v>
      </c>
      <c r="S1659" t="s" s="19">
        <v>47</v>
      </c>
      <c r="T1659" s="18">
        <v>0</v>
      </c>
      <c r="U1659" s="18">
        <v>0</v>
      </c>
      <c r="V1659" s="18">
        <v>100000</v>
      </c>
      <c r="W1659" t="s" s="19">
        <v>39</v>
      </c>
    </row>
    <row r="1660" ht="20.05" customHeight="1">
      <c r="A1660" s="15">
        <v>104</v>
      </c>
      <c r="B1660" t="s" s="16">
        <f>CONCATENATE($A1660,C1660,G1660,S1660,R1660)</f>
        <v>1893</v>
      </c>
      <c r="C1660" t="s" s="17">
        <v>37</v>
      </c>
      <c r="D1660" s="18">
        <v>5</v>
      </c>
      <c r="E1660" t="s" s="19">
        <v>1881</v>
      </c>
      <c r="F1660" s="18">
        <v>1</v>
      </c>
      <c r="G1660" s="18">
        <v>0</v>
      </c>
      <c r="H1660" t="s" s="19">
        <v>80</v>
      </c>
      <c r="I1660" t="s" s="19">
        <v>1882</v>
      </c>
      <c r="J1660" s="18">
        <v>7064</v>
      </c>
      <c r="K1660" s="18">
        <v>3542</v>
      </c>
      <c r="L1660" s="18">
        <v>10612</v>
      </c>
      <c r="M1660" s="20">
        <v>0.332274</v>
      </c>
      <c r="N1660" s="18">
        <v>8</v>
      </c>
      <c r="O1660" s="18">
        <v>1</v>
      </c>
      <c r="P1660" s="18">
        <v>3</v>
      </c>
      <c r="Q1660" s="18">
        <v>1</v>
      </c>
      <c r="R1660" s="18">
        <v>5</v>
      </c>
      <c r="S1660" t="s" s="19">
        <v>47</v>
      </c>
      <c r="T1660" s="18">
        <v>0</v>
      </c>
      <c r="U1660" s="18">
        <v>0</v>
      </c>
      <c r="V1660" s="18">
        <v>100000</v>
      </c>
      <c r="W1660" t="s" s="19">
        <v>39</v>
      </c>
    </row>
    <row r="1661" ht="20.05" customHeight="1">
      <c r="A1661" s="15">
        <v>104</v>
      </c>
      <c r="B1661" t="s" s="16">
        <f>CONCATENATE($A1661,C1661,G1661,S1661,R1661)</f>
        <v>1894</v>
      </c>
      <c r="C1661" t="s" s="17">
        <v>31</v>
      </c>
      <c r="D1661" s="18">
        <v>5</v>
      </c>
      <c r="E1661" t="s" s="19">
        <v>1881</v>
      </c>
      <c r="F1661" s="18">
        <v>1</v>
      </c>
      <c r="G1661" s="18">
        <v>1</v>
      </c>
      <c r="H1661" t="s" s="19">
        <v>80</v>
      </c>
      <c r="I1661" t="s" s="19">
        <v>1882</v>
      </c>
      <c r="J1661" s="18">
        <v>7076</v>
      </c>
      <c r="K1661" s="18">
        <v>3554</v>
      </c>
      <c r="L1661" s="18">
        <v>10636</v>
      </c>
      <c r="M1661" s="20">
        <v>0.234999</v>
      </c>
      <c r="N1661" s="18">
        <v>8</v>
      </c>
      <c r="O1661" s="18">
        <v>1</v>
      </c>
      <c r="P1661" t="s" s="19">
        <v>35</v>
      </c>
      <c r="Q1661" t="s" s="19">
        <v>35</v>
      </c>
      <c r="R1661" t="s" s="19">
        <v>35</v>
      </c>
      <c r="S1661" t="s" s="19">
        <v>35</v>
      </c>
      <c r="T1661" t="s" s="19">
        <v>35</v>
      </c>
      <c r="U1661" t="s" s="19">
        <v>35</v>
      </c>
      <c r="V1661" t="s" s="19">
        <v>35</v>
      </c>
      <c r="W1661" t="s" s="19">
        <v>35</v>
      </c>
    </row>
    <row r="1662" ht="20.05" customHeight="1">
      <c r="A1662" s="15">
        <v>104</v>
      </c>
      <c r="B1662" t="s" s="16">
        <f>CONCATENATE($A1662,C1662,G1662,S1662,R1662)</f>
        <v>1895</v>
      </c>
      <c r="C1662" t="s" s="17">
        <v>52</v>
      </c>
      <c r="D1662" s="18">
        <v>5</v>
      </c>
      <c r="E1662" t="s" s="19">
        <v>1881</v>
      </c>
      <c r="F1662" s="18">
        <v>1</v>
      </c>
      <c r="G1662" s="18">
        <v>1</v>
      </c>
      <c r="H1662" t="s" s="19">
        <v>80</v>
      </c>
      <c r="I1662" t="s" s="19">
        <v>1807</v>
      </c>
      <c r="J1662" s="18">
        <v>1580</v>
      </c>
      <c r="K1662" s="18">
        <v>800</v>
      </c>
      <c r="L1662" s="18">
        <v>1689</v>
      </c>
      <c r="M1662" s="20">
        <v>0.452115</v>
      </c>
      <c r="N1662" s="18">
        <v>8</v>
      </c>
      <c r="O1662" s="18">
        <v>1</v>
      </c>
      <c r="P1662" t="s" s="19">
        <v>35</v>
      </c>
      <c r="Q1662" t="s" s="19">
        <v>35</v>
      </c>
      <c r="R1662" t="s" s="19">
        <v>35</v>
      </c>
      <c r="S1662" t="s" s="19">
        <v>35</v>
      </c>
      <c r="T1662" t="s" s="19">
        <v>35</v>
      </c>
      <c r="U1662" t="s" s="19">
        <v>35</v>
      </c>
      <c r="V1662" t="s" s="19">
        <v>35</v>
      </c>
      <c r="W1662" t="s" s="19">
        <v>35</v>
      </c>
    </row>
    <row r="1663" ht="20.05" customHeight="1">
      <c r="A1663" s="15">
        <v>104</v>
      </c>
      <c r="B1663" t="s" s="16">
        <f>CONCATENATE($A1663,C1663,G1663,S1663,R1663)</f>
        <v>1896</v>
      </c>
      <c r="C1663" t="s" s="17">
        <v>37</v>
      </c>
      <c r="D1663" s="18">
        <v>5</v>
      </c>
      <c r="E1663" t="s" s="19">
        <v>1881</v>
      </c>
      <c r="F1663" s="18">
        <v>1</v>
      </c>
      <c r="G1663" s="18">
        <v>1</v>
      </c>
      <c r="H1663" t="s" s="19">
        <v>80</v>
      </c>
      <c r="I1663" t="s" s="19">
        <v>1882</v>
      </c>
      <c r="J1663" s="18">
        <v>7064</v>
      </c>
      <c r="K1663" s="18">
        <v>3542</v>
      </c>
      <c r="L1663" s="18">
        <v>10612</v>
      </c>
      <c r="M1663" s="20">
        <v>0.313352</v>
      </c>
      <c r="N1663" s="18">
        <v>8</v>
      </c>
      <c r="O1663" s="18">
        <v>1</v>
      </c>
      <c r="P1663" s="18">
        <v>3</v>
      </c>
      <c r="Q1663" s="18">
        <v>1</v>
      </c>
      <c r="R1663" s="18">
        <v>3</v>
      </c>
      <c r="S1663" t="s" s="19">
        <v>43</v>
      </c>
      <c r="T1663" s="18">
        <v>0</v>
      </c>
      <c r="U1663" s="18">
        <v>0</v>
      </c>
      <c r="V1663" s="18">
        <v>100000</v>
      </c>
      <c r="W1663" t="s" s="19">
        <v>55</v>
      </c>
    </row>
    <row r="1664" ht="20.05" customHeight="1">
      <c r="A1664" s="15">
        <v>104</v>
      </c>
      <c r="B1664" t="s" s="16">
        <f>CONCATENATE($A1664,C1664,G1664,S1664,R1664)</f>
        <v>1897</v>
      </c>
      <c r="C1664" t="s" s="17">
        <v>57</v>
      </c>
      <c r="D1664" s="18">
        <v>5</v>
      </c>
      <c r="E1664" t="s" s="19">
        <v>1881</v>
      </c>
      <c r="F1664" s="18">
        <v>0</v>
      </c>
      <c r="G1664" s="18">
        <v>0</v>
      </c>
      <c r="H1664" t="s" s="19">
        <v>80</v>
      </c>
      <c r="I1664" t="s" s="19">
        <v>1810</v>
      </c>
      <c r="J1664" s="18">
        <v>10704</v>
      </c>
      <c r="K1664" s="18">
        <v>5362</v>
      </c>
      <c r="L1664" s="18">
        <v>17258</v>
      </c>
      <c r="M1664" s="20">
        <v>5.44405</v>
      </c>
      <c r="N1664" s="18">
        <v>4</v>
      </c>
      <c r="O1664" s="18">
        <v>1</v>
      </c>
      <c r="P1664" t="s" s="19">
        <v>35</v>
      </c>
      <c r="Q1664" t="s" s="19">
        <v>35</v>
      </c>
      <c r="R1664" t="s" s="19">
        <v>35</v>
      </c>
      <c r="S1664" t="s" s="19">
        <v>35</v>
      </c>
      <c r="T1664" t="s" s="19">
        <v>35</v>
      </c>
      <c r="U1664" t="s" s="19">
        <v>35</v>
      </c>
      <c r="V1664" t="s" s="19">
        <v>35</v>
      </c>
      <c r="W1664" t="s" s="19">
        <v>35</v>
      </c>
    </row>
    <row r="1665" ht="20.05" customHeight="1">
      <c r="A1665" s="15">
        <v>104</v>
      </c>
      <c r="B1665" t="s" s="16">
        <f>CONCATENATE($A1665,C1665,G1665,S1665,R1665)</f>
        <v>1898</v>
      </c>
      <c r="C1665" t="s" s="17">
        <v>60</v>
      </c>
      <c r="D1665" s="18">
        <v>5</v>
      </c>
      <c r="E1665" t="s" s="19">
        <v>1881</v>
      </c>
      <c r="F1665" s="18">
        <v>0</v>
      </c>
      <c r="G1665" s="18">
        <v>0</v>
      </c>
      <c r="H1665" t="s" s="19">
        <v>80</v>
      </c>
      <c r="I1665" t="s" s="19">
        <v>1810</v>
      </c>
      <c r="J1665" s="18">
        <v>15684</v>
      </c>
      <c r="K1665" s="18">
        <v>7852</v>
      </c>
      <c r="L1665" s="18">
        <v>27015</v>
      </c>
      <c r="M1665" s="20">
        <v>64.179</v>
      </c>
      <c r="N1665" s="18">
        <v>4</v>
      </c>
      <c r="O1665" s="18">
        <v>1</v>
      </c>
      <c r="P1665" t="s" s="19">
        <v>35</v>
      </c>
      <c r="Q1665" t="s" s="19">
        <v>35</v>
      </c>
      <c r="R1665" t="s" s="19">
        <v>35</v>
      </c>
      <c r="S1665" t="s" s="19">
        <v>35</v>
      </c>
      <c r="T1665" t="s" s="19">
        <v>35</v>
      </c>
      <c r="U1665" t="s" s="19">
        <v>35</v>
      </c>
      <c r="V1665" t="s" s="19">
        <v>35</v>
      </c>
      <c r="W1665" t="s" s="19">
        <v>35</v>
      </c>
    </row>
    <row r="1666" ht="20.05" customHeight="1">
      <c r="A1666" s="15">
        <v>104</v>
      </c>
      <c r="B1666" t="s" s="16">
        <f>CONCATENATE($A1666,C1666,G1666,S1666,R1666)</f>
        <v>1899</v>
      </c>
      <c r="C1666" t="s" s="17">
        <v>62</v>
      </c>
      <c r="D1666" s="18">
        <v>5</v>
      </c>
      <c r="E1666" t="s" s="19">
        <v>1881</v>
      </c>
      <c r="F1666" s="18">
        <v>0</v>
      </c>
      <c r="G1666" s="18">
        <v>0</v>
      </c>
      <c r="H1666" t="s" s="19">
        <v>80</v>
      </c>
      <c r="I1666" t="s" s="19">
        <v>1810</v>
      </c>
      <c r="J1666" s="18">
        <v>8712</v>
      </c>
      <c r="K1666" s="18">
        <v>4366</v>
      </c>
      <c r="L1666" s="18">
        <v>13334</v>
      </c>
      <c r="M1666" s="20">
        <v>2.11893</v>
      </c>
      <c r="N1666" s="18">
        <v>4</v>
      </c>
      <c r="O1666" s="18">
        <v>1</v>
      </c>
      <c r="P1666" t="s" s="19">
        <v>35</v>
      </c>
      <c r="Q1666" t="s" s="19">
        <v>35</v>
      </c>
      <c r="R1666" t="s" s="19">
        <v>35</v>
      </c>
      <c r="S1666" t="s" s="19">
        <v>35</v>
      </c>
      <c r="T1666" t="s" s="19">
        <v>35</v>
      </c>
      <c r="U1666" t="s" s="19">
        <v>35</v>
      </c>
      <c r="V1666" t="s" s="19">
        <v>35</v>
      </c>
      <c r="W1666" t="s" s="19">
        <v>35</v>
      </c>
    </row>
    <row r="1667" ht="20.05" customHeight="1">
      <c r="A1667" s="15">
        <v>105</v>
      </c>
      <c r="B1667" t="s" s="16">
        <f>CONCATENATE($A1667,C1667,G1667,S1667,R1667)</f>
        <v>1900</v>
      </c>
      <c r="C1667" t="s" s="17">
        <v>31</v>
      </c>
      <c r="D1667" s="18">
        <v>5</v>
      </c>
      <c r="E1667" t="s" s="19">
        <v>1901</v>
      </c>
      <c r="F1667" s="18">
        <v>0</v>
      </c>
      <c r="G1667" s="18">
        <v>0</v>
      </c>
      <c r="H1667" t="s" s="19">
        <v>33</v>
      </c>
      <c r="I1667" t="s" s="19">
        <v>1902</v>
      </c>
      <c r="J1667" s="18">
        <v>12840</v>
      </c>
      <c r="K1667" s="18">
        <v>6430</v>
      </c>
      <c r="L1667" s="18">
        <v>20698</v>
      </c>
      <c r="M1667" s="20">
        <v>0.324239</v>
      </c>
      <c r="N1667" s="18">
        <v>8</v>
      </c>
      <c r="O1667" s="18">
        <v>1</v>
      </c>
      <c r="P1667" t="s" s="19">
        <v>35</v>
      </c>
      <c r="Q1667" t="s" s="19">
        <v>35</v>
      </c>
      <c r="R1667" t="s" s="19">
        <v>35</v>
      </c>
      <c r="S1667" t="s" s="19">
        <v>35</v>
      </c>
      <c r="T1667" t="s" s="19">
        <v>35</v>
      </c>
      <c r="U1667" t="s" s="19">
        <v>35</v>
      </c>
      <c r="V1667" t="s" s="19">
        <v>35</v>
      </c>
      <c r="W1667" t="s" s="19">
        <v>35</v>
      </c>
    </row>
    <row r="1668" ht="20.05" customHeight="1">
      <c r="A1668" s="15">
        <v>105</v>
      </c>
      <c r="B1668" t="s" s="16">
        <f>CONCATENATE($A1668,C1668,G1668,S1668,R1668)</f>
        <v>1903</v>
      </c>
      <c r="C1668" t="s" s="17">
        <v>37</v>
      </c>
      <c r="D1668" s="18">
        <v>5</v>
      </c>
      <c r="E1668" t="s" s="19">
        <v>1901</v>
      </c>
      <c r="F1668" s="18">
        <v>0</v>
      </c>
      <c r="G1668" s="18">
        <v>0</v>
      </c>
      <c r="H1668" t="s" s="19">
        <v>33</v>
      </c>
      <c r="I1668" t="s" s="19">
        <v>1902</v>
      </c>
      <c r="J1668" s="18">
        <v>12840</v>
      </c>
      <c r="K1668" s="18">
        <v>6430</v>
      </c>
      <c r="L1668" s="18">
        <v>20698</v>
      </c>
      <c r="M1668" s="20">
        <v>1.76286</v>
      </c>
      <c r="N1668" s="18">
        <v>8</v>
      </c>
      <c r="O1668" s="18">
        <v>1</v>
      </c>
      <c r="P1668" s="18">
        <v>10</v>
      </c>
      <c r="Q1668" s="18">
        <v>9</v>
      </c>
      <c r="R1668" s="18">
        <v>1</v>
      </c>
      <c r="S1668" t="s" s="19">
        <v>38</v>
      </c>
      <c r="T1668" s="18">
        <v>0</v>
      </c>
      <c r="U1668" s="18">
        <v>0</v>
      </c>
      <c r="V1668" s="18">
        <v>100000</v>
      </c>
      <c r="W1668" t="s" s="19">
        <v>39</v>
      </c>
    </row>
    <row r="1669" ht="20.05" customHeight="1">
      <c r="A1669" s="15">
        <v>105</v>
      </c>
      <c r="B1669" t="s" s="16">
        <f>CONCATENATE($A1669,C1669,G1669,S1669,R1669)</f>
        <v>1904</v>
      </c>
      <c r="C1669" t="s" s="17">
        <v>37</v>
      </c>
      <c r="D1669" s="18">
        <v>5</v>
      </c>
      <c r="E1669" t="s" s="19">
        <v>1901</v>
      </c>
      <c r="F1669" s="18">
        <v>0</v>
      </c>
      <c r="G1669" s="18">
        <v>0</v>
      </c>
      <c r="H1669" t="s" s="19">
        <v>33</v>
      </c>
      <c r="I1669" t="s" s="19">
        <v>1902</v>
      </c>
      <c r="J1669" s="18">
        <v>12840</v>
      </c>
      <c r="K1669" s="18">
        <v>6430</v>
      </c>
      <c r="L1669" s="18">
        <v>20698</v>
      </c>
      <c r="M1669" s="20">
        <v>0.774444</v>
      </c>
      <c r="N1669" s="18">
        <v>8</v>
      </c>
      <c r="O1669" s="18">
        <v>1</v>
      </c>
      <c r="P1669" s="18">
        <v>5</v>
      </c>
      <c r="Q1669" s="18">
        <v>4</v>
      </c>
      <c r="R1669" s="18">
        <v>3</v>
      </c>
      <c r="S1669" t="s" s="19">
        <v>38</v>
      </c>
      <c r="T1669" s="18">
        <v>0</v>
      </c>
      <c r="U1669" s="18">
        <v>0</v>
      </c>
      <c r="V1669" s="18">
        <v>100000</v>
      </c>
      <c r="W1669" t="s" s="19">
        <v>39</v>
      </c>
    </row>
    <row r="1670" ht="20.05" customHeight="1">
      <c r="A1670" s="15">
        <v>105</v>
      </c>
      <c r="B1670" t="s" s="16">
        <f>CONCATENATE($A1670,C1670,G1670,S1670,R1670)</f>
        <v>1905</v>
      </c>
      <c r="C1670" t="s" s="17">
        <v>37</v>
      </c>
      <c r="D1670" s="18">
        <v>5</v>
      </c>
      <c r="E1670" t="s" s="19">
        <v>1901</v>
      </c>
      <c r="F1670" s="18">
        <v>0</v>
      </c>
      <c r="G1670" s="18">
        <v>0</v>
      </c>
      <c r="H1670" t="s" s="19">
        <v>33</v>
      </c>
      <c r="I1670" t="s" s="19">
        <v>1902</v>
      </c>
      <c r="J1670" s="18">
        <v>12840</v>
      </c>
      <c r="K1670" s="18">
        <v>6430</v>
      </c>
      <c r="L1670" s="18">
        <v>20698</v>
      </c>
      <c r="M1670" s="20">
        <v>0.57928</v>
      </c>
      <c r="N1670" s="18">
        <v>8</v>
      </c>
      <c r="O1670" s="18">
        <v>1</v>
      </c>
      <c r="P1670" s="18">
        <v>4</v>
      </c>
      <c r="Q1670" s="18">
        <v>3</v>
      </c>
      <c r="R1670" s="18">
        <v>5</v>
      </c>
      <c r="S1670" t="s" s="19">
        <v>38</v>
      </c>
      <c r="T1670" s="18">
        <v>0</v>
      </c>
      <c r="U1670" s="18">
        <v>0</v>
      </c>
      <c r="V1670" s="18">
        <v>100000</v>
      </c>
      <c r="W1670" t="s" s="19">
        <v>39</v>
      </c>
    </row>
    <row r="1671" ht="20.05" customHeight="1">
      <c r="A1671" s="15">
        <v>105</v>
      </c>
      <c r="B1671" t="s" s="16">
        <f>CONCATENATE($A1671,C1671,G1671,S1671,R1671)</f>
        <v>1906</v>
      </c>
      <c r="C1671" t="s" s="17">
        <v>37</v>
      </c>
      <c r="D1671" s="18">
        <v>5</v>
      </c>
      <c r="E1671" t="s" s="19">
        <v>1901</v>
      </c>
      <c r="F1671" s="18">
        <v>0</v>
      </c>
      <c r="G1671" s="18">
        <v>0</v>
      </c>
      <c r="H1671" t="s" s="19">
        <v>33</v>
      </c>
      <c r="I1671" t="s" s="19">
        <v>1902</v>
      </c>
      <c r="J1671" s="18">
        <v>12840</v>
      </c>
      <c r="K1671" s="18">
        <v>6430</v>
      </c>
      <c r="L1671" s="18">
        <v>20698</v>
      </c>
      <c r="M1671" s="20">
        <v>1.77864</v>
      </c>
      <c r="N1671" s="18">
        <v>8</v>
      </c>
      <c r="O1671" s="18">
        <v>1</v>
      </c>
      <c r="P1671" s="18">
        <v>10</v>
      </c>
      <c r="Q1671" s="18">
        <v>9</v>
      </c>
      <c r="R1671" s="18">
        <v>1</v>
      </c>
      <c r="S1671" t="s" s="19">
        <v>43</v>
      </c>
      <c r="T1671" s="18">
        <v>0</v>
      </c>
      <c r="U1671" s="18">
        <v>0</v>
      </c>
      <c r="V1671" s="18">
        <v>100000</v>
      </c>
      <c r="W1671" t="s" s="19">
        <v>39</v>
      </c>
    </row>
    <row r="1672" ht="20.05" customHeight="1">
      <c r="A1672" s="15">
        <v>105</v>
      </c>
      <c r="B1672" t="s" s="16">
        <f>CONCATENATE($A1672,C1672,G1672,S1672,R1672)</f>
        <v>1907</v>
      </c>
      <c r="C1672" t="s" s="17">
        <v>37</v>
      </c>
      <c r="D1672" s="18">
        <v>5</v>
      </c>
      <c r="E1672" t="s" s="19">
        <v>1901</v>
      </c>
      <c r="F1672" s="18">
        <v>0</v>
      </c>
      <c r="G1672" s="18">
        <v>0</v>
      </c>
      <c r="H1672" t="s" s="19">
        <v>33</v>
      </c>
      <c r="I1672" t="s" s="19">
        <v>1902</v>
      </c>
      <c r="J1672" s="18">
        <v>12840</v>
      </c>
      <c r="K1672" s="18">
        <v>6430</v>
      </c>
      <c r="L1672" s="18">
        <v>20698</v>
      </c>
      <c r="M1672" s="20">
        <v>0.772965</v>
      </c>
      <c r="N1672" s="18">
        <v>8</v>
      </c>
      <c r="O1672" s="18">
        <v>1</v>
      </c>
      <c r="P1672" s="18">
        <v>5</v>
      </c>
      <c r="Q1672" s="18">
        <v>4</v>
      </c>
      <c r="R1672" s="18">
        <v>3</v>
      </c>
      <c r="S1672" t="s" s="19">
        <v>43</v>
      </c>
      <c r="T1672" s="18">
        <v>0</v>
      </c>
      <c r="U1672" s="18">
        <v>0</v>
      </c>
      <c r="V1672" s="18">
        <v>100000</v>
      </c>
      <c r="W1672" t="s" s="19">
        <v>39</v>
      </c>
    </row>
    <row r="1673" ht="20.05" customHeight="1">
      <c r="A1673" s="15">
        <v>105</v>
      </c>
      <c r="B1673" t="s" s="16">
        <f>CONCATENATE($A1673,C1673,G1673,S1673,R1673)</f>
        <v>1908</v>
      </c>
      <c r="C1673" t="s" s="17">
        <v>37</v>
      </c>
      <c r="D1673" s="18">
        <v>5</v>
      </c>
      <c r="E1673" t="s" s="19">
        <v>1901</v>
      </c>
      <c r="F1673" s="18">
        <v>0</v>
      </c>
      <c r="G1673" s="18">
        <v>0</v>
      </c>
      <c r="H1673" t="s" s="19">
        <v>33</v>
      </c>
      <c r="I1673" t="s" s="19">
        <v>1902</v>
      </c>
      <c r="J1673" s="18">
        <v>12840</v>
      </c>
      <c r="K1673" s="18">
        <v>6430</v>
      </c>
      <c r="L1673" s="18">
        <v>20698</v>
      </c>
      <c r="M1673" s="20">
        <v>0.579531</v>
      </c>
      <c r="N1673" s="18">
        <v>8</v>
      </c>
      <c r="O1673" s="18">
        <v>1</v>
      </c>
      <c r="P1673" s="18">
        <v>4</v>
      </c>
      <c r="Q1673" s="18">
        <v>3</v>
      </c>
      <c r="R1673" s="18">
        <v>5</v>
      </c>
      <c r="S1673" t="s" s="19">
        <v>43</v>
      </c>
      <c r="T1673" s="18">
        <v>0</v>
      </c>
      <c r="U1673" s="18">
        <v>0</v>
      </c>
      <c r="V1673" s="18">
        <v>100000</v>
      </c>
      <c r="W1673" t="s" s="19">
        <v>39</v>
      </c>
    </row>
    <row r="1674" ht="20.05" customHeight="1">
      <c r="A1674" s="15">
        <v>105</v>
      </c>
      <c r="B1674" t="s" s="16">
        <f>CONCATENATE($A1674,C1674,G1674,S1674,R1674)</f>
        <v>1909</v>
      </c>
      <c r="C1674" t="s" s="17">
        <v>37</v>
      </c>
      <c r="D1674" s="18">
        <v>5</v>
      </c>
      <c r="E1674" t="s" s="19">
        <v>1901</v>
      </c>
      <c r="F1674" s="18">
        <v>0</v>
      </c>
      <c r="G1674" s="18">
        <v>0</v>
      </c>
      <c r="H1674" t="s" s="19">
        <v>33</v>
      </c>
      <c r="I1674" t="s" s="19">
        <v>1902</v>
      </c>
      <c r="J1674" s="18">
        <v>12840</v>
      </c>
      <c r="K1674" s="18">
        <v>6430</v>
      </c>
      <c r="L1674" s="18">
        <v>20698</v>
      </c>
      <c r="M1674" s="20">
        <v>1.78009</v>
      </c>
      <c r="N1674" s="18">
        <v>8</v>
      </c>
      <c r="O1674" s="18">
        <v>1</v>
      </c>
      <c r="P1674" s="18">
        <v>10</v>
      </c>
      <c r="Q1674" s="18">
        <v>9</v>
      </c>
      <c r="R1674" s="18">
        <v>1</v>
      </c>
      <c r="S1674" t="s" s="19">
        <v>47</v>
      </c>
      <c r="T1674" s="18">
        <v>0</v>
      </c>
      <c r="U1674" s="18">
        <v>0</v>
      </c>
      <c r="V1674" s="18">
        <v>100000</v>
      </c>
      <c r="W1674" t="s" s="19">
        <v>39</v>
      </c>
    </row>
    <row r="1675" ht="20.05" customHeight="1">
      <c r="A1675" s="15">
        <v>105</v>
      </c>
      <c r="B1675" t="s" s="16">
        <f>CONCATENATE($A1675,C1675,G1675,S1675,R1675)</f>
        <v>1910</v>
      </c>
      <c r="C1675" t="s" s="17">
        <v>37</v>
      </c>
      <c r="D1675" s="18">
        <v>5</v>
      </c>
      <c r="E1675" t="s" s="19">
        <v>1901</v>
      </c>
      <c r="F1675" s="18">
        <v>0</v>
      </c>
      <c r="G1675" s="18">
        <v>0</v>
      </c>
      <c r="H1675" t="s" s="19">
        <v>33</v>
      </c>
      <c r="I1675" t="s" s="19">
        <v>1902</v>
      </c>
      <c r="J1675" s="18">
        <v>12840</v>
      </c>
      <c r="K1675" s="18">
        <v>6430</v>
      </c>
      <c r="L1675" s="18">
        <v>20698</v>
      </c>
      <c r="M1675" s="20">
        <v>0.773577</v>
      </c>
      <c r="N1675" s="18">
        <v>8</v>
      </c>
      <c r="O1675" s="18">
        <v>1</v>
      </c>
      <c r="P1675" s="18">
        <v>5</v>
      </c>
      <c r="Q1675" s="18">
        <v>4</v>
      </c>
      <c r="R1675" s="18">
        <v>3</v>
      </c>
      <c r="S1675" t="s" s="19">
        <v>47</v>
      </c>
      <c r="T1675" s="18">
        <v>0</v>
      </c>
      <c r="U1675" s="18">
        <v>0</v>
      </c>
      <c r="V1675" s="18">
        <v>100000</v>
      </c>
      <c r="W1675" t="s" s="19">
        <v>39</v>
      </c>
    </row>
    <row r="1676" ht="20.05" customHeight="1">
      <c r="A1676" s="15">
        <v>105</v>
      </c>
      <c r="B1676" t="s" s="16">
        <f>CONCATENATE($A1676,C1676,G1676,S1676,R1676)</f>
        <v>1911</v>
      </c>
      <c r="C1676" t="s" s="17">
        <v>37</v>
      </c>
      <c r="D1676" s="18">
        <v>5</v>
      </c>
      <c r="E1676" t="s" s="19">
        <v>1901</v>
      </c>
      <c r="F1676" s="18">
        <v>0</v>
      </c>
      <c r="G1676" s="18">
        <v>0</v>
      </c>
      <c r="H1676" t="s" s="19">
        <v>33</v>
      </c>
      <c r="I1676" t="s" s="19">
        <v>1902</v>
      </c>
      <c r="J1676" s="18">
        <v>12840</v>
      </c>
      <c r="K1676" s="18">
        <v>6430</v>
      </c>
      <c r="L1676" s="18">
        <v>20698</v>
      </c>
      <c r="M1676" s="20">
        <v>0.581296</v>
      </c>
      <c r="N1676" s="18">
        <v>8</v>
      </c>
      <c r="O1676" s="18">
        <v>1</v>
      </c>
      <c r="P1676" s="18">
        <v>4</v>
      </c>
      <c r="Q1676" s="18">
        <v>3</v>
      </c>
      <c r="R1676" s="18">
        <v>5</v>
      </c>
      <c r="S1676" t="s" s="19">
        <v>47</v>
      </c>
      <c r="T1676" s="18">
        <v>0</v>
      </c>
      <c r="U1676" s="18">
        <v>0</v>
      </c>
      <c r="V1676" s="18">
        <v>100000</v>
      </c>
      <c r="W1676" t="s" s="19">
        <v>39</v>
      </c>
    </row>
    <row r="1677" ht="20.05" customHeight="1">
      <c r="A1677" s="15">
        <v>105</v>
      </c>
      <c r="B1677" t="s" s="16">
        <f>CONCATENATE($A1677,C1677,G1677,S1677,R1677)</f>
        <v>1912</v>
      </c>
      <c r="C1677" t="s" s="17">
        <v>31</v>
      </c>
      <c r="D1677" s="18">
        <v>5</v>
      </c>
      <c r="E1677" t="s" s="19">
        <v>1901</v>
      </c>
      <c r="F1677" s="18">
        <v>0</v>
      </c>
      <c r="G1677" s="18">
        <v>1</v>
      </c>
      <c r="H1677" t="s" s="19">
        <v>33</v>
      </c>
      <c r="I1677" t="s" s="19">
        <v>1902</v>
      </c>
      <c r="J1677" s="18">
        <v>12861</v>
      </c>
      <c r="K1677" s="18">
        <v>6451</v>
      </c>
      <c r="L1677" s="18">
        <v>20740</v>
      </c>
      <c r="M1677" s="20">
        <v>0.324106</v>
      </c>
      <c r="N1677" s="18">
        <v>8</v>
      </c>
      <c r="O1677" s="18">
        <v>1</v>
      </c>
      <c r="P1677" t="s" s="19">
        <v>35</v>
      </c>
      <c r="Q1677" t="s" s="19">
        <v>35</v>
      </c>
      <c r="R1677" t="s" s="19">
        <v>35</v>
      </c>
      <c r="S1677" t="s" s="19">
        <v>35</v>
      </c>
      <c r="T1677" t="s" s="19">
        <v>35</v>
      </c>
      <c r="U1677" t="s" s="19">
        <v>35</v>
      </c>
      <c r="V1677" t="s" s="19">
        <v>35</v>
      </c>
      <c r="W1677" t="s" s="19">
        <v>35</v>
      </c>
    </row>
    <row r="1678" ht="20.05" customHeight="1">
      <c r="A1678" s="15">
        <v>105</v>
      </c>
      <c r="B1678" t="s" s="16">
        <f>CONCATENATE($A1678,C1678,G1678,S1678,R1678)</f>
        <v>1913</v>
      </c>
      <c r="C1678" t="s" s="17">
        <v>52</v>
      </c>
      <c r="D1678" s="18">
        <v>5</v>
      </c>
      <c r="E1678" t="s" s="19">
        <v>1901</v>
      </c>
      <c r="F1678" s="18">
        <v>0</v>
      </c>
      <c r="G1678" s="18">
        <v>1</v>
      </c>
      <c r="H1678" t="s" s="19">
        <v>33</v>
      </c>
      <c r="I1678" t="s" s="19">
        <v>1807</v>
      </c>
      <c r="J1678" s="18">
        <v>1888</v>
      </c>
      <c r="K1678" s="18">
        <v>954</v>
      </c>
      <c r="L1678" s="18">
        <v>2042</v>
      </c>
      <c r="M1678" s="20">
        <v>5.05564</v>
      </c>
      <c r="N1678" s="18">
        <v>8</v>
      </c>
      <c r="O1678" s="18">
        <v>1</v>
      </c>
      <c r="P1678" t="s" s="19">
        <v>35</v>
      </c>
      <c r="Q1678" t="s" s="19">
        <v>35</v>
      </c>
      <c r="R1678" t="s" s="19">
        <v>35</v>
      </c>
      <c r="S1678" t="s" s="19">
        <v>35</v>
      </c>
      <c r="T1678" t="s" s="19">
        <v>35</v>
      </c>
      <c r="U1678" t="s" s="19">
        <v>35</v>
      </c>
      <c r="V1678" t="s" s="19">
        <v>35</v>
      </c>
      <c r="W1678" t="s" s="19">
        <v>35</v>
      </c>
    </row>
    <row r="1679" ht="20.05" customHeight="1">
      <c r="A1679" s="15">
        <v>105</v>
      </c>
      <c r="B1679" t="s" s="16">
        <f>CONCATENATE($A1679,C1679,G1679,S1679,R1679)</f>
        <v>1914</v>
      </c>
      <c r="C1679" t="s" s="17">
        <v>37</v>
      </c>
      <c r="D1679" s="18">
        <v>5</v>
      </c>
      <c r="E1679" t="s" s="19">
        <v>1901</v>
      </c>
      <c r="F1679" s="18">
        <v>0</v>
      </c>
      <c r="G1679" s="18">
        <v>1</v>
      </c>
      <c r="H1679" t="s" s="19">
        <v>33</v>
      </c>
      <c r="I1679" t="s" s="19">
        <v>1902</v>
      </c>
      <c r="J1679" s="18">
        <v>12840</v>
      </c>
      <c r="K1679" s="18">
        <v>6430</v>
      </c>
      <c r="L1679" s="18">
        <v>20698</v>
      </c>
      <c r="M1679" s="20">
        <v>0.77574</v>
      </c>
      <c r="N1679" s="18">
        <v>8</v>
      </c>
      <c r="O1679" s="18">
        <v>1</v>
      </c>
      <c r="P1679" s="18">
        <v>5</v>
      </c>
      <c r="Q1679" s="18">
        <v>4</v>
      </c>
      <c r="R1679" s="18">
        <v>3</v>
      </c>
      <c r="S1679" t="s" s="19">
        <v>43</v>
      </c>
      <c r="T1679" s="18">
        <v>0</v>
      </c>
      <c r="U1679" s="18">
        <v>0</v>
      </c>
      <c r="V1679" s="18">
        <v>100000</v>
      </c>
      <c r="W1679" t="s" s="19">
        <v>55</v>
      </c>
    </row>
    <row r="1680" ht="20.05" customHeight="1">
      <c r="A1680" s="15">
        <v>105</v>
      </c>
      <c r="B1680" t="s" s="16">
        <f>CONCATENATE($A1680,C1680,G1680,S1680,R1680)</f>
        <v>1915</v>
      </c>
      <c r="C1680" t="s" s="17">
        <v>57</v>
      </c>
      <c r="D1680" s="18">
        <v>5</v>
      </c>
      <c r="E1680" t="s" s="19">
        <v>1901</v>
      </c>
      <c r="F1680" s="18">
        <v>0</v>
      </c>
      <c r="G1680" s="18">
        <v>0</v>
      </c>
      <c r="H1680" t="s" s="19">
        <v>63</v>
      </c>
      <c r="I1680" t="s" s="19">
        <v>1810</v>
      </c>
      <c r="J1680" s="18">
        <v>11080</v>
      </c>
      <c r="K1680" s="18">
        <v>5550</v>
      </c>
      <c r="L1680" s="18">
        <v>17068</v>
      </c>
      <c r="M1680" s="20">
        <v>1801.5</v>
      </c>
      <c r="N1680" s="18">
        <v>4</v>
      </c>
      <c r="O1680" s="18">
        <v>1</v>
      </c>
      <c r="P1680" t="s" s="19">
        <v>35</v>
      </c>
      <c r="Q1680" t="s" s="19">
        <v>35</v>
      </c>
      <c r="R1680" t="s" s="19">
        <v>35</v>
      </c>
      <c r="S1680" t="s" s="19">
        <v>35</v>
      </c>
      <c r="T1680" t="s" s="19">
        <v>35</v>
      </c>
      <c r="U1680" t="s" s="19">
        <v>35</v>
      </c>
      <c r="V1680" t="s" s="19">
        <v>35</v>
      </c>
      <c r="W1680" t="s" s="19">
        <v>35</v>
      </c>
    </row>
    <row r="1681" ht="20.05" customHeight="1">
      <c r="A1681" s="15">
        <v>105</v>
      </c>
      <c r="B1681" t="s" s="16">
        <f>CONCATENATE($A1681,C1681,G1681,S1681,R1681)</f>
        <v>1916</v>
      </c>
      <c r="C1681" t="s" s="17">
        <v>60</v>
      </c>
      <c r="D1681" s="18">
        <v>5</v>
      </c>
      <c r="E1681" t="s" s="19">
        <v>1901</v>
      </c>
      <c r="F1681" s="18">
        <v>0</v>
      </c>
      <c r="G1681" s="18">
        <v>0</v>
      </c>
      <c r="H1681" t="s" s="19">
        <v>63</v>
      </c>
      <c r="I1681" t="s" s="19">
        <v>1810</v>
      </c>
      <c r="J1681" s="18">
        <v>11080</v>
      </c>
      <c r="K1681" s="18">
        <v>5550</v>
      </c>
      <c r="L1681" s="18">
        <v>17068</v>
      </c>
      <c r="M1681" s="20">
        <v>1800.24</v>
      </c>
      <c r="N1681" s="18">
        <v>4</v>
      </c>
      <c r="O1681" s="18">
        <v>1</v>
      </c>
      <c r="P1681" t="s" s="19">
        <v>35</v>
      </c>
      <c r="Q1681" t="s" s="19">
        <v>35</v>
      </c>
      <c r="R1681" t="s" s="19">
        <v>35</v>
      </c>
      <c r="S1681" t="s" s="19">
        <v>35</v>
      </c>
      <c r="T1681" t="s" s="19">
        <v>35</v>
      </c>
      <c r="U1681" t="s" s="19">
        <v>35</v>
      </c>
      <c r="V1681" t="s" s="19">
        <v>35</v>
      </c>
      <c r="W1681" t="s" s="19">
        <v>35</v>
      </c>
    </row>
    <row r="1682" ht="20.05" customHeight="1">
      <c r="A1682" s="15">
        <v>105</v>
      </c>
      <c r="B1682" t="s" s="16">
        <f>CONCATENATE($A1682,C1682,G1682,S1682,R1682)</f>
        <v>1917</v>
      </c>
      <c r="C1682" t="s" s="17">
        <v>62</v>
      </c>
      <c r="D1682" s="18">
        <v>5</v>
      </c>
      <c r="E1682" t="s" s="19">
        <v>1901</v>
      </c>
      <c r="F1682" s="18">
        <v>0</v>
      </c>
      <c r="G1682" s="18">
        <v>0</v>
      </c>
      <c r="H1682" t="s" s="19">
        <v>80</v>
      </c>
      <c r="I1682" t="s" s="19">
        <v>1810</v>
      </c>
      <c r="J1682" s="18">
        <v>15160</v>
      </c>
      <c r="K1682" s="18">
        <v>7590</v>
      </c>
      <c r="L1682" s="18">
        <v>24978</v>
      </c>
      <c r="M1682" s="20">
        <v>6.65127</v>
      </c>
      <c r="N1682" s="18">
        <v>4</v>
      </c>
      <c r="O1682" s="18">
        <v>1</v>
      </c>
      <c r="P1682" t="s" s="19">
        <v>35</v>
      </c>
      <c r="Q1682" t="s" s="19">
        <v>35</v>
      </c>
      <c r="R1682" t="s" s="19">
        <v>35</v>
      </c>
      <c r="S1682" t="s" s="19">
        <v>35</v>
      </c>
      <c r="T1682" t="s" s="19">
        <v>35</v>
      </c>
      <c r="U1682" t="s" s="19">
        <v>35</v>
      </c>
      <c r="V1682" t="s" s="19">
        <v>35</v>
      </c>
      <c r="W1682" t="s" s="19">
        <v>35</v>
      </c>
    </row>
    <row r="1683" ht="20.05" customHeight="1">
      <c r="A1683" s="15">
        <v>106</v>
      </c>
      <c r="B1683" t="s" s="16">
        <f>CONCATENATE($A1683,C1683,G1683,S1683,R1683)</f>
        <v>1918</v>
      </c>
      <c r="C1683" t="s" s="17">
        <v>31</v>
      </c>
      <c r="D1683" s="18">
        <v>5</v>
      </c>
      <c r="E1683" t="s" s="19">
        <v>1919</v>
      </c>
      <c r="F1683" s="18">
        <v>0</v>
      </c>
      <c r="G1683" s="18">
        <v>0</v>
      </c>
      <c r="H1683" t="s" s="19">
        <v>33</v>
      </c>
      <c r="I1683" t="s" s="19">
        <v>1920</v>
      </c>
      <c r="J1683" s="18">
        <v>9744</v>
      </c>
      <c r="K1683" s="18">
        <v>4882</v>
      </c>
      <c r="L1683" s="18">
        <v>14726</v>
      </c>
      <c r="M1683" s="20">
        <v>0.185321</v>
      </c>
      <c r="N1683" s="18">
        <v>8</v>
      </c>
      <c r="O1683" s="18">
        <v>1</v>
      </c>
      <c r="P1683" t="s" s="19">
        <v>35</v>
      </c>
      <c r="Q1683" t="s" s="19">
        <v>35</v>
      </c>
      <c r="R1683" t="s" s="19">
        <v>35</v>
      </c>
      <c r="S1683" t="s" s="19">
        <v>35</v>
      </c>
      <c r="T1683" t="s" s="19">
        <v>35</v>
      </c>
      <c r="U1683" t="s" s="19">
        <v>35</v>
      </c>
      <c r="V1683" t="s" s="19">
        <v>35</v>
      </c>
      <c r="W1683" t="s" s="19">
        <v>35</v>
      </c>
    </row>
    <row r="1684" ht="20.05" customHeight="1">
      <c r="A1684" s="15">
        <v>106</v>
      </c>
      <c r="B1684" t="s" s="16">
        <f>CONCATENATE($A1684,C1684,G1684,S1684,R1684)</f>
        <v>1921</v>
      </c>
      <c r="C1684" t="s" s="17">
        <v>37</v>
      </c>
      <c r="D1684" s="18">
        <v>5</v>
      </c>
      <c r="E1684" t="s" s="19">
        <v>1919</v>
      </c>
      <c r="F1684" s="18">
        <v>0</v>
      </c>
      <c r="G1684" s="18">
        <v>0</v>
      </c>
      <c r="H1684" t="s" s="19">
        <v>33</v>
      </c>
      <c r="I1684" t="s" s="19">
        <v>1920</v>
      </c>
      <c r="J1684" s="18">
        <v>9744</v>
      </c>
      <c r="K1684" s="18">
        <v>4882</v>
      </c>
      <c r="L1684" s="18">
        <v>14726</v>
      </c>
      <c r="M1684" s="20">
        <v>0.478132</v>
      </c>
      <c r="N1684" s="18">
        <v>8</v>
      </c>
      <c r="O1684" s="18">
        <v>1</v>
      </c>
      <c r="P1684" s="18">
        <v>5</v>
      </c>
      <c r="Q1684" s="18">
        <v>4</v>
      </c>
      <c r="R1684" s="18">
        <v>1</v>
      </c>
      <c r="S1684" t="s" s="19">
        <v>38</v>
      </c>
      <c r="T1684" s="18">
        <v>0</v>
      </c>
      <c r="U1684" s="18">
        <v>0</v>
      </c>
      <c r="V1684" s="18">
        <v>100000</v>
      </c>
      <c r="W1684" t="s" s="19">
        <v>39</v>
      </c>
    </row>
    <row r="1685" ht="20.05" customHeight="1">
      <c r="A1685" s="15">
        <v>106</v>
      </c>
      <c r="B1685" t="s" s="16">
        <f>CONCATENATE($A1685,C1685,G1685,S1685,R1685)</f>
        <v>1922</v>
      </c>
      <c r="C1685" t="s" s="17">
        <v>37</v>
      </c>
      <c r="D1685" s="18">
        <v>5</v>
      </c>
      <c r="E1685" t="s" s="19">
        <v>1919</v>
      </c>
      <c r="F1685" s="18">
        <v>0</v>
      </c>
      <c r="G1685" s="18">
        <v>0</v>
      </c>
      <c r="H1685" t="s" s="19">
        <v>33</v>
      </c>
      <c r="I1685" t="s" s="19">
        <v>1920</v>
      </c>
      <c r="J1685" s="18">
        <v>9744</v>
      </c>
      <c r="K1685" s="18">
        <v>4882</v>
      </c>
      <c r="L1685" s="18">
        <v>14726</v>
      </c>
      <c r="M1685" s="20">
        <v>0.206895</v>
      </c>
      <c r="N1685" s="18">
        <v>8</v>
      </c>
      <c r="O1685" s="18">
        <v>1</v>
      </c>
      <c r="P1685" s="18">
        <v>3</v>
      </c>
      <c r="Q1685" s="18">
        <v>2</v>
      </c>
      <c r="R1685" s="18">
        <v>3</v>
      </c>
      <c r="S1685" t="s" s="19">
        <v>38</v>
      </c>
      <c r="T1685" s="18">
        <v>0</v>
      </c>
      <c r="U1685" s="18">
        <v>0</v>
      </c>
      <c r="V1685" s="18">
        <v>100000</v>
      </c>
      <c r="W1685" t="s" s="19">
        <v>39</v>
      </c>
    </row>
    <row r="1686" ht="20.05" customHeight="1">
      <c r="A1686" s="15">
        <v>106</v>
      </c>
      <c r="B1686" t="s" s="16">
        <f>CONCATENATE($A1686,C1686,G1686,S1686,R1686)</f>
        <v>1923</v>
      </c>
      <c r="C1686" t="s" s="17">
        <v>37</v>
      </c>
      <c r="D1686" s="18">
        <v>5</v>
      </c>
      <c r="E1686" t="s" s="19">
        <v>1919</v>
      </c>
      <c r="F1686" s="18">
        <v>0</v>
      </c>
      <c r="G1686" s="18">
        <v>0</v>
      </c>
      <c r="H1686" t="s" s="19">
        <v>33</v>
      </c>
      <c r="I1686" t="s" s="19">
        <v>1920</v>
      </c>
      <c r="J1686" s="18">
        <v>9744</v>
      </c>
      <c r="K1686" s="18">
        <v>4882</v>
      </c>
      <c r="L1686" s="18">
        <v>14726</v>
      </c>
      <c r="M1686" s="20">
        <v>0.207027</v>
      </c>
      <c r="N1686" s="18">
        <v>8</v>
      </c>
      <c r="O1686" s="18">
        <v>1</v>
      </c>
      <c r="P1686" s="18">
        <v>3</v>
      </c>
      <c r="Q1686" s="18">
        <v>2</v>
      </c>
      <c r="R1686" s="18">
        <v>5</v>
      </c>
      <c r="S1686" t="s" s="19">
        <v>38</v>
      </c>
      <c r="T1686" s="18">
        <v>0</v>
      </c>
      <c r="U1686" s="18">
        <v>0</v>
      </c>
      <c r="V1686" s="18">
        <v>100000</v>
      </c>
      <c r="W1686" t="s" s="19">
        <v>39</v>
      </c>
    </row>
    <row r="1687" ht="20.05" customHeight="1">
      <c r="A1687" s="15">
        <v>106</v>
      </c>
      <c r="B1687" t="s" s="16">
        <f>CONCATENATE($A1687,C1687,G1687,S1687,R1687)</f>
        <v>1924</v>
      </c>
      <c r="C1687" t="s" s="17">
        <v>37</v>
      </c>
      <c r="D1687" s="18">
        <v>5</v>
      </c>
      <c r="E1687" t="s" s="19">
        <v>1919</v>
      </c>
      <c r="F1687" s="18">
        <v>0</v>
      </c>
      <c r="G1687" s="18">
        <v>0</v>
      </c>
      <c r="H1687" t="s" s="19">
        <v>33</v>
      </c>
      <c r="I1687" t="s" s="19">
        <v>1920</v>
      </c>
      <c r="J1687" s="18">
        <v>9744</v>
      </c>
      <c r="K1687" s="18">
        <v>4882</v>
      </c>
      <c r="L1687" s="18">
        <v>14726</v>
      </c>
      <c r="M1687" s="20">
        <v>0.481618</v>
      </c>
      <c r="N1687" s="18">
        <v>8</v>
      </c>
      <c r="O1687" s="18">
        <v>1</v>
      </c>
      <c r="P1687" s="18">
        <v>5</v>
      </c>
      <c r="Q1687" s="18">
        <v>4</v>
      </c>
      <c r="R1687" s="18">
        <v>1</v>
      </c>
      <c r="S1687" t="s" s="19">
        <v>43</v>
      </c>
      <c r="T1687" s="18">
        <v>0</v>
      </c>
      <c r="U1687" s="18">
        <v>0</v>
      </c>
      <c r="V1687" s="18">
        <v>100000</v>
      </c>
      <c r="W1687" t="s" s="19">
        <v>39</v>
      </c>
    </row>
    <row r="1688" ht="20.05" customHeight="1">
      <c r="A1688" s="15">
        <v>106</v>
      </c>
      <c r="B1688" t="s" s="16">
        <f>CONCATENATE($A1688,C1688,G1688,S1688,R1688)</f>
        <v>1925</v>
      </c>
      <c r="C1688" t="s" s="17">
        <v>37</v>
      </c>
      <c r="D1688" s="18">
        <v>5</v>
      </c>
      <c r="E1688" t="s" s="19">
        <v>1919</v>
      </c>
      <c r="F1688" s="18">
        <v>0</v>
      </c>
      <c r="G1688" s="18">
        <v>0</v>
      </c>
      <c r="H1688" t="s" s="19">
        <v>33</v>
      </c>
      <c r="I1688" t="s" s="19">
        <v>1920</v>
      </c>
      <c r="J1688" s="18">
        <v>9744</v>
      </c>
      <c r="K1688" s="18">
        <v>4882</v>
      </c>
      <c r="L1688" s="18">
        <v>14726</v>
      </c>
      <c r="M1688" s="20">
        <v>0.202237</v>
      </c>
      <c r="N1688" s="18">
        <v>8</v>
      </c>
      <c r="O1688" s="18">
        <v>1</v>
      </c>
      <c r="P1688" s="18">
        <v>3</v>
      </c>
      <c r="Q1688" s="18">
        <v>2</v>
      </c>
      <c r="R1688" s="18">
        <v>3</v>
      </c>
      <c r="S1688" t="s" s="19">
        <v>43</v>
      </c>
      <c r="T1688" s="18">
        <v>0</v>
      </c>
      <c r="U1688" s="18">
        <v>0</v>
      </c>
      <c r="V1688" s="18">
        <v>100000</v>
      </c>
      <c r="W1688" t="s" s="19">
        <v>39</v>
      </c>
    </row>
    <row r="1689" ht="20.05" customHeight="1">
      <c r="A1689" s="15">
        <v>106</v>
      </c>
      <c r="B1689" t="s" s="16">
        <f>CONCATENATE($A1689,C1689,G1689,S1689,R1689)</f>
        <v>1926</v>
      </c>
      <c r="C1689" t="s" s="17">
        <v>37</v>
      </c>
      <c r="D1689" s="18">
        <v>5</v>
      </c>
      <c r="E1689" t="s" s="19">
        <v>1919</v>
      </c>
      <c r="F1689" s="18">
        <v>0</v>
      </c>
      <c r="G1689" s="18">
        <v>0</v>
      </c>
      <c r="H1689" t="s" s="19">
        <v>33</v>
      </c>
      <c r="I1689" t="s" s="19">
        <v>1920</v>
      </c>
      <c r="J1689" s="18">
        <v>9744</v>
      </c>
      <c r="K1689" s="18">
        <v>4882</v>
      </c>
      <c r="L1689" s="18">
        <v>14726</v>
      </c>
      <c r="M1689" s="20">
        <v>0.201815</v>
      </c>
      <c r="N1689" s="18">
        <v>8</v>
      </c>
      <c r="O1689" s="18">
        <v>1</v>
      </c>
      <c r="P1689" s="18">
        <v>3</v>
      </c>
      <c r="Q1689" s="18">
        <v>2</v>
      </c>
      <c r="R1689" s="18">
        <v>5</v>
      </c>
      <c r="S1689" t="s" s="19">
        <v>43</v>
      </c>
      <c r="T1689" s="18">
        <v>0</v>
      </c>
      <c r="U1689" s="18">
        <v>0</v>
      </c>
      <c r="V1689" s="18">
        <v>100000</v>
      </c>
      <c r="W1689" t="s" s="19">
        <v>39</v>
      </c>
    </row>
    <row r="1690" ht="20.05" customHeight="1">
      <c r="A1690" s="15">
        <v>106</v>
      </c>
      <c r="B1690" t="s" s="16">
        <f>CONCATENATE($A1690,C1690,G1690,S1690,R1690)</f>
        <v>1927</v>
      </c>
      <c r="C1690" t="s" s="17">
        <v>37</v>
      </c>
      <c r="D1690" s="18">
        <v>5</v>
      </c>
      <c r="E1690" t="s" s="19">
        <v>1919</v>
      </c>
      <c r="F1690" s="18">
        <v>0</v>
      </c>
      <c r="G1690" s="18">
        <v>0</v>
      </c>
      <c r="H1690" t="s" s="19">
        <v>33</v>
      </c>
      <c r="I1690" t="s" s="19">
        <v>1920</v>
      </c>
      <c r="J1690" s="18">
        <v>9744</v>
      </c>
      <c r="K1690" s="18">
        <v>4882</v>
      </c>
      <c r="L1690" s="18">
        <v>14726</v>
      </c>
      <c r="M1690" s="20">
        <v>0.482338</v>
      </c>
      <c r="N1690" s="18">
        <v>8</v>
      </c>
      <c r="O1690" s="18">
        <v>1</v>
      </c>
      <c r="P1690" s="18">
        <v>5</v>
      </c>
      <c r="Q1690" s="18">
        <v>4</v>
      </c>
      <c r="R1690" s="18">
        <v>1</v>
      </c>
      <c r="S1690" t="s" s="19">
        <v>47</v>
      </c>
      <c r="T1690" s="18">
        <v>0</v>
      </c>
      <c r="U1690" s="18">
        <v>0</v>
      </c>
      <c r="V1690" s="18">
        <v>100000</v>
      </c>
      <c r="W1690" t="s" s="19">
        <v>39</v>
      </c>
    </row>
    <row r="1691" ht="20.05" customHeight="1">
      <c r="A1691" s="15">
        <v>106</v>
      </c>
      <c r="B1691" t="s" s="16">
        <f>CONCATENATE($A1691,C1691,G1691,S1691,R1691)</f>
        <v>1928</v>
      </c>
      <c r="C1691" t="s" s="17">
        <v>37</v>
      </c>
      <c r="D1691" s="18">
        <v>5</v>
      </c>
      <c r="E1691" t="s" s="19">
        <v>1919</v>
      </c>
      <c r="F1691" s="18">
        <v>0</v>
      </c>
      <c r="G1691" s="18">
        <v>0</v>
      </c>
      <c r="H1691" t="s" s="19">
        <v>33</v>
      </c>
      <c r="I1691" t="s" s="19">
        <v>1920</v>
      </c>
      <c r="J1691" s="18">
        <v>9744</v>
      </c>
      <c r="K1691" s="18">
        <v>4882</v>
      </c>
      <c r="L1691" s="18">
        <v>14726</v>
      </c>
      <c r="M1691" s="20">
        <v>0.202744</v>
      </c>
      <c r="N1691" s="18">
        <v>8</v>
      </c>
      <c r="O1691" s="18">
        <v>1</v>
      </c>
      <c r="P1691" s="18">
        <v>3</v>
      </c>
      <c r="Q1691" s="18">
        <v>2</v>
      </c>
      <c r="R1691" s="18">
        <v>3</v>
      </c>
      <c r="S1691" t="s" s="19">
        <v>47</v>
      </c>
      <c r="T1691" s="18">
        <v>0</v>
      </c>
      <c r="U1691" s="18">
        <v>0</v>
      </c>
      <c r="V1691" s="18">
        <v>100000</v>
      </c>
      <c r="W1691" t="s" s="19">
        <v>39</v>
      </c>
    </row>
    <row r="1692" ht="20.05" customHeight="1">
      <c r="A1692" s="15">
        <v>106</v>
      </c>
      <c r="B1692" t="s" s="16">
        <f>CONCATENATE($A1692,C1692,G1692,S1692,R1692)</f>
        <v>1929</v>
      </c>
      <c r="C1692" t="s" s="17">
        <v>37</v>
      </c>
      <c r="D1692" s="18">
        <v>5</v>
      </c>
      <c r="E1692" t="s" s="19">
        <v>1919</v>
      </c>
      <c r="F1692" s="18">
        <v>0</v>
      </c>
      <c r="G1692" s="18">
        <v>0</v>
      </c>
      <c r="H1692" t="s" s="19">
        <v>33</v>
      </c>
      <c r="I1692" t="s" s="19">
        <v>1920</v>
      </c>
      <c r="J1692" s="18">
        <v>9744</v>
      </c>
      <c r="K1692" s="18">
        <v>4882</v>
      </c>
      <c r="L1692" s="18">
        <v>14726</v>
      </c>
      <c r="M1692" s="20">
        <v>0.201034</v>
      </c>
      <c r="N1692" s="18">
        <v>8</v>
      </c>
      <c r="O1692" s="18">
        <v>1</v>
      </c>
      <c r="P1692" s="18">
        <v>3</v>
      </c>
      <c r="Q1692" s="18">
        <v>2</v>
      </c>
      <c r="R1692" s="18">
        <v>5</v>
      </c>
      <c r="S1692" t="s" s="19">
        <v>47</v>
      </c>
      <c r="T1692" s="18">
        <v>0</v>
      </c>
      <c r="U1692" s="18">
        <v>0</v>
      </c>
      <c r="V1692" s="18">
        <v>100000</v>
      </c>
      <c r="W1692" t="s" s="19">
        <v>39</v>
      </c>
    </row>
    <row r="1693" ht="20.05" customHeight="1">
      <c r="A1693" s="15">
        <v>106</v>
      </c>
      <c r="B1693" t="s" s="16">
        <f>CONCATENATE($A1693,C1693,G1693,S1693,R1693)</f>
        <v>1930</v>
      </c>
      <c r="C1693" t="s" s="17">
        <v>31</v>
      </c>
      <c r="D1693" s="18">
        <v>5</v>
      </c>
      <c r="E1693" t="s" s="19">
        <v>1919</v>
      </c>
      <c r="F1693" s="18">
        <v>0</v>
      </c>
      <c r="G1693" s="18">
        <v>1</v>
      </c>
      <c r="H1693" t="s" s="19">
        <v>33</v>
      </c>
      <c r="I1693" t="s" s="19">
        <v>1920</v>
      </c>
      <c r="J1693" s="18">
        <v>9758</v>
      </c>
      <c r="K1693" s="18">
        <v>4896</v>
      </c>
      <c r="L1693" s="18">
        <v>14754</v>
      </c>
      <c r="M1693" s="20">
        <v>0.185944</v>
      </c>
      <c r="N1693" s="18">
        <v>8</v>
      </c>
      <c r="O1693" s="18">
        <v>1</v>
      </c>
      <c r="P1693" t="s" s="19">
        <v>35</v>
      </c>
      <c r="Q1693" t="s" s="19">
        <v>35</v>
      </c>
      <c r="R1693" t="s" s="19">
        <v>35</v>
      </c>
      <c r="S1693" t="s" s="19">
        <v>35</v>
      </c>
      <c r="T1693" t="s" s="19">
        <v>35</v>
      </c>
      <c r="U1693" t="s" s="19">
        <v>35</v>
      </c>
      <c r="V1693" t="s" s="19">
        <v>35</v>
      </c>
      <c r="W1693" t="s" s="19">
        <v>35</v>
      </c>
    </row>
    <row r="1694" ht="20.05" customHeight="1">
      <c r="A1694" s="15">
        <v>106</v>
      </c>
      <c r="B1694" t="s" s="16">
        <f>CONCATENATE($A1694,C1694,G1694,S1694,R1694)</f>
        <v>1931</v>
      </c>
      <c r="C1694" t="s" s="17">
        <v>52</v>
      </c>
      <c r="D1694" s="18">
        <v>5</v>
      </c>
      <c r="E1694" t="s" s="19">
        <v>1919</v>
      </c>
      <c r="F1694" s="18">
        <v>0</v>
      </c>
      <c r="G1694" s="18">
        <v>1</v>
      </c>
      <c r="H1694" t="s" s="19">
        <v>33</v>
      </c>
      <c r="I1694" t="s" s="19">
        <v>1807</v>
      </c>
      <c r="J1694" s="18">
        <v>1852</v>
      </c>
      <c r="K1694" s="18">
        <v>936</v>
      </c>
      <c r="L1694" s="18">
        <v>2001</v>
      </c>
      <c r="M1694" s="20">
        <v>1.7368</v>
      </c>
      <c r="N1694" s="18">
        <v>8</v>
      </c>
      <c r="O1694" s="18">
        <v>1</v>
      </c>
      <c r="P1694" t="s" s="19">
        <v>35</v>
      </c>
      <c r="Q1694" t="s" s="19">
        <v>35</v>
      </c>
      <c r="R1694" t="s" s="19">
        <v>35</v>
      </c>
      <c r="S1694" t="s" s="19">
        <v>35</v>
      </c>
      <c r="T1694" t="s" s="19">
        <v>35</v>
      </c>
      <c r="U1694" t="s" s="19">
        <v>35</v>
      </c>
      <c r="V1694" t="s" s="19">
        <v>35</v>
      </c>
      <c r="W1694" t="s" s="19">
        <v>35</v>
      </c>
    </row>
    <row r="1695" ht="20.05" customHeight="1">
      <c r="A1695" s="15">
        <v>106</v>
      </c>
      <c r="B1695" t="s" s="16">
        <f>CONCATENATE($A1695,C1695,G1695,S1695,R1695)</f>
        <v>1932</v>
      </c>
      <c r="C1695" t="s" s="17">
        <v>37</v>
      </c>
      <c r="D1695" s="18">
        <v>5</v>
      </c>
      <c r="E1695" t="s" s="19">
        <v>1919</v>
      </c>
      <c r="F1695" s="18">
        <v>0</v>
      </c>
      <c r="G1695" s="18">
        <v>1</v>
      </c>
      <c r="H1695" t="s" s="19">
        <v>33</v>
      </c>
      <c r="I1695" t="s" s="19">
        <v>1920</v>
      </c>
      <c r="J1695" s="18">
        <v>9744</v>
      </c>
      <c r="K1695" s="18">
        <v>4882</v>
      </c>
      <c r="L1695" s="18">
        <v>14726</v>
      </c>
      <c r="M1695" s="20">
        <v>0.201929</v>
      </c>
      <c r="N1695" s="18">
        <v>8</v>
      </c>
      <c r="O1695" s="18">
        <v>1</v>
      </c>
      <c r="P1695" s="18">
        <v>3</v>
      </c>
      <c r="Q1695" s="18">
        <v>2</v>
      </c>
      <c r="R1695" s="18">
        <v>3</v>
      </c>
      <c r="S1695" t="s" s="19">
        <v>43</v>
      </c>
      <c r="T1695" s="18">
        <v>0</v>
      </c>
      <c r="U1695" s="18">
        <v>0</v>
      </c>
      <c r="V1695" s="18">
        <v>100000</v>
      </c>
      <c r="W1695" t="s" s="19">
        <v>55</v>
      </c>
    </row>
    <row r="1696" ht="20.05" customHeight="1">
      <c r="A1696" s="15">
        <v>106</v>
      </c>
      <c r="B1696" t="s" s="16">
        <f>CONCATENATE($A1696,C1696,G1696,S1696,R1696)</f>
        <v>1933</v>
      </c>
      <c r="C1696" t="s" s="17">
        <v>57</v>
      </c>
      <c r="D1696" s="18">
        <v>5</v>
      </c>
      <c r="E1696" t="s" s="19">
        <v>1919</v>
      </c>
      <c r="F1696" s="18">
        <v>0</v>
      </c>
      <c r="G1696" s="18">
        <v>0</v>
      </c>
      <c r="H1696" t="s" s="19">
        <v>80</v>
      </c>
      <c r="I1696" t="s" s="19">
        <v>1810</v>
      </c>
      <c r="J1696" s="18">
        <v>13224</v>
      </c>
      <c r="K1696" s="18">
        <v>6622</v>
      </c>
      <c r="L1696" s="18">
        <v>21424</v>
      </c>
      <c r="M1696" s="20">
        <v>774.408</v>
      </c>
      <c r="N1696" s="18">
        <v>4</v>
      </c>
      <c r="O1696" s="18">
        <v>1</v>
      </c>
      <c r="P1696" t="s" s="19">
        <v>35</v>
      </c>
      <c r="Q1696" t="s" s="19">
        <v>35</v>
      </c>
      <c r="R1696" t="s" s="19">
        <v>35</v>
      </c>
      <c r="S1696" t="s" s="19">
        <v>35</v>
      </c>
      <c r="T1696" t="s" s="19">
        <v>35</v>
      </c>
      <c r="U1696" t="s" s="19">
        <v>35</v>
      </c>
      <c r="V1696" t="s" s="19">
        <v>35</v>
      </c>
      <c r="W1696" t="s" s="19">
        <v>35</v>
      </c>
    </row>
    <row r="1697" ht="20.05" customHeight="1">
      <c r="A1697" s="15">
        <v>106</v>
      </c>
      <c r="B1697" t="s" s="16">
        <f>CONCATENATE($A1697,C1697,G1697,S1697,R1697)</f>
        <v>1934</v>
      </c>
      <c r="C1697" t="s" s="17">
        <v>60</v>
      </c>
      <c r="D1697" s="18">
        <v>5</v>
      </c>
      <c r="E1697" t="s" s="19">
        <v>1919</v>
      </c>
      <c r="F1697" s="18">
        <v>0</v>
      </c>
      <c r="G1697" s="18">
        <v>0</v>
      </c>
      <c r="H1697" t="s" s="19">
        <v>80</v>
      </c>
      <c r="I1697" t="s" s="19">
        <v>1810</v>
      </c>
      <c r="J1697" s="18">
        <v>13224</v>
      </c>
      <c r="K1697" s="18">
        <v>6622</v>
      </c>
      <c r="L1697" s="18">
        <v>21424</v>
      </c>
      <c r="M1697" s="20">
        <v>796.707</v>
      </c>
      <c r="N1697" s="18">
        <v>4</v>
      </c>
      <c r="O1697" s="18">
        <v>1</v>
      </c>
      <c r="P1697" t="s" s="19">
        <v>35</v>
      </c>
      <c r="Q1697" t="s" s="19">
        <v>35</v>
      </c>
      <c r="R1697" t="s" s="19">
        <v>35</v>
      </c>
      <c r="S1697" t="s" s="19">
        <v>35</v>
      </c>
      <c r="T1697" t="s" s="19">
        <v>35</v>
      </c>
      <c r="U1697" t="s" s="19">
        <v>35</v>
      </c>
      <c r="V1697" t="s" s="19">
        <v>35</v>
      </c>
      <c r="W1697" t="s" s="19">
        <v>35</v>
      </c>
    </row>
    <row r="1698" ht="20.05" customHeight="1">
      <c r="A1698" s="15">
        <v>106</v>
      </c>
      <c r="B1698" t="s" s="16">
        <f>CONCATENATE($A1698,C1698,G1698,S1698,R1698)</f>
        <v>1935</v>
      </c>
      <c r="C1698" t="s" s="17">
        <v>62</v>
      </c>
      <c r="D1698" s="18">
        <v>5</v>
      </c>
      <c r="E1698" t="s" s="19">
        <v>1919</v>
      </c>
      <c r="F1698" s="18">
        <v>0</v>
      </c>
      <c r="G1698" s="18">
        <v>0</v>
      </c>
      <c r="H1698" t="s" s="19">
        <v>80</v>
      </c>
      <c r="I1698" t="s" s="19">
        <v>1810</v>
      </c>
      <c r="J1698" s="18">
        <v>11160</v>
      </c>
      <c r="K1698" s="18">
        <v>5590</v>
      </c>
      <c r="L1698" s="18">
        <v>17496</v>
      </c>
      <c r="M1698" s="20">
        <v>901.128</v>
      </c>
      <c r="N1698" s="18">
        <v>4</v>
      </c>
      <c r="O1698" s="18">
        <v>1</v>
      </c>
      <c r="P1698" t="s" s="19">
        <v>35</v>
      </c>
      <c r="Q1698" t="s" s="19">
        <v>35</v>
      </c>
      <c r="R1698" t="s" s="19">
        <v>35</v>
      </c>
      <c r="S1698" t="s" s="19">
        <v>35</v>
      </c>
      <c r="T1698" t="s" s="19">
        <v>35</v>
      </c>
      <c r="U1698" t="s" s="19">
        <v>35</v>
      </c>
      <c r="V1698" t="s" s="19">
        <v>35</v>
      </c>
      <c r="W1698" t="s" s="19">
        <v>35</v>
      </c>
    </row>
    <row r="1699" ht="20.05" customHeight="1">
      <c r="A1699" s="15">
        <v>107</v>
      </c>
      <c r="B1699" t="s" s="16">
        <f>CONCATENATE($A1699,C1699,G1699,S1699,R1699)</f>
        <v>1936</v>
      </c>
      <c r="C1699" t="s" s="17">
        <v>31</v>
      </c>
      <c r="D1699" s="18">
        <v>5</v>
      </c>
      <c r="E1699" t="s" s="19">
        <v>1937</v>
      </c>
      <c r="F1699" s="18">
        <v>0</v>
      </c>
      <c r="G1699" s="18">
        <v>0</v>
      </c>
      <c r="H1699" t="s" s="19">
        <v>80</v>
      </c>
      <c r="I1699" t="s" s="19">
        <v>1938</v>
      </c>
      <c r="J1699" s="18">
        <v>10148</v>
      </c>
      <c r="K1699" s="18">
        <v>5084</v>
      </c>
      <c r="L1699" s="18">
        <v>15671</v>
      </c>
      <c r="M1699" s="20">
        <v>0.206988</v>
      </c>
      <c r="N1699" s="18">
        <v>8</v>
      </c>
      <c r="O1699" s="18">
        <v>1</v>
      </c>
      <c r="P1699" t="s" s="19">
        <v>35</v>
      </c>
      <c r="Q1699" t="s" s="19">
        <v>35</v>
      </c>
      <c r="R1699" t="s" s="19">
        <v>35</v>
      </c>
      <c r="S1699" t="s" s="19">
        <v>35</v>
      </c>
      <c r="T1699" t="s" s="19">
        <v>35</v>
      </c>
      <c r="U1699" t="s" s="19">
        <v>35</v>
      </c>
      <c r="V1699" t="s" s="19">
        <v>35</v>
      </c>
      <c r="W1699" t="s" s="19">
        <v>35</v>
      </c>
    </row>
    <row r="1700" ht="20.05" customHeight="1">
      <c r="A1700" s="15">
        <v>107</v>
      </c>
      <c r="B1700" t="s" s="16">
        <f>CONCATENATE($A1700,C1700,G1700,S1700,R1700)</f>
        <v>1939</v>
      </c>
      <c r="C1700" t="s" s="17">
        <v>37</v>
      </c>
      <c r="D1700" s="18">
        <v>5</v>
      </c>
      <c r="E1700" t="s" s="19">
        <v>1937</v>
      </c>
      <c r="F1700" s="18">
        <v>0</v>
      </c>
      <c r="G1700" s="18">
        <v>0</v>
      </c>
      <c r="H1700" t="s" s="19">
        <v>80</v>
      </c>
      <c r="I1700" t="s" s="19">
        <v>1938</v>
      </c>
      <c r="J1700" s="18">
        <v>10148</v>
      </c>
      <c r="K1700" s="18">
        <v>5084</v>
      </c>
      <c r="L1700" s="18">
        <v>15671</v>
      </c>
      <c r="M1700" s="20">
        <v>0.810555</v>
      </c>
      <c r="N1700" s="18">
        <v>8</v>
      </c>
      <c r="O1700" s="18">
        <v>1</v>
      </c>
      <c r="P1700" s="18">
        <v>7</v>
      </c>
      <c r="Q1700" s="18">
        <v>6</v>
      </c>
      <c r="R1700" s="18">
        <v>1</v>
      </c>
      <c r="S1700" t="s" s="19">
        <v>38</v>
      </c>
      <c r="T1700" s="18">
        <v>0</v>
      </c>
      <c r="U1700" s="18">
        <v>0</v>
      </c>
      <c r="V1700" s="18">
        <v>100000</v>
      </c>
      <c r="W1700" t="s" s="19">
        <v>39</v>
      </c>
    </row>
    <row r="1701" ht="20.05" customHeight="1">
      <c r="A1701" s="15">
        <v>107</v>
      </c>
      <c r="B1701" t="s" s="16">
        <f>CONCATENATE($A1701,C1701,G1701,S1701,R1701)</f>
        <v>1940</v>
      </c>
      <c r="C1701" t="s" s="17">
        <v>37</v>
      </c>
      <c r="D1701" s="18">
        <v>5</v>
      </c>
      <c r="E1701" t="s" s="19">
        <v>1937</v>
      </c>
      <c r="F1701" s="18">
        <v>0</v>
      </c>
      <c r="G1701" s="18">
        <v>0</v>
      </c>
      <c r="H1701" t="s" s="19">
        <v>80</v>
      </c>
      <c r="I1701" t="s" s="19">
        <v>1938</v>
      </c>
      <c r="J1701" s="18">
        <v>10148</v>
      </c>
      <c r="K1701" s="18">
        <v>5084</v>
      </c>
      <c r="L1701" s="18">
        <v>15671</v>
      </c>
      <c r="M1701" s="20">
        <v>0.379882</v>
      </c>
      <c r="N1701" s="18">
        <v>8</v>
      </c>
      <c r="O1701" s="18">
        <v>1</v>
      </c>
      <c r="P1701" s="18">
        <v>4</v>
      </c>
      <c r="Q1701" s="18">
        <v>3</v>
      </c>
      <c r="R1701" s="18">
        <v>3</v>
      </c>
      <c r="S1701" t="s" s="19">
        <v>38</v>
      </c>
      <c r="T1701" s="18">
        <v>0</v>
      </c>
      <c r="U1701" s="18">
        <v>0</v>
      </c>
      <c r="V1701" s="18">
        <v>100000</v>
      </c>
      <c r="W1701" t="s" s="19">
        <v>39</v>
      </c>
    </row>
    <row r="1702" ht="20.05" customHeight="1">
      <c r="A1702" s="15">
        <v>107</v>
      </c>
      <c r="B1702" t="s" s="16">
        <f>CONCATENATE($A1702,C1702,G1702,S1702,R1702)</f>
        <v>1941</v>
      </c>
      <c r="C1702" t="s" s="17">
        <v>37</v>
      </c>
      <c r="D1702" s="18">
        <v>5</v>
      </c>
      <c r="E1702" t="s" s="19">
        <v>1937</v>
      </c>
      <c r="F1702" s="18">
        <v>0</v>
      </c>
      <c r="G1702" s="18">
        <v>0</v>
      </c>
      <c r="H1702" t="s" s="19">
        <v>80</v>
      </c>
      <c r="I1702" t="s" s="19">
        <v>1938</v>
      </c>
      <c r="J1702" s="18">
        <v>10148</v>
      </c>
      <c r="K1702" s="18">
        <v>5084</v>
      </c>
      <c r="L1702" s="18">
        <v>15671</v>
      </c>
      <c r="M1702" s="20">
        <v>0.229236</v>
      </c>
      <c r="N1702" s="18">
        <v>8</v>
      </c>
      <c r="O1702" s="18">
        <v>1</v>
      </c>
      <c r="P1702" s="18">
        <v>3</v>
      </c>
      <c r="Q1702" s="18">
        <v>2</v>
      </c>
      <c r="R1702" s="18">
        <v>5</v>
      </c>
      <c r="S1702" t="s" s="19">
        <v>38</v>
      </c>
      <c r="T1702" s="18">
        <v>0</v>
      </c>
      <c r="U1702" s="18">
        <v>0</v>
      </c>
      <c r="V1702" s="18">
        <v>100000</v>
      </c>
      <c r="W1702" t="s" s="19">
        <v>39</v>
      </c>
    </row>
    <row r="1703" ht="20.05" customHeight="1">
      <c r="A1703" s="15">
        <v>107</v>
      </c>
      <c r="B1703" t="s" s="16">
        <f>CONCATENATE($A1703,C1703,G1703,S1703,R1703)</f>
        <v>1942</v>
      </c>
      <c r="C1703" t="s" s="17">
        <v>37</v>
      </c>
      <c r="D1703" s="18">
        <v>5</v>
      </c>
      <c r="E1703" t="s" s="19">
        <v>1937</v>
      </c>
      <c r="F1703" s="18">
        <v>0</v>
      </c>
      <c r="G1703" s="18">
        <v>0</v>
      </c>
      <c r="H1703" t="s" s="19">
        <v>80</v>
      </c>
      <c r="I1703" t="s" s="19">
        <v>1938</v>
      </c>
      <c r="J1703" s="18">
        <v>10148</v>
      </c>
      <c r="K1703" s="18">
        <v>5084</v>
      </c>
      <c r="L1703" s="18">
        <v>15671</v>
      </c>
      <c r="M1703" s="20">
        <v>0.833281</v>
      </c>
      <c r="N1703" s="18">
        <v>8</v>
      </c>
      <c r="O1703" s="18">
        <v>1</v>
      </c>
      <c r="P1703" s="18">
        <v>7</v>
      </c>
      <c r="Q1703" s="18">
        <v>6</v>
      </c>
      <c r="R1703" s="18">
        <v>1</v>
      </c>
      <c r="S1703" t="s" s="19">
        <v>43</v>
      </c>
      <c r="T1703" s="18">
        <v>0</v>
      </c>
      <c r="U1703" s="18">
        <v>0</v>
      </c>
      <c r="V1703" s="18">
        <v>100000</v>
      </c>
      <c r="W1703" t="s" s="19">
        <v>39</v>
      </c>
    </row>
    <row r="1704" ht="20.05" customHeight="1">
      <c r="A1704" s="15">
        <v>107</v>
      </c>
      <c r="B1704" t="s" s="16">
        <f>CONCATENATE($A1704,C1704,G1704,S1704,R1704)</f>
        <v>1943</v>
      </c>
      <c r="C1704" t="s" s="17">
        <v>37</v>
      </c>
      <c r="D1704" s="18">
        <v>5</v>
      </c>
      <c r="E1704" t="s" s="19">
        <v>1937</v>
      </c>
      <c r="F1704" s="18">
        <v>0</v>
      </c>
      <c r="G1704" s="18">
        <v>0</v>
      </c>
      <c r="H1704" t="s" s="19">
        <v>80</v>
      </c>
      <c r="I1704" t="s" s="19">
        <v>1938</v>
      </c>
      <c r="J1704" s="18">
        <v>10148</v>
      </c>
      <c r="K1704" s="18">
        <v>5084</v>
      </c>
      <c r="L1704" s="18">
        <v>15671</v>
      </c>
      <c r="M1704" s="20">
        <v>0.380293</v>
      </c>
      <c r="N1704" s="18">
        <v>8</v>
      </c>
      <c r="O1704" s="18">
        <v>1</v>
      </c>
      <c r="P1704" s="18">
        <v>4</v>
      </c>
      <c r="Q1704" s="18">
        <v>3</v>
      </c>
      <c r="R1704" s="18">
        <v>3</v>
      </c>
      <c r="S1704" t="s" s="19">
        <v>43</v>
      </c>
      <c r="T1704" s="18">
        <v>0</v>
      </c>
      <c r="U1704" s="18">
        <v>0</v>
      </c>
      <c r="V1704" s="18">
        <v>100000</v>
      </c>
      <c r="W1704" t="s" s="19">
        <v>39</v>
      </c>
    </row>
    <row r="1705" ht="20.05" customHeight="1">
      <c r="A1705" s="15">
        <v>107</v>
      </c>
      <c r="B1705" t="s" s="16">
        <f>CONCATENATE($A1705,C1705,G1705,S1705,R1705)</f>
        <v>1944</v>
      </c>
      <c r="C1705" t="s" s="17">
        <v>37</v>
      </c>
      <c r="D1705" s="18">
        <v>5</v>
      </c>
      <c r="E1705" t="s" s="19">
        <v>1937</v>
      </c>
      <c r="F1705" s="18">
        <v>0</v>
      </c>
      <c r="G1705" s="18">
        <v>0</v>
      </c>
      <c r="H1705" t="s" s="19">
        <v>80</v>
      </c>
      <c r="I1705" t="s" s="19">
        <v>1938</v>
      </c>
      <c r="J1705" s="18">
        <v>10148</v>
      </c>
      <c r="K1705" s="18">
        <v>5084</v>
      </c>
      <c r="L1705" s="18">
        <v>15671</v>
      </c>
      <c r="M1705" s="20">
        <v>0.225752</v>
      </c>
      <c r="N1705" s="18">
        <v>8</v>
      </c>
      <c r="O1705" s="18">
        <v>1</v>
      </c>
      <c r="P1705" s="18">
        <v>3</v>
      </c>
      <c r="Q1705" s="18">
        <v>2</v>
      </c>
      <c r="R1705" s="18">
        <v>5</v>
      </c>
      <c r="S1705" t="s" s="19">
        <v>43</v>
      </c>
      <c r="T1705" s="18">
        <v>0</v>
      </c>
      <c r="U1705" s="18">
        <v>0</v>
      </c>
      <c r="V1705" s="18">
        <v>100000</v>
      </c>
      <c r="W1705" t="s" s="19">
        <v>39</v>
      </c>
    </row>
    <row r="1706" ht="20.05" customHeight="1">
      <c r="A1706" s="15">
        <v>107</v>
      </c>
      <c r="B1706" t="s" s="16">
        <f>CONCATENATE($A1706,C1706,G1706,S1706,R1706)</f>
        <v>1945</v>
      </c>
      <c r="C1706" t="s" s="17">
        <v>37</v>
      </c>
      <c r="D1706" s="18">
        <v>5</v>
      </c>
      <c r="E1706" t="s" s="19">
        <v>1937</v>
      </c>
      <c r="F1706" s="18">
        <v>0</v>
      </c>
      <c r="G1706" s="18">
        <v>0</v>
      </c>
      <c r="H1706" t="s" s="19">
        <v>80</v>
      </c>
      <c r="I1706" t="s" s="19">
        <v>1938</v>
      </c>
      <c r="J1706" s="18">
        <v>10148</v>
      </c>
      <c r="K1706" s="18">
        <v>5084</v>
      </c>
      <c r="L1706" s="18">
        <v>15671</v>
      </c>
      <c r="M1706" s="20">
        <v>0.827905</v>
      </c>
      <c r="N1706" s="18">
        <v>8</v>
      </c>
      <c r="O1706" s="18">
        <v>1</v>
      </c>
      <c r="P1706" s="18">
        <v>7</v>
      </c>
      <c r="Q1706" s="18">
        <v>6</v>
      </c>
      <c r="R1706" s="18">
        <v>1</v>
      </c>
      <c r="S1706" t="s" s="19">
        <v>47</v>
      </c>
      <c r="T1706" s="18">
        <v>0</v>
      </c>
      <c r="U1706" s="18">
        <v>0</v>
      </c>
      <c r="V1706" s="18">
        <v>100000</v>
      </c>
      <c r="W1706" t="s" s="19">
        <v>39</v>
      </c>
    </row>
    <row r="1707" ht="20.05" customHeight="1">
      <c r="A1707" s="15">
        <v>107</v>
      </c>
      <c r="B1707" t="s" s="16">
        <f>CONCATENATE($A1707,C1707,G1707,S1707,R1707)</f>
        <v>1946</v>
      </c>
      <c r="C1707" t="s" s="17">
        <v>37</v>
      </c>
      <c r="D1707" s="18">
        <v>5</v>
      </c>
      <c r="E1707" t="s" s="19">
        <v>1937</v>
      </c>
      <c r="F1707" s="18">
        <v>0</v>
      </c>
      <c r="G1707" s="18">
        <v>0</v>
      </c>
      <c r="H1707" t="s" s="19">
        <v>80</v>
      </c>
      <c r="I1707" t="s" s="19">
        <v>1938</v>
      </c>
      <c r="J1707" s="18">
        <v>10148</v>
      </c>
      <c r="K1707" s="18">
        <v>5084</v>
      </c>
      <c r="L1707" s="18">
        <v>15671</v>
      </c>
      <c r="M1707" s="20">
        <v>0.383419</v>
      </c>
      <c r="N1707" s="18">
        <v>8</v>
      </c>
      <c r="O1707" s="18">
        <v>1</v>
      </c>
      <c r="P1707" s="18">
        <v>4</v>
      </c>
      <c r="Q1707" s="18">
        <v>3</v>
      </c>
      <c r="R1707" s="18">
        <v>3</v>
      </c>
      <c r="S1707" t="s" s="19">
        <v>47</v>
      </c>
      <c r="T1707" s="18">
        <v>0</v>
      </c>
      <c r="U1707" s="18">
        <v>0</v>
      </c>
      <c r="V1707" s="18">
        <v>100000</v>
      </c>
      <c r="W1707" t="s" s="19">
        <v>39</v>
      </c>
    </row>
    <row r="1708" ht="20.05" customHeight="1">
      <c r="A1708" s="15">
        <v>107</v>
      </c>
      <c r="B1708" t="s" s="16">
        <f>CONCATENATE($A1708,C1708,G1708,S1708,R1708)</f>
        <v>1947</v>
      </c>
      <c r="C1708" t="s" s="17">
        <v>37</v>
      </c>
      <c r="D1708" s="18">
        <v>5</v>
      </c>
      <c r="E1708" t="s" s="19">
        <v>1937</v>
      </c>
      <c r="F1708" s="18">
        <v>0</v>
      </c>
      <c r="G1708" s="18">
        <v>0</v>
      </c>
      <c r="H1708" t="s" s="19">
        <v>80</v>
      </c>
      <c r="I1708" t="s" s="19">
        <v>1938</v>
      </c>
      <c r="J1708" s="18">
        <v>10148</v>
      </c>
      <c r="K1708" s="18">
        <v>5084</v>
      </c>
      <c r="L1708" s="18">
        <v>15671</v>
      </c>
      <c r="M1708" s="20">
        <v>0.226162</v>
      </c>
      <c r="N1708" s="18">
        <v>8</v>
      </c>
      <c r="O1708" s="18">
        <v>1</v>
      </c>
      <c r="P1708" s="18">
        <v>3</v>
      </c>
      <c r="Q1708" s="18">
        <v>2</v>
      </c>
      <c r="R1708" s="18">
        <v>5</v>
      </c>
      <c r="S1708" t="s" s="19">
        <v>47</v>
      </c>
      <c r="T1708" s="18">
        <v>0</v>
      </c>
      <c r="U1708" s="18">
        <v>0</v>
      </c>
      <c r="V1708" s="18">
        <v>100000</v>
      </c>
      <c r="W1708" t="s" s="19">
        <v>39</v>
      </c>
    </row>
    <row r="1709" ht="20.05" customHeight="1">
      <c r="A1709" s="15">
        <v>107</v>
      </c>
      <c r="B1709" t="s" s="16">
        <f>CONCATENATE($A1709,C1709,G1709,S1709,R1709)</f>
        <v>1948</v>
      </c>
      <c r="C1709" t="s" s="17">
        <v>31</v>
      </c>
      <c r="D1709" s="18">
        <v>5</v>
      </c>
      <c r="E1709" t="s" s="19">
        <v>1937</v>
      </c>
      <c r="F1709" s="18">
        <v>0</v>
      </c>
      <c r="G1709" s="18">
        <v>1</v>
      </c>
      <c r="H1709" t="s" s="19">
        <v>80</v>
      </c>
      <c r="I1709" t="s" s="19">
        <v>1938</v>
      </c>
      <c r="J1709" s="18">
        <v>10163</v>
      </c>
      <c r="K1709" s="18">
        <v>5099</v>
      </c>
      <c r="L1709" s="18">
        <v>15701</v>
      </c>
      <c r="M1709" s="20">
        <v>0.212275</v>
      </c>
      <c r="N1709" s="18">
        <v>8</v>
      </c>
      <c r="O1709" s="18">
        <v>1</v>
      </c>
      <c r="P1709" t="s" s="19">
        <v>35</v>
      </c>
      <c r="Q1709" t="s" s="19">
        <v>35</v>
      </c>
      <c r="R1709" t="s" s="19">
        <v>35</v>
      </c>
      <c r="S1709" t="s" s="19">
        <v>35</v>
      </c>
      <c r="T1709" t="s" s="19">
        <v>35</v>
      </c>
      <c r="U1709" t="s" s="19">
        <v>35</v>
      </c>
      <c r="V1709" t="s" s="19">
        <v>35</v>
      </c>
      <c r="W1709" t="s" s="19">
        <v>35</v>
      </c>
    </row>
    <row r="1710" ht="20.05" customHeight="1">
      <c r="A1710" s="15">
        <v>107</v>
      </c>
      <c r="B1710" t="s" s="16">
        <f>CONCATENATE($A1710,C1710,G1710,S1710,R1710)</f>
        <v>1949</v>
      </c>
      <c r="C1710" t="s" s="17">
        <v>52</v>
      </c>
      <c r="D1710" s="18">
        <v>5</v>
      </c>
      <c r="E1710" t="s" s="19">
        <v>1937</v>
      </c>
      <c r="F1710" s="18">
        <v>0</v>
      </c>
      <c r="G1710" s="18">
        <v>1</v>
      </c>
      <c r="H1710" t="s" s="19">
        <v>80</v>
      </c>
      <c r="I1710" t="s" s="19">
        <v>1807</v>
      </c>
      <c r="J1710" s="18">
        <v>1828</v>
      </c>
      <c r="K1710" s="18">
        <v>924</v>
      </c>
      <c r="L1710" s="18">
        <v>1991</v>
      </c>
      <c r="M1710" s="20">
        <v>1.686</v>
      </c>
      <c r="N1710" s="18">
        <v>8</v>
      </c>
      <c r="O1710" s="18">
        <v>1</v>
      </c>
      <c r="P1710" t="s" s="19">
        <v>35</v>
      </c>
      <c r="Q1710" t="s" s="19">
        <v>35</v>
      </c>
      <c r="R1710" t="s" s="19">
        <v>35</v>
      </c>
      <c r="S1710" t="s" s="19">
        <v>35</v>
      </c>
      <c r="T1710" t="s" s="19">
        <v>35</v>
      </c>
      <c r="U1710" t="s" s="19">
        <v>35</v>
      </c>
      <c r="V1710" t="s" s="19">
        <v>35</v>
      </c>
      <c r="W1710" t="s" s="19">
        <v>35</v>
      </c>
    </row>
    <row r="1711" ht="20.05" customHeight="1">
      <c r="A1711" s="15">
        <v>107</v>
      </c>
      <c r="B1711" t="s" s="16">
        <f>CONCATENATE($A1711,C1711,G1711,S1711,R1711)</f>
        <v>1950</v>
      </c>
      <c r="C1711" t="s" s="17">
        <v>37</v>
      </c>
      <c r="D1711" s="18">
        <v>5</v>
      </c>
      <c r="E1711" t="s" s="19">
        <v>1937</v>
      </c>
      <c r="F1711" s="18">
        <v>0</v>
      </c>
      <c r="G1711" s="18">
        <v>1</v>
      </c>
      <c r="H1711" t="s" s="19">
        <v>80</v>
      </c>
      <c r="I1711" t="s" s="19">
        <v>1938</v>
      </c>
      <c r="J1711" s="18">
        <v>10148</v>
      </c>
      <c r="K1711" s="18">
        <v>5084</v>
      </c>
      <c r="L1711" s="18">
        <v>15671</v>
      </c>
      <c r="M1711" s="20">
        <v>0.383922</v>
      </c>
      <c r="N1711" s="18">
        <v>8</v>
      </c>
      <c r="O1711" s="18">
        <v>1</v>
      </c>
      <c r="P1711" s="18">
        <v>4</v>
      </c>
      <c r="Q1711" s="18">
        <v>3</v>
      </c>
      <c r="R1711" s="18">
        <v>3</v>
      </c>
      <c r="S1711" t="s" s="19">
        <v>43</v>
      </c>
      <c r="T1711" s="18">
        <v>0</v>
      </c>
      <c r="U1711" s="18">
        <v>0</v>
      </c>
      <c r="V1711" s="18">
        <v>100000</v>
      </c>
      <c r="W1711" t="s" s="19">
        <v>55</v>
      </c>
    </row>
    <row r="1712" ht="20.05" customHeight="1">
      <c r="A1712" s="15">
        <v>107</v>
      </c>
      <c r="B1712" t="s" s="16">
        <f>CONCATENATE($A1712,C1712,G1712,S1712,R1712)</f>
        <v>1951</v>
      </c>
      <c r="C1712" t="s" s="17">
        <v>57</v>
      </c>
      <c r="D1712" s="18">
        <v>5</v>
      </c>
      <c r="E1712" t="s" s="19">
        <v>1937</v>
      </c>
      <c r="F1712" s="18">
        <v>0</v>
      </c>
      <c r="G1712" s="18">
        <v>0</v>
      </c>
      <c r="H1712" t="s" s="19">
        <v>80</v>
      </c>
      <c r="I1712" t="s" s="19">
        <v>1810</v>
      </c>
      <c r="J1712" s="18">
        <v>17328</v>
      </c>
      <c r="K1712" s="18">
        <v>8674</v>
      </c>
      <c r="L1712" s="18">
        <v>29436</v>
      </c>
      <c r="M1712" s="20">
        <v>57.5608</v>
      </c>
      <c r="N1712" s="18">
        <v>4</v>
      </c>
      <c r="O1712" s="18">
        <v>1</v>
      </c>
      <c r="P1712" t="s" s="19">
        <v>35</v>
      </c>
      <c r="Q1712" t="s" s="19">
        <v>35</v>
      </c>
      <c r="R1712" t="s" s="19">
        <v>35</v>
      </c>
      <c r="S1712" t="s" s="19">
        <v>35</v>
      </c>
      <c r="T1712" t="s" s="19">
        <v>35</v>
      </c>
      <c r="U1712" t="s" s="19">
        <v>35</v>
      </c>
      <c r="V1712" t="s" s="19">
        <v>35</v>
      </c>
      <c r="W1712" t="s" s="19">
        <v>35</v>
      </c>
    </row>
    <row r="1713" ht="20.05" customHeight="1">
      <c r="A1713" s="15">
        <v>107</v>
      </c>
      <c r="B1713" t="s" s="16">
        <f>CONCATENATE($A1713,C1713,G1713,S1713,R1713)</f>
        <v>1952</v>
      </c>
      <c r="C1713" t="s" s="17">
        <v>60</v>
      </c>
      <c r="D1713" s="18">
        <v>5</v>
      </c>
      <c r="E1713" t="s" s="19">
        <v>1937</v>
      </c>
      <c r="F1713" s="18">
        <v>0</v>
      </c>
      <c r="G1713" s="18">
        <v>0</v>
      </c>
      <c r="H1713" t="s" s="19">
        <v>80</v>
      </c>
      <c r="I1713" t="s" s="19">
        <v>1810</v>
      </c>
      <c r="J1713" s="18">
        <v>17328</v>
      </c>
      <c r="K1713" s="18">
        <v>8674</v>
      </c>
      <c r="L1713" s="18">
        <v>29436</v>
      </c>
      <c r="M1713" s="20">
        <v>45.325</v>
      </c>
      <c r="N1713" s="18">
        <v>4</v>
      </c>
      <c r="O1713" s="18">
        <v>1</v>
      </c>
      <c r="P1713" t="s" s="19">
        <v>35</v>
      </c>
      <c r="Q1713" t="s" s="19">
        <v>35</v>
      </c>
      <c r="R1713" t="s" s="19">
        <v>35</v>
      </c>
      <c r="S1713" t="s" s="19">
        <v>35</v>
      </c>
      <c r="T1713" t="s" s="19">
        <v>35</v>
      </c>
      <c r="U1713" t="s" s="19">
        <v>35</v>
      </c>
      <c r="V1713" t="s" s="19">
        <v>35</v>
      </c>
      <c r="W1713" t="s" s="19">
        <v>35</v>
      </c>
    </row>
    <row r="1714" ht="20.05" customHeight="1">
      <c r="A1714" s="15">
        <v>107</v>
      </c>
      <c r="B1714" t="s" s="16">
        <f>CONCATENATE($A1714,C1714,G1714,S1714,R1714)</f>
        <v>1953</v>
      </c>
      <c r="C1714" t="s" s="17">
        <v>62</v>
      </c>
      <c r="D1714" s="18">
        <v>5</v>
      </c>
      <c r="E1714" t="s" s="19">
        <v>1937</v>
      </c>
      <c r="F1714" s="18">
        <v>0</v>
      </c>
      <c r="G1714" s="18">
        <v>0</v>
      </c>
      <c r="H1714" t="s" s="19">
        <v>63</v>
      </c>
      <c r="I1714" t="s" s="19">
        <v>1810</v>
      </c>
      <c r="J1714" s="18">
        <v>12272</v>
      </c>
      <c r="K1714" s="18">
        <v>6146</v>
      </c>
      <c r="L1714" s="18">
        <v>19656</v>
      </c>
      <c r="M1714" s="20">
        <v>1800.25</v>
      </c>
      <c r="N1714" s="18">
        <v>4</v>
      </c>
      <c r="O1714" s="18">
        <v>1</v>
      </c>
      <c r="P1714" t="s" s="19">
        <v>35</v>
      </c>
      <c r="Q1714" t="s" s="19">
        <v>35</v>
      </c>
      <c r="R1714" t="s" s="19">
        <v>35</v>
      </c>
      <c r="S1714" t="s" s="19">
        <v>35</v>
      </c>
      <c r="T1714" t="s" s="19">
        <v>35</v>
      </c>
      <c r="U1714" t="s" s="19">
        <v>35</v>
      </c>
      <c r="V1714" t="s" s="19">
        <v>35</v>
      </c>
      <c r="W1714" t="s" s="19">
        <v>35</v>
      </c>
    </row>
    <row r="1715" ht="20.05" customHeight="1">
      <c r="A1715" s="15">
        <v>108</v>
      </c>
      <c r="B1715" t="s" s="16">
        <f>CONCATENATE($A1715,C1715,G1715,S1715,R1715)</f>
        <v>1954</v>
      </c>
      <c r="C1715" t="s" s="17">
        <v>31</v>
      </c>
      <c r="D1715" s="18">
        <v>5</v>
      </c>
      <c r="E1715" t="s" s="19">
        <v>1955</v>
      </c>
      <c r="F1715" s="18">
        <v>0</v>
      </c>
      <c r="G1715" s="18">
        <v>0</v>
      </c>
      <c r="H1715" t="s" s="19">
        <v>33</v>
      </c>
      <c r="I1715" t="s" s="19">
        <v>1956</v>
      </c>
      <c r="J1715" s="18">
        <v>8280</v>
      </c>
      <c r="K1715" s="18">
        <v>4150</v>
      </c>
      <c r="L1715" s="18">
        <v>12516</v>
      </c>
      <c r="M1715" s="20">
        <v>0.14478</v>
      </c>
      <c r="N1715" s="18">
        <v>8</v>
      </c>
      <c r="O1715" s="18">
        <v>1</v>
      </c>
      <c r="P1715" t="s" s="19">
        <v>35</v>
      </c>
      <c r="Q1715" t="s" s="19">
        <v>35</v>
      </c>
      <c r="R1715" t="s" s="19">
        <v>35</v>
      </c>
      <c r="S1715" t="s" s="19">
        <v>35</v>
      </c>
      <c r="T1715" t="s" s="19">
        <v>35</v>
      </c>
      <c r="U1715" t="s" s="19">
        <v>35</v>
      </c>
      <c r="V1715" t="s" s="19">
        <v>35</v>
      </c>
      <c r="W1715" t="s" s="19">
        <v>35</v>
      </c>
    </row>
    <row r="1716" ht="20.05" customHeight="1">
      <c r="A1716" s="15">
        <v>108</v>
      </c>
      <c r="B1716" t="s" s="16">
        <f>CONCATENATE($A1716,C1716,G1716,S1716,R1716)</f>
        <v>1957</v>
      </c>
      <c r="C1716" t="s" s="17">
        <v>37</v>
      </c>
      <c r="D1716" s="18">
        <v>5</v>
      </c>
      <c r="E1716" t="s" s="19">
        <v>1955</v>
      </c>
      <c r="F1716" s="18">
        <v>0</v>
      </c>
      <c r="G1716" s="18">
        <v>0</v>
      </c>
      <c r="H1716" t="s" s="19">
        <v>33</v>
      </c>
      <c r="I1716" t="s" s="19">
        <v>1956</v>
      </c>
      <c r="J1716" s="18">
        <v>8280</v>
      </c>
      <c r="K1716" s="18">
        <v>4150</v>
      </c>
      <c r="L1716" s="18">
        <v>12516</v>
      </c>
      <c r="M1716" s="20">
        <v>0.350026</v>
      </c>
      <c r="N1716" s="18">
        <v>8</v>
      </c>
      <c r="O1716" s="18">
        <v>1</v>
      </c>
      <c r="P1716" s="18">
        <v>5</v>
      </c>
      <c r="Q1716" s="18">
        <v>4</v>
      </c>
      <c r="R1716" s="18">
        <v>1</v>
      </c>
      <c r="S1716" t="s" s="19">
        <v>38</v>
      </c>
      <c r="T1716" s="18">
        <v>0</v>
      </c>
      <c r="U1716" s="18">
        <v>0</v>
      </c>
      <c r="V1716" s="18">
        <v>100000</v>
      </c>
      <c r="W1716" t="s" s="19">
        <v>39</v>
      </c>
    </row>
    <row r="1717" ht="20.05" customHeight="1">
      <c r="A1717" s="15">
        <v>108</v>
      </c>
      <c r="B1717" t="s" s="16">
        <f>CONCATENATE($A1717,C1717,G1717,S1717,R1717)</f>
        <v>1958</v>
      </c>
      <c r="C1717" t="s" s="17">
        <v>37</v>
      </c>
      <c r="D1717" s="18">
        <v>5</v>
      </c>
      <c r="E1717" t="s" s="19">
        <v>1955</v>
      </c>
      <c r="F1717" s="18">
        <v>0</v>
      </c>
      <c r="G1717" s="18">
        <v>0</v>
      </c>
      <c r="H1717" t="s" s="19">
        <v>33</v>
      </c>
      <c r="I1717" t="s" s="19">
        <v>1956</v>
      </c>
      <c r="J1717" s="18">
        <v>8280</v>
      </c>
      <c r="K1717" s="18">
        <v>4150</v>
      </c>
      <c r="L1717" s="18">
        <v>12516</v>
      </c>
      <c r="M1717" s="20">
        <v>0.168593</v>
      </c>
      <c r="N1717" s="18">
        <v>8</v>
      </c>
      <c r="O1717" s="18">
        <v>1</v>
      </c>
      <c r="P1717" s="18">
        <v>3</v>
      </c>
      <c r="Q1717" s="18">
        <v>2</v>
      </c>
      <c r="R1717" s="18">
        <v>3</v>
      </c>
      <c r="S1717" t="s" s="19">
        <v>38</v>
      </c>
      <c r="T1717" s="18">
        <v>0</v>
      </c>
      <c r="U1717" s="18">
        <v>0</v>
      </c>
      <c r="V1717" s="18">
        <v>100000</v>
      </c>
      <c r="W1717" t="s" s="19">
        <v>39</v>
      </c>
    </row>
    <row r="1718" ht="20.05" customHeight="1">
      <c r="A1718" s="15">
        <v>108</v>
      </c>
      <c r="B1718" t="s" s="16">
        <f>CONCATENATE($A1718,C1718,G1718,S1718,R1718)</f>
        <v>1959</v>
      </c>
      <c r="C1718" t="s" s="17">
        <v>37</v>
      </c>
      <c r="D1718" s="18">
        <v>5</v>
      </c>
      <c r="E1718" t="s" s="19">
        <v>1955</v>
      </c>
      <c r="F1718" s="18">
        <v>0</v>
      </c>
      <c r="G1718" s="18">
        <v>0</v>
      </c>
      <c r="H1718" t="s" s="19">
        <v>33</v>
      </c>
      <c r="I1718" t="s" s="19">
        <v>1956</v>
      </c>
      <c r="J1718" s="18">
        <v>8280</v>
      </c>
      <c r="K1718" s="18">
        <v>4150</v>
      </c>
      <c r="L1718" s="18">
        <v>12516</v>
      </c>
      <c r="M1718" s="20">
        <v>0.161713</v>
      </c>
      <c r="N1718" s="18">
        <v>8</v>
      </c>
      <c r="O1718" s="18">
        <v>1</v>
      </c>
      <c r="P1718" s="18">
        <v>3</v>
      </c>
      <c r="Q1718" s="18">
        <v>2</v>
      </c>
      <c r="R1718" s="18">
        <v>5</v>
      </c>
      <c r="S1718" t="s" s="19">
        <v>38</v>
      </c>
      <c r="T1718" s="18">
        <v>0</v>
      </c>
      <c r="U1718" s="18">
        <v>0</v>
      </c>
      <c r="V1718" s="18">
        <v>100000</v>
      </c>
      <c r="W1718" t="s" s="19">
        <v>39</v>
      </c>
    </row>
    <row r="1719" ht="20.05" customHeight="1">
      <c r="A1719" s="15">
        <v>108</v>
      </c>
      <c r="B1719" t="s" s="16">
        <f>CONCATENATE($A1719,C1719,G1719,S1719,R1719)</f>
        <v>1960</v>
      </c>
      <c r="C1719" t="s" s="17">
        <v>37</v>
      </c>
      <c r="D1719" s="18">
        <v>5</v>
      </c>
      <c r="E1719" t="s" s="19">
        <v>1955</v>
      </c>
      <c r="F1719" s="18">
        <v>0</v>
      </c>
      <c r="G1719" s="18">
        <v>0</v>
      </c>
      <c r="H1719" t="s" s="19">
        <v>33</v>
      </c>
      <c r="I1719" t="s" s="19">
        <v>1956</v>
      </c>
      <c r="J1719" s="18">
        <v>8280</v>
      </c>
      <c r="K1719" s="18">
        <v>4150</v>
      </c>
      <c r="L1719" s="18">
        <v>12516</v>
      </c>
      <c r="M1719" s="20">
        <v>0.349159</v>
      </c>
      <c r="N1719" s="18">
        <v>8</v>
      </c>
      <c r="O1719" s="18">
        <v>1</v>
      </c>
      <c r="P1719" s="18">
        <v>5</v>
      </c>
      <c r="Q1719" s="18">
        <v>4</v>
      </c>
      <c r="R1719" s="18">
        <v>1</v>
      </c>
      <c r="S1719" t="s" s="19">
        <v>43</v>
      </c>
      <c r="T1719" s="18">
        <v>0</v>
      </c>
      <c r="U1719" s="18">
        <v>0</v>
      </c>
      <c r="V1719" s="18">
        <v>100000</v>
      </c>
      <c r="W1719" t="s" s="19">
        <v>39</v>
      </c>
    </row>
    <row r="1720" ht="20.05" customHeight="1">
      <c r="A1720" s="15">
        <v>108</v>
      </c>
      <c r="B1720" t="s" s="16">
        <f>CONCATENATE($A1720,C1720,G1720,S1720,R1720)</f>
        <v>1961</v>
      </c>
      <c r="C1720" t="s" s="17">
        <v>37</v>
      </c>
      <c r="D1720" s="18">
        <v>5</v>
      </c>
      <c r="E1720" t="s" s="19">
        <v>1955</v>
      </c>
      <c r="F1720" s="18">
        <v>0</v>
      </c>
      <c r="G1720" s="18">
        <v>0</v>
      </c>
      <c r="H1720" t="s" s="19">
        <v>33</v>
      </c>
      <c r="I1720" t="s" s="19">
        <v>1956</v>
      </c>
      <c r="J1720" s="18">
        <v>8280</v>
      </c>
      <c r="K1720" s="18">
        <v>4150</v>
      </c>
      <c r="L1720" s="18">
        <v>12516</v>
      </c>
      <c r="M1720" s="20">
        <v>0.167994</v>
      </c>
      <c r="N1720" s="18">
        <v>8</v>
      </c>
      <c r="O1720" s="18">
        <v>1</v>
      </c>
      <c r="P1720" s="18">
        <v>3</v>
      </c>
      <c r="Q1720" s="18">
        <v>2</v>
      </c>
      <c r="R1720" s="18">
        <v>3</v>
      </c>
      <c r="S1720" t="s" s="19">
        <v>43</v>
      </c>
      <c r="T1720" s="18">
        <v>0</v>
      </c>
      <c r="U1720" s="18">
        <v>0</v>
      </c>
      <c r="V1720" s="18">
        <v>100000</v>
      </c>
      <c r="W1720" t="s" s="19">
        <v>39</v>
      </c>
    </row>
    <row r="1721" ht="20.05" customHeight="1">
      <c r="A1721" s="15">
        <v>108</v>
      </c>
      <c r="B1721" t="s" s="16">
        <f>CONCATENATE($A1721,C1721,G1721,S1721,R1721)</f>
        <v>1962</v>
      </c>
      <c r="C1721" t="s" s="17">
        <v>37</v>
      </c>
      <c r="D1721" s="18">
        <v>5</v>
      </c>
      <c r="E1721" t="s" s="19">
        <v>1955</v>
      </c>
      <c r="F1721" s="18">
        <v>0</v>
      </c>
      <c r="G1721" s="18">
        <v>0</v>
      </c>
      <c r="H1721" t="s" s="19">
        <v>33</v>
      </c>
      <c r="I1721" t="s" s="19">
        <v>1956</v>
      </c>
      <c r="J1721" s="18">
        <v>8280</v>
      </c>
      <c r="K1721" s="18">
        <v>4150</v>
      </c>
      <c r="L1721" s="18">
        <v>12516</v>
      </c>
      <c r="M1721" s="20">
        <v>0.161772</v>
      </c>
      <c r="N1721" s="18">
        <v>8</v>
      </c>
      <c r="O1721" s="18">
        <v>1</v>
      </c>
      <c r="P1721" s="18">
        <v>3</v>
      </c>
      <c r="Q1721" s="18">
        <v>2</v>
      </c>
      <c r="R1721" s="18">
        <v>5</v>
      </c>
      <c r="S1721" t="s" s="19">
        <v>43</v>
      </c>
      <c r="T1721" s="18">
        <v>0</v>
      </c>
      <c r="U1721" s="18">
        <v>0</v>
      </c>
      <c r="V1721" s="18">
        <v>100000</v>
      </c>
      <c r="W1721" t="s" s="19">
        <v>39</v>
      </c>
    </row>
    <row r="1722" ht="20.05" customHeight="1">
      <c r="A1722" s="15">
        <v>108</v>
      </c>
      <c r="B1722" t="s" s="16">
        <f>CONCATENATE($A1722,C1722,G1722,S1722,R1722)</f>
        <v>1963</v>
      </c>
      <c r="C1722" t="s" s="17">
        <v>37</v>
      </c>
      <c r="D1722" s="18">
        <v>5</v>
      </c>
      <c r="E1722" t="s" s="19">
        <v>1955</v>
      </c>
      <c r="F1722" s="18">
        <v>0</v>
      </c>
      <c r="G1722" s="18">
        <v>0</v>
      </c>
      <c r="H1722" t="s" s="19">
        <v>33</v>
      </c>
      <c r="I1722" t="s" s="19">
        <v>1956</v>
      </c>
      <c r="J1722" s="18">
        <v>8280</v>
      </c>
      <c r="K1722" s="18">
        <v>4150</v>
      </c>
      <c r="L1722" s="18">
        <v>12516</v>
      </c>
      <c r="M1722" s="20">
        <v>0.356294</v>
      </c>
      <c r="N1722" s="18">
        <v>8</v>
      </c>
      <c r="O1722" s="18">
        <v>1</v>
      </c>
      <c r="P1722" s="18">
        <v>5</v>
      </c>
      <c r="Q1722" s="18">
        <v>4</v>
      </c>
      <c r="R1722" s="18">
        <v>1</v>
      </c>
      <c r="S1722" t="s" s="19">
        <v>47</v>
      </c>
      <c r="T1722" s="18">
        <v>0</v>
      </c>
      <c r="U1722" s="18">
        <v>0</v>
      </c>
      <c r="V1722" s="18">
        <v>100000</v>
      </c>
      <c r="W1722" t="s" s="19">
        <v>39</v>
      </c>
    </row>
    <row r="1723" ht="20.05" customHeight="1">
      <c r="A1723" s="15">
        <v>108</v>
      </c>
      <c r="B1723" t="s" s="16">
        <f>CONCATENATE($A1723,C1723,G1723,S1723,R1723)</f>
        <v>1964</v>
      </c>
      <c r="C1723" t="s" s="17">
        <v>37</v>
      </c>
      <c r="D1723" s="18">
        <v>5</v>
      </c>
      <c r="E1723" t="s" s="19">
        <v>1955</v>
      </c>
      <c r="F1723" s="18">
        <v>0</v>
      </c>
      <c r="G1723" s="18">
        <v>0</v>
      </c>
      <c r="H1723" t="s" s="19">
        <v>33</v>
      </c>
      <c r="I1723" t="s" s="19">
        <v>1956</v>
      </c>
      <c r="J1723" s="18">
        <v>8280</v>
      </c>
      <c r="K1723" s="18">
        <v>4150</v>
      </c>
      <c r="L1723" s="18">
        <v>12516</v>
      </c>
      <c r="M1723" s="20">
        <v>0.162915</v>
      </c>
      <c r="N1723" s="18">
        <v>8</v>
      </c>
      <c r="O1723" s="18">
        <v>1</v>
      </c>
      <c r="P1723" s="18">
        <v>3</v>
      </c>
      <c r="Q1723" s="18">
        <v>2</v>
      </c>
      <c r="R1723" s="18">
        <v>3</v>
      </c>
      <c r="S1723" t="s" s="19">
        <v>47</v>
      </c>
      <c r="T1723" s="18">
        <v>0</v>
      </c>
      <c r="U1723" s="18">
        <v>0</v>
      </c>
      <c r="V1723" s="18">
        <v>100000</v>
      </c>
      <c r="W1723" t="s" s="19">
        <v>39</v>
      </c>
    </row>
    <row r="1724" ht="20.05" customHeight="1">
      <c r="A1724" s="15">
        <v>108</v>
      </c>
      <c r="B1724" t="s" s="16">
        <f>CONCATENATE($A1724,C1724,G1724,S1724,R1724)</f>
        <v>1965</v>
      </c>
      <c r="C1724" t="s" s="17">
        <v>37</v>
      </c>
      <c r="D1724" s="18">
        <v>5</v>
      </c>
      <c r="E1724" t="s" s="19">
        <v>1955</v>
      </c>
      <c r="F1724" s="18">
        <v>0</v>
      </c>
      <c r="G1724" s="18">
        <v>0</v>
      </c>
      <c r="H1724" t="s" s="19">
        <v>33</v>
      </c>
      <c r="I1724" t="s" s="19">
        <v>1956</v>
      </c>
      <c r="J1724" s="18">
        <v>8280</v>
      </c>
      <c r="K1724" s="18">
        <v>4150</v>
      </c>
      <c r="L1724" s="18">
        <v>12516</v>
      </c>
      <c r="M1724" s="20">
        <v>0.165294</v>
      </c>
      <c r="N1724" s="18">
        <v>8</v>
      </c>
      <c r="O1724" s="18">
        <v>1</v>
      </c>
      <c r="P1724" s="18">
        <v>3</v>
      </c>
      <c r="Q1724" s="18">
        <v>2</v>
      </c>
      <c r="R1724" s="18">
        <v>5</v>
      </c>
      <c r="S1724" t="s" s="19">
        <v>47</v>
      </c>
      <c r="T1724" s="18">
        <v>0</v>
      </c>
      <c r="U1724" s="18">
        <v>0</v>
      </c>
      <c r="V1724" s="18">
        <v>100000</v>
      </c>
      <c r="W1724" t="s" s="19">
        <v>39</v>
      </c>
    </row>
    <row r="1725" ht="20.05" customHeight="1">
      <c r="A1725" s="15">
        <v>108</v>
      </c>
      <c r="B1725" t="s" s="16">
        <f>CONCATENATE($A1725,C1725,G1725,S1725,R1725)</f>
        <v>1966</v>
      </c>
      <c r="C1725" t="s" s="17">
        <v>31</v>
      </c>
      <c r="D1725" s="18">
        <v>5</v>
      </c>
      <c r="E1725" t="s" s="19">
        <v>1955</v>
      </c>
      <c r="F1725" s="18">
        <v>0</v>
      </c>
      <c r="G1725" s="18">
        <v>1</v>
      </c>
      <c r="H1725" t="s" s="19">
        <v>33</v>
      </c>
      <c r="I1725" t="s" s="19">
        <v>1956</v>
      </c>
      <c r="J1725" s="18">
        <v>8293</v>
      </c>
      <c r="K1725" s="18">
        <v>4163</v>
      </c>
      <c r="L1725" s="18">
        <v>12542</v>
      </c>
      <c r="M1725" s="20">
        <v>0.14704</v>
      </c>
      <c r="N1725" s="18">
        <v>8</v>
      </c>
      <c r="O1725" s="18">
        <v>1</v>
      </c>
      <c r="P1725" t="s" s="19">
        <v>35</v>
      </c>
      <c r="Q1725" t="s" s="19">
        <v>35</v>
      </c>
      <c r="R1725" t="s" s="19">
        <v>35</v>
      </c>
      <c r="S1725" t="s" s="19">
        <v>35</v>
      </c>
      <c r="T1725" t="s" s="19">
        <v>35</v>
      </c>
      <c r="U1725" t="s" s="19">
        <v>35</v>
      </c>
      <c r="V1725" t="s" s="19">
        <v>35</v>
      </c>
      <c r="W1725" t="s" s="19">
        <v>35</v>
      </c>
    </row>
    <row r="1726" ht="20.05" customHeight="1">
      <c r="A1726" s="15">
        <v>108</v>
      </c>
      <c r="B1726" t="s" s="16">
        <f>CONCATENATE($A1726,C1726,G1726,S1726,R1726)</f>
        <v>1967</v>
      </c>
      <c r="C1726" t="s" s="17">
        <v>52</v>
      </c>
      <c r="D1726" s="18">
        <v>5</v>
      </c>
      <c r="E1726" t="s" s="19">
        <v>1955</v>
      </c>
      <c r="F1726" s="18">
        <v>0</v>
      </c>
      <c r="G1726" s="18">
        <v>1</v>
      </c>
      <c r="H1726" t="s" s="19">
        <v>33</v>
      </c>
      <c r="I1726" t="s" s="19">
        <v>1807</v>
      </c>
      <c r="J1726" s="18">
        <v>1780</v>
      </c>
      <c r="K1726" s="18">
        <v>900</v>
      </c>
      <c r="L1726" s="18">
        <v>1899</v>
      </c>
      <c r="M1726" s="20">
        <v>0.725298</v>
      </c>
      <c r="N1726" s="18">
        <v>8</v>
      </c>
      <c r="O1726" s="18">
        <v>1</v>
      </c>
      <c r="P1726" t="s" s="19">
        <v>35</v>
      </c>
      <c r="Q1726" t="s" s="19">
        <v>35</v>
      </c>
      <c r="R1726" t="s" s="19">
        <v>35</v>
      </c>
      <c r="S1726" t="s" s="19">
        <v>35</v>
      </c>
      <c r="T1726" t="s" s="19">
        <v>35</v>
      </c>
      <c r="U1726" t="s" s="19">
        <v>35</v>
      </c>
      <c r="V1726" t="s" s="19">
        <v>35</v>
      </c>
      <c r="W1726" t="s" s="19">
        <v>35</v>
      </c>
    </row>
    <row r="1727" ht="20.05" customHeight="1">
      <c r="A1727" s="15">
        <v>108</v>
      </c>
      <c r="B1727" t="s" s="16">
        <f>CONCATENATE($A1727,C1727,G1727,S1727,R1727)</f>
        <v>1968</v>
      </c>
      <c r="C1727" t="s" s="17">
        <v>37</v>
      </c>
      <c r="D1727" s="18">
        <v>5</v>
      </c>
      <c r="E1727" t="s" s="19">
        <v>1955</v>
      </c>
      <c r="F1727" s="18">
        <v>0</v>
      </c>
      <c r="G1727" s="18">
        <v>1</v>
      </c>
      <c r="H1727" t="s" s="19">
        <v>33</v>
      </c>
      <c r="I1727" t="s" s="19">
        <v>1956</v>
      </c>
      <c r="J1727" s="18">
        <v>8280</v>
      </c>
      <c r="K1727" s="18">
        <v>4150</v>
      </c>
      <c r="L1727" s="18">
        <v>12516</v>
      </c>
      <c r="M1727" s="20">
        <v>0.166484</v>
      </c>
      <c r="N1727" s="18">
        <v>8</v>
      </c>
      <c r="O1727" s="18">
        <v>1</v>
      </c>
      <c r="P1727" s="18">
        <v>3</v>
      </c>
      <c r="Q1727" s="18">
        <v>2</v>
      </c>
      <c r="R1727" s="18">
        <v>3</v>
      </c>
      <c r="S1727" t="s" s="19">
        <v>43</v>
      </c>
      <c r="T1727" s="18">
        <v>0</v>
      </c>
      <c r="U1727" s="18">
        <v>0</v>
      </c>
      <c r="V1727" s="18">
        <v>100000</v>
      </c>
      <c r="W1727" t="s" s="19">
        <v>55</v>
      </c>
    </row>
    <row r="1728" ht="20.05" customHeight="1">
      <c r="A1728" s="15">
        <v>108</v>
      </c>
      <c r="B1728" t="s" s="16">
        <f>CONCATENATE($A1728,C1728,G1728,S1728,R1728)</f>
        <v>1969</v>
      </c>
      <c r="C1728" t="s" s="17">
        <v>57</v>
      </c>
      <c r="D1728" s="18">
        <v>5</v>
      </c>
      <c r="E1728" t="s" s="19">
        <v>1955</v>
      </c>
      <c r="F1728" s="18">
        <v>0</v>
      </c>
      <c r="G1728" s="18">
        <v>0</v>
      </c>
      <c r="H1728" t="s" s="19">
        <v>80</v>
      </c>
      <c r="I1728" t="s" s="19">
        <v>1810</v>
      </c>
      <c r="J1728" s="18">
        <v>9420</v>
      </c>
      <c r="K1728" s="18">
        <v>4720</v>
      </c>
      <c r="L1728" s="18">
        <v>14147</v>
      </c>
      <c r="M1728" s="20">
        <v>5.0461</v>
      </c>
      <c r="N1728" s="18">
        <v>4</v>
      </c>
      <c r="O1728" s="18">
        <v>1</v>
      </c>
      <c r="P1728" t="s" s="19">
        <v>35</v>
      </c>
      <c r="Q1728" t="s" s="19">
        <v>35</v>
      </c>
      <c r="R1728" t="s" s="19">
        <v>35</v>
      </c>
      <c r="S1728" t="s" s="19">
        <v>35</v>
      </c>
      <c r="T1728" t="s" s="19">
        <v>35</v>
      </c>
      <c r="U1728" t="s" s="19">
        <v>35</v>
      </c>
      <c r="V1728" t="s" s="19">
        <v>35</v>
      </c>
      <c r="W1728" t="s" s="19">
        <v>35</v>
      </c>
    </row>
    <row r="1729" ht="20.05" customHeight="1">
      <c r="A1729" s="15">
        <v>108</v>
      </c>
      <c r="B1729" t="s" s="16">
        <f>CONCATENATE($A1729,C1729,G1729,S1729,R1729)</f>
        <v>1970</v>
      </c>
      <c r="C1729" t="s" s="17">
        <v>60</v>
      </c>
      <c r="D1729" s="18">
        <v>5</v>
      </c>
      <c r="E1729" t="s" s="19">
        <v>1955</v>
      </c>
      <c r="F1729" s="18">
        <v>0</v>
      </c>
      <c r="G1729" s="18">
        <v>0</v>
      </c>
      <c r="H1729" t="s" s="19">
        <v>80</v>
      </c>
      <c r="I1729" t="s" s="19">
        <v>1810</v>
      </c>
      <c r="J1729" s="18">
        <v>9420</v>
      </c>
      <c r="K1729" s="18">
        <v>4720</v>
      </c>
      <c r="L1729" s="18">
        <v>14147</v>
      </c>
      <c r="M1729" s="20">
        <v>3.67242</v>
      </c>
      <c r="N1729" s="18">
        <v>4</v>
      </c>
      <c r="O1729" s="18">
        <v>1</v>
      </c>
      <c r="P1729" t="s" s="19">
        <v>35</v>
      </c>
      <c r="Q1729" t="s" s="19">
        <v>35</v>
      </c>
      <c r="R1729" t="s" s="19">
        <v>35</v>
      </c>
      <c r="S1729" t="s" s="19">
        <v>35</v>
      </c>
      <c r="T1729" t="s" s="19">
        <v>35</v>
      </c>
      <c r="U1729" t="s" s="19">
        <v>35</v>
      </c>
      <c r="V1729" t="s" s="19">
        <v>35</v>
      </c>
      <c r="W1729" t="s" s="19">
        <v>35</v>
      </c>
    </row>
    <row r="1730" ht="20.05" customHeight="1">
      <c r="A1730" s="15">
        <v>108</v>
      </c>
      <c r="B1730" t="s" s="16">
        <f>CONCATENATE($A1730,C1730,G1730,S1730,R1730)</f>
        <v>1971</v>
      </c>
      <c r="C1730" t="s" s="17">
        <v>62</v>
      </c>
      <c r="D1730" s="18">
        <v>5</v>
      </c>
      <c r="E1730" t="s" s="19">
        <v>1955</v>
      </c>
      <c r="F1730" s="18">
        <v>0</v>
      </c>
      <c r="G1730" s="18">
        <v>0</v>
      </c>
      <c r="H1730" t="s" s="19">
        <v>33</v>
      </c>
      <c r="I1730" t="s" s="19">
        <v>1810</v>
      </c>
      <c r="J1730" s="18">
        <v>16236</v>
      </c>
      <c r="K1730" s="18">
        <v>8128</v>
      </c>
      <c r="L1730" s="18">
        <v>27213</v>
      </c>
      <c r="M1730" s="20">
        <v>119.471</v>
      </c>
      <c r="N1730" s="18">
        <v>4</v>
      </c>
      <c r="O1730" s="18">
        <v>1</v>
      </c>
      <c r="P1730" t="s" s="19">
        <v>35</v>
      </c>
      <c r="Q1730" t="s" s="19">
        <v>35</v>
      </c>
      <c r="R1730" t="s" s="19">
        <v>35</v>
      </c>
      <c r="S1730" t="s" s="19">
        <v>35</v>
      </c>
      <c r="T1730" t="s" s="19">
        <v>35</v>
      </c>
      <c r="U1730" t="s" s="19">
        <v>35</v>
      </c>
      <c r="V1730" t="s" s="19">
        <v>35</v>
      </c>
      <c r="W1730" t="s" s="19">
        <v>35</v>
      </c>
    </row>
    <row r="1731" ht="20.05" customHeight="1">
      <c r="A1731" s="15">
        <v>109</v>
      </c>
      <c r="B1731" t="s" s="16">
        <f>CONCATENATE($A1731,C1731,G1731,S1731,R1731)</f>
        <v>1972</v>
      </c>
      <c r="C1731" t="s" s="17">
        <v>31</v>
      </c>
      <c r="D1731" s="18">
        <v>5</v>
      </c>
      <c r="E1731" t="s" s="19">
        <v>1973</v>
      </c>
      <c r="F1731" s="18">
        <v>1</v>
      </c>
      <c r="G1731" s="18">
        <v>0</v>
      </c>
      <c r="H1731" t="s" s="19">
        <v>80</v>
      </c>
      <c r="I1731" t="s" s="19">
        <v>1974</v>
      </c>
      <c r="J1731" s="18">
        <v>12572</v>
      </c>
      <c r="K1731" s="18">
        <v>6296</v>
      </c>
      <c r="L1731" s="18">
        <v>20061</v>
      </c>
      <c r="M1731" s="20">
        <v>582.943</v>
      </c>
      <c r="N1731" s="18">
        <v>8</v>
      </c>
      <c r="O1731" s="18">
        <v>1</v>
      </c>
      <c r="P1731" t="s" s="19">
        <v>35</v>
      </c>
      <c r="Q1731" t="s" s="19">
        <v>35</v>
      </c>
      <c r="R1731" t="s" s="19">
        <v>35</v>
      </c>
      <c r="S1731" t="s" s="19">
        <v>35</v>
      </c>
      <c r="T1731" t="s" s="19">
        <v>35</v>
      </c>
      <c r="U1731" t="s" s="19">
        <v>35</v>
      </c>
      <c r="V1731" t="s" s="19">
        <v>35</v>
      </c>
      <c r="W1731" t="s" s="19">
        <v>35</v>
      </c>
    </row>
    <row r="1732" ht="20.05" customHeight="1">
      <c r="A1732" s="15">
        <v>109</v>
      </c>
      <c r="B1732" t="s" s="16">
        <f>CONCATENATE($A1732,C1732,G1732,S1732,R1732)</f>
        <v>1975</v>
      </c>
      <c r="C1732" t="s" s="17">
        <v>37</v>
      </c>
      <c r="D1732" s="18">
        <v>5</v>
      </c>
      <c r="E1732" t="s" s="19">
        <v>1973</v>
      </c>
      <c r="F1732" s="18">
        <v>1</v>
      </c>
      <c r="G1732" s="18">
        <v>0</v>
      </c>
      <c r="H1732" t="s" s="19">
        <v>80</v>
      </c>
      <c r="I1732" t="s" s="19">
        <v>1976</v>
      </c>
      <c r="J1732" s="18">
        <v>7128</v>
      </c>
      <c r="K1732" s="18">
        <v>3574</v>
      </c>
      <c r="L1732" s="18">
        <v>10264</v>
      </c>
      <c r="M1732" s="20">
        <v>2.1234</v>
      </c>
      <c r="N1732" s="18">
        <v>8</v>
      </c>
      <c r="O1732" s="18">
        <v>1</v>
      </c>
      <c r="P1732" s="18">
        <v>3</v>
      </c>
      <c r="Q1732" s="18">
        <v>0</v>
      </c>
      <c r="R1732" s="18">
        <v>1</v>
      </c>
      <c r="S1732" t="s" s="19">
        <v>38</v>
      </c>
      <c r="T1732" s="18">
        <v>0</v>
      </c>
      <c r="U1732" s="18">
        <v>0</v>
      </c>
      <c r="V1732" s="18">
        <v>100000</v>
      </c>
      <c r="W1732" t="s" s="19">
        <v>39</v>
      </c>
    </row>
    <row r="1733" ht="20.05" customHeight="1">
      <c r="A1733" s="15">
        <v>109</v>
      </c>
      <c r="B1733" t="s" s="16">
        <f>CONCATENATE($A1733,C1733,G1733,S1733,R1733)</f>
        <v>1977</v>
      </c>
      <c r="C1733" t="s" s="17">
        <v>37</v>
      </c>
      <c r="D1733" s="18">
        <v>5</v>
      </c>
      <c r="E1733" t="s" s="19">
        <v>1973</v>
      </c>
      <c r="F1733" s="18">
        <v>1</v>
      </c>
      <c r="G1733" s="18">
        <v>0</v>
      </c>
      <c r="H1733" t="s" s="19">
        <v>80</v>
      </c>
      <c r="I1733" t="s" s="19">
        <v>1976</v>
      </c>
      <c r="J1733" s="18">
        <v>7128</v>
      </c>
      <c r="K1733" s="18">
        <v>3574</v>
      </c>
      <c r="L1733" s="18">
        <v>10264</v>
      </c>
      <c r="M1733" s="20">
        <v>2.09125</v>
      </c>
      <c r="N1733" s="18">
        <v>8</v>
      </c>
      <c r="O1733" s="18">
        <v>1</v>
      </c>
      <c r="P1733" s="18">
        <v>3</v>
      </c>
      <c r="Q1733" s="18">
        <v>0</v>
      </c>
      <c r="R1733" s="18">
        <v>3</v>
      </c>
      <c r="S1733" t="s" s="19">
        <v>38</v>
      </c>
      <c r="T1733" s="18">
        <v>0</v>
      </c>
      <c r="U1733" s="18">
        <v>0</v>
      </c>
      <c r="V1733" s="18">
        <v>100000</v>
      </c>
      <c r="W1733" t="s" s="19">
        <v>39</v>
      </c>
    </row>
    <row r="1734" ht="20.05" customHeight="1">
      <c r="A1734" s="15">
        <v>109</v>
      </c>
      <c r="B1734" t="s" s="16">
        <f>CONCATENATE($A1734,C1734,G1734,S1734,R1734)</f>
        <v>1978</v>
      </c>
      <c r="C1734" t="s" s="17">
        <v>37</v>
      </c>
      <c r="D1734" s="18">
        <v>5</v>
      </c>
      <c r="E1734" t="s" s="19">
        <v>1973</v>
      </c>
      <c r="F1734" s="18">
        <v>1</v>
      </c>
      <c r="G1734" s="18">
        <v>0</v>
      </c>
      <c r="H1734" t="s" s="19">
        <v>80</v>
      </c>
      <c r="I1734" t="s" s="19">
        <v>1976</v>
      </c>
      <c r="J1734" s="18">
        <v>7128</v>
      </c>
      <c r="K1734" s="18">
        <v>3574</v>
      </c>
      <c r="L1734" s="18">
        <v>10264</v>
      </c>
      <c r="M1734" s="20">
        <v>2.11476</v>
      </c>
      <c r="N1734" s="18">
        <v>8</v>
      </c>
      <c r="O1734" s="18">
        <v>1</v>
      </c>
      <c r="P1734" s="18">
        <v>3</v>
      </c>
      <c r="Q1734" s="18">
        <v>0</v>
      </c>
      <c r="R1734" s="18">
        <v>5</v>
      </c>
      <c r="S1734" t="s" s="19">
        <v>38</v>
      </c>
      <c r="T1734" s="18">
        <v>0</v>
      </c>
      <c r="U1734" s="18">
        <v>0</v>
      </c>
      <c r="V1734" s="18">
        <v>100000</v>
      </c>
      <c r="W1734" t="s" s="19">
        <v>39</v>
      </c>
    </row>
    <row r="1735" ht="20.05" customHeight="1">
      <c r="A1735" s="15">
        <v>109</v>
      </c>
      <c r="B1735" t="s" s="16">
        <f>CONCATENATE($A1735,C1735,G1735,S1735,R1735)</f>
        <v>1979</v>
      </c>
      <c r="C1735" t="s" s="17">
        <v>37</v>
      </c>
      <c r="D1735" s="18">
        <v>5</v>
      </c>
      <c r="E1735" t="s" s="19">
        <v>1973</v>
      </c>
      <c r="F1735" s="18">
        <v>1</v>
      </c>
      <c r="G1735" s="18">
        <v>0</v>
      </c>
      <c r="H1735" t="s" s="19">
        <v>80</v>
      </c>
      <c r="I1735" t="s" s="19">
        <v>1976</v>
      </c>
      <c r="J1735" s="18">
        <v>7128</v>
      </c>
      <c r="K1735" s="18">
        <v>3574</v>
      </c>
      <c r="L1735" s="18">
        <v>10264</v>
      </c>
      <c r="M1735" s="20">
        <v>2.11118</v>
      </c>
      <c r="N1735" s="18">
        <v>8</v>
      </c>
      <c r="O1735" s="18">
        <v>1</v>
      </c>
      <c r="P1735" s="18">
        <v>3</v>
      </c>
      <c r="Q1735" s="18">
        <v>0</v>
      </c>
      <c r="R1735" s="18">
        <v>1</v>
      </c>
      <c r="S1735" t="s" s="19">
        <v>43</v>
      </c>
      <c r="T1735" s="18">
        <v>0</v>
      </c>
      <c r="U1735" s="18">
        <v>0</v>
      </c>
      <c r="V1735" s="18">
        <v>100000</v>
      </c>
      <c r="W1735" t="s" s="19">
        <v>39</v>
      </c>
    </row>
    <row r="1736" ht="20.05" customHeight="1">
      <c r="A1736" s="15">
        <v>109</v>
      </c>
      <c r="B1736" t="s" s="16">
        <f>CONCATENATE($A1736,C1736,G1736,S1736,R1736)</f>
        <v>1980</v>
      </c>
      <c r="C1736" t="s" s="17">
        <v>37</v>
      </c>
      <c r="D1736" s="18">
        <v>5</v>
      </c>
      <c r="E1736" t="s" s="19">
        <v>1973</v>
      </c>
      <c r="F1736" s="18">
        <v>1</v>
      </c>
      <c r="G1736" s="18">
        <v>0</v>
      </c>
      <c r="H1736" t="s" s="19">
        <v>80</v>
      </c>
      <c r="I1736" t="s" s="19">
        <v>1976</v>
      </c>
      <c r="J1736" s="18">
        <v>7128</v>
      </c>
      <c r="K1736" s="18">
        <v>3574</v>
      </c>
      <c r="L1736" s="18">
        <v>10264</v>
      </c>
      <c r="M1736" s="20">
        <v>2.11996</v>
      </c>
      <c r="N1736" s="18">
        <v>8</v>
      </c>
      <c r="O1736" s="18">
        <v>1</v>
      </c>
      <c r="P1736" s="18">
        <v>3</v>
      </c>
      <c r="Q1736" s="18">
        <v>0</v>
      </c>
      <c r="R1736" s="18">
        <v>3</v>
      </c>
      <c r="S1736" t="s" s="19">
        <v>43</v>
      </c>
      <c r="T1736" s="18">
        <v>0</v>
      </c>
      <c r="U1736" s="18">
        <v>0</v>
      </c>
      <c r="V1736" s="18">
        <v>100000</v>
      </c>
      <c r="W1736" t="s" s="19">
        <v>39</v>
      </c>
    </row>
    <row r="1737" ht="20.05" customHeight="1">
      <c r="A1737" s="15">
        <v>109</v>
      </c>
      <c r="B1737" t="s" s="16">
        <f>CONCATENATE($A1737,C1737,G1737,S1737,R1737)</f>
        <v>1981</v>
      </c>
      <c r="C1737" t="s" s="17">
        <v>37</v>
      </c>
      <c r="D1737" s="18">
        <v>5</v>
      </c>
      <c r="E1737" t="s" s="19">
        <v>1973</v>
      </c>
      <c r="F1737" s="18">
        <v>1</v>
      </c>
      <c r="G1737" s="18">
        <v>0</v>
      </c>
      <c r="H1737" t="s" s="19">
        <v>80</v>
      </c>
      <c r="I1737" t="s" s="19">
        <v>1976</v>
      </c>
      <c r="J1737" s="18">
        <v>7128</v>
      </c>
      <c r="K1737" s="18">
        <v>3574</v>
      </c>
      <c r="L1737" s="18">
        <v>10264</v>
      </c>
      <c r="M1737" s="20">
        <v>2.10751</v>
      </c>
      <c r="N1737" s="18">
        <v>8</v>
      </c>
      <c r="O1737" s="18">
        <v>1</v>
      </c>
      <c r="P1737" s="18">
        <v>3</v>
      </c>
      <c r="Q1737" s="18">
        <v>0</v>
      </c>
      <c r="R1737" s="18">
        <v>5</v>
      </c>
      <c r="S1737" t="s" s="19">
        <v>43</v>
      </c>
      <c r="T1737" s="18">
        <v>0</v>
      </c>
      <c r="U1737" s="18">
        <v>0</v>
      </c>
      <c r="V1737" s="18">
        <v>100000</v>
      </c>
      <c r="W1737" t="s" s="19">
        <v>39</v>
      </c>
    </row>
    <row r="1738" ht="20.05" customHeight="1">
      <c r="A1738" s="15">
        <v>109</v>
      </c>
      <c r="B1738" t="s" s="16">
        <f>CONCATENATE($A1738,C1738,G1738,S1738,R1738)</f>
        <v>1982</v>
      </c>
      <c r="C1738" t="s" s="17">
        <v>37</v>
      </c>
      <c r="D1738" s="18">
        <v>5</v>
      </c>
      <c r="E1738" t="s" s="19">
        <v>1973</v>
      </c>
      <c r="F1738" s="18">
        <v>1</v>
      </c>
      <c r="G1738" s="18">
        <v>0</v>
      </c>
      <c r="H1738" t="s" s="19">
        <v>80</v>
      </c>
      <c r="I1738" t="s" s="19">
        <v>1976</v>
      </c>
      <c r="J1738" s="18">
        <v>7128</v>
      </c>
      <c r="K1738" s="18">
        <v>3574</v>
      </c>
      <c r="L1738" s="18">
        <v>10264</v>
      </c>
      <c r="M1738" s="20">
        <v>2.0984</v>
      </c>
      <c r="N1738" s="18">
        <v>8</v>
      </c>
      <c r="O1738" s="18">
        <v>1</v>
      </c>
      <c r="P1738" s="18">
        <v>3</v>
      </c>
      <c r="Q1738" s="18">
        <v>0</v>
      </c>
      <c r="R1738" s="18">
        <v>1</v>
      </c>
      <c r="S1738" t="s" s="19">
        <v>47</v>
      </c>
      <c r="T1738" s="18">
        <v>0</v>
      </c>
      <c r="U1738" s="18">
        <v>0</v>
      </c>
      <c r="V1738" s="18">
        <v>100000</v>
      </c>
      <c r="W1738" t="s" s="19">
        <v>39</v>
      </c>
    </row>
    <row r="1739" ht="20.05" customHeight="1">
      <c r="A1739" s="15">
        <v>109</v>
      </c>
      <c r="B1739" t="s" s="16">
        <f>CONCATENATE($A1739,C1739,G1739,S1739,R1739)</f>
        <v>1983</v>
      </c>
      <c r="C1739" t="s" s="17">
        <v>37</v>
      </c>
      <c r="D1739" s="18">
        <v>5</v>
      </c>
      <c r="E1739" t="s" s="19">
        <v>1973</v>
      </c>
      <c r="F1739" s="18">
        <v>1</v>
      </c>
      <c r="G1739" s="18">
        <v>0</v>
      </c>
      <c r="H1739" t="s" s="19">
        <v>80</v>
      </c>
      <c r="I1739" t="s" s="19">
        <v>1976</v>
      </c>
      <c r="J1739" s="18">
        <v>7128</v>
      </c>
      <c r="K1739" s="18">
        <v>3574</v>
      </c>
      <c r="L1739" s="18">
        <v>10264</v>
      </c>
      <c r="M1739" s="20">
        <v>2.11</v>
      </c>
      <c r="N1739" s="18">
        <v>8</v>
      </c>
      <c r="O1739" s="18">
        <v>1</v>
      </c>
      <c r="P1739" s="18">
        <v>3</v>
      </c>
      <c r="Q1739" s="18">
        <v>0</v>
      </c>
      <c r="R1739" s="18">
        <v>3</v>
      </c>
      <c r="S1739" t="s" s="19">
        <v>47</v>
      </c>
      <c r="T1739" s="18">
        <v>0</v>
      </c>
      <c r="U1739" s="18">
        <v>0</v>
      </c>
      <c r="V1739" s="18">
        <v>100000</v>
      </c>
      <c r="W1739" t="s" s="19">
        <v>39</v>
      </c>
    </row>
    <row r="1740" ht="20.05" customHeight="1">
      <c r="A1740" s="15">
        <v>109</v>
      </c>
      <c r="B1740" t="s" s="16">
        <f>CONCATENATE($A1740,C1740,G1740,S1740,R1740)</f>
        <v>1984</v>
      </c>
      <c r="C1740" t="s" s="17">
        <v>37</v>
      </c>
      <c r="D1740" s="18">
        <v>5</v>
      </c>
      <c r="E1740" t="s" s="19">
        <v>1973</v>
      </c>
      <c r="F1740" s="18">
        <v>1</v>
      </c>
      <c r="G1740" s="18">
        <v>0</v>
      </c>
      <c r="H1740" t="s" s="19">
        <v>80</v>
      </c>
      <c r="I1740" t="s" s="19">
        <v>1976</v>
      </c>
      <c r="J1740" s="18">
        <v>7128</v>
      </c>
      <c r="K1740" s="18">
        <v>3574</v>
      </c>
      <c r="L1740" s="18">
        <v>10264</v>
      </c>
      <c r="M1740" s="20">
        <v>2.09797</v>
      </c>
      <c r="N1740" s="18">
        <v>8</v>
      </c>
      <c r="O1740" s="18">
        <v>1</v>
      </c>
      <c r="P1740" s="18">
        <v>3</v>
      </c>
      <c r="Q1740" s="18">
        <v>0</v>
      </c>
      <c r="R1740" s="18">
        <v>5</v>
      </c>
      <c r="S1740" t="s" s="19">
        <v>47</v>
      </c>
      <c r="T1740" s="18">
        <v>0</v>
      </c>
      <c r="U1740" s="18">
        <v>0</v>
      </c>
      <c r="V1740" s="18">
        <v>100000</v>
      </c>
      <c r="W1740" t="s" s="19">
        <v>39</v>
      </c>
    </row>
    <row r="1741" ht="20.05" customHeight="1">
      <c r="A1741" s="15">
        <v>109</v>
      </c>
      <c r="B1741" t="s" s="16">
        <f>CONCATENATE($A1741,C1741,G1741,S1741,R1741)</f>
        <v>1985</v>
      </c>
      <c r="C1741" t="s" s="17">
        <v>31</v>
      </c>
      <c r="D1741" s="18">
        <v>5</v>
      </c>
      <c r="E1741" t="s" s="19">
        <v>1973</v>
      </c>
      <c r="F1741" s="18">
        <v>0</v>
      </c>
      <c r="G1741" s="18">
        <v>1</v>
      </c>
      <c r="H1741" t="s" s="19">
        <v>63</v>
      </c>
      <c r="I1741" t="s" s="19">
        <v>1974</v>
      </c>
      <c r="J1741" s="18">
        <v>12593</v>
      </c>
      <c r="K1741" s="18">
        <v>6317</v>
      </c>
      <c r="L1741" s="18">
        <v>20103</v>
      </c>
      <c r="M1741" s="20">
        <v>1800.26</v>
      </c>
      <c r="N1741" s="18">
        <v>8</v>
      </c>
      <c r="O1741" s="18">
        <v>1</v>
      </c>
      <c r="P1741" t="s" s="19">
        <v>35</v>
      </c>
      <c r="Q1741" t="s" s="19">
        <v>35</v>
      </c>
      <c r="R1741" t="s" s="19">
        <v>35</v>
      </c>
      <c r="S1741" t="s" s="19">
        <v>35</v>
      </c>
      <c r="T1741" t="s" s="19">
        <v>35</v>
      </c>
      <c r="U1741" t="s" s="19">
        <v>35</v>
      </c>
      <c r="V1741" t="s" s="19">
        <v>35</v>
      </c>
      <c r="W1741" t="s" s="19">
        <v>35</v>
      </c>
    </row>
    <row r="1742" ht="20.05" customHeight="1">
      <c r="A1742" s="15">
        <v>109</v>
      </c>
      <c r="B1742" t="s" s="16">
        <f>CONCATENATE($A1742,C1742,G1742,S1742,R1742)</f>
        <v>1986</v>
      </c>
      <c r="C1742" t="s" s="17">
        <v>52</v>
      </c>
      <c r="D1742" s="18">
        <v>5</v>
      </c>
      <c r="E1742" t="s" s="19">
        <v>1973</v>
      </c>
      <c r="F1742" s="18">
        <v>1</v>
      </c>
      <c r="G1742" s="18">
        <v>1</v>
      </c>
      <c r="H1742" t="s" s="19">
        <v>80</v>
      </c>
      <c r="I1742" t="s" s="19">
        <v>1807</v>
      </c>
      <c r="J1742" s="18">
        <v>1872</v>
      </c>
      <c r="K1742" s="18">
        <v>946</v>
      </c>
      <c r="L1742" s="18">
        <v>1968</v>
      </c>
      <c r="M1742" s="20">
        <v>0.171828</v>
      </c>
      <c r="N1742" s="18">
        <v>8</v>
      </c>
      <c r="O1742" s="18">
        <v>1</v>
      </c>
      <c r="P1742" t="s" s="19">
        <v>35</v>
      </c>
      <c r="Q1742" t="s" s="19">
        <v>35</v>
      </c>
      <c r="R1742" t="s" s="19">
        <v>35</v>
      </c>
      <c r="S1742" t="s" s="19">
        <v>35</v>
      </c>
      <c r="T1742" t="s" s="19">
        <v>35</v>
      </c>
      <c r="U1742" t="s" s="19">
        <v>35</v>
      </c>
      <c r="V1742" t="s" s="19">
        <v>35</v>
      </c>
      <c r="W1742" t="s" s="19">
        <v>35</v>
      </c>
    </row>
    <row r="1743" ht="20.05" customHeight="1">
      <c r="A1743" s="15">
        <v>109</v>
      </c>
      <c r="B1743" t="s" s="16">
        <f>CONCATENATE($A1743,C1743,G1743,S1743,R1743)</f>
        <v>1987</v>
      </c>
      <c r="C1743" t="s" s="17">
        <v>37</v>
      </c>
      <c r="D1743" s="18">
        <v>5</v>
      </c>
      <c r="E1743" t="s" s="19">
        <v>1973</v>
      </c>
      <c r="F1743" s="18">
        <v>1</v>
      </c>
      <c r="G1743" s="18">
        <v>1</v>
      </c>
      <c r="H1743" t="s" s="19">
        <v>80</v>
      </c>
      <c r="I1743" t="s" s="19">
        <v>1976</v>
      </c>
      <c r="J1743" s="18">
        <v>7128</v>
      </c>
      <c r="K1743" s="18">
        <v>3574</v>
      </c>
      <c r="L1743" s="18">
        <v>10264</v>
      </c>
      <c r="M1743" s="20">
        <v>2.10209</v>
      </c>
      <c r="N1743" s="18">
        <v>8</v>
      </c>
      <c r="O1743" s="18">
        <v>1</v>
      </c>
      <c r="P1743" s="18">
        <v>3</v>
      </c>
      <c r="Q1743" s="18">
        <v>0</v>
      </c>
      <c r="R1743" s="18">
        <v>3</v>
      </c>
      <c r="S1743" t="s" s="19">
        <v>43</v>
      </c>
      <c r="T1743" s="18">
        <v>0</v>
      </c>
      <c r="U1743" s="18">
        <v>0</v>
      </c>
      <c r="V1743" s="18">
        <v>100000</v>
      </c>
      <c r="W1743" t="s" s="19">
        <v>55</v>
      </c>
    </row>
    <row r="1744" ht="20.05" customHeight="1">
      <c r="A1744" s="15">
        <v>109</v>
      </c>
      <c r="B1744" t="s" s="16">
        <f>CONCATENATE($A1744,C1744,G1744,S1744,R1744)</f>
        <v>1988</v>
      </c>
      <c r="C1744" t="s" s="17">
        <v>57</v>
      </c>
      <c r="D1744" s="18">
        <v>5</v>
      </c>
      <c r="E1744" t="s" s="19">
        <v>1973</v>
      </c>
      <c r="F1744" s="18">
        <v>0</v>
      </c>
      <c r="G1744" s="18">
        <v>0</v>
      </c>
      <c r="H1744" t="s" s="19">
        <v>80</v>
      </c>
      <c r="I1744" t="s" s="19">
        <v>1810</v>
      </c>
      <c r="J1744" s="18">
        <v>10000</v>
      </c>
      <c r="K1744" s="18">
        <v>5010</v>
      </c>
      <c r="L1744" s="18">
        <v>15082</v>
      </c>
      <c r="M1744" s="20">
        <v>15.2082</v>
      </c>
      <c r="N1744" s="18">
        <v>4</v>
      </c>
      <c r="O1744" s="18">
        <v>1</v>
      </c>
      <c r="P1744" t="s" s="19">
        <v>35</v>
      </c>
      <c r="Q1744" t="s" s="19">
        <v>35</v>
      </c>
      <c r="R1744" t="s" s="19">
        <v>35</v>
      </c>
      <c r="S1744" t="s" s="19">
        <v>35</v>
      </c>
      <c r="T1744" t="s" s="19">
        <v>35</v>
      </c>
      <c r="U1744" t="s" s="19">
        <v>35</v>
      </c>
      <c r="V1744" t="s" s="19">
        <v>35</v>
      </c>
      <c r="W1744" t="s" s="19">
        <v>35</v>
      </c>
    </row>
    <row r="1745" ht="20.05" customHeight="1">
      <c r="A1745" s="15">
        <v>109</v>
      </c>
      <c r="B1745" t="s" s="16">
        <f>CONCATENATE($A1745,C1745,G1745,S1745,R1745)</f>
        <v>1989</v>
      </c>
      <c r="C1745" t="s" s="17">
        <v>60</v>
      </c>
      <c r="D1745" s="18">
        <v>5</v>
      </c>
      <c r="E1745" t="s" s="19">
        <v>1973</v>
      </c>
      <c r="F1745" s="18">
        <v>0</v>
      </c>
      <c r="G1745" s="18">
        <v>0</v>
      </c>
      <c r="H1745" t="s" s="19">
        <v>80</v>
      </c>
      <c r="I1745" t="s" s="19">
        <v>1810</v>
      </c>
      <c r="J1745" s="18">
        <v>10000</v>
      </c>
      <c r="K1745" s="18">
        <v>5010</v>
      </c>
      <c r="L1745" s="18">
        <v>15082</v>
      </c>
      <c r="M1745" s="20">
        <v>13.8873</v>
      </c>
      <c r="N1745" s="18">
        <v>4</v>
      </c>
      <c r="O1745" s="18">
        <v>1</v>
      </c>
      <c r="P1745" t="s" s="19">
        <v>35</v>
      </c>
      <c r="Q1745" t="s" s="19">
        <v>35</v>
      </c>
      <c r="R1745" t="s" s="19">
        <v>35</v>
      </c>
      <c r="S1745" t="s" s="19">
        <v>35</v>
      </c>
      <c r="T1745" t="s" s="19">
        <v>35</v>
      </c>
      <c r="U1745" t="s" s="19">
        <v>35</v>
      </c>
      <c r="V1745" t="s" s="19">
        <v>35</v>
      </c>
      <c r="W1745" t="s" s="19">
        <v>35</v>
      </c>
    </row>
    <row r="1746" ht="20.05" customHeight="1">
      <c r="A1746" s="15">
        <v>109</v>
      </c>
      <c r="B1746" t="s" s="16">
        <f>CONCATENATE($A1746,C1746,G1746,S1746,R1746)</f>
        <v>1990</v>
      </c>
      <c r="C1746" t="s" s="17">
        <v>62</v>
      </c>
      <c r="D1746" s="18">
        <v>5</v>
      </c>
      <c r="E1746" t="s" s="19">
        <v>1973</v>
      </c>
      <c r="F1746" s="18">
        <v>0</v>
      </c>
      <c r="G1746" s="18">
        <v>0</v>
      </c>
      <c r="H1746" t="s" s="19">
        <v>80</v>
      </c>
      <c r="I1746" t="s" s="19">
        <v>1810</v>
      </c>
      <c r="J1746" s="18">
        <v>10720</v>
      </c>
      <c r="K1746" s="18">
        <v>5370</v>
      </c>
      <c r="L1746" s="18">
        <v>16390</v>
      </c>
      <c r="M1746" s="20">
        <v>6.3003</v>
      </c>
      <c r="N1746" s="18">
        <v>4</v>
      </c>
      <c r="O1746" s="18">
        <v>1</v>
      </c>
      <c r="P1746" t="s" s="19">
        <v>35</v>
      </c>
      <c r="Q1746" t="s" s="19">
        <v>35</v>
      </c>
      <c r="R1746" t="s" s="19">
        <v>35</v>
      </c>
      <c r="S1746" t="s" s="19">
        <v>35</v>
      </c>
      <c r="T1746" t="s" s="19">
        <v>35</v>
      </c>
      <c r="U1746" t="s" s="19">
        <v>35</v>
      </c>
      <c r="V1746" t="s" s="19">
        <v>35</v>
      </c>
      <c r="W1746" t="s" s="19">
        <v>35</v>
      </c>
    </row>
    <row r="1747" ht="20.05" customHeight="1">
      <c r="A1747" s="15">
        <v>110</v>
      </c>
      <c r="B1747" t="s" s="16">
        <f>CONCATENATE($A1747,C1747,G1747,S1747,R1747)</f>
        <v>1991</v>
      </c>
      <c r="C1747" t="s" s="17">
        <v>31</v>
      </c>
      <c r="D1747" s="18">
        <v>5</v>
      </c>
      <c r="E1747" t="s" s="19">
        <v>1992</v>
      </c>
      <c r="F1747" s="18">
        <v>0</v>
      </c>
      <c r="G1747" s="18">
        <v>0</v>
      </c>
      <c r="H1747" t="s" s="19">
        <v>33</v>
      </c>
      <c r="I1747" t="s" s="19">
        <v>1993</v>
      </c>
      <c r="J1747" s="18">
        <v>12260</v>
      </c>
      <c r="K1747" s="18">
        <v>6140</v>
      </c>
      <c r="L1747" s="18">
        <v>19119</v>
      </c>
      <c r="M1747" s="20">
        <v>0.292978</v>
      </c>
      <c r="N1747" s="18">
        <v>8</v>
      </c>
      <c r="O1747" s="18">
        <v>1</v>
      </c>
      <c r="P1747" t="s" s="19">
        <v>35</v>
      </c>
      <c r="Q1747" t="s" s="19">
        <v>35</v>
      </c>
      <c r="R1747" t="s" s="19">
        <v>35</v>
      </c>
      <c r="S1747" t="s" s="19">
        <v>35</v>
      </c>
      <c r="T1747" t="s" s="19">
        <v>35</v>
      </c>
      <c r="U1747" t="s" s="19">
        <v>35</v>
      </c>
      <c r="V1747" t="s" s="19">
        <v>35</v>
      </c>
      <c r="W1747" t="s" s="19">
        <v>35</v>
      </c>
    </row>
    <row r="1748" ht="20.05" customHeight="1">
      <c r="A1748" s="15">
        <v>110</v>
      </c>
      <c r="B1748" t="s" s="16">
        <f>CONCATENATE($A1748,C1748,G1748,S1748,R1748)</f>
        <v>1994</v>
      </c>
      <c r="C1748" t="s" s="17">
        <v>37</v>
      </c>
      <c r="D1748" s="18">
        <v>5</v>
      </c>
      <c r="E1748" t="s" s="19">
        <v>1992</v>
      </c>
      <c r="F1748" s="18">
        <v>0</v>
      </c>
      <c r="G1748" s="18">
        <v>0</v>
      </c>
      <c r="H1748" t="s" s="19">
        <v>33</v>
      </c>
      <c r="I1748" t="s" s="19">
        <v>1993</v>
      </c>
      <c r="J1748" s="18">
        <v>12260</v>
      </c>
      <c r="K1748" s="18">
        <v>6140</v>
      </c>
      <c r="L1748" s="18">
        <v>19119</v>
      </c>
      <c r="M1748" s="20">
        <v>0.671801</v>
      </c>
      <c r="N1748" s="18">
        <v>8</v>
      </c>
      <c r="O1748" s="18">
        <v>1</v>
      </c>
      <c r="P1748" s="18">
        <v>5</v>
      </c>
      <c r="Q1748" s="18">
        <v>4</v>
      </c>
      <c r="R1748" s="18">
        <v>1</v>
      </c>
      <c r="S1748" t="s" s="19">
        <v>38</v>
      </c>
      <c r="T1748" s="18">
        <v>0</v>
      </c>
      <c r="U1748" s="18">
        <v>0</v>
      </c>
      <c r="V1748" s="18">
        <v>100000</v>
      </c>
      <c r="W1748" t="s" s="19">
        <v>39</v>
      </c>
    </row>
    <row r="1749" ht="20.05" customHeight="1">
      <c r="A1749" s="15">
        <v>110</v>
      </c>
      <c r="B1749" t="s" s="16">
        <f>CONCATENATE($A1749,C1749,G1749,S1749,R1749)</f>
        <v>1995</v>
      </c>
      <c r="C1749" t="s" s="17">
        <v>37</v>
      </c>
      <c r="D1749" s="18">
        <v>5</v>
      </c>
      <c r="E1749" t="s" s="19">
        <v>1992</v>
      </c>
      <c r="F1749" s="18">
        <v>0</v>
      </c>
      <c r="G1749" s="18">
        <v>0</v>
      </c>
      <c r="H1749" t="s" s="19">
        <v>33</v>
      </c>
      <c r="I1749" t="s" s="19">
        <v>1993</v>
      </c>
      <c r="J1749" s="18">
        <v>12260</v>
      </c>
      <c r="K1749" s="18">
        <v>6140</v>
      </c>
      <c r="L1749" s="18">
        <v>19119</v>
      </c>
      <c r="M1749" s="20">
        <v>0.331546</v>
      </c>
      <c r="N1749" s="18">
        <v>8</v>
      </c>
      <c r="O1749" s="18">
        <v>1</v>
      </c>
      <c r="P1749" s="18">
        <v>3</v>
      </c>
      <c r="Q1749" s="18">
        <v>2</v>
      </c>
      <c r="R1749" s="18">
        <v>3</v>
      </c>
      <c r="S1749" t="s" s="19">
        <v>38</v>
      </c>
      <c r="T1749" s="18">
        <v>0</v>
      </c>
      <c r="U1749" s="18">
        <v>0</v>
      </c>
      <c r="V1749" s="18">
        <v>100000</v>
      </c>
      <c r="W1749" t="s" s="19">
        <v>39</v>
      </c>
    </row>
    <row r="1750" ht="20.05" customHeight="1">
      <c r="A1750" s="15">
        <v>110</v>
      </c>
      <c r="B1750" t="s" s="16">
        <f>CONCATENATE($A1750,C1750,G1750,S1750,R1750)</f>
        <v>1996</v>
      </c>
      <c r="C1750" t="s" s="17">
        <v>37</v>
      </c>
      <c r="D1750" s="18">
        <v>5</v>
      </c>
      <c r="E1750" t="s" s="19">
        <v>1992</v>
      </c>
      <c r="F1750" s="18">
        <v>0</v>
      </c>
      <c r="G1750" s="18">
        <v>0</v>
      </c>
      <c r="H1750" t="s" s="19">
        <v>33</v>
      </c>
      <c r="I1750" t="s" s="19">
        <v>1993</v>
      </c>
      <c r="J1750" s="18">
        <v>12260</v>
      </c>
      <c r="K1750" s="18">
        <v>6140</v>
      </c>
      <c r="L1750" s="18">
        <v>19119</v>
      </c>
      <c r="M1750" s="20">
        <v>0.318832</v>
      </c>
      <c r="N1750" s="18">
        <v>8</v>
      </c>
      <c r="O1750" s="18">
        <v>1</v>
      </c>
      <c r="P1750" s="18">
        <v>3</v>
      </c>
      <c r="Q1750" s="18">
        <v>2</v>
      </c>
      <c r="R1750" s="18">
        <v>5</v>
      </c>
      <c r="S1750" t="s" s="19">
        <v>38</v>
      </c>
      <c r="T1750" s="18">
        <v>0</v>
      </c>
      <c r="U1750" s="18">
        <v>0</v>
      </c>
      <c r="V1750" s="18">
        <v>100000</v>
      </c>
      <c r="W1750" t="s" s="19">
        <v>39</v>
      </c>
    </row>
    <row r="1751" ht="20.05" customHeight="1">
      <c r="A1751" s="15">
        <v>110</v>
      </c>
      <c r="B1751" t="s" s="16">
        <f>CONCATENATE($A1751,C1751,G1751,S1751,R1751)</f>
        <v>1997</v>
      </c>
      <c r="C1751" t="s" s="17">
        <v>37</v>
      </c>
      <c r="D1751" s="18">
        <v>5</v>
      </c>
      <c r="E1751" t="s" s="19">
        <v>1992</v>
      </c>
      <c r="F1751" s="18">
        <v>0</v>
      </c>
      <c r="G1751" s="18">
        <v>0</v>
      </c>
      <c r="H1751" t="s" s="19">
        <v>33</v>
      </c>
      <c r="I1751" t="s" s="19">
        <v>1993</v>
      </c>
      <c r="J1751" s="18">
        <v>12260</v>
      </c>
      <c r="K1751" s="18">
        <v>6140</v>
      </c>
      <c r="L1751" s="18">
        <v>19119</v>
      </c>
      <c r="M1751" s="20">
        <v>0.690837</v>
      </c>
      <c r="N1751" s="18">
        <v>8</v>
      </c>
      <c r="O1751" s="18">
        <v>1</v>
      </c>
      <c r="P1751" s="18">
        <v>5</v>
      </c>
      <c r="Q1751" s="18">
        <v>4</v>
      </c>
      <c r="R1751" s="18">
        <v>1</v>
      </c>
      <c r="S1751" t="s" s="19">
        <v>43</v>
      </c>
      <c r="T1751" s="18">
        <v>0</v>
      </c>
      <c r="U1751" s="18">
        <v>0</v>
      </c>
      <c r="V1751" s="18">
        <v>100000</v>
      </c>
      <c r="W1751" t="s" s="19">
        <v>39</v>
      </c>
    </row>
    <row r="1752" ht="20.05" customHeight="1">
      <c r="A1752" s="15">
        <v>110</v>
      </c>
      <c r="B1752" t="s" s="16">
        <f>CONCATENATE($A1752,C1752,G1752,S1752,R1752)</f>
        <v>1998</v>
      </c>
      <c r="C1752" t="s" s="17">
        <v>37</v>
      </c>
      <c r="D1752" s="18">
        <v>5</v>
      </c>
      <c r="E1752" t="s" s="19">
        <v>1992</v>
      </c>
      <c r="F1752" s="18">
        <v>0</v>
      </c>
      <c r="G1752" s="18">
        <v>0</v>
      </c>
      <c r="H1752" t="s" s="19">
        <v>33</v>
      </c>
      <c r="I1752" t="s" s="19">
        <v>1993</v>
      </c>
      <c r="J1752" s="18">
        <v>12260</v>
      </c>
      <c r="K1752" s="18">
        <v>6140</v>
      </c>
      <c r="L1752" s="18">
        <v>19119</v>
      </c>
      <c r="M1752" s="20">
        <v>0.31894</v>
      </c>
      <c r="N1752" s="18">
        <v>8</v>
      </c>
      <c r="O1752" s="18">
        <v>1</v>
      </c>
      <c r="P1752" s="18">
        <v>3</v>
      </c>
      <c r="Q1752" s="18">
        <v>2</v>
      </c>
      <c r="R1752" s="18">
        <v>3</v>
      </c>
      <c r="S1752" t="s" s="19">
        <v>43</v>
      </c>
      <c r="T1752" s="18">
        <v>0</v>
      </c>
      <c r="U1752" s="18">
        <v>0</v>
      </c>
      <c r="V1752" s="18">
        <v>100000</v>
      </c>
      <c r="W1752" t="s" s="19">
        <v>39</v>
      </c>
    </row>
    <row r="1753" ht="20.05" customHeight="1">
      <c r="A1753" s="15">
        <v>110</v>
      </c>
      <c r="B1753" t="s" s="16">
        <f>CONCATENATE($A1753,C1753,G1753,S1753,R1753)</f>
        <v>1999</v>
      </c>
      <c r="C1753" t="s" s="17">
        <v>37</v>
      </c>
      <c r="D1753" s="18">
        <v>5</v>
      </c>
      <c r="E1753" t="s" s="19">
        <v>1992</v>
      </c>
      <c r="F1753" s="18">
        <v>0</v>
      </c>
      <c r="G1753" s="18">
        <v>0</v>
      </c>
      <c r="H1753" t="s" s="19">
        <v>33</v>
      </c>
      <c r="I1753" t="s" s="19">
        <v>1993</v>
      </c>
      <c r="J1753" s="18">
        <v>12260</v>
      </c>
      <c r="K1753" s="18">
        <v>6140</v>
      </c>
      <c r="L1753" s="18">
        <v>19119</v>
      </c>
      <c r="M1753" s="20">
        <v>0.320471</v>
      </c>
      <c r="N1753" s="18">
        <v>8</v>
      </c>
      <c r="O1753" s="18">
        <v>1</v>
      </c>
      <c r="P1753" s="18">
        <v>3</v>
      </c>
      <c r="Q1753" s="18">
        <v>2</v>
      </c>
      <c r="R1753" s="18">
        <v>5</v>
      </c>
      <c r="S1753" t="s" s="19">
        <v>43</v>
      </c>
      <c r="T1753" s="18">
        <v>0</v>
      </c>
      <c r="U1753" s="18">
        <v>0</v>
      </c>
      <c r="V1753" s="18">
        <v>100000</v>
      </c>
      <c r="W1753" t="s" s="19">
        <v>39</v>
      </c>
    </row>
    <row r="1754" ht="20.05" customHeight="1">
      <c r="A1754" s="15">
        <v>110</v>
      </c>
      <c r="B1754" t="s" s="16">
        <f>CONCATENATE($A1754,C1754,G1754,S1754,R1754)</f>
        <v>2000</v>
      </c>
      <c r="C1754" t="s" s="17">
        <v>37</v>
      </c>
      <c r="D1754" s="18">
        <v>5</v>
      </c>
      <c r="E1754" t="s" s="19">
        <v>1992</v>
      </c>
      <c r="F1754" s="18">
        <v>0</v>
      </c>
      <c r="G1754" s="18">
        <v>0</v>
      </c>
      <c r="H1754" t="s" s="19">
        <v>33</v>
      </c>
      <c r="I1754" t="s" s="19">
        <v>1993</v>
      </c>
      <c r="J1754" s="18">
        <v>12260</v>
      </c>
      <c r="K1754" s="18">
        <v>6140</v>
      </c>
      <c r="L1754" s="18">
        <v>19119</v>
      </c>
      <c r="M1754" s="20">
        <v>0.668861</v>
      </c>
      <c r="N1754" s="18">
        <v>8</v>
      </c>
      <c r="O1754" s="18">
        <v>1</v>
      </c>
      <c r="P1754" s="18">
        <v>5</v>
      </c>
      <c r="Q1754" s="18">
        <v>4</v>
      </c>
      <c r="R1754" s="18">
        <v>1</v>
      </c>
      <c r="S1754" t="s" s="19">
        <v>47</v>
      </c>
      <c r="T1754" s="18">
        <v>0</v>
      </c>
      <c r="U1754" s="18">
        <v>0</v>
      </c>
      <c r="V1754" s="18">
        <v>100000</v>
      </c>
      <c r="W1754" t="s" s="19">
        <v>39</v>
      </c>
    </row>
    <row r="1755" ht="20.05" customHeight="1">
      <c r="A1755" s="15">
        <v>110</v>
      </c>
      <c r="B1755" t="s" s="16">
        <f>CONCATENATE($A1755,C1755,G1755,S1755,R1755)</f>
        <v>2001</v>
      </c>
      <c r="C1755" t="s" s="17">
        <v>37</v>
      </c>
      <c r="D1755" s="18">
        <v>5</v>
      </c>
      <c r="E1755" t="s" s="19">
        <v>1992</v>
      </c>
      <c r="F1755" s="18">
        <v>0</v>
      </c>
      <c r="G1755" s="18">
        <v>0</v>
      </c>
      <c r="H1755" t="s" s="19">
        <v>33</v>
      </c>
      <c r="I1755" t="s" s="19">
        <v>1993</v>
      </c>
      <c r="J1755" s="18">
        <v>12260</v>
      </c>
      <c r="K1755" s="18">
        <v>6140</v>
      </c>
      <c r="L1755" s="18">
        <v>19119</v>
      </c>
      <c r="M1755" s="20">
        <v>0.319337</v>
      </c>
      <c r="N1755" s="18">
        <v>8</v>
      </c>
      <c r="O1755" s="18">
        <v>1</v>
      </c>
      <c r="P1755" s="18">
        <v>3</v>
      </c>
      <c r="Q1755" s="18">
        <v>2</v>
      </c>
      <c r="R1755" s="18">
        <v>3</v>
      </c>
      <c r="S1755" t="s" s="19">
        <v>47</v>
      </c>
      <c r="T1755" s="18">
        <v>0</v>
      </c>
      <c r="U1755" s="18">
        <v>0</v>
      </c>
      <c r="V1755" s="18">
        <v>100000</v>
      </c>
      <c r="W1755" t="s" s="19">
        <v>39</v>
      </c>
    </row>
    <row r="1756" ht="20.05" customHeight="1">
      <c r="A1756" s="15">
        <v>110</v>
      </c>
      <c r="B1756" t="s" s="16">
        <f>CONCATENATE($A1756,C1756,G1756,S1756,R1756)</f>
        <v>2002</v>
      </c>
      <c r="C1756" t="s" s="17">
        <v>37</v>
      </c>
      <c r="D1756" s="18">
        <v>5</v>
      </c>
      <c r="E1756" t="s" s="19">
        <v>1992</v>
      </c>
      <c r="F1756" s="18">
        <v>0</v>
      </c>
      <c r="G1756" s="18">
        <v>0</v>
      </c>
      <c r="H1756" t="s" s="19">
        <v>33</v>
      </c>
      <c r="I1756" t="s" s="19">
        <v>1993</v>
      </c>
      <c r="J1756" s="18">
        <v>12260</v>
      </c>
      <c r="K1756" s="18">
        <v>6140</v>
      </c>
      <c r="L1756" s="18">
        <v>19119</v>
      </c>
      <c r="M1756" s="20">
        <v>0.320232</v>
      </c>
      <c r="N1756" s="18">
        <v>8</v>
      </c>
      <c r="O1756" s="18">
        <v>1</v>
      </c>
      <c r="P1756" s="18">
        <v>3</v>
      </c>
      <c r="Q1756" s="18">
        <v>2</v>
      </c>
      <c r="R1756" s="18">
        <v>5</v>
      </c>
      <c r="S1756" t="s" s="19">
        <v>47</v>
      </c>
      <c r="T1756" s="18">
        <v>0</v>
      </c>
      <c r="U1756" s="18">
        <v>0</v>
      </c>
      <c r="V1756" s="18">
        <v>100000</v>
      </c>
      <c r="W1756" t="s" s="19">
        <v>39</v>
      </c>
    </row>
    <row r="1757" ht="20.05" customHeight="1">
      <c r="A1757" s="15">
        <v>110</v>
      </c>
      <c r="B1757" t="s" s="16">
        <f>CONCATENATE($A1757,C1757,G1757,S1757,R1757)</f>
        <v>2003</v>
      </c>
      <c r="C1757" t="s" s="17">
        <v>31</v>
      </c>
      <c r="D1757" s="18">
        <v>5</v>
      </c>
      <c r="E1757" t="s" s="19">
        <v>1992</v>
      </c>
      <c r="F1757" s="18">
        <v>0</v>
      </c>
      <c r="G1757" s="18">
        <v>1</v>
      </c>
      <c r="H1757" t="s" s="19">
        <v>33</v>
      </c>
      <c r="I1757" t="s" s="19">
        <v>1993</v>
      </c>
      <c r="J1757" s="18">
        <v>12277</v>
      </c>
      <c r="K1757" s="18">
        <v>6157</v>
      </c>
      <c r="L1757" s="18">
        <v>19153</v>
      </c>
      <c r="M1757" s="20">
        <v>0.295777</v>
      </c>
      <c r="N1757" s="18">
        <v>8</v>
      </c>
      <c r="O1757" s="18">
        <v>1</v>
      </c>
      <c r="P1757" t="s" s="19">
        <v>35</v>
      </c>
      <c r="Q1757" t="s" s="19">
        <v>35</v>
      </c>
      <c r="R1757" t="s" s="19">
        <v>35</v>
      </c>
      <c r="S1757" t="s" s="19">
        <v>35</v>
      </c>
      <c r="T1757" t="s" s="19">
        <v>35</v>
      </c>
      <c r="U1757" t="s" s="19">
        <v>35</v>
      </c>
      <c r="V1757" t="s" s="19">
        <v>35</v>
      </c>
      <c r="W1757" t="s" s="19">
        <v>35</v>
      </c>
    </row>
    <row r="1758" ht="20.05" customHeight="1">
      <c r="A1758" s="15">
        <v>110</v>
      </c>
      <c r="B1758" t="s" s="16">
        <f>CONCATENATE($A1758,C1758,G1758,S1758,R1758)</f>
        <v>2004</v>
      </c>
      <c r="C1758" t="s" s="17">
        <v>52</v>
      </c>
      <c r="D1758" s="18">
        <v>5</v>
      </c>
      <c r="E1758" t="s" s="19">
        <v>1992</v>
      </c>
      <c r="F1758" s="18">
        <v>0</v>
      </c>
      <c r="G1758" s="18">
        <v>1</v>
      </c>
      <c r="H1758" t="s" s="19">
        <v>33</v>
      </c>
      <c r="I1758" t="s" s="19">
        <v>1807</v>
      </c>
      <c r="J1758" s="18">
        <v>2076</v>
      </c>
      <c r="K1758" s="18">
        <v>1048</v>
      </c>
      <c r="L1758" s="18">
        <v>2257</v>
      </c>
      <c r="M1758" s="20">
        <v>4.96443</v>
      </c>
      <c r="N1758" s="18">
        <v>8</v>
      </c>
      <c r="O1758" s="18">
        <v>1</v>
      </c>
      <c r="P1758" t="s" s="19">
        <v>35</v>
      </c>
      <c r="Q1758" t="s" s="19">
        <v>35</v>
      </c>
      <c r="R1758" t="s" s="19">
        <v>35</v>
      </c>
      <c r="S1758" t="s" s="19">
        <v>35</v>
      </c>
      <c r="T1758" t="s" s="19">
        <v>35</v>
      </c>
      <c r="U1758" t="s" s="19">
        <v>35</v>
      </c>
      <c r="V1758" t="s" s="19">
        <v>35</v>
      </c>
      <c r="W1758" t="s" s="19">
        <v>35</v>
      </c>
    </row>
    <row r="1759" ht="20.05" customHeight="1">
      <c r="A1759" s="15">
        <v>110</v>
      </c>
      <c r="B1759" t="s" s="16">
        <f>CONCATENATE($A1759,C1759,G1759,S1759,R1759)</f>
        <v>2005</v>
      </c>
      <c r="C1759" t="s" s="17">
        <v>37</v>
      </c>
      <c r="D1759" s="18">
        <v>5</v>
      </c>
      <c r="E1759" t="s" s="19">
        <v>1992</v>
      </c>
      <c r="F1759" s="18">
        <v>0</v>
      </c>
      <c r="G1759" s="18">
        <v>1</v>
      </c>
      <c r="H1759" t="s" s="19">
        <v>33</v>
      </c>
      <c r="I1759" t="s" s="19">
        <v>1993</v>
      </c>
      <c r="J1759" s="18">
        <v>12260</v>
      </c>
      <c r="K1759" s="18">
        <v>6140</v>
      </c>
      <c r="L1759" s="18">
        <v>19119</v>
      </c>
      <c r="M1759" s="20">
        <v>0.31749</v>
      </c>
      <c r="N1759" s="18">
        <v>8</v>
      </c>
      <c r="O1759" s="18">
        <v>1</v>
      </c>
      <c r="P1759" s="18">
        <v>3</v>
      </c>
      <c r="Q1759" s="18">
        <v>2</v>
      </c>
      <c r="R1759" s="18">
        <v>3</v>
      </c>
      <c r="S1759" t="s" s="19">
        <v>43</v>
      </c>
      <c r="T1759" s="18">
        <v>0</v>
      </c>
      <c r="U1759" s="18">
        <v>0</v>
      </c>
      <c r="V1759" s="18">
        <v>100000</v>
      </c>
      <c r="W1759" t="s" s="19">
        <v>55</v>
      </c>
    </row>
    <row r="1760" ht="20.05" customHeight="1">
      <c r="A1760" s="15">
        <v>110</v>
      </c>
      <c r="B1760" t="s" s="16">
        <f>CONCATENATE($A1760,C1760,G1760,S1760,R1760)</f>
        <v>2006</v>
      </c>
      <c r="C1760" t="s" s="17">
        <v>57</v>
      </c>
      <c r="D1760" s="18">
        <v>5</v>
      </c>
      <c r="E1760" t="s" s="19">
        <v>1992</v>
      </c>
      <c r="F1760" s="18">
        <v>0</v>
      </c>
      <c r="G1760" s="18">
        <v>0</v>
      </c>
      <c r="H1760" t="s" s="19">
        <v>63</v>
      </c>
      <c r="I1760" t="s" s="19">
        <v>1810</v>
      </c>
      <c r="J1760" s="18">
        <v>28520</v>
      </c>
      <c r="K1760" s="18">
        <v>14270</v>
      </c>
      <c r="L1760" s="18">
        <v>49284</v>
      </c>
      <c r="M1760" s="20">
        <v>1812.32</v>
      </c>
      <c r="N1760" s="18">
        <v>4</v>
      </c>
      <c r="O1760" s="18">
        <v>1</v>
      </c>
      <c r="P1760" t="s" s="19">
        <v>35</v>
      </c>
      <c r="Q1760" t="s" s="19">
        <v>35</v>
      </c>
      <c r="R1760" t="s" s="19">
        <v>35</v>
      </c>
      <c r="S1760" t="s" s="19">
        <v>35</v>
      </c>
      <c r="T1760" t="s" s="19">
        <v>35</v>
      </c>
      <c r="U1760" t="s" s="19">
        <v>35</v>
      </c>
      <c r="V1760" t="s" s="19">
        <v>35</v>
      </c>
      <c r="W1760" t="s" s="19">
        <v>35</v>
      </c>
    </row>
    <row r="1761" ht="20.05" customHeight="1">
      <c r="A1761" s="15">
        <v>110</v>
      </c>
      <c r="B1761" t="s" s="16">
        <f>CONCATENATE($A1761,C1761,G1761,S1761,R1761)</f>
        <v>2007</v>
      </c>
      <c r="C1761" t="s" s="17">
        <v>60</v>
      </c>
      <c r="D1761" s="18">
        <v>5</v>
      </c>
      <c r="E1761" t="s" s="19">
        <v>1992</v>
      </c>
      <c r="F1761" s="18">
        <v>0</v>
      </c>
      <c r="G1761" s="18">
        <v>0</v>
      </c>
      <c r="H1761" t="s" s="19">
        <v>63</v>
      </c>
      <c r="I1761" t="s" s="19">
        <v>1810</v>
      </c>
      <c r="J1761" s="18">
        <v>28520</v>
      </c>
      <c r="K1761" s="18">
        <v>14270</v>
      </c>
      <c r="L1761" s="18">
        <v>49284</v>
      </c>
      <c r="M1761" s="20">
        <v>1802.5</v>
      </c>
      <c r="N1761" s="18">
        <v>4</v>
      </c>
      <c r="O1761" s="18">
        <v>1</v>
      </c>
      <c r="P1761" t="s" s="19">
        <v>35</v>
      </c>
      <c r="Q1761" t="s" s="19">
        <v>35</v>
      </c>
      <c r="R1761" t="s" s="19">
        <v>35</v>
      </c>
      <c r="S1761" t="s" s="19">
        <v>35</v>
      </c>
      <c r="T1761" t="s" s="19">
        <v>35</v>
      </c>
      <c r="U1761" t="s" s="19">
        <v>35</v>
      </c>
      <c r="V1761" t="s" s="19">
        <v>35</v>
      </c>
      <c r="W1761" t="s" s="19">
        <v>35</v>
      </c>
    </row>
    <row r="1762" ht="20.05" customHeight="1">
      <c r="A1762" s="15">
        <v>110</v>
      </c>
      <c r="B1762" t="s" s="16">
        <f>CONCATENATE($A1762,C1762,G1762,S1762,R1762)</f>
        <v>2008</v>
      </c>
      <c r="C1762" t="s" s="17">
        <v>62</v>
      </c>
      <c r="D1762" s="18">
        <v>5</v>
      </c>
      <c r="E1762" t="s" s="19">
        <v>1992</v>
      </c>
      <c r="F1762" s="18">
        <v>0</v>
      </c>
      <c r="G1762" s="18">
        <v>0</v>
      </c>
      <c r="H1762" t="s" s="19">
        <v>63</v>
      </c>
      <c r="I1762" t="s" s="19">
        <v>1810</v>
      </c>
      <c r="J1762" s="18">
        <v>25096</v>
      </c>
      <c r="K1762" s="18">
        <v>12558</v>
      </c>
      <c r="L1762" s="18">
        <v>42908</v>
      </c>
      <c r="M1762" s="20">
        <v>1801.21</v>
      </c>
      <c r="N1762" s="18">
        <v>4</v>
      </c>
      <c r="O1762" s="18">
        <v>1</v>
      </c>
      <c r="P1762" t="s" s="19">
        <v>35</v>
      </c>
      <c r="Q1762" t="s" s="19">
        <v>35</v>
      </c>
      <c r="R1762" t="s" s="19">
        <v>35</v>
      </c>
      <c r="S1762" t="s" s="19">
        <v>35</v>
      </c>
      <c r="T1762" t="s" s="19">
        <v>35</v>
      </c>
      <c r="U1762" t="s" s="19">
        <v>35</v>
      </c>
      <c r="V1762" t="s" s="19">
        <v>35</v>
      </c>
      <c r="W1762" t="s" s="19">
        <v>35</v>
      </c>
    </row>
    <row r="1763" ht="20.05" customHeight="1">
      <c r="A1763" s="15">
        <v>111</v>
      </c>
      <c r="B1763" t="s" s="16">
        <f>CONCATENATE($A1763,C1763,G1763,S1763,R1763)</f>
        <v>2009</v>
      </c>
      <c r="C1763" t="s" s="17">
        <v>31</v>
      </c>
      <c r="D1763" s="18">
        <v>5</v>
      </c>
      <c r="E1763" t="s" s="19">
        <v>2010</v>
      </c>
      <c r="F1763" s="18">
        <v>0</v>
      </c>
      <c r="G1763" s="18">
        <v>0</v>
      </c>
      <c r="H1763" t="s" s="19">
        <v>33</v>
      </c>
      <c r="I1763" t="s" s="19">
        <v>2011</v>
      </c>
      <c r="J1763" s="18">
        <v>10036</v>
      </c>
      <c r="K1763" s="18">
        <v>5028</v>
      </c>
      <c r="L1763" s="18">
        <v>15619</v>
      </c>
      <c r="M1763" s="20">
        <v>0.212234</v>
      </c>
      <c r="N1763" s="18">
        <v>8</v>
      </c>
      <c r="O1763" s="18">
        <v>1</v>
      </c>
      <c r="P1763" t="s" s="19">
        <v>35</v>
      </c>
      <c r="Q1763" t="s" s="19">
        <v>35</v>
      </c>
      <c r="R1763" t="s" s="19">
        <v>35</v>
      </c>
      <c r="S1763" t="s" s="19">
        <v>35</v>
      </c>
      <c r="T1763" t="s" s="19">
        <v>35</v>
      </c>
      <c r="U1763" t="s" s="19">
        <v>35</v>
      </c>
      <c r="V1763" t="s" s="19">
        <v>35</v>
      </c>
      <c r="W1763" t="s" s="19">
        <v>35</v>
      </c>
    </row>
    <row r="1764" ht="20.05" customHeight="1">
      <c r="A1764" s="15">
        <v>111</v>
      </c>
      <c r="B1764" t="s" s="16">
        <f>CONCATENATE($A1764,C1764,G1764,S1764,R1764)</f>
        <v>2012</v>
      </c>
      <c r="C1764" t="s" s="17">
        <v>37</v>
      </c>
      <c r="D1764" s="18">
        <v>5</v>
      </c>
      <c r="E1764" t="s" s="19">
        <v>2010</v>
      </c>
      <c r="F1764" s="18">
        <v>0</v>
      </c>
      <c r="G1764" s="18">
        <v>0</v>
      </c>
      <c r="H1764" t="s" s="19">
        <v>33</v>
      </c>
      <c r="I1764" t="s" s="19">
        <v>2011</v>
      </c>
      <c r="J1764" s="18">
        <v>10036</v>
      </c>
      <c r="K1764" s="18">
        <v>5028</v>
      </c>
      <c r="L1764" s="18">
        <v>15619</v>
      </c>
      <c r="M1764" s="20">
        <v>0.664588</v>
      </c>
      <c r="N1764" s="18">
        <v>8</v>
      </c>
      <c r="O1764" s="18">
        <v>1</v>
      </c>
      <c r="P1764" s="18">
        <v>6</v>
      </c>
      <c r="Q1764" s="18">
        <v>5</v>
      </c>
      <c r="R1764" s="18">
        <v>1</v>
      </c>
      <c r="S1764" t="s" s="19">
        <v>38</v>
      </c>
      <c r="T1764" s="18">
        <v>0</v>
      </c>
      <c r="U1764" s="18">
        <v>0</v>
      </c>
      <c r="V1764" s="18">
        <v>100000</v>
      </c>
      <c r="W1764" t="s" s="19">
        <v>39</v>
      </c>
    </row>
    <row r="1765" ht="20.05" customHeight="1">
      <c r="A1765" s="15">
        <v>111</v>
      </c>
      <c r="B1765" t="s" s="16">
        <f>CONCATENATE($A1765,C1765,G1765,S1765,R1765)</f>
        <v>2013</v>
      </c>
      <c r="C1765" t="s" s="17">
        <v>37</v>
      </c>
      <c r="D1765" s="18">
        <v>5</v>
      </c>
      <c r="E1765" t="s" s="19">
        <v>2010</v>
      </c>
      <c r="F1765" s="18">
        <v>0</v>
      </c>
      <c r="G1765" s="18">
        <v>0</v>
      </c>
      <c r="H1765" t="s" s="19">
        <v>33</v>
      </c>
      <c r="I1765" t="s" s="19">
        <v>2011</v>
      </c>
      <c r="J1765" s="18">
        <v>10036</v>
      </c>
      <c r="K1765" s="18">
        <v>5028</v>
      </c>
      <c r="L1765" s="18">
        <v>15619</v>
      </c>
      <c r="M1765" s="20">
        <v>0.406405</v>
      </c>
      <c r="N1765" s="18">
        <v>8</v>
      </c>
      <c r="O1765" s="18">
        <v>1</v>
      </c>
      <c r="P1765" s="18">
        <v>4</v>
      </c>
      <c r="Q1765" s="18">
        <v>3</v>
      </c>
      <c r="R1765" s="18">
        <v>3</v>
      </c>
      <c r="S1765" t="s" s="19">
        <v>38</v>
      </c>
      <c r="T1765" s="18">
        <v>0</v>
      </c>
      <c r="U1765" s="18">
        <v>0</v>
      </c>
      <c r="V1765" s="18">
        <v>100000</v>
      </c>
      <c r="W1765" t="s" s="19">
        <v>39</v>
      </c>
    </row>
    <row r="1766" ht="20.05" customHeight="1">
      <c r="A1766" s="15">
        <v>111</v>
      </c>
      <c r="B1766" t="s" s="16">
        <f>CONCATENATE($A1766,C1766,G1766,S1766,R1766)</f>
        <v>2014</v>
      </c>
      <c r="C1766" t="s" s="17">
        <v>37</v>
      </c>
      <c r="D1766" s="18">
        <v>5</v>
      </c>
      <c r="E1766" t="s" s="19">
        <v>2010</v>
      </c>
      <c r="F1766" s="18">
        <v>0</v>
      </c>
      <c r="G1766" s="18">
        <v>0</v>
      </c>
      <c r="H1766" t="s" s="19">
        <v>33</v>
      </c>
      <c r="I1766" t="s" s="19">
        <v>2011</v>
      </c>
      <c r="J1766" s="18">
        <v>10036</v>
      </c>
      <c r="K1766" s="18">
        <v>5028</v>
      </c>
      <c r="L1766" s="18">
        <v>15619</v>
      </c>
      <c r="M1766" s="20">
        <v>0.234335</v>
      </c>
      <c r="N1766" s="18">
        <v>8</v>
      </c>
      <c r="O1766" s="18">
        <v>1</v>
      </c>
      <c r="P1766" s="18">
        <v>3</v>
      </c>
      <c r="Q1766" s="18">
        <v>2</v>
      </c>
      <c r="R1766" s="18">
        <v>5</v>
      </c>
      <c r="S1766" t="s" s="19">
        <v>38</v>
      </c>
      <c r="T1766" s="18">
        <v>0</v>
      </c>
      <c r="U1766" s="18">
        <v>0</v>
      </c>
      <c r="V1766" s="18">
        <v>100000</v>
      </c>
      <c r="W1766" t="s" s="19">
        <v>39</v>
      </c>
    </row>
    <row r="1767" ht="20.05" customHeight="1">
      <c r="A1767" s="15">
        <v>111</v>
      </c>
      <c r="B1767" t="s" s="16">
        <f>CONCATENATE($A1767,C1767,G1767,S1767,R1767)</f>
        <v>2015</v>
      </c>
      <c r="C1767" t="s" s="17">
        <v>37</v>
      </c>
      <c r="D1767" s="18">
        <v>5</v>
      </c>
      <c r="E1767" t="s" s="19">
        <v>2010</v>
      </c>
      <c r="F1767" s="18">
        <v>0</v>
      </c>
      <c r="G1767" s="18">
        <v>0</v>
      </c>
      <c r="H1767" t="s" s="19">
        <v>33</v>
      </c>
      <c r="I1767" t="s" s="19">
        <v>2011</v>
      </c>
      <c r="J1767" s="18">
        <v>10036</v>
      </c>
      <c r="K1767" s="18">
        <v>5028</v>
      </c>
      <c r="L1767" s="18">
        <v>15619</v>
      </c>
      <c r="M1767" s="20">
        <v>0.657206</v>
      </c>
      <c r="N1767" s="18">
        <v>8</v>
      </c>
      <c r="O1767" s="18">
        <v>1</v>
      </c>
      <c r="P1767" s="18">
        <v>6</v>
      </c>
      <c r="Q1767" s="18">
        <v>5</v>
      </c>
      <c r="R1767" s="18">
        <v>1</v>
      </c>
      <c r="S1767" t="s" s="19">
        <v>43</v>
      </c>
      <c r="T1767" s="18">
        <v>0</v>
      </c>
      <c r="U1767" s="18">
        <v>0</v>
      </c>
      <c r="V1767" s="18">
        <v>100000</v>
      </c>
      <c r="W1767" t="s" s="19">
        <v>39</v>
      </c>
    </row>
    <row r="1768" ht="20.05" customHeight="1">
      <c r="A1768" s="15">
        <v>111</v>
      </c>
      <c r="B1768" t="s" s="16">
        <f>CONCATENATE($A1768,C1768,G1768,S1768,R1768)</f>
        <v>2016</v>
      </c>
      <c r="C1768" t="s" s="17">
        <v>37</v>
      </c>
      <c r="D1768" s="18">
        <v>5</v>
      </c>
      <c r="E1768" t="s" s="19">
        <v>2010</v>
      </c>
      <c r="F1768" s="18">
        <v>0</v>
      </c>
      <c r="G1768" s="18">
        <v>0</v>
      </c>
      <c r="H1768" t="s" s="19">
        <v>33</v>
      </c>
      <c r="I1768" t="s" s="19">
        <v>2011</v>
      </c>
      <c r="J1768" s="18">
        <v>10036</v>
      </c>
      <c r="K1768" s="18">
        <v>5028</v>
      </c>
      <c r="L1768" s="18">
        <v>15619</v>
      </c>
      <c r="M1768" s="20">
        <v>0.405105</v>
      </c>
      <c r="N1768" s="18">
        <v>8</v>
      </c>
      <c r="O1768" s="18">
        <v>1</v>
      </c>
      <c r="P1768" s="18">
        <v>4</v>
      </c>
      <c r="Q1768" s="18">
        <v>3</v>
      </c>
      <c r="R1768" s="18">
        <v>3</v>
      </c>
      <c r="S1768" t="s" s="19">
        <v>43</v>
      </c>
      <c r="T1768" s="18">
        <v>0</v>
      </c>
      <c r="U1768" s="18">
        <v>0</v>
      </c>
      <c r="V1768" s="18">
        <v>100000</v>
      </c>
      <c r="W1768" t="s" s="19">
        <v>39</v>
      </c>
    </row>
    <row r="1769" ht="20.05" customHeight="1">
      <c r="A1769" s="15">
        <v>111</v>
      </c>
      <c r="B1769" t="s" s="16">
        <f>CONCATENATE($A1769,C1769,G1769,S1769,R1769)</f>
        <v>2017</v>
      </c>
      <c r="C1769" t="s" s="17">
        <v>37</v>
      </c>
      <c r="D1769" s="18">
        <v>5</v>
      </c>
      <c r="E1769" t="s" s="19">
        <v>2010</v>
      </c>
      <c r="F1769" s="18">
        <v>0</v>
      </c>
      <c r="G1769" s="18">
        <v>0</v>
      </c>
      <c r="H1769" t="s" s="19">
        <v>33</v>
      </c>
      <c r="I1769" t="s" s="19">
        <v>2011</v>
      </c>
      <c r="J1769" s="18">
        <v>10036</v>
      </c>
      <c r="K1769" s="18">
        <v>5028</v>
      </c>
      <c r="L1769" s="18">
        <v>15619</v>
      </c>
      <c r="M1769" s="20">
        <v>0.229955</v>
      </c>
      <c r="N1769" s="18">
        <v>8</v>
      </c>
      <c r="O1769" s="18">
        <v>1</v>
      </c>
      <c r="P1769" s="18">
        <v>3</v>
      </c>
      <c r="Q1769" s="18">
        <v>2</v>
      </c>
      <c r="R1769" s="18">
        <v>5</v>
      </c>
      <c r="S1769" t="s" s="19">
        <v>43</v>
      </c>
      <c r="T1769" s="18">
        <v>0</v>
      </c>
      <c r="U1769" s="18">
        <v>0</v>
      </c>
      <c r="V1769" s="18">
        <v>100000</v>
      </c>
      <c r="W1769" t="s" s="19">
        <v>39</v>
      </c>
    </row>
    <row r="1770" ht="20.05" customHeight="1">
      <c r="A1770" s="15">
        <v>111</v>
      </c>
      <c r="B1770" t="s" s="16">
        <f>CONCATENATE($A1770,C1770,G1770,S1770,R1770)</f>
        <v>2018</v>
      </c>
      <c r="C1770" t="s" s="17">
        <v>37</v>
      </c>
      <c r="D1770" s="18">
        <v>5</v>
      </c>
      <c r="E1770" t="s" s="19">
        <v>2010</v>
      </c>
      <c r="F1770" s="18">
        <v>0</v>
      </c>
      <c r="G1770" s="18">
        <v>0</v>
      </c>
      <c r="H1770" t="s" s="19">
        <v>33</v>
      </c>
      <c r="I1770" t="s" s="19">
        <v>2011</v>
      </c>
      <c r="J1770" s="18">
        <v>10036</v>
      </c>
      <c r="K1770" s="18">
        <v>5028</v>
      </c>
      <c r="L1770" s="18">
        <v>15619</v>
      </c>
      <c r="M1770" s="20">
        <v>0.663009</v>
      </c>
      <c r="N1770" s="18">
        <v>8</v>
      </c>
      <c r="O1770" s="18">
        <v>1</v>
      </c>
      <c r="P1770" s="18">
        <v>6</v>
      </c>
      <c r="Q1770" s="18">
        <v>5</v>
      </c>
      <c r="R1770" s="18">
        <v>1</v>
      </c>
      <c r="S1770" t="s" s="19">
        <v>47</v>
      </c>
      <c r="T1770" s="18">
        <v>0</v>
      </c>
      <c r="U1770" s="18">
        <v>0</v>
      </c>
      <c r="V1770" s="18">
        <v>100000</v>
      </c>
      <c r="W1770" t="s" s="19">
        <v>39</v>
      </c>
    </row>
    <row r="1771" ht="20.05" customHeight="1">
      <c r="A1771" s="15">
        <v>111</v>
      </c>
      <c r="B1771" t="s" s="16">
        <f>CONCATENATE($A1771,C1771,G1771,S1771,R1771)</f>
        <v>2019</v>
      </c>
      <c r="C1771" t="s" s="17">
        <v>37</v>
      </c>
      <c r="D1771" s="18">
        <v>5</v>
      </c>
      <c r="E1771" t="s" s="19">
        <v>2010</v>
      </c>
      <c r="F1771" s="18">
        <v>0</v>
      </c>
      <c r="G1771" s="18">
        <v>0</v>
      </c>
      <c r="H1771" t="s" s="19">
        <v>33</v>
      </c>
      <c r="I1771" t="s" s="19">
        <v>2011</v>
      </c>
      <c r="J1771" s="18">
        <v>10036</v>
      </c>
      <c r="K1771" s="18">
        <v>5028</v>
      </c>
      <c r="L1771" s="18">
        <v>15619</v>
      </c>
      <c r="M1771" s="20">
        <v>0.406074</v>
      </c>
      <c r="N1771" s="18">
        <v>8</v>
      </c>
      <c r="O1771" s="18">
        <v>1</v>
      </c>
      <c r="P1771" s="18">
        <v>4</v>
      </c>
      <c r="Q1771" s="18">
        <v>3</v>
      </c>
      <c r="R1771" s="18">
        <v>3</v>
      </c>
      <c r="S1771" t="s" s="19">
        <v>47</v>
      </c>
      <c r="T1771" s="18">
        <v>0</v>
      </c>
      <c r="U1771" s="18">
        <v>0</v>
      </c>
      <c r="V1771" s="18">
        <v>100000</v>
      </c>
      <c r="W1771" t="s" s="19">
        <v>39</v>
      </c>
    </row>
    <row r="1772" ht="20.05" customHeight="1">
      <c r="A1772" s="15">
        <v>111</v>
      </c>
      <c r="B1772" t="s" s="16">
        <f>CONCATENATE($A1772,C1772,G1772,S1772,R1772)</f>
        <v>2020</v>
      </c>
      <c r="C1772" t="s" s="17">
        <v>37</v>
      </c>
      <c r="D1772" s="18">
        <v>5</v>
      </c>
      <c r="E1772" t="s" s="19">
        <v>2010</v>
      </c>
      <c r="F1772" s="18">
        <v>0</v>
      </c>
      <c r="G1772" s="18">
        <v>0</v>
      </c>
      <c r="H1772" t="s" s="19">
        <v>33</v>
      </c>
      <c r="I1772" t="s" s="19">
        <v>2011</v>
      </c>
      <c r="J1772" s="18">
        <v>10036</v>
      </c>
      <c r="K1772" s="18">
        <v>5028</v>
      </c>
      <c r="L1772" s="18">
        <v>15619</v>
      </c>
      <c r="M1772" s="20">
        <v>0.23211</v>
      </c>
      <c r="N1772" s="18">
        <v>8</v>
      </c>
      <c r="O1772" s="18">
        <v>1</v>
      </c>
      <c r="P1772" s="18">
        <v>3</v>
      </c>
      <c r="Q1772" s="18">
        <v>2</v>
      </c>
      <c r="R1772" s="18">
        <v>5</v>
      </c>
      <c r="S1772" t="s" s="19">
        <v>47</v>
      </c>
      <c r="T1772" s="18">
        <v>0</v>
      </c>
      <c r="U1772" s="18">
        <v>0</v>
      </c>
      <c r="V1772" s="18">
        <v>100000</v>
      </c>
      <c r="W1772" t="s" s="19">
        <v>39</v>
      </c>
    </row>
    <row r="1773" ht="20.05" customHeight="1">
      <c r="A1773" s="15">
        <v>111</v>
      </c>
      <c r="B1773" t="s" s="16">
        <f>CONCATENATE($A1773,C1773,G1773,S1773,R1773)</f>
        <v>2021</v>
      </c>
      <c r="C1773" t="s" s="17">
        <v>31</v>
      </c>
      <c r="D1773" s="18">
        <v>5</v>
      </c>
      <c r="E1773" t="s" s="19">
        <v>2010</v>
      </c>
      <c r="F1773" s="18">
        <v>0</v>
      </c>
      <c r="G1773" s="18">
        <v>1</v>
      </c>
      <c r="H1773" t="s" s="19">
        <v>33</v>
      </c>
      <c r="I1773" t="s" s="19">
        <v>2011</v>
      </c>
      <c r="J1773" s="18">
        <v>10052</v>
      </c>
      <c r="K1773" s="18">
        <v>5044</v>
      </c>
      <c r="L1773" s="18">
        <v>15651</v>
      </c>
      <c r="M1773" s="20">
        <v>0.213814</v>
      </c>
      <c r="N1773" s="18">
        <v>8</v>
      </c>
      <c r="O1773" s="18">
        <v>1</v>
      </c>
      <c r="P1773" t="s" s="19">
        <v>35</v>
      </c>
      <c r="Q1773" t="s" s="19">
        <v>35</v>
      </c>
      <c r="R1773" t="s" s="19">
        <v>35</v>
      </c>
      <c r="S1773" t="s" s="19">
        <v>35</v>
      </c>
      <c r="T1773" t="s" s="19">
        <v>35</v>
      </c>
      <c r="U1773" t="s" s="19">
        <v>35</v>
      </c>
      <c r="V1773" t="s" s="19">
        <v>35</v>
      </c>
      <c r="W1773" t="s" s="19">
        <v>35</v>
      </c>
    </row>
    <row r="1774" ht="20.05" customHeight="1">
      <c r="A1774" s="15">
        <v>111</v>
      </c>
      <c r="B1774" t="s" s="16">
        <f>CONCATENATE($A1774,C1774,G1774,S1774,R1774)</f>
        <v>2022</v>
      </c>
      <c r="C1774" t="s" s="17">
        <v>52</v>
      </c>
      <c r="D1774" s="18">
        <v>5</v>
      </c>
      <c r="E1774" t="s" s="19">
        <v>2010</v>
      </c>
      <c r="F1774" s="18">
        <v>0</v>
      </c>
      <c r="G1774" s="18">
        <v>1</v>
      </c>
      <c r="H1774" t="s" s="19">
        <v>33</v>
      </c>
      <c r="I1774" t="s" s="19">
        <v>1807</v>
      </c>
      <c r="J1774" s="18">
        <v>1744</v>
      </c>
      <c r="K1774" s="18">
        <v>882</v>
      </c>
      <c r="L1774" s="18">
        <v>1906</v>
      </c>
      <c r="M1774" s="20">
        <v>2.65166</v>
      </c>
      <c r="N1774" s="18">
        <v>8</v>
      </c>
      <c r="O1774" s="18">
        <v>1</v>
      </c>
      <c r="P1774" t="s" s="19">
        <v>35</v>
      </c>
      <c r="Q1774" t="s" s="19">
        <v>35</v>
      </c>
      <c r="R1774" t="s" s="19">
        <v>35</v>
      </c>
      <c r="S1774" t="s" s="19">
        <v>35</v>
      </c>
      <c r="T1774" t="s" s="19">
        <v>35</v>
      </c>
      <c r="U1774" t="s" s="19">
        <v>35</v>
      </c>
      <c r="V1774" t="s" s="19">
        <v>35</v>
      </c>
      <c r="W1774" t="s" s="19">
        <v>35</v>
      </c>
    </row>
    <row r="1775" ht="20.05" customHeight="1">
      <c r="A1775" s="15">
        <v>111</v>
      </c>
      <c r="B1775" t="s" s="16">
        <f>CONCATENATE($A1775,C1775,G1775,S1775,R1775)</f>
        <v>2023</v>
      </c>
      <c r="C1775" t="s" s="17">
        <v>37</v>
      </c>
      <c r="D1775" s="18">
        <v>5</v>
      </c>
      <c r="E1775" t="s" s="19">
        <v>2010</v>
      </c>
      <c r="F1775" s="18">
        <v>0</v>
      </c>
      <c r="G1775" s="18">
        <v>1</v>
      </c>
      <c r="H1775" t="s" s="19">
        <v>33</v>
      </c>
      <c r="I1775" t="s" s="19">
        <v>2011</v>
      </c>
      <c r="J1775" s="18">
        <v>10036</v>
      </c>
      <c r="K1775" s="18">
        <v>5028</v>
      </c>
      <c r="L1775" s="18">
        <v>15619</v>
      </c>
      <c r="M1775" s="20">
        <v>0.397683</v>
      </c>
      <c r="N1775" s="18">
        <v>8</v>
      </c>
      <c r="O1775" s="18">
        <v>1</v>
      </c>
      <c r="P1775" s="18">
        <v>4</v>
      </c>
      <c r="Q1775" s="18">
        <v>3</v>
      </c>
      <c r="R1775" s="18">
        <v>3</v>
      </c>
      <c r="S1775" t="s" s="19">
        <v>43</v>
      </c>
      <c r="T1775" s="18">
        <v>0</v>
      </c>
      <c r="U1775" s="18">
        <v>0</v>
      </c>
      <c r="V1775" s="18">
        <v>100000</v>
      </c>
      <c r="W1775" t="s" s="19">
        <v>55</v>
      </c>
    </row>
    <row r="1776" ht="20.05" customHeight="1">
      <c r="A1776" s="15">
        <v>111</v>
      </c>
      <c r="B1776" t="s" s="16">
        <f>CONCATENATE($A1776,C1776,G1776,S1776,R1776)</f>
        <v>2024</v>
      </c>
      <c r="C1776" t="s" s="17">
        <v>57</v>
      </c>
      <c r="D1776" s="18">
        <v>5</v>
      </c>
      <c r="E1776" t="s" s="19">
        <v>2010</v>
      </c>
      <c r="F1776" s="18">
        <v>0</v>
      </c>
      <c r="G1776" s="18">
        <v>0</v>
      </c>
      <c r="H1776" t="s" s="19">
        <v>63</v>
      </c>
      <c r="I1776" t="s" s="19">
        <v>1810</v>
      </c>
      <c r="J1776" s="18">
        <v>10700</v>
      </c>
      <c r="K1776" s="18">
        <v>5360</v>
      </c>
      <c r="L1776" s="18">
        <v>16399</v>
      </c>
      <c r="M1776" s="20">
        <v>1801.36</v>
      </c>
      <c r="N1776" s="18">
        <v>4</v>
      </c>
      <c r="O1776" s="18">
        <v>1</v>
      </c>
      <c r="P1776" t="s" s="19">
        <v>35</v>
      </c>
      <c r="Q1776" t="s" s="19">
        <v>35</v>
      </c>
      <c r="R1776" t="s" s="19">
        <v>35</v>
      </c>
      <c r="S1776" t="s" s="19">
        <v>35</v>
      </c>
      <c r="T1776" t="s" s="19">
        <v>35</v>
      </c>
      <c r="U1776" t="s" s="19">
        <v>35</v>
      </c>
      <c r="V1776" t="s" s="19">
        <v>35</v>
      </c>
      <c r="W1776" t="s" s="19">
        <v>35</v>
      </c>
    </row>
    <row r="1777" ht="20.05" customHeight="1">
      <c r="A1777" s="15">
        <v>111</v>
      </c>
      <c r="B1777" t="s" s="16">
        <f>CONCATENATE($A1777,C1777,G1777,S1777,R1777)</f>
        <v>2025</v>
      </c>
      <c r="C1777" t="s" s="17">
        <v>60</v>
      </c>
      <c r="D1777" s="18">
        <v>5</v>
      </c>
      <c r="E1777" t="s" s="19">
        <v>2010</v>
      </c>
      <c r="F1777" s="18">
        <v>0</v>
      </c>
      <c r="G1777" s="18">
        <v>0</v>
      </c>
      <c r="H1777" t="s" s="19">
        <v>63</v>
      </c>
      <c r="I1777" t="s" s="19">
        <v>1810</v>
      </c>
      <c r="J1777" s="18">
        <v>10700</v>
      </c>
      <c r="K1777" s="18">
        <v>5360</v>
      </c>
      <c r="L1777" s="18">
        <v>16367</v>
      </c>
      <c r="M1777" s="20">
        <v>1800.18</v>
      </c>
      <c r="N1777" s="18">
        <v>4</v>
      </c>
      <c r="O1777" s="18">
        <v>1</v>
      </c>
      <c r="P1777" t="s" s="19">
        <v>35</v>
      </c>
      <c r="Q1777" t="s" s="19">
        <v>35</v>
      </c>
      <c r="R1777" t="s" s="19">
        <v>35</v>
      </c>
      <c r="S1777" t="s" s="19">
        <v>35</v>
      </c>
      <c r="T1777" t="s" s="19">
        <v>35</v>
      </c>
      <c r="U1777" t="s" s="19">
        <v>35</v>
      </c>
      <c r="V1777" t="s" s="19">
        <v>35</v>
      </c>
      <c r="W1777" t="s" s="19">
        <v>35</v>
      </c>
    </row>
    <row r="1778" ht="20.05" customHeight="1">
      <c r="A1778" s="15">
        <v>111</v>
      </c>
      <c r="B1778" t="s" s="16">
        <f>CONCATENATE($A1778,C1778,G1778,S1778,R1778)</f>
        <v>2026</v>
      </c>
      <c r="C1778" t="s" s="17">
        <v>62</v>
      </c>
      <c r="D1778" s="18">
        <v>5</v>
      </c>
      <c r="E1778" t="s" s="19">
        <v>2010</v>
      </c>
      <c r="F1778" s="18">
        <v>0</v>
      </c>
      <c r="G1778" s="18">
        <v>0</v>
      </c>
      <c r="H1778" t="s" s="19">
        <v>63</v>
      </c>
      <c r="I1778" t="s" s="19">
        <v>1810</v>
      </c>
      <c r="J1778" s="18">
        <v>10700</v>
      </c>
      <c r="K1778" s="18">
        <v>5360</v>
      </c>
      <c r="L1778" s="18">
        <v>16391</v>
      </c>
      <c r="M1778" s="20">
        <v>1800.18</v>
      </c>
      <c r="N1778" s="18">
        <v>4</v>
      </c>
      <c r="O1778" s="18">
        <v>1</v>
      </c>
      <c r="P1778" t="s" s="19">
        <v>35</v>
      </c>
      <c r="Q1778" t="s" s="19">
        <v>35</v>
      </c>
      <c r="R1778" t="s" s="19">
        <v>35</v>
      </c>
      <c r="S1778" t="s" s="19">
        <v>35</v>
      </c>
      <c r="T1778" t="s" s="19">
        <v>35</v>
      </c>
      <c r="U1778" t="s" s="19">
        <v>35</v>
      </c>
      <c r="V1778" t="s" s="19">
        <v>35</v>
      </c>
      <c r="W1778" t="s" s="19">
        <v>35</v>
      </c>
    </row>
    <row r="1779" ht="20.05" customHeight="1">
      <c r="A1779" s="15">
        <v>112</v>
      </c>
      <c r="B1779" t="s" s="16">
        <f>CONCATENATE($A1779,C1779,G1779,S1779,R1779)</f>
        <v>2027</v>
      </c>
      <c r="C1779" t="s" s="17">
        <v>31</v>
      </c>
      <c r="D1779" s="18">
        <v>5</v>
      </c>
      <c r="E1779" t="s" s="19">
        <v>2028</v>
      </c>
      <c r="F1779" s="18">
        <v>1</v>
      </c>
      <c r="G1779" s="18">
        <v>0</v>
      </c>
      <c r="H1779" t="s" s="19">
        <v>80</v>
      </c>
      <c r="I1779" t="s" s="19">
        <v>2029</v>
      </c>
      <c r="J1779" s="18">
        <v>10960</v>
      </c>
      <c r="K1779" s="18">
        <v>5490</v>
      </c>
      <c r="L1779" s="18">
        <v>17272</v>
      </c>
      <c r="M1779" s="20">
        <v>0.494003</v>
      </c>
      <c r="N1779" s="18">
        <v>8</v>
      </c>
      <c r="O1779" s="18">
        <v>1</v>
      </c>
      <c r="P1779" t="s" s="19">
        <v>35</v>
      </c>
      <c r="Q1779" t="s" s="19">
        <v>35</v>
      </c>
      <c r="R1779" t="s" s="19">
        <v>35</v>
      </c>
      <c r="S1779" t="s" s="19">
        <v>35</v>
      </c>
      <c r="T1779" t="s" s="19">
        <v>35</v>
      </c>
      <c r="U1779" t="s" s="19">
        <v>35</v>
      </c>
      <c r="V1779" t="s" s="19">
        <v>35</v>
      </c>
      <c r="W1779" t="s" s="19">
        <v>35</v>
      </c>
    </row>
    <row r="1780" ht="20.05" customHeight="1">
      <c r="A1780" s="15">
        <v>112</v>
      </c>
      <c r="B1780" t="s" s="16">
        <f>CONCATENATE($A1780,C1780,G1780,S1780,R1780)</f>
        <v>2030</v>
      </c>
      <c r="C1780" t="s" s="17">
        <v>37</v>
      </c>
      <c r="D1780" s="18">
        <v>5</v>
      </c>
      <c r="E1780" t="s" s="19">
        <v>2028</v>
      </c>
      <c r="F1780" s="18">
        <v>1</v>
      </c>
      <c r="G1780" s="18">
        <v>0</v>
      </c>
      <c r="H1780" t="s" s="19">
        <v>80</v>
      </c>
      <c r="I1780" t="s" s="19">
        <v>2031</v>
      </c>
      <c r="J1780" s="18">
        <v>9868</v>
      </c>
      <c r="K1780" s="18">
        <v>4944</v>
      </c>
      <c r="L1780" s="18">
        <v>15127</v>
      </c>
      <c r="M1780" s="20">
        <v>0.735463</v>
      </c>
      <c r="N1780" s="18">
        <v>8</v>
      </c>
      <c r="O1780" s="18">
        <v>1</v>
      </c>
      <c r="P1780" s="18">
        <v>5</v>
      </c>
      <c r="Q1780" s="18">
        <v>3</v>
      </c>
      <c r="R1780" s="18">
        <v>1</v>
      </c>
      <c r="S1780" t="s" s="19">
        <v>38</v>
      </c>
      <c r="T1780" s="18">
        <v>0</v>
      </c>
      <c r="U1780" s="18">
        <v>0</v>
      </c>
      <c r="V1780" s="18">
        <v>100000</v>
      </c>
      <c r="W1780" t="s" s="19">
        <v>39</v>
      </c>
    </row>
    <row r="1781" ht="20.05" customHeight="1">
      <c r="A1781" s="15">
        <v>112</v>
      </c>
      <c r="B1781" t="s" s="16">
        <f>CONCATENATE($A1781,C1781,G1781,S1781,R1781)</f>
        <v>2032</v>
      </c>
      <c r="C1781" t="s" s="17">
        <v>37</v>
      </c>
      <c r="D1781" s="18">
        <v>5</v>
      </c>
      <c r="E1781" t="s" s="19">
        <v>2028</v>
      </c>
      <c r="F1781" s="18">
        <v>1</v>
      </c>
      <c r="G1781" s="18">
        <v>0</v>
      </c>
      <c r="H1781" t="s" s="19">
        <v>80</v>
      </c>
      <c r="I1781" t="s" s="19">
        <v>2031</v>
      </c>
      <c r="J1781" s="18">
        <v>9868</v>
      </c>
      <c r="K1781" s="18">
        <v>4944</v>
      </c>
      <c r="L1781" s="18">
        <v>15127</v>
      </c>
      <c r="M1781" s="20">
        <v>0.460908</v>
      </c>
      <c r="N1781" s="18">
        <v>8</v>
      </c>
      <c r="O1781" s="18">
        <v>1</v>
      </c>
      <c r="P1781" s="18">
        <v>3</v>
      </c>
      <c r="Q1781" s="18">
        <v>1</v>
      </c>
      <c r="R1781" s="18">
        <v>3</v>
      </c>
      <c r="S1781" t="s" s="19">
        <v>38</v>
      </c>
      <c r="T1781" s="18">
        <v>0</v>
      </c>
      <c r="U1781" s="18">
        <v>0</v>
      </c>
      <c r="V1781" s="18">
        <v>100000</v>
      </c>
      <c r="W1781" t="s" s="19">
        <v>39</v>
      </c>
    </row>
    <row r="1782" ht="20.05" customHeight="1">
      <c r="A1782" s="15">
        <v>112</v>
      </c>
      <c r="B1782" t="s" s="16">
        <f>CONCATENATE($A1782,C1782,G1782,S1782,R1782)</f>
        <v>2033</v>
      </c>
      <c r="C1782" t="s" s="17">
        <v>37</v>
      </c>
      <c r="D1782" s="18">
        <v>5</v>
      </c>
      <c r="E1782" t="s" s="19">
        <v>2028</v>
      </c>
      <c r="F1782" s="18">
        <v>1</v>
      </c>
      <c r="G1782" s="18">
        <v>0</v>
      </c>
      <c r="H1782" t="s" s="19">
        <v>80</v>
      </c>
      <c r="I1782" t="s" s="19">
        <v>2034</v>
      </c>
      <c r="J1782" s="18">
        <v>10596</v>
      </c>
      <c r="K1782" s="18">
        <v>5308</v>
      </c>
      <c r="L1782" s="18">
        <v>16543</v>
      </c>
      <c r="M1782" s="20">
        <v>0.501381</v>
      </c>
      <c r="N1782" s="18">
        <v>8</v>
      </c>
      <c r="O1782" s="18">
        <v>1</v>
      </c>
      <c r="P1782" s="18">
        <v>3</v>
      </c>
      <c r="Q1782" s="18">
        <v>1</v>
      </c>
      <c r="R1782" s="18">
        <v>5</v>
      </c>
      <c r="S1782" t="s" s="19">
        <v>38</v>
      </c>
      <c r="T1782" s="18">
        <v>0</v>
      </c>
      <c r="U1782" s="18">
        <v>0</v>
      </c>
      <c r="V1782" s="18">
        <v>100000</v>
      </c>
      <c r="W1782" t="s" s="19">
        <v>39</v>
      </c>
    </row>
    <row r="1783" ht="20.05" customHeight="1">
      <c r="A1783" s="15">
        <v>112</v>
      </c>
      <c r="B1783" t="s" s="16">
        <f>CONCATENATE($A1783,C1783,G1783,S1783,R1783)</f>
        <v>2035</v>
      </c>
      <c r="C1783" t="s" s="17">
        <v>37</v>
      </c>
      <c r="D1783" s="18">
        <v>5</v>
      </c>
      <c r="E1783" t="s" s="19">
        <v>2028</v>
      </c>
      <c r="F1783" s="18">
        <v>1</v>
      </c>
      <c r="G1783" s="18">
        <v>0</v>
      </c>
      <c r="H1783" t="s" s="19">
        <v>80</v>
      </c>
      <c r="I1783" t="s" s="19">
        <v>2036</v>
      </c>
      <c r="J1783" s="18">
        <v>8016</v>
      </c>
      <c r="K1783" s="18">
        <v>4018</v>
      </c>
      <c r="L1783" s="18">
        <v>11652</v>
      </c>
      <c r="M1783" s="20">
        <v>0.315762</v>
      </c>
      <c r="N1783" s="18">
        <v>8</v>
      </c>
      <c r="O1783" s="18">
        <v>1</v>
      </c>
      <c r="P1783" s="18">
        <v>3</v>
      </c>
      <c r="Q1783" s="18">
        <v>1</v>
      </c>
      <c r="R1783" s="18">
        <v>1</v>
      </c>
      <c r="S1783" t="s" s="19">
        <v>43</v>
      </c>
      <c r="T1783" s="18">
        <v>0</v>
      </c>
      <c r="U1783" s="18">
        <v>0</v>
      </c>
      <c r="V1783" s="18">
        <v>100000</v>
      </c>
      <c r="W1783" t="s" s="19">
        <v>39</v>
      </c>
    </row>
    <row r="1784" ht="20.05" customHeight="1">
      <c r="A1784" s="15">
        <v>112</v>
      </c>
      <c r="B1784" t="s" s="16">
        <f>CONCATENATE($A1784,C1784,G1784,S1784,R1784)</f>
        <v>2037</v>
      </c>
      <c r="C1784" t="s" s="17">
        <v>37</v>
      </c>
      <c r="D1784" s="18">
        <v>5</v>
      </c>
      <c r="E1784" t="s" s="19">
        <v>2028</v>
      </c>
      <c r="F1784" s="18">
        <v>1</v>
      </c>
      <c r="G1784" s="18">
        <v>0</v>
      </c>
      <c r="H1784" t="s" s="19">
        <v>80</v>
      </c>
      <c r="I1784" t="s" s="19">
        <v>2031</v>
      </c>
      <c r="J1784" s="18">
        <v>9868</v>
      </c>
      <c r="K1784" s="18">
        <v>4944</v>
      </c>
      <c r="L1784" s="18">
        <v>15169</v>
      </c>
      <c r="M1784" s="20">
        <v>0.433278</v>
      </c>
      <c r="N1784" s="18">
        <v>8</v>
      </c>
      <c r="O1784" s="18">
        <v>1</v>
      </c>
      <c r="P1784" s="18">
        <v>3</v>
      </c>
      <c r="Q1784" s="18">
        <v>1</v>
      </c>
      <c r="R1784" s="18">
        <v>3</v>
      </c>
      <c r="S1784" t="s" s="19">
        <v>43</v>
      </c>
      <c r="T1784" s="18">
        <v>0</v>
      </c>
      <c r="U1784" s="18">
        <v>0</v>
      </c>
      <c r="V1784" s="18">
        <v>100000</v>
      </c>
      <c r="W1784" t="s" s="19">
        <v>39</v>
      </c>
    </row>
    <row r="1785" ht="20.05" customHeight="1">
      <c r="A1785" s="15">
        <v>112</v>
      </c>
      <c r="B1785" t="s" s="16">
        <f>CONCATENATE($A1785,C1785,G1785,S1785,R1785)</f>
        <v>2038</v>
      </c>
      <c r="C1785" t="s" s="17">
        <v>37</v>
      </c>
      <c r="D1785" s="18">
        <v>5</v>
      </c>
      <c r="E1785" t="s" s="19">
        <v>2028</v>
      </c>
      <c r="F1785" s="18">
        <v>1</v>
      </c>
      <c r="G1785" s="18">
        <v>0</v>
      </c>
      <c r="H1785" t="s" s="19">
        <v>80</v>
      </c>
      <c r="I1785" t="s" s="19">
        <v>2034</v>
      </c>
      <c r="J1785" s="18">
        <v>10596</v>
      </c>
      <c r="K1785" s="18">
        <v>5308</v>
      </c>
      <c r="L1785" s="18">
        <v>16585</v>
      </c>
      <c r="M1785" s="20">
        <v>0.505433</v>
      </c>
      <c r="N1785" s="18">
        <v>8</v>
      </c>
      <c r="O1785" s="18">
        <v>1</v>
      </c>
      <c r="P1785" s="18">
        <v>3</v>
      </c>
      <c r="Q1785" s="18">
        <v>1</v>
      </c>
      <c r="R1785" s="18">
        <v>5</v>
      </c>
      <c r="S1785" t="s" s="19">
        <v>43</v>
      </c>
      <c r="T1785" s="18">
        <v>0</v>
      </c>
      <c r="U1785" s="18">
        <v>0</v>
      </c>
      <c r="V1785" s="18">
        <v>100000</v>
      </c>
      <c r="W1785" t="s" s="19">
        <v>39</v>
      </c>
    </row>
    <row r="1786" ht="20.05" customHeight="1">
      <c r="A1786" s="15">
        <v>112</v>
      </c>
      <c r="B1786" t="s" s="16">
        <f>CONCATENATE($A1786,C1786,G1786,S1786,R1786)</f>
        <v>2039</v>
      </c>
      <c r="C1786" t="s" s="17">
        <v>37</v>
      </c>
      <c r="D1786" s="18">
        <v>5</v>
      </c>
      <c r="E1786" t="s" s="19">
        <v>2028</v>
      </c>
      <c r="F1786" s="18">
        <v>1</v>
      </c>
      <c r="G1786" s="18">
        <v>0</v>
      </c>
      <c r="H1786" t="s" s="19">
        <v>80</v>
      </c>
      <c r="I1786" t="s" s="19">
        <v>2031</v>
      </c>
      <c r="J1786" s="18">
        <v>9868</v>
      </c>
      <c r="K1786" s="18">
        <v>4944</v>
      </c>
      <c r="L1786" s="18">
        <v>15127</v>
      </c>
      <c r="M1786" s="20">
        <v>0.74708</v>
      </c>
      <c r="N1786" s="18">
        <v>8</v>
      </c>
      <c r="O1786" s="18">
        <v>1</v>
      </c>
      <c r="P1786" s="18">
        <v>5</v>
      </c>
      <c r="Q1786" s="18">
        <v>3</v>
      </c>
      <c r="R1786" s="18">
        <v>1</v>
      </c>
      <c r="S1786" t="s" s="19">
        <v>47</v>
      </c>
      <c r="T1786" s="18">
        <v>0</v>
      </c>
      <c r="U1786" s="18">
        <v>0</v>
      </c>
      <c r="V1786" s="18">
        <v>100000</v>
      </c>
      <c r="W1786" t="s" s="19">
        <v>39</v>
      </c>
    </row>
    <row r="1787" ht="20.05" customHeight="1">
      <c r="A1787" s="15">
        <v>112</v>
      </c>
      <c r="B1787" t="s" s="16">
        <f>CONCATENATE($A1787,C1787,G1787,S1787,R1787)</f>
        <v>2040</v>
      </c>
      <c r="C1787" t="s" s="17">
        <v>37</v>
      </c>
      <c r="D1787" s="18">
        <v>5</v>
      </c>
      <c r="E1787" t="s" s="19">
        <v>2028</v>
      </c>
      <c r="F1787" s="18">
        <v>1</v>
      </c>
      <c r="G1787" s="18">
        <v>0</v>
      </c>
      <c r="H1787" t="s" s="19">
        <v>80</v>
      </c>
      <c r="I1787" t="s" s="19">
        <v>2031</v>
      </c>
      <c r="J1787" s="18">
        <v>9868</v>
      </c>
      <c r="K1787" s="18">
        <v>4944</v>
      </c>
      <c r="L1787" s="18">
        <v>15141</v>
      </c>
      <c r="M1787" s="20">
        <v>0.434615</v>
      </c>
      <c r="N1787" s="18">
        <v>8</v>
      </c>
      <c r="O1787" s="18">
        <v>1</v>
      </c>
      <c r="P1787" s="18">
        <v>3</v>
      </c>
      <c r="Q1787" s="18">
        <v>1</v>
      </c>
      <c r="R1787" s="18">
        <v>3</v>
      </c>
      <c r="S1787" t="s" s="19">
        <v>47</v>
      </c>
      <c r="T1787" s="18">
        <v>0</v>
      </c>
      <c r="U1787" s="18">
        <v>0</v>
      </c>
      <c r="V1787" s="18">
        <v>100000</v>
      </c>
      <c r="W1787" t="s" s="19">
        <v>39</v>
      </c>
    </row>
    <row r="1788" ht="20.05" customHeight="1">
      <c r="A1788" s="15">
        <v>112</v>
      </c>
      <c r="B1788" t="s" s="16">
        <f>CONCATENATE($A1788,C1788,G1788,S1788,R1788)</f>
        <v>2041</v>
      </c>
      <c r="C1788" t="s" s="17">
        <v>37</v>
      </c>
      <c r="D1788" s="18">
        <v>5</v>
      </c>
      <c r="E1788" t="s" s="19">
        <v>2028</v>
      </c>
      <c r="F1788" s="18">
        <v>1</v>
      </c>
      <c r="G1788" s="18">
        <v>0</v>
      </c>
      <c r="H1788" t="s" s="19">
        <v>80</v>
      </c>
      <c r="I1788" t="s" s="19">
        <v>2034</v>
      </c>
      <c r="J1788" s="18">
        <v>10596</v>
      </c>
      <c r="K1788" s="18">
        <v>5308</v>
      </c>
      <c r="L1788" s="18">
        <v>16543</v>
      </c>
      <c r="M1788" s="20">
        <v>0.515752</v>
      </c>
      <c r="N1788" s="18">
        <v>8</v>
      </c>
      <c r="O1788" s="18">
        <v>1</v>
      </c>
      <c r="P1788" s="18">
        <v>3</v>
      </c>
      <c r="Q1788" s="18">
        <v>1</v>
      </c>
      <c r="R1788" s="18">
        <v>5</v>
      </c>
      <c r="S1788" t="s" s="19">
        <v>47</v>
      </c>
      <c r="T1788" s="18">
        <v>0</v>
      </c>
      <c r="U1788" s="18">
        <v>0</v>
      </c>
      <c r="V1788" s="18">
        <v>100000</v>
      </c>
      <c r="W1788" t="s" s="19">
        <v>39</v>
      </c>
    </row>
    <row r="1789" ht="20.05" customHeight="1">
      <c r="A1789" s="15">
        <v>112</v>
      </c>
      <c r="B1789" t="s" s="16">
        <f>CONCATENATE($A1789,C1789,G1789,S1789,R1789)</f>
        <v>2042</v>
      </c>
      <c r="C1789" t="s" s="17">
        <v>31</v>
      </c>
      <c r="D1789" s="18">
        <v>5</v>
      </c>
      <c r="E1789" t="s" s="19">
        <v>2028</v>
      </c>
      <c r="F1789" s="18">
        <v>1</v>
      </c>
      <c r="G1789" s="18">
        <v>1</v>
      </c>
      <c r="H1789" t="s" s="19">
        <v>80</v>
      </c>
      <c r="I1789" t="s" s="19">
        <v>2029</v>
      </c>
      <c r="J1789" s="18">
        <v>10978</v>
      </c>
      <c r="K1789" s="18">
        <v>5508</v>
      </c>
      <c r="L1789" s="18">
        <v>17308</v>
      </c>
      <c r="M1789" s="20">
        <v>1.11115</v>
      </c>
      <c r="N1789" s="18">
        <v>8</v>
      </c>
      <c r="O1789" s="18">
        <v>1</v>
      </c>
      <c r="P1789" t="s" s="19">
        <v>35</v>
      </c>
      <c r="Q1789" t="s" s="19">
        <v>35</v>
      </c>
      <c r="R1789" t="s" s="19">
        <v>35</v>
      </c>
      <c r="S1789" t="s" s="19">
        <v>35</v>
      </c>
      <c r="T1789" t="s" s="19">
        <v>35</v>
      </c>
      <c r="U1789" t="s" s="19">
        <v>35</v>
      </c>
      <c r="V1789" t="s" s="19">
        <v>35</v>
      </c>
      <c r="W1789" t="s" s="19">
        <v>35</v>
      </c>
    </row>
    <row r="1790" ht="20.05" customHeight="1">
      <c r="A1790" s="15">
        <v>112</v>
      </c>
      <c r="B1790" t="s" s="16">
        <f>CONCATENATE($A1790,C1790,G1790,S1790,R1790)</f>
        <v>2043</v>
      </c>
      <c r="C1790" t="s" s="17">
        <v>52</v>
      </c>
      <c r="D1790" s="18">
        <v>5</v>
      </c>
      <c r="E1790" t="s" s="19">
        <v>2028</v>
      </c>
      <c r="F1790" s="18">
        <v>1</v>
      </c>
      <c r="G1790" s="18">
        <v>1</v>
      </c>
      <c r="H1790" t="s" s="19">
        <v>80</v>
      </c>
      <c r="I1790" t="s" s="19">
        <v>1807</v>
      </c>
      <c r="J1790" s="18">
        <v>1788</v>
      </c>
      <c r="K1790" s="18">
        <v>904</v>
      </c>
      <c r="L1790" s="18">
        <v>1917</v>
      </c>
      <c r="M1790" s="20">
        <v>3.26801</v>
      </c>
      <c r="N1790" s="18">
        <v>8</v>
      </c>
      <c r="O1790" s="18">
        <v>1</v>
      </c>
      <c r="P1790" t="s" s="19">
        <v>35</v>
      </c>
      <c r="Q1790" t="s" s="19">
        <v>35</v>
      </c>
      <c r="R1790" t="s" s="19">
        <v>35</v>
      </c>
      <c r="S1790" t="s" s="19">
        <v>35</v>
      </c>
      <c r="T1790" t="s" s="19">
        <v>35</v>
      </c>
      <c r="U1790" t="s" s="19">
        <v>35</v>
      </c>
      <c r="V1790" t="s" s="19">
        <v>35</v>
      </c>
      <c r="W1790" t="s" s="19">
        <v>35</v>
      </c>
    </row>
    <row r="1791" ht="20.05" customHeight="1">
      <c r="A1791" s="15">
        <v>112</v>
      </c>
      <c r="B1791" t="s" s="16">
        <f>CONCATENATE($A1791,C1791,G1791,S1791,R1791)</f>
        <v>2044</v>
      </c>
      <c r="C1791" t="s" s="17">
        <v>37</v>
      </c>
      <c r="D1791" s="18">
        <v>5</v>
      </c>
      <c r="E1791" t="s" s="19">
        <v>2028</v>
      </c>
      <c r="F1791" s="18">
        <v>1</v>
      </c>
      <c r="G1791" s="18">
        <v>1</v>
      </c>
      <c r="H1791" t="s" s="19">
        <v>80</v>
      </c>
      <c r="I1791" t="s" s="19">
        <v>2031</v>
      </c>
      <c r="J1791" s="18">
        <v>9868</v>
      </c>
      <c r="K1791" s="18">
        <v>4944</v>
      </c>
      <c r="L1791" s="18">
        <v>15169</v>
      </c>
      <c r="M1791" s="20">
        <v>0.433819</v>
      </c>
      <c r="N1791" s="18">
        <v>8</v>
      </c>
      <c r="O1791" s="18">
        <v>1</v>
      </c>
      <c r="P1791" s="18">
        <v>3</v>
      </c>
      <c r="Q1791" s="18">
        <v>1</v>
      </c>
      <c r="R1791" s="18">
        <v>3</v>
      </c>
      <c r="S1791" t="s" s="19">
        <v>43</v>
      </c>
      <c r="T1791" s="18">
        <v>0</v>
      </c>
      <c r="U1791" s="18">
        <v>0</v>
      </c>
      <c r="V1791" s="18">
        <v>100000</v>
      </c>
      <c r="W1791" t="s" s="19">
        <v>55</v>
      </c>
    </row>
    <row r="1792" ht="20.05" customHeight="1">
      <c r="A1792" s="15">
        <v>112</v>
      </c>
      <c r="B1792" t="s" s="16">
        <f>CONCATENATE($A1792,C1792,G1792,S1792,R1792)</f>
        <v>2045</v>
      </c>
      <c r="C1792" t="s" s="17">
        <v>57</v>
      </c>
      <c r="D1792" s="18">
        <v>5</v>
      </c>
      <c r="E1792" t="s" s="19">
        <v>2028</v>
      </c>
      <c r="F1792" s="18">
        <v>0</v>
      </c>
      <c r="G1792" s="18">
        <v>0</v>
      </c>
      <c r="H1792" t="s" s="19">
        <v>63</v>
      </c>
      <c r="I1792" t="s" s="19">
        <v>1810</v>
      </c>
      <c r="J1792" s="18">
        <v>10128</v>
      </c>
      <c r="K1792" s="18">
        <v>5074</v>
      </c>
      <c r="L1792" s="18">
        <v>15508</v>
      </c>
      <c r="M1792" s="20">
        <v>1801.23</v>
      </c>
      <c r="N1792" s="18">
        <v>4</v>
      </c>
      <c r="O1792" s="18">
        <v>1</v>
      </c>
      <c r="P1792" t="s" s="19">
        <v>35</v>
      </c>
      <c r="Q1792" t="s" s="19">
        <v>35</v>
      </c>
      <c r="R1792" t="s" s="19">
        <v>35</v>
      </c>
      <c r="S1792" t="s" s="19">
        <v>35</v>
      </c>
      <c r="T1792" t="s" s="19">
        <v>35</v>
      </c>
      <c r="U1792" t="s" s="19">
        <v>35</v>
      </c>
      <c r="V1792" t="s" s="19">
        <v>35</v>
      </c>
      <c r="W1792" t="s" s="19">
        <v>35</v>
      </c>
    </row>
    <row r="1793" ht="20.05" customHeight="1">
      <c r="A1793" s="15">
        <v>112</v>
      </c>
      <c r="B1793" t="s" s="16">
        <f>CONCATENATE($A1793,C1793,G1793,S1793,R1793)</f>
        <v>2046</v>
      </c>
      <c r="C1793" t="s" s="17">
        <v>60</v>
      </c>
      <c r="D1793" s="18">
        <v>5</v>
      </c>
      <c r="E1793" t="s" s="19">
        <v>2028</v>
      </c>
      <c r="F1793" s="18">
        <v>0</v>
      </c>
      <c r="G1793" s="18">
        <v>0</v>
      </c>
      <c r="H1793" t="s" s="19">
        <v>63</v>
      </c>
      <c r="I1793" t="s" s="19">
        <v>1810</v>
      </c>
      <c r="J1793" s="18">
        <v>10128</v>
      </c>
      <c r="K1793" s="18">
        <v>5074</v>
      </c>
      <c r="L1793" s="18">
        <v>15508</v>
      </c>
      <c r="M1793" s="20">
        <v>1800.18</v>
      </c>
      <c r="N1793" s="18">
        <v>4</v>
      </c>
      <c r="O1793" s="18">
        <v>1</v>
      </c>
      <c r="P1793" t="s" s="19">
        <v>35</v>
      </c>
      <c r="Q1793" t="s" s="19">
        <v>35</v>
      </c>
      <c r="R1793" t="s" s="19">
        <v>35</v>
      </c>
      <c r="S1793" t="s" s="19">
        <v>35</v>
      </c>
      <c r="T1793" t="s" s="19">
        <v>35</v>
      </c>
      <c r="U1793" t="s" s="19">
        <v>35</v>
      </c>
      <c r="V1793" t="s" s="19">
        <v>35</v>
      </c>
      <c r="W1793" t="s" s="19">
        <v>35</v>
      </c>
    </row>
    <row r="1794" ht="20.05" customHeight="1">
      <c r="A1794" s="15">
        <v>112</v>
      </c>
      <c r="B1794" t="s" s="16">
        <f>CONCATENATE($A1794,C1794,G1794,S1794,R1794)</f>
        <v>2047</v>
      </c>
      <c r="C1794" t="s" s="17">
        <v>62</v>
      </c>
      <c r="D1794" s="18">
        <v>5</v>
      </c>
      <c r="E1794" t="s" s="19">
        <v>2028</v>
      </c>
      <c r="F1794" s="18">
        <v>0</v>
      </c>
      <c r="G1794" s="18">
        <v>0</v>
      </c>
      <c r="H1794" t="s" s="19">
        <v>63</v>
      </c>
      <c r="I1794" t="s" s="19">
        <v>1810</v>
      </c>
      <c r="J1794" s="18">
        <v>10128</v>
      </c>
      <c r="K1794" s="18">
        <v>5074</v>
      </c>
      <c r="L1794" s="18">
        <v>15508</v>
      </c>
      <c r="M1794" s="20">
        <v>1800.18</v>
      </c>
      <c r="N1794" s="18">
        <v>4</v>
      </c>
      <c r="O1794" s="18">
        <v>1</v>
      </c>
      <c r="P1794" t="s" s="19">
        <v>35</v>
      </c>
      <c r="Q1794" t="s" s="19">
        <v>35</v>
      </c>
      <c r="R1794" t="s" s="19">
        <v>35</v>
      </c>
      <c r="S1794" t="s" s="19">
        <v>35</v>
      </c>
      <c r="T1794" t="s" s="19">
        <v>35</v>
      </c>
      <c r="U1794" t="s" s="19">
        <v>35</v>
      </c>
      <c r="V1794" t="s" s="19">
        <v>35</v>
      </c>
      <c r="W1794" t="s" s="19">
        <v>35</v>
      </c>
    </row>
    <row r="1795" ht="20.05" customHeight="1">
      <c r="A1795" s="15">
        <v>113</v>
      </c>
      <c r="B1795" t="s" s="16">
        <f>CONCATENATE($A1795,C1795,G1795,S1795,R1795)</f>
        <v>2048</v>
      </c>
      <c r="C1795" t="s" s="17">
        <v>31</v>
      </c>
      <c r="D1795" s="18">
        <v>5</v>
      </c>
      <c r="E1795" t="s" s="19">
        <v>2049</v>
      </c>
      <c r="F1795" s="18">
        <v>1</v>
      </c>
      <c r="G1795" s="18">
        <v>0</v>
      </c>
      <c r="H1795" t="s" s="19">
        <v>80</v>
      </c>
      <c r="I1795" t="s" s="19">
        <v>2050</v>
      </c>
      <c r="J1795" s="18">
        <v>7732</v>
      </c>
      <c r="K1795" s="18">
        <v>3876</v>
      </c>
      <c r="L1795" s="18">
        <v>11557</v>
      </c>
      <c r="M1795" s="20">
        <v>0.344893</v>
      </c>
      <c r="N1795" s="18">
        <v>8</v>
      </c>
      <c r="O1795" s="18">
        <v>1</v>
      </c>
      <c r="P1795" t="s" s="19">
        <v>35</v>
      </c>
      <c r="Q1795" t="s" s="19">
        <v>35</v>
      </c>
      <c r="R1795" t="s" s="19">
        <v>35</v>
      </c>
      <c r="S1795" t="s" s="19">
        <v>35</v>
      </c>
      <c r="T1795" t="s" s="19">
        <v>35</v>
      </c>
      <c r="U1795" t="s" s="19">
        <v>35</v>
      </c>
      <c r="V1795" t="s" s="19">
        <v>35</v>
      </c>
      <c r="W1795" t="s" s="19">
        <v>35</v>
      </c>
    </row>
    <row r="1796" ht="20.05" customHeight="1">
      <c r="A1796" s="15">
        <v>113</v>
      </c>
      <c r="B1796" t="s" s="16">
        <f>CONCATENATE($A1796,C1796,G1796,S1796,R1796)</f>
        <v>2051</v>
      </c>
      <c r="C1796" t="s" s="17">
        <v>37</v>
      </c>
      <c r="D1796" s="18">
        <v>5</v>
      </c>
      <c r="E1796" t="s" s="19">
        <v>2049</v>
      </c>
      <c r="F1796" s="18">
        <v>1</v>
      </c>
      <c r="G1796" s="18">
        <v>0</v>
      </c>
      <c r="H1796" t="s" s="19">
        <v>80</v>
      </c>
      <c r="I1796" t="s" s="19">
        <v>2050</v>
      </c>
      <c r="J1796" s="18">
        <v>7732</v>
      </c>
      <c r="K1796" s="18">
        <v>3876</v>
      </c>
      <c r="L1796" s="18">
        <v>11557</v>
      </c>
      <c r="M1796" s="20">
        <v>0.75978</v>
      </c>
      <c r="N1796" s="18">
        <v>8</v>
      </c>
      <c r="O1796" s="18">
        <v>1</v>
      </c>
      <c r="P1796" s="18">
        <v>5</v>
      </c>
      <c r="Q1796" s="18">
        <v>2</v>
      </c>
      <c r="R1796" s="18">
        <v>1</v>
      </c>
      <c r="S1796" t="s" s="19">
        <v>38</v>
      </c>
      <c r="T1796" s="18">
        <v>0</v>
      </c>
      <c r="U1796" s="18">
        <v>0</v>
      </c>
      <c r="V1796" s="18">
        <v>100000</v>
      </c>
      <c r="W1796" t="s" s="19">
        <v>39</v>
      </c>
    </row>
    <row r="1797" ht="20.05" customHeight="1">
      <c r="A1797" s="15">
        <v>113</v>
      </c>
      <c r="B1797" t="s" s="16">
        <f>CONCATENATE($A1797,C1797,G1797,S1797,R1797)</f>
        <v>2052</v>
      </c>
      <c r="C1797" t="s" s="17">
        <v>37</v>
      </c>
      <c r="D1797" s="18">
        <v>5</v>
      </c>
      <c r="E1797" t="s" s="19">
        <v>2049</v>
      </c>
      <c r="F1797" s="18">
        <v>1</v>
      </c>
      <c r="G1797" s="18">
        <v>0</v>
      </c>
      <c r="H1797" t="s" s="19">
        <v>80</v>
      </c>
      <c r="I1797" t="s" s="19">
        <v>2050</v>
      </c>
      <c r="J1797" s="18">
        <v>7732</v>
      </c>
      <c r="K1797" s="18">
        <v>3876</v>
      </c>
      <c r="L1797" s="18">
        <v>11557</v>
      </c>
      <c r="M1797" s="20">
        <v>0.381325</v>
      </c>
      <c r="N1797" s="18">
        <v>8</v>
      </c>
      <c r="O1797" s="18">
        <v>1</v>
      </c>
      <c r="P1797" s="18">
        <v>3</v>
      </c>
      <c r="Q1797" s="18">
        <v>1</v>
      </c>
      <c r="R1797" s="18">
        <v>3</v>
      </c>
      <c r="S1797" t="s" s="19">
        <v>38</v>
      </c>
      <c r="T1797" s="18">
        <v>0</v>
      </c>
      <c r="U1797" s="18">
        <v>0</v>
      </c>
      <c r="V1797" s="18">
        <v>100000</v>
      </c>
      <c r="W1797" t="s" s="19">
        <v>39</v>
      </c>
    </row>
    <row r="1798" ht="20.05" customHeight="1">
      <c r="A1798" s="15">
        <v>113</v>
      </c>
      <c r="B1798" t="s" s="16">
        <f>CONCATENATE($A1798,C1798,G1798,S1798,R1798)</f>
        <v>2053</v>
      </c>
      <c r="C1798" t="s" s="17">
        <v>37</v>
      </c>
      <c r="D1798" s="18">
        <v>5</v>
      </c>
      <c r="E1798" t="s" s="19">
        <v>2049</v>
      </c>
      <c r="F1798" s="18">
        <v>1</v>
      </c>
      <c r="G1798" s="18">
        <v>0</v>
      </c>
      <c r="H1798" t="s" s="19">
        <v>80</v>
      </c>
      <c r="I1798" t="s" s="19">
        <v>2050</v>
      </c>
      <c r="J1798" s="18">
        <v>7732</v>
      </c>
      <c r="K1798" s="18">
        <v>3876</v>
      </c>
      <c r="L1798" s="18">
        <v>11557</v>
      </c>
      <c r="M1798" s="20">
        <v>0.383617</v>
      </c>
      <c r="N1798" s="18">
        <v>8</v>
      </c>
      <c r="O1798" s="18">
        <v>1</v>
      </c>
      <c r="P1798" s="18">
        <v>3</v>
      </c>
      <c r="Q1798" s="18">
        <v>1</v>
      </c>
      <c r="R1798" s="18">
        <v>5</v>
      </c>
      <c r="S1798" t="s" s="19">
        <v>38</v>
      </c>
      <c r="T1798" s="18">
        <v>0</v>
      </c>
      <c r="U1798" s="18">
        <v>0</v>
      </c>
      <c r="V1798" s="18">
        <v>100000</v>
      </c>
      <c r="W1798" t="s" s="19">
        <v>39</v>
      </c>
    </row>
    <row r="1799" ht="20.05" customHeight="1">
      <c r="A1799" s="15">
        <v>113</v>
      </c>
      <c r="B1799" t="s" s="16">
        <f>CONCATENATE($A1799,C1799,G1799,S1799,R1799)</f>
        <v>2054</v>
      </c>
      <c r="C1799" t="s" s="17">
        <v>37</v>
      </c>
      <c r="D1799" s="18">
        <v>5</v>
      </c>
      <c r="E1799" t="s" s="19">
        <v>2049</v>
      </c>
      <c r="F1799" s="18">
        <v>1</v>
      </c>
      <c r="G1799" s="18">
        <v>0</v>
      </c>
      <c r="H1799" t="s" s="19">
        <v>80</v>
      </c>
      <c r="I1799" t="s" s="19">
        <v>2036</v>
      </c>
      <c r="J1799" s="18">
        <v>6788</v>
      </c>
      <c r="K1799" s="18">
        <v>3404</v>
      </c>
      <c r="L1799" s="18">
        <v>9795</v>
      </c>
      <c r="M1799" s="20">
        <v>0.246802</v>
      </c>
      <c r="N1799" s="18">
        <v>8</v>
      </c>
      <c r="O1799" s="18">
        <v>1</v>
      </c>
      <c r="P1799" s="18">
        <v>3</v>
      </c>
      <c r="Q1799" s="18">
        <v>1</v>
      </c>
      <c r="R1799" s="18">
        <v>1</v>
      </c>
      <c r="S1799" t="s" s="19">
        <v>43</v>
      </c>
      <c r="T1799" s="18">
        <v>0</v>
      </c>
      <c r="U1799" s="18">
        <v>0</v>
      </c>
      <c r="V1799" s="18">
        <v>100000</v>
      </c>
      <c r="W1799" t="s" s="19">
        <v>39</v>
      </c>
    </row>
    <row r="1800" ht="20.05" customHeight="1">
      <c r="A1800" s="15">
        <v>113</v>
      </c>
      <c r="B1800" t="s" s="16">
        <f>CONCATENATE($A1800,C1800,G1800,S1800,R1800)</f>
        <v>2055</v>
      </c>
      <c r="C1800" t="s" s="17">
        <v>37</v>
      </c>
      <c r="D1800" s="18">
        <v>5</v>
      </c>
      <c r="E1800" t="s" s="19">
        <v>2049</v>
      </c>
      <c r="F1800" s="18">
        <v>1</v>
      </c>
      <c r="G1800" s="18">
        <v>0</v>
      </c>
      <c r="H1800" t="s" s="19">
        <v>80</v>
      </c>
      <c r="I1800" t="s" s="19">
        <v>2050</v>
      </c>
      <c r="J1800" s="18">
        <v>7732</v>
      </c>
      <c r="K1800" s="18">
        <v>3876</v>
      </c>
      <c r="L1800" s="18">
        <v>11557</v>
      </c>
      <c r="M1800" s="20">
        <v>0.380395</v>
      </c>
      <c r="N1800" s="18">
        <v>8</v>
      </c>
      <c r="O1800" s="18">
        <v>1</v>
      </c>
      <c r="P1800" s="18">
        <v>3</v>
      </c>
      <c r="Q1800" s="18">
        <v>1</v>
      </c>
      <c r="R1800" s="18">
        <v>3</v>
      </c>
      <c r="S1800" t="s" s="19">
        <v>43</v>
      </c>
      <c r="T1800" s="18">
        <v>0</v>
      </c>
      <c r="U1800" s="18">
        <v>0</v>
      </c>
      <c r="V1800" s="18">
        <v>100000</v>
      </c>
      <c r="W1800" t="s" s="19">
        <v>39</v>
      </c>
    </row>
    <row r="1801" ht="20.05" customHeight="1">
      <c r="A1801" s="15">
        <v>113</v>
      </c>
      <c r="B1801" t="s" s="16">
        <f>CONCATENATE($A1801,C1801,G1801,S1801,R1801)</f>
        <v>2056</v>
      </c>
      <c r="C1801" t="s" s="17">
        <v>37</v>
      </c>
      <c r="D1801" s="18">
        <v>5</v>
      </c>
      <c r="E1801" t="s" s="19">
        <v>2049</v>
      </c>
      <c r="F1801" s="18">
        <v>1</v>
      </c>
      <c r="G1801" s="18">
        <v>0</v>
      </c>
      <c r="H1801" t="s" s="19">
        <v>80</v>
      </c>
      <c r="I1801" t="s" s="19">
        <v>2050</v>
      </c>
      <c r="J1801" s="18">
        <v>7732</v>
      </c>
      <c r="K1801" s="18">
        <v>3876</v>
      </c>
      <c r="L1801" s="18">
        <v>11557</v>
      </c>
      <c r="M1801" s="20">
        <v>0.381298</v>
      </c>
      <c r="N1801" s="18">
        <v>8</v>
      </c>
      <c r="O1801" s="18">
        <v>1</v>
      </c>
      <c r="P1801" s="18">
        <v>3</v>
      </c>
      <c r="Q1801" s="18">
        <v>1</v>
      </c>
      <c r="R1801" s="18">
        <v>5</v>
      </c>
      <c r="S1801" t="s" s="19">
        <v>43</v>
      </c>
      <c r="T1801" s="18">
        <v>0</v>
      </c>
      <c r="U1801" s="18">
        <v>0</v>
      </c>
      <c r="V1801" s="18">
        <v>100000</v>
      </c>
      <c r="W1801" t="s" s="19">
        <v>39</v>
      </c>
    </row>
    <row r="1802" ht="20.05" customHeight="1">
      <c r="A1802" s="15">
        <v>113</v>
      </c>
      <c r="B1802" t="s" s="16">
        <f>CONCATENATE($A1802,C1802,G1802,S1802,R1802)</f>
        <v>2057</v>
      </c>
      <c r="C1802" t="s" s="17">
        <v>37</v>
      </c>
      <c r="D1802" s="18">
        <v>5</v>
      </c>
      <c r="E1802" t="s" s="19">
        <v>2049</v>
      </c>
      <c r="F1802" s="18">
        <v>1</v>
      </c>
      <c r="G1802" s="18">
        <v>0</v>
      </c>
      <c r="H1802" t="s" s="19">
        <v>80</v>
      </c>
      <c r="I1802" t="s" s="19">
        <v>1823</v>
      </c>
      <c r="J1802" s="18">
        <v>7116</v>
      </c>
      <c r="K1802" s="18">
        <v>3568</v>
      </c>
      <c r="L1802" s="18">
        <v>10419</v>
      </c>
      <c r="M1802" s="20">
        <v>0.509978</v>
      </c>
      <c r="N1802" s="18">
        <v>8</v>
      </c>
      <c r="O1802" s="18">
        <v>1</v>
      </c>
      <c r="P1802" s="18">
        <v>4</v>
      </c>
      <c r="Q1802" s="18">
        <v>1</v>
      </c>
      <c r="R1802" s="18">
        <v>1</v>
      </c>
      <c r="S1802" t="s" s="19">
        <v>47</v>
      </c>
      <c r="T1802" s="18">
        <v>0</v>
      </c>
      <c r="U1802" s="18">
        <v>0</v>
      </c>
      <c r="V1802" s="18">
        <v>100000</v>
      </c>
      <c r="W1802" t="s" s="19">
        <v>39</v>
      </c>
    </row>
    <row r="1803" ht="20.05" customHeight="1">
      <c r="A1803" s="15">
        <v>113</v>
      </c>
      <c r="B1803" t="s" s="16">
        <f>CONCATENATE($A1803,C1803,G1803,S1803,R1803)</f>
        <v>2058</v>
      </c>
      <c r="C1803" t="s" s="17">
        <v>37</v>
      </c>
      <c r="D1803" s="18">
        <v>5</v>
      </c>
      <c r="E1803" t="s" s="19">
        <v>2049</v>
      </c>
      <c r="F1803" s="18">
        <v>1</v>
      </c>
      <c r="G1803" s="18">
        <v>0</v>
      </c>
      <c r="H1803" t="s" s="19">
        <v>80</v>
      </c>
      <c r="I1803" t="s" s="19">
        <v>2050</v>
      </c>
      <c r="J1803" s="18">
        <v>7732</v>
      </c>
      <c r="K1803" s="18">
        <v>3876</v>
      </c>
      <c r="L1803" s="18">
        <v>11557</v>
      </c>
      <c r="M1803" s="20">
        <v>0.380883</v>
      </c>
      <c r="N1803" s="18">
        <v>8</v>
      </c>
      <c r="O1803" s="18">
        <v>1</v>
      </c>
      <c r="P1803" s="18">
        <v>3</v>
      </c>
      <c r="Q1803" s="18">
        <v>1</v>
      </c>
      <c r="R1803" s="18">
        <v>3</v>
      </c>
      <c r="S1803" t="s" s="19">
        <v>47</v>
      </c>
      <c r="T1803" s="18">
        <v>0</v>
      </c>
      <c r="U1803" s="18">
        <v>0</v>
      </c>
      <c r="V1803" s="18">
        <v>100000</v>
      </c>
      <c r="W1803" t="s" s="19">
        <v>39</v>
      </c>
    </row>
    <row r="1804" ht="20.05" customHeight="1">
      <c r="A1804" s="15">
        <v>113</v>
      </c>
      <c r="B1804" t="s" s="16">
        <f>CONCATENATE($A1804,C1804,G1804,S1804,R1804)</f>
        <v>2059</v>
      </c>
      <c r="C1804" t="s" s="17">
        <v>37</v>
      </c>
      <c r="D1804" s="18">
        <v>5</v>
      </c>
      <c r="E1804" t="s" s="19">
        <v>2049</v>
      </c>
      <c r="F1804" s="18">
        <v>1</v>
      </c>
      <c r="G1804" s="18">
        <v>0</v>
      </c>
      <c r="H1804" t="s" s="19">
        <v>80</v>
      </c>
      <c r="I1804" t="s" s="19">
        <v>2050</v>
      </c>
      <c r="J1804" s="18">
        <v>7732</v>
      </c>
      <c r="K1804" s="18">
        <v>3876</v>
      </c>
      <c r="L1804" s="18">
        <v>11557</v>
      </c>
      <c r="M1804" s="20">
        <v>0.384471</v>
      </c>
      <c r="N1804" s="18">
        <v>8</v>
      </c>
      <c r="O1804" s="18">
        <v>1</v>
      </c>
      <c r="P1804" s="18">
        <v>3</v>
      </c>
      <c r="Q1804" s="18">
        <v>1</v>
      </c>
      <c r="R1804" s="18">
        <v>5</v>
      </c>
      <c r="S1804" t="s" s="19">
        <v>47</v>
      </c>
      <c r="T1804" s="18">
        <v>0</v>
      </c>
      <c r="U1804" s="18">
        <v>0</v>
      </c>
      <c r="V1804" s="18">
        <v>100000</v>
      </c>
      <c r="W1804" t="s" s="19">
        <v>39</v>
      </c>
    </row>
    <row r="1805" ht="20.05" customHeight="1">
      <c r="A1805" s="15">
        <v>113</v>
      </c>
      <c r="B1805" t="s" s="16">
        <f>CONCATENATE($A1805,C1805,G1805,S1805,R1805)</f>
        <v>2060</v>
      </c>
      <c r="C1805" t="s" s="17">
        <v>31</v>
      </c>
      <c r="D1805" s="18">
        <v>5</v>
      </c>
      <c r="E1805" t="s" s="19">
        <v>2049</v>
      </c>
      <c r="F1805" s="18">
        <v>1</v>
      </c>
      <c r="G1805" s="18">
        <v>1</v>
      </c>
      <c r="H1805" t="s" s="19">
        <v>80</v>
      </c>
      <c r="I1805" t="s" s="19">
        <v>2050</v>
      </c>
      <c r="J1805" s="18">
        <v>7745</v>
      </c>
      <c r="K1805" s="18">
        <v>3889</v>
      </c>
      <c r="L1805" s="18">
        <v>11583</v>
      </c>
      <c r="M1805" s="20">
        <v>0.53044</v>
      </c>
      <c r="N1805" s="18">
        <v>8</v>
      </c>
      <c r="O1805" s="18">
        <v>1</v>
      </c>
      <c r="P1805" t="s" s="19">
        <v>35</v>
      </c>
      <c r="Q1805" t="s" s="19">
        <v>35</v>
      </c>
      <c r="R1805" t="s" s="19">
        <v>35</v>
      </c>
      <c r="S1805" t="s" s="19">
        <v>35</v>
      </c>
      <c r="T1805" t="s" s="19">
        <v>35</v>
      </c>
      <c r="U1805" t="s" s="19">
        <v>35</v>
      </c>
      <c r="V1805" t="s" s="19">
        <v>35</v>
      </c>
      <c r="W1805" t="s" s="19">
        <v>35</v>
      </c>
    </row>
    <row r="1806" ht="20.05" customHeight="1">
      <c r="A1806" s="15">
        <v>113</v>
      </c>
      <c r="B1806" t="s" s="16">
        <f>CONCATENATE($A1806,C1806,G1806,S1806,R1806)</f>
        <v>2061</v>
      </c>
      <c r="C1806" t="s" s="17">
        <v>52</v>
      </c>
      <c r="D1806" s="18">
        <v>5</v>
      </c>
      <c r="E1806" t="s" s="19">
        <v>2049</v>
      </c>
      <c r="F1806" s="18">
        <v>1</v>
      </c>
      <c r="G1806" s="18">
        <v>1</v>
      </c>
      <c r="H1806" t="s" s="19">
        <v>80</v>
      </c>
      <c r="I1806" t="s" s="19">
        <v>1807</v>
      </c>
      <c r="J1806" s="18">
        <v>1504</v>
      </c>
      <c r="K1806" s="18">
        <v>762</v>
      </c>
      <c r="L1806" s="18">
        <v>1596</v>
      </c>
      <c r="M1806" s="20">
        <v>0.617213</v>
      </c>
      <c r="N1806" s="18">
        <v>8</v>
      </c>
      <c r="O1806" s="18">
        <v>1</v>
      </c>
      <c r="P1806" t="s" s="19">
        <v>35</v>
      </c>
      <c r="Q1806" t="s" s="19">
        <v>35</v>
      </c>
      <c r="R1806" t="s" s="19">
        <v>35</v>
      </c>
      <c r="S1806" t="s" s="19">
        <v>35</v>
      </c>
      <c r="T1806" t="s" s="19">
        <v>35</v>
      </c>
      <c r="U1806" t="s" s="19">
        <v>35</v>
      </c>
      <c r="V1806" t="s" s="19">
        <v>35</v>
      </c>
      <c r="W1806" t="s" s="19">
        <v>35</v>
      </c>
    </row>
    <row r="1807" ht="20.05" customHeight="1">
      <c r="A1807" s="15">
        <v>113</v>
      </c>
      <c r="B1807" t="s" s="16">
        <f>CONCATENATE($A1807,C1807,G1807,S1807,R1807)</f>
        <v>2062</v>
      </c>
      <c r="C1807" t="s" s="17">
        <v>37</v>
      </c>
      <c r="D1807" s="18">
        <v>5</v>
      </c>
      <c r="E1807" t="s" s="19">
        <v>2049</v>
      </c>
      <c r="F1807" s="18">
        <v>1</v>
      </c>
      <c r="G1807" s="18">
        <v>1</v>
      </c>
      <c r="H1807" t="s" s="19">
        <v>80</v>
      </c>
      <c r="I1807" t="s" s="19">
        <v>2050</v>
      </c>
      <c r="J1807" s="18">
        <v>7732</v>
      </c>
      <c r="K1807" s="18">
        <v>3876</v>
      </c>
      <c r="L1807" s="18">
        <v>11557</v>
      </c>
      <c r="M1807" s="20">
        <v>0.377697</v>
      </c>
      <c r="N1807" s="18">
        <v>8</v>
      </c>
      <c r="O1807" s="18">
        <v>1</v>
      </c>
      <c r="P1807" s="18">
        <v>3</v>
      </c>
      <c r="Q1807" s="18">
        <v>1</v>
      </c>
      <c r="R1807" s="18">
        <v>3</v>
      </c>
      <c r="S1807" t="s" s="19">
        <v>43</v>
      </c>
      <c r="T1807" s="18">
        <v>0</v>
      </c>
      <c r="U1807" s="18">
        <v>0</v>
      </c>
      <c r="V1807" s="18">
        <v>100000</v>
      </c>
      <c r="W1807" t="s" s="19">
        <v>55</v>
      </c>
    </row>
    <row r="1808" ht="20.05" customHeight="1">
      <c r="A1808" s="15">
        <v>113</v>
      </c>
      <c r="B1808" t="s" s="16">
        <f>CONCATENATE($A1808,C1808,G1808,S1808,R1808)</f>
        <v>2063</v>
      </c>
      <c r="C1808" t="s" s="17">
        <v>57</v>
      </c>
      <c r="D1808" s="18">
        <v>5</v>
      </c>
      <c r="E1808" t="s" s="19">
        <v>2049</v>
      </c>
      <c r="F1808" s="18">
        <v>0</v>
      </c>
      <c r="G1808" s="18">
        <v>0</v>
      </c>
      <c r="H1808" t="s" s="19">
        <v>80</v>
      </c>
      <c r="I1808" t="s" s="19">
        <v>1810</v>
      </c>
      <c r="J1808" s="18">
        <v>8688</v>
      </c>
      <c r="K1808" s="18">
        <v>4354</v>
      </c>
      <c r="L1808" s="18">
        <v>13462</v>
      </c>
      <c r="M1808" s="20">
        <v>3.7664</v>
      </c>
      <c r="N1808" s="18">
        <v>4</v>
      </c>
      <c r="O1808" s="18">
        <v>1</v>
      </c>
      <c r="P1808" t="s" s="19">
        <v>35</v>
      </c>
      <c r="Q1808" t="s" s="19">
        <v>35</v>
      </c>
      <c r="R1808" t="s" s="19">
        <v>35</v>
      </c>
      <c r="S1808" t="s" s="19">
        <v>35</v>
      </c>
      <c r="T1808" t="s" s="19">
        <v>35</v>
      </c>
      <c r="U1808" t="s" s="19">
        <v>35</v>
      </c>
      <c r="V1808" t="s" s="19">
        <v>35</v>
      </c>
      <c r="W1808" t="s" s="19">
        <v>35</v>
      </c>
    </row>
    <row r="1809" ht="20.05" customHeight="1">
      <c r="A1809" s="15">
        <v>113</v>
      </c>
      <c r="B1809" t="s" s="16">
        <f>CONCATENATE($A1809,C1809,G1809,S1809,R1809)</f>
        <v>2064</v>
      </c>
      <c r="C1809" t="s" s="17">
        <v>60</v>
      </c>
      <c r="D1809" s="18">
        <v>5</v>
      </c>
      <c r="E1809" t="s" s="19">
        <v>2049</v>
      </c>
      <c r="F1809" s="18">
        <v>0</v>
      </c>
      <c r="G1809" s="18">
        <v>0</v>
      </c>
      <c r="H1809" t="s" s="19">
        <v>80</v>
      </c>
      <c r="I1809" t="s" s="19">
        <v>1810</v>
      </c>
      <c r="J1809" s="18">
        <v>8688</v>
      </c>
      <c r="K1809" s="18">
        <v>4354</v>
      </c>
      <c r="L1809" s="18">
        <v>13462</v>
      </c>
      <c r="M1809" s="20">
        <v>1.87119</v>
      </c>
      <c r="N1809" s="18">
        <v>4</v>
      </c>
      <c r="O1809" s="18">
        <v>1</v>
      </c>
      <c r="P1809" t="s" s="19">
        <v>35</v>
      </c>
      <c r="Q1809" t="s" s="19">
        <v>35</v>
      </c>
      <c r="R1809" t="s" s="19">
        <v>35</v>
      </c>
      <c r="S1809" t="s" s="19">
        <v>35</v>
      </c>
      <c r="T1809" t="s" s="19">
        <v>35</v>
      </c>
      <c r="U1809" t="s" s="19">
        <v>35</v>
      </c>
      <c r="V1809" t="s" s="19">
        <v>35</v>
      </c>
      <c r="W1809" t="s" s="19">
        <v>35</v>
      </c>
    </row>
    <row r="1810" ht="20.05" customHeight="1">
      <c r="A1810" s="15">
        <v>113</v>
      </c>
      <c r="B1810" t="s" s="16">
        <f>CONCATENATE($A1810,C1810,G1810,S1810,R1810)</f>
        <v>2065</v>
      </c>
      <c r="C1810" t="s" s="17">
        <v>62</v>
      </c>
      <c r="D1810" s="18">
        <v>5</v>
      </c>
      <c r="E1810" t="s" s="19">
        <v>2049</v>
      </c>
      <c r="F1810" s="18">
        <v>0</v>
      </c>
      <c r="G1810" s="18">
        <v>0</v>
      </c>
      <c r="H1810" t="s" s="19">
        <v>80</v>
      </c>
      <c r="I1810" t="s" s="19">
        <v>1810</v>
      </c>
      <c r="J1810" s="18">
        <v>8688</v>
      </c>
      <c r="K1810" s="18">
        <v>4354</v>
      </c>
      <c r="L1810" s="18">
        <v>13462</v>
      </c>
      <c r="M1810" s="20">
        <v>1.90122</v>
      </c>
      <c r="N1810" s="18">
        <v>4</v>
      </c>
      <c r="O1810" s="18">
        <v>1</v>
      </c>
      <c r="P1810" t="s" s="19">
        <v>35</v>
      </c>
      <c r="Q1810" t="s" s="19">
        <v>35</v>
      </c>
      <c r="R1810" t="s" s="19">
        <v>35</v>
      </c>
      <c r="S1810" t="s" s="19">
        <v>35</v>
      </c>
      <c r="T1810" t="s" s="19">
        <v>35</v>
      </c>
      <c r="U1810" t="s" s="19">
        <v>35</v>
      </c>
      <c r="V1810" t="s" s="19">
        <v>35</v>
      </c>
      <c r="W1810" t="s" s="19">
        <v>35</v>
      </c>
    </row>
    <row r="1811" ht="20.05" customHeight="1">
      <c r="A1811" s="15">
        <v>114</v>
      </c>
      <c r="B1811" t="s" s="16">
        <f>CONCATENATE($A1811,C1811,G1811,S1811,R1811)</f>
        <v>2066</v>
      </c>
      <c r="C1811" t="s" s="17">
        <v>31</v>
      </c>
      <c r="D1811" s="18">
        <v>5</v>
      </c>
      <c r="E1811" t="s" s="19">
        <v>2067</v>
      </c>
      <c r="F1811" s="18">
        <v>0</v>
      </c>
      <c r="G1811" s="18">
        <v>0</v>
      </c>
      <c r="H1811" t="s" s="19">
        <v>33</v>
      </c>
      <c r="I1811" t="s" s="19">
        <v>2068</v>
      </c>
      <c r="J1811" s="18">
        <v>10108</v>
      </c>
      <c r="K1811" s="18">
        <v>5064</v>
      </c>
      <c r="L1811" s="18">
        <v>15379</v>
      </c>
      <c r="M1811" s="20">
        <v>0.210912</v>
      </c>
      <c r="N1811" s="18">
        <v>8</v>
      </c>
      <c r="O1811" s="18">
        <v>1</v>
      </c>
      <c r="P1811" t="s" s="19">
        <v>35</v>
      </c>
      <c r="Q1811" t="s" s="19">
        <v>35</v>
      </c>
      <c r="R1811" t="s" s="19">
        <v>35</v>
      </c>
      <c r="S1811" t="s" s="19">
        <v>35</v>
      </c>
      <c r="T1811" t="s" s="19">
        <v>35</v>
      </c>
      <c r="U1811" t="s" s="19">
        <v>35</v>
      </c>
      <c r="V1811" t="s" s="19">
        <v>35</v>
      </c>
      <c r="W1811" t="s" s="19">
        <v>35</v>
      </c>
    </row>
    <row r="1812" ht="20.05" customHeight="1">
      <c r="A1812" s="15">
        <v>114</v>
      </c>
      <c r="B1812" t="s" s="16">
        <f>CONCATENATE($A1812,C1812,G1812,S1812,R1812)</f>
        <v>2069</v>
      </c>
      <c r="C1812" t="s" s="17">
        <v>37</v>
      </c>
      <c r="D1812" s="18">
        <v>5</v>
      </c>
      <c r="E1812" t="s" s="19">
        <v>2067</v>
      </c>
      <c r="F1812" s="18">
        <v>0</v>
      </c>
      <c r="G1812" s="18">
        <v>0</v>
      </c>
      <c r="H1812" t="s" s="19">
        <v>33</v>
      </c>
      <c r="I1812" t="s" s="19">
        <v>2068</v>
      </c>
      <c r="J1812" s="18">
        <v>10108</v>
      </c>
      <c r="K1812" s="18">
        <v>5064</v>
      </c>
      <c r="L1812" s="18">
        <v>15379</v>
      </c>
      <c r="M1812" s="20">
        <v>0.526169</v>
      </c>
      <c r="N1812" s="18">
        <v>8</v>
      </c>
      <c r="O1812" s="18">
        <v>1</v>
      </c>
      <c r="P1812" s="18">
        <v>5</v>
      </c>
      <c r="Q1812" s="18">
        <v>4</v>
      </c>
      <c r="R1812" s="18">
        <v>1</v>
      </c>
      <c r="S1812" t="s" s="19">
        <v>38</v>
      </c>
      <c r="T1812" s="18">
        <v>0</v>
      </c>
      <c r="U1812" s="18">
        <v>0</v>
      </c>
      <c r="V1812" s="18">
        <v>100000</v>
      </c>
      <c r="W1812" t="s" s="19">
        <v>39</v>
      </c>
    </row>
    <row r="1813" ht="20.05" customHeight="1">
      <c r="A1813" s="15">
        <v>114</v>
      </c>
      <c r="B1813" t="s" s="16">
        <f>CONCATENATE($A1813,C1813,G1813,S1813,R1813)</f>
        <v>2070</v>
      </c>
      <c r="C1813" t="s" s="17">
        <v>37</v>
      </c>
      <c r="D1813" s="18">
        <v>5</v>
      </c>
      <c r="E1813" t="s" s="19">
        <v>2067</v>
      </c>
      <c r="F1813" s="18">
        <v>0</v>
      </c>
      <c r="G1813" s="18">
        <v>0</v>
      </c>
      <c r="H1813" t="s" s="19">
        <v>33</v>
      </c>
      <c r="I1813" t="s" s="19">
        <v>2068</v>
      </c>
      <c r="J1813" s="18">
        <v>10108</v>
      </c>
      <c r="K1813" s="18">
        <v>5064</v>
      </c>
      <c r="L1813" s="18">
        <v>15379</v>
      </c>
      <c r="M1813" s="20">
        <v>0.232324</v>
      </c>
      <c r="N1813" s="18">
        <v>8</v>
      </c>
      <c r="O1813" s="18">
        <v>1</v>
      </c>
      <c r="P1813" s="18">
        <v>3</v>
      </c>
      <c r="Q1813" s="18">
        <v>2</v>
      </c>
      <c r="R1813" s="18">
        <v>3</v>
      </c>
      <c r="S1813" t="s" s="19">
        <v>38</v>
      </c>
      <c r="T1813" s="18">
        <v>0</v>
      </c>
      <c r="U1813" s="18">
        <v>0</v>
      </c>
      <c r="V1813" s="18">
        <v>100000</v>
      </c>
      <c r="W1813" t="s" s="19">
        <v>39</v>
      </c>
    </row>
    <row r="1814" ht="20.05" customHeight="1">
      <c r="A1814" s="15">
        <v>114</v>
      </c>
      <c r="B1814" t="s" s="16">
        <f>CONCATENATE($A1814,C1814,G1814,S1814,R1814)</f>
        <v>2071</v>
      </c>
      <c r="C1814" t="s" s="17">
        <v>37</v>
      </c>
      <c r="D1814" s="18">
        <v>5</v>
      </c>
      <c r="E1814" t="s" s="19">
        <v>2067</v>
      </c>
      <c r="F1814" s="18">
        <v>0</v>
      </c>
      <c r="G1814" s="18">
        <v>0</v>
      </c>
      <c r="H1814" t="s" s="19">
        <v>33</v>
      </c>
      <c r="I1814" t="s" s="19">
        <v>2068</v>
      </c>
      <c r="J1814" s="18">
        <v>10108</v>
      </c>
      <c r="K1814" s="18">
        <v>5064</v>
      </c>
      <c r="L1814" s="18">
        <v>15379</v>
      </c>
      <c r="M1814" s="20">
        <v>0.23495</v>
      </c>
      <c r="N1814" s="18">
        <v>8</v>
      </c>
      <c r="O1814" s="18">
        <v>1</v>
      </c>
      <c r="P1814" s="18">
        <v>3</v>
      </c>
      <c r="Q1814" s="18">
        <v>2</v>
      </c>
      <c r="R1814" s="18">
        <v>5</v>
      </c>
      <c r="S1814" t="s" s="19">
        <v>38</v>
      </c>
      <c r="T1814" s="18">
        <v>0</v>
      </c>
      <c r="U1814" s="18">
        <v>0</v>
      </c>
      <c r="V1814" s="18">
        <v>100000</v>
      </c>
      <c r="W1814" t="s" s="19">
        <v>39</v>
      </c>
    </row>
    <row r="1815" ht="20.05" customHeight="1">
      <c r="A1815" s="15">
        <v>114</v>
      </c>
      <c r="B1815" t="s" s="16">
        <f>CONCATENATE($A1815,C1815,G1815,S1815,R1815)</f>
        <v>2072</v>
      </c>
      <c r="C1815" t="s" s="17">
        <v>37</v>
      </c>
      <c r="D1815" s="18">
        <v>5</v>
      </c>
      <c r="E1815" t="s" s="19">
        <v>2067</v>
      </c>
      <c r="F1815" s="18">
        <v>0</v>
      </c>
      <c r="G1815" s="18">
        <v>0</v>
      </c>
      <c r="H1815" t="s" s="19">
        <v>33</v>
      </c>
      <c r="I1815" t="s" s="19">
        <v>2068</v>
      </c>
      <c r="J1815" s="18">
        <v>10108</v>
      </c>
      <c r="K1815" s="18">
        <v>5064</v>
      </c>
      <c r="L1815" s="18">
        <v>15379</v>
      </c>
      <c r="M1815" s="20">
        <v>0.534139</v>
      </c>
      <c r="N1815" s="18">
        <v>8</v>
      </c>
      <c r="O1815" s="18">
        <v>1</v>
      </c>
      <c r="P1815" s="18">
        <v>5</v>
      </c>
      <c r="Q1815" s="18">
        <v>4</v>
      </c>
      <c r="R1815" s="18">
        <v>1</v>
      </c>
      <c r="S1815" t="s" s="19">
        <v>43</v>
      </c>
      <c r="T1815" s="18">
        <v>0</v>
      </c>
      <c r="U1815" s="18">
        <v>0</v>
      </c>
      <c r="V1815" s="18">
        <v>100000</v>
      </c>
      <c r="W1815" t="s" s="19">
        <v>39</v>
      </c>
    </row>
    <row r="1816" ht="20.05" customHeight="1">
      <c r="A1816" s="15">
        <v>114</v>
      </c>
      <c r="B1816" t="s" s="16">
        <f>CONCATENATE($A1816,C1816,G1816,S1816,R1816)</f>
        <v>2073</v>
      </c>
      <c r="C1816" t="s" s="17">
        <v>37</v>
      </c>
      <c r="D1816" s="18">
        <v>5</v>
      </c>
      <c r="E1816" t="s" s="19">
        <v>2067</v>
      </c>
      <c r="F1816" s="18">
        <v>0</v>
      </c>
      <c r="G1816" s="18">
        <v>0</v>
      </c>
      <c r="H1816" t="s" s="19">
        <v>33</v>
      </c>
      <c r="I1816" t="s" s="19">
        <v>2068</v>
      </c>
      <c r="J1816" s="18">
        <v>10108</v>
      </c>
      <c r="K1816" s="18">
        <v>5064</v>
      </c>
      <c r="L1816" s="18">
        <v>15379</v>
      </c>
      <c r="M1816" s="20">
        <v>0.232952</v>
      </c>
      <c r="N1816" s="18">
        <v>8</v>
      </c>
      <c r="O1816" s="18">
        <v>1</v>
      </c>
      <c r="P1816" s="18">
        <v>3</v>
      </c>
      <c r="Q1816" s="18">
        <v>2</v>
      </c>
      <c r="R1816" s="18">
        <v>3</v>
      </c>
      <c r="S1816" t="s" s="19">
        <v>43</v>
      </c>
      <c r="T1816" s="18">
        <v>0</v>
      </c>
      <c r="U1816" s="18">
        <v>0</v>
      </c>
      <c r="V1816" s="18">
        <v>100000</v>
      </c>
      <c r="W1816" t="s" s="19">
        <v>39</v>
      </c>
    </row>
    <row r="1817" ht="20.05" customHeight="1">
      <c r="A1817" s="15">
        <v>114</v>
      </c>
      <c r="B1817" t="s" s="16">
        <f>CONCATENATE($A1817,C1817,G1817,S1817,R1817)</f>
        <v>2074</v>
      </c>
      <c r="C1817" t="s" s="17">
        <v>37</v>
      </c>
      <c r="D1817" s="18">
        <v>5</v>
      </c>
      <c r="E1817" t="s" s="19">
        <v>2067</v>
      </c>
      <c r="F1817" s="18">
        <v>0</v>
      </c>
      <c r="G1817" s="18">
        <v>0</v>
      </c>
      <c r="H1817" t="s" s="19">
        <v>33</v>
      </c>
      <c r="I1817" t="s" s="19">
        <v>2068</v>
      </c>
      <c r="J1817" s="18">
        <v>10108</v>
      </c>
      <c r="K1817" s="18">
        <v>5064</v>
      </c>
      <c r="L1817" s="18">
        <v>15379</v>
      </c>
      <c r="M1817" s="20">
        <v>0.231784</v>
      </c>
      <c r="N1817" s="18">
        <v>8</v>
      </c>
      <c r="O1817" s="18">
        <v>1</v>
      </c>
      <c r="P1817" s="18">
        <v>3</v>
      </c>
      <c r="Q1817" s="18">
        <v>2</v>
      </c>
      <c r="R1817" s="18">
        <v>5</v>
      </c>
      <c r="S1817" t="s" s="19">
        <v>43</v>
      </c>
      <c r="T1817" s="18">
        <v>0</v>
      </c>
      <c r="U1817" s="18">
        <v>0</v>
      </c>
      <c r="V1817" s="18">
        <v>100000</v>
      </c>
      <c r="W1817" t="s" s="19">
        <v>39</v>
      </c>
    </row>
    <row r="1818" ht="20.05" customHeight="1">
      <c r="A1818" s="15">
        <v>114</v>
      </c>
      <c r="B1818" t="s" s="16">
        <f>CONCATENATE($A1818,C1818,G1818,S1818,R1818)</f>
        <v>2075</v>
      </c>
      <c r="C1818" t="s" s="17">
        <v>37</v>
      </c>
      <c r="D1818" s="18">
        <v>5</v>
      </c>
      <c r="E1818" t="s" s="19">
        <v>2067</v>
      </c>
      <c r="F1818" s="18">
        <v>0</v>
      </c>
      <c r="G1818" s="18">
        <v>0</v>
      </c>
      <c r="H1818" t="s" s="19">
        <v>33</v>
      </c>
      <c r="I1818" t="s" s="19">
        <v>2068</v>
      </c>
      <c r="J1818" s="18">
        <v>10108</v>
      </c>
      <c r="K1818" s="18">
        <v>5064</v>
      </c>
      <c r="L1818" s="18">
        <v>15379</v>
      </c>
      <c r="M1818" s="20">
        <v>0.52905</v>
      </c>
      <c r="N1818" s="18">
        <v>8</v>
      </c>
      <c r="O1818" s="18">
        <v>1</v>
      </c>
      <c r="P1818" s="18">
        <v>5</v>
      </c>
      <c r="Q1818" s="18">
        <v>4</v>
      </c>
      <c r="R1818" s="18">
        <v>1</v>
      </c>
      <c r="S1818" t="s" s="19">
        <v>47</v>
      </c>
      <c r="T1818" s="18">
        <v>0</v>
      </c>
      <c r="U1818" s="18">
        <v>0</v>
      </c>
      <c r="V1818" s="18">
        <v>100000</v>
      </c>
      <c r="W1818" t="s" s="19">
        <v>39</v>
      </c>
    </row>
    <row r="1819" ht="20.05" customHeight="1">
      <c r="A1819" s="15">
        <v>114</v>
      </c>
      <c r="B1819" t="s" s="16">
        <f>CONCATENATE($A1819,C1819,G1819,S1819,R1819)</f>
        <v>2076</v>
      </c>
      <c r="C1819" t="s" s="17">
        <v>37</v>
      </c>
      <c r="D1819" s="18">
        <v>5</v>
      </c>
      <c r="E1819" t="s" s="19">
        <v>2067</v>
      </c>
      <c r="F1819" s="18">
        <v>0</v>
      </c>
      <c r="G1819" s="18">
        <v>0</v>
      </c>
      <c r="H1819" t="s" s="19">
        <v>33</v>
      </c>
      <c r="I1819" t="s" s="19">
        <v>2068</v>
      </c>
      <c r="J1819" s="18">
        <v>10108</v>
      </c>
      <c r="K1819" s="18">
        <v>5064</v>
      </c>
      <c r="L1819" s="18">
        <v>15379</v>
      </c>
      <c r="M1819" s="20">
        <v>0.232921</v>
      </c>
      <c r="N1819" s="18">
        <v>8</v>
      </c>
      <c r="O1819" s="18">
        <v>1</v>
      </c>
      <c r="P1819" s="18">
        <v>3</v>
      </c>
      <c r="Q1819" s="18">
        <v>2</v>
      </c>
      <c r="R1819" s="18">
        <v>3</v>
      </c>
      <c r="S1819" t="s" s="19">
        <v>47</v>
      </c>
      <c r="T1819" s="18">
        <v>0</v>
      </c>
      <c r="U1819" s="18">
        <v>0</v>
      </c>
      <c r="V1819" s="18">
        <v>100000</v>
      </c>
      <c r="W1819" t="s" s="19">
        <v>39</v>
      </c>
    </row>
    <row r="1820" ht="20.05" customHeight="1">
      <c r="A1820" s="15">
        <v>114</v>
      </c>
      <c r="B1820" t="s" s="16">
        <f>CONCATENATE($A1820,C1820,G1820,S1820,R1820)</f>
        <v>2077</v>
      </c>
      <c r="C1820" t="s" s="17">
        <v>37</v>
      </c>
      <c r="D1820" s="18">
        <v>5</v>
      </c>
      <c r="E1820" t="s" s="19">
        <v>2067</v>
      </c>
      <c r="F1820" s="18">
        <v>0</v>
      </c>
      <c r="G1820" s="18">
        <v>0</v>
      </c>
      <c r="H1820" t="s" s="19">
        <v>33</v>
      </c>
      <c r="I1820" t="s" s="19">
        <v>2068</v>
      </c>
      <c r="J1820" s="18">
        <v>10108</v>
      </c>
      <c r="K1820" s="18">
        <v>5064</v>
      </c>
      <c r="L1820" s="18">
        <v>15379</v>
      </c>
      <c r="M1820" s="20">
        <v>0.234588</v>
      </c>
      <c r="N1820" s="18">
        <v>8</v>
      </c>
      <c r="O1820" s="18">
        <v>1</v>
      </c>
      <c r="P1820" s="18">
        <v>3</v>
      </c>
      <c r="Q1820" s="18">
        <v>2</v>
      </c>
      <c r="R1820" s="18">
        <v>5</v>
      </c>
      <c r="S1820" t="s" s="19">
        <v>47</v>
      </c>
      <c r="T1820" s="18">
        <v>0</v>
      </c>
      <c r="U1820" s="18">
        <v>0</v>
      </c>
      <c r="V1820" s="18">
        <v>100000</v>
      </c>
      <c r="W1820" t="s" s="19">
        <v>39</v>
      </c>
    </row>
    <row r="1821" ht="20.05" customHeight="1">
      <c r="A1821" s="15">
        <v>114</v>
      </c>
      <c r="B1821" t="s" s="16">
        <f>CONCATENATE($A1821,C1821,G1821,S1821,R1821)</f>
        <v>2078</v>
      </c>
      <c r="C1821" t="s" s="17">
        <v>31</v>
      </c>
      <c r="D1821" s="18">
        <v>5</v>
      </c>
      <c r="E1821" t="s" s="19">
        <v>2067</v>
      </c>
      <c r="F1821" s="18">
        <v>0</v>
      </c>
      <c r="G1821" s="18">
        <v>1</v>
      </c>
      <c r="H1821" t="s" s="19">
        <v>33</v>
      </c>
      <c r="I1821" t="s" s="19">
        <v>2068</v>
      </c>
      <c r="J1821" s="18">
        <v>10122</v>
      </c>
      <c r="K1821" s="18">
        <v>5078</v>
      </c>
      <c r="L1821" s="18">
        <v>15407</v>
      </c>
      <c r="M1821" s="20">
        <v>0.215974</v>
      </c>
      <c r="N1821" s="18">
        <v>8</v>
      </c>
      <c r="O1821" s="18">
        <v>1</v>
      </c>
      <c r="P1821" t="s" s="19">
        <v>35</v>
      </c>
      <c r="Q1821" t="s" s="19">
        <v>35</v>
      </c>
      <c r="R1821" t="s" s="19">
        <v>35</v>
      </c>
      <c r="S1821" t="s" s="19">
        <v>35</v>
      </c>
      <c r="T1821" t="s" s="19">
        <v>35</v>
      </c>
      <c r="U1821" t="s" s="19">
        <v>35</v>
      </c>
      <c r="V1821" t="s" s="19">
        <v>35</v>
      </c>
      <c r="W1821" t="s" s="19">
        <v>35</v>
      </c>
    </row>
    <row r="1822" ht="20.05" customHeight="1">
      <c r="A1822" s="15">
        <v>114</v>
      </c>
      <c r="B1822" t="s" s="16">
        <f>CONCATENATE($A1822,C1822,G1822,S1822,R1822)</f>
        <v>2079</v>
      </c>
      <c r="C1822" t="s" s="17">
        <v>52</v>
      </c>
      <c r="D1822" s="18">
        <v>5</v>
      </c>
      <c r="E1822" t="s" s="19">
        <v>2067</v>
      </c>
      <c r="F1822" s="18">
        <v>0</v>
      </c>
      <c r="G1822" s="18">
        <v>1</v>
      </c>
      <c r="H1822" t="s" s="19">
        <v>33</v>
      </c>
      <c r="I1822" t="s" s="19">
        <v>1807</v>
      </c>
      <c r="J1822" s="18">
        <v>1908</v>
      </c>
      <c r="K1822" s="18">
        <v>964</v>
      </c>
      <c r="L1822" s="18">
        <v>2071</v>
      </c>
      <c r="M1822" s="20">
        <v>1.75429</v>
      </c>
      <c r="N1822" s="18">
        <v>8</v>
      </c>
      <c r="O1822" s="18">
        <v>1</v>
      </c>
      <c r="P1822" t="s" s="19">
        <v>35</v>
      </c>
      <c r="Q1822" t="s" s="19">
        <v>35</v>
      </c>
      <c r="R1822" t="s" s="19">
        <v>35</v>
      </c>
      <c r="S1822" t="s" s="19">
        <v>35</v>
      </c>
      <c r="T1822" t="s" s="19">
        <v>35</v>
      </c>
      <c r="U1822" t="s" s="19">
        <v>35</v>
      </c>
      <c r="V1822" t="s" s="19">
        <v>35</v>
      </c>
      <c r="W1822" t="s" s="19">
        <v>35</v>
      </c>
    </row>
    <row r="1823" ht="20.05" customHeight="1">
      <c r="A1823" s="15">
        <v>114</v>
      </c>
      <c r="B1823" t="s" s="16">
        <f>CONCATENATE($A1823,C1823,G1823,S1823,R1823)</f>
        <v>2080</v>
      </c>
      <c r="C1823" t="s" s="17">
        <v>37</v>
      </c>
      <c r="D1823" s="18">
        <v>5</v>
      </c>
      <c r="E1823" t="s" s="19">
        <v>2067</v>
      </c>
      <c r="F1823" s="18">
        <v>0</v>
      </c>
      <c r="G1823" s="18">
        <v>1</v>
      </c>
      <c r="H1823" t="s" s="19">
        <v>33</v>
      </c>
      <c r="I1823" t="s" s="19">
        <v>2068</v>
      </c>
      <c r="J1823" s="18">
        <v>10108</v>
      </c>
      <c r="K1823" s="18">
        <v>5064</v>
      </c>
      <c r="L1823" s="18">
        <v>15379</v>
      </c>
      <c r="M1823" s="20">
        <v>0.230221</v>
      </c>
      <c r="N1823" s="18">
        <v>8</v>
      </c>
      <c r="O1823" s="18">
        <v>1</v>
      </c>
      <c r="P1823" s="18">
        <v>3</v>
      </c>
      <c r="Q1823" s="18">
        <v>2</v>
      </c>
      <c r="R1823" s="18">
        <v>3</v>
      </c>
      <c r="S1823" t="s" s="19">
        <v>43</v>
      </c>
      <c r="T1823" s="18">
        <v>0</v>
      </c>
      <c r="U1823" s="18">
        <v>0</v>
      </c>
      <c r="V1823" s="18">
        <v>100000</v>
      </c>
      <c r="W1823" t="s" s="19">
        <v>55</v>
      </c>
    </row>
    <row r="1824" ht="20.05" customHeight="1">
      <c r="A1824" s="15">
        <v>114</v>
      </c>
      <c r="B1824" t="s" s="16">
        <f>CONCATENATE($A1824,C1824,G1824,S1824,R1824)</f>
        <v>2081</v>
      </c>
      <c r="C1824" t="s" s="17">
        <v>57</v>
      </c>
      <c r="D1824" s="18">
        <v>5</v>
      </c>
      <c r="E1824" t="s" s="19">
        <v>2067</v>
      </c>
      <c r="F1824" s="18">
        <v>0</v>
      </c>
      <c r="G1824" s="18">
        <v>0</v>
      </c>
      <c r="H1824" t="s" s="19">
        <v>33</v>
      </c>
      <c r="I1824" t="s" s="19">
        <v>1810</v>
      </c>
      <c r="J1824" s="18">
        <v>14152</v>
      </c>
      <c r="K1824" s="18">
        <v>7086</v>
      </c>
      <c r="L1824" s="18">
        <v>23322</v>
      </c>
      <c r="M1824" s="20">
        <v>15.2495</v>
      </c>
      <c r="N1824" s="18">
        <v>4</v>
      </c>
      <c r="O1824" s="18">
        <v>1</v>
      </c>
      <c r="P1824" t="s" s="19">
        <v>35</v>
      </c>
      <c r="Q1824" t="s" s="19">
        <v>35</v>
      </c>
      <c r="R1824" t="s" s="19">
        <v>35</v>
      </c>
      <c r="S1824" t="s" s="19">
        <v>35</v>
      </c>
      <c r="T1824" t="s" s="19">
        <v>35</v>
      </c>
      <c r="U1824" t="s" s="19">
        <v>35</v>
      </c>
      <c r="V1824" t="s" s="19">
        <v>35</v>
      </c>
      <c r="W1824" t="s" s="19">
        <v>35</v>
      </c>
    </row>
    <row r="1825" ht="20.05" customHeight="1">
      <c r="A1825" s="15">
        <v>114</v>
      </c>
      <c r="B1825" t="s" s="16">
        <f>CONCATENATE($A1825,C1825,G1825,S1825,R1825)</f>
        <v>2082</v>
      </c>
      <c r="C1825" t="s" s="17">
        <v>60</v>
      </c>
      <c r="D1825" s="18">
        <v>5</v>
      </c>
      <c r="E1825" t="s" s="19">
        <v>2067</v>
      </c>
      <c r="F1825" s="18">
        <v>0</v>
      </c>
      <c r="G1825" s="18">
        <v>0</v>
      </c>
      <c r="H1825" t="s" s="19">
        <v>33</v>
      </c>
      <c r="I1825" t="s" s="19">
        <v>1810</v>
      </c>
      <c r="J1825" s="18">
        <v>14152</v>
      </c>
      <c r="K1825" s="18">
        <v>7086</v>
      </c>
      <c r="L1825" s="18">
        <v>23322</v>
      </c>
      <c r="M1825" s="20">
        <v>5.32738</v>
      </c>
      <c r="N1825" s="18">
        <v>4</v>
      </c>
      <c r="O1825" s="18">
        <v>1</v>
      </c>
      <c r="P1825" t="s" s="19">
        <v>35</v>
      </c>
      <c r="Q1825" t="s" s="19">
        <v>35</v>
      </c>
      <c r="R1825" t="s" s="19">
        <v>35</v>
      </c>
      <c r="S1825" t="s" s="19">
        <v>35</v>
      </c>
      <c r="T1825" t="s" s="19">
        <v>35</v>
      </c>
      <c r="U1825" t="s" s="19">
        <v>35</v>
      </c>
      <c r="V1825" t="s" s="19">
        <v>35</v>
      </c>
      <c r="W1825" t="s" s="19">
        <v>35</v>
      </c>
    </row>
    <row r="1826" ht="20.05" customHeight="1">
      <c r="A1826" s="15">
        <v>114</v>
      </c>
      <c r="B1826" t="s" s="16">
        <f>CONCATENATE($A1826,C1826,G1826,S1826,R1826)</f>
        <v>2083</v>
      </c>
      <c r="C1826" t="s" s="17">
        <v>62</v>
      </c>
      <c r="D1826" s="18">
        <v>5</v>
      </c>
      <c r="E1826" t="s" s="19">
        <v>2067</v>
      </c>
      <c r="F1826" s="18">
        <v>0</v>
      </c>
      <c r="G1826" s="18">
        <v>0</v>
      </c>
      <c r="H1826" t="s" s="19">
        <v>33</v>
      </c>
      <c r="I1826" t="s" s="19">
        <v>1810</v>
      </c>
      <c r="J1826" s="18">
        <v>14880</v>
      </c>
      <c r="K1826" s="18">
        <v>7450</v>
      </c>
      <c r="L1826" s="18">
        <v>24714</v>
      </c>
      <c r="M1826" s="20">
        <v>16.3125</v>
      </c>
      <c r="N1826" s="18">
        <v>4</v>
      </c>
      <c r="O1826" s="18">
        <v>1</v>
      </c>
      <c r="P1826" t="s" s="19">
        <v>35</v>
      </c>
      <c r="Q1826" t="s" s="19">
        <v>35</v>
      </c>
      <c r="R1826" t="s" s="19">
        <v>35</v>
      </c>
      <c r="S1826" t="s" s="19">
        <v>35</v>
      </c>
      <c r="T1826" t="s" s="19">
        <v>35</v>
      </c>
      <c r="U1826" t="s" s="19">
        <v>35</v>
      </c>
      <c r="V1826" t="s" s="19">
        <v>35</v>
      </c>
      <c r="W1826" t="s" s="19">
        <v>35</v>
      </c>
    </row>
    <row r="1827" ht="20.05" customHeight="1">
      <c r="A1827" s="15">
        <v>115</v>
      </c>
      <c r="B1827" t="s" s="16">
        <f>CONCATENATE($A1827,C1827,G1827,S1827,R1827)</f>
        <v>2084</v>
      </c>
      <c r="C1827" t="s" s="17">
        <v>31</v>
      </c>
      <c r="D1827" s="18">
        <v>5</v>
      </c>
      <c r="E1827" t="s" s="19">
        <v>2085</v>
      </c>
      <c r="F1827" s="18">
        <v>0</v>
      </c>
      <c r="G1827" s="18">
        <v>0</v>
      </c>
      <c r="H1827" t="s" s="19">
        <v>33</v>
      </c>
      <c r="I1827" t="s" s="19">
        <v>2086</v>
      </c>
      <c r="J1827" s="18">
        <v>10784</v>
      </c>
      <c r="K1827" s="18">
        <v>5402</v>
      </c>
      <c r="L1827" s="18">
        <v>16522</v>
      </c>
      <c r="M1827" s="20">
        <v>0.238073</v>
      </c>
      <c r="N1827" s="18">
        <v>8</v>
      </c>
      <c r="O1827" s="18">
        <v>1</v>
      </c>
      <c r="P1827" t="s" s="19">
        <v>35</v>
      </c>
      <c r="Q1827" t="s" s="19">
        <v>35</v>
      </c>
      <c r="R1827" t="s" s="19">
        <v>35</v>
      </c>
      <c r="S1827" t="s" s="19">
        <v>35</v>
      </c>
      <c r="T1827" t="s" s="19">
        <v>35</v>
      </c>
      <c r="U1827" t="s" s="19">
        <v>35</v>
      </c>
      <c r="V1827" t="s" s="19">
        <v>35</v>
      </c>
      <c r="W1827" t="s" s="19">
        <v>35</v>
      </c>
    </row>
    <row r="1828" ht="20.05" customHeight="1">
      <c r="A1828" s="15">
        <v>115</v>
      </c>
      <c r="B1828" t="s" s="16">
        <f>CONCATENATE($A1828,C1828,G1828,S1828,R1828)</f>
        <v>2087</v>
      </c>
      <c r="C1828" t="s" s="17">
        <v>37</v>
      </c>
      <c r="D1828" s="18">
        <v>5</v>
      </c>
      <c r="E1828" t="s" s="19">
        <v>2085</v>
      </c>
      <c r="F1828" s="18">
        <v>0</v>
      </c>
      <c r="G1828" s="18">
        <v>0</v>
      </c>
      <c r="H1828" t="s" s="19">
        <v>33</v>
      </c>
      <c r="I1828" t="s" s="19">
        <v>2086</v>
      </c>
      <c r="J1828" s="18">
        <v>10784</v>
      </c>
      <c r="K1828" s="18">
        <v>5402</v>
      </c>
      <c r="L1828" s="18">
        <v>16522</v>
      </c>
      <c r="M1828" s="20">
        <v>0.592666</v>
      </c>
      <c r="N1828" s="18">
        <v>8</v>
      </c>
      <c r="O1828" s="18">
        <v>1</v>
      </c>
      <c r="P1828" s="18">
        <v>5</v>
      </c>
      <c r="Q1828" s="18">
        <v>4</v>
      </c>
      <c r="R1828" s="18">
        <v>1</v>
      </c>
      <c r="S1828" t="s" s="19">
        <v>38</v>
      </c>
      <c r="T1828" s="18">
        <v>0</v>
      </c>
      <c r="U1828" s="18">
        <v>0</v>
      </c>
      <c r="V1828" s="18">
        <v>100000</v>
      </c>
      <c r="W1828" t="s" s="19">
        <v>39</v>
      </c>
    </row>
    <row r="1829" ht="20.05" customHeight="1">
      <c r="A1829" s="15">
        <v>115</v>
      </c>
      <c r="B1829" t="s" s="16">
        <f>CONCATENATE($A1829,C1829,G1829,S1829,R1829)</f>
        <v>2088</v>
      </c>
      <c r="C1829" t="s" s="17">
        <v>37</v>
      </c>
      <c r="D1829" s="18">
        <v>5</v>
      </c>
      <c r="E1829" t="s" s="19">
        <v>2085</v>
      </c>
      <c r="F1829" s="18">
        <v>0</v>
      </c>
      <c r="G1829" s="18">
        <v>0</v>
      </c>
      <c r="H1829" t="s" s="19">
        <v>33</v>
      </c>
      <c r="I1829" t="s" s="19">
        <v>2086</v>
      </c>
      <c r="J1829" s="18">
        <v>10784</v>
      </c>
      <c r="K1829" s="18">
        <v>5402</v>
      </c>
      <c r="L1829" s="18">
        <v>16522</v>
      </c>
      <c r="M1829" s="20">
        <v>0.257929</v>
      </c>
      <c r="N1829" s="18">
        <v>8</v>
      </c>
      <c r="O1829" s="18">
        <v>1</v>
      </c>
      <c r="P1829" s="18">
        <v>3</v>
      </c>
      <c r="Q1829" s="18">
        <v>2</v>
      </c>
      <c r="R1829" s="18">
        <v>3</v>
      </c>
      <c r="S1829" t="s" s="19">
        <v>38</v>
      </c>
      <c r="T1829" s="18">
        <v>0</v>
      </c>
      <c r="U1829" s="18">
        <v>0</v>
      </c>
      <c r="V1829" s="18">
        <v>100000</v>
      </c>
      <c r="W1829" t="s" s="19">
        <v>39</v>
      </c>
    </row>
    <row r="1830" ht="20.05" customHeight="1">
      <c r="A1830" s="15">
        <v>115</v>
      </c>
      <c r="B1830" t="s" s="16">
        <f>CONCATENATE($A1830,C1830,G1830,S1830,R1830)</f>
        <v>2089</v>
      </c>
      <c r="C1830" t="s" s="17">
        <v>37</v>
      </c>
      <c r="D1830" s="18">
        <v>5</v>
      </c>
      <c r="E1830" t="s" s="19">
        <v>2085</v>
      </c>
      <c r="F1830" s="18">
        <v>0</v>
      </c>
      <c r="G1830" s="18">
        <v>0</v>
      </c>
      <c r="H1830" t="s" s="19">
        <v>33</v>
      </c>
      <c r="I1830" t="s" s="19">
        <v>2086</v>
      </c>
      <c r="J1830" s="18">
        <v>10784</v>
      </c>
      <c r="K1830" s="18">
        <v>5402</v>
      </c>
      <c r="L1830" s="18">
        <v>16522</v>
      </c>
      <c r="M1830" s="20">
        <v>0.256194</v>
      </c>
      <c r="N1830" s="18">
        <v>8</v>
      </c>
      <c r="O1830" s="18">
        <v>1</v>
      </c>
      <c r="P1830" s="18">
        <v>3</v>
      </c>
      <c r="Q1830" s="18">
        <v>2</v>
      </c>
      <c r="R1830" s="18">
        <v>5</v>
      </c>
      <c r="S1830" t="s" s="19">
        <v>38</v>
      </c>
      <c r="T1830" s="18">
        <v>0</v>
      </c>
      <c r="U1830" s="18">
        <v>0</v>
      </c>
      <c r="V1830" s="18">
        <v>100000</v>
      </c>
      <c r="W1830" t="s" s="19">
        <v>39</v>
      </c>
    </row>
    <row r="1831" ht="20.05" customHeight="1">
      <c r="A1831" s="15">
        <v>115</v>
      </c>
      <c r="B1831" t="s" s="16">
        <f>CONCATENATE($A1831,C1831,G1831,S1831,R1831)</f>
        <v>2090</v>
      </c>
      <c r="C1831" t="s" s="17">
        <v>37</v>
      </c>
      <c r="D1831" s="18">
        <v>5</v>
      </c>
      <c r="E1831" t="s" s="19">
        <v>2085</v>
      </c>
      <c r="F1831" s="18">
        <v>0</v>
      </c>
      <c r="G1831" s="18">
        <v>0</v>
      </c>
      <c r="H1831" t="s" s="19">
        <v>33</v>
      </c>
      <c r="I1831" t="s" s="19">
        <v>2086</v>
      </c>
      <c r="J1831" s="18">
        <v>10784</v>
      </c>
      <c r="K1831" s="18">
        <v>5402</v>
      </c>
      <c r="L1831" s="18">
        <v>16522</v>
      </c>
      <c r="M1831" s="20">
        <v>0.585276</v>
      </c>
      <c r="N1831" s="18">
        <v>8</v>
      </c>
      <c r="O1831" s="18">
        <v>1</v>
      </c>
      <c r="P1831" s="18">
        <v>5</v>
      </c>
      <c r="Q1831" s="18">
        <v>4</v>
      </c>
      <c r="R1831" s="18">
        <v>1</v>
      </c>
      <c r="S1831" t="s" s="19">
        <v>43</v>
      </c>
      <c r="T1831" s="18">
        <v>0</v>
      </c>
      <c r="U1831" s="18">
        <v>0</v>
      </c>
      <c r="V1831" s="18">
        <v>100000</v>
      </c>
      <c r="W1831" t="s" s="19">
        <v>39</v>
      </c>
    </row>
    <row r="1832" ht="20.05" customHeight="1">
      <c r="A1832" s="15">
        <v>115</v>
      </c>
      <c r="B1832" t="s" s="16">
        <f>CONCATENATE($A1832,C1832,G1832,S1832,R1832)</f>
        <v>2091</v>
      </c>
      <c r="C1832" t="s" s="17">
        <v>37</v>
      </c>
      <c r="D1832" s="18">
        <v>5</v>
      </c>
      <c r="E1832" t="s" s="19">
        <v>2085</v>
      </c>
      <c r="F1832" s="18">
        <v>0</v>
      </c>
      <c r="G1832" s="18">
        <v>0</v>
      </c>
      <c r="H1832" t="s" s="19">
        <v>33</v>
      </c>
      <c r="I1832" t="s" s="19">
        <v>2086</v>
      </c>
      <c r="J1832" s="18">
        <v>10784</v>
      </c>
      <c r="K1832" s="18">
        <v>5402</v>
      </c>
      <c r="L1832" s="18">
        <v>16522</v>
      </c>
      <c r="M1832" s="20">
        <v>0.25749</v>
      </c>
      <c r="N1832" s="18">
        <v>8</v>
      </c>
      <c r="O1832" s="18">
        <v>1</v>
      </c>
      <c r="P1832" s="18">
        <v>3</v>
      </c>
      <c r="Q1832" s="18">
        <v>2</v>
      </c>
      <c r="R1832" s="18">
        <v>3</v>
      </c>
      <c r="S1832" t="s" s="19">
        <v>43</v>
      </c>
      <c r="T1832" s="18">
        <v>0</v>
      </c>
      <c r="U1832" s="18">
        <v>0</v>
      </c>
      <c r="V1832" s="18">
        <v>100000</v>
      </c>
      <c r="W1832" t="s" s="19">
        <v>39</v>
      </c>
    </row>
    <row r="1833" ht="20.05" customHeight="1">
      <c r="A1833" s="15">
        <v>115</v>
      </c>
      <c r="B1833" t="s" s="16">
        <f>CONCATENATE($A1833,C1833,G1833,S1833,R1833)</f>
        <v>2092</v>
      </c>
      <c r="C1833" t="s" s="17">
        <v>37</v>
      </c>
      <c r="D1833" s="18">
        <v>5</v>
      </c>
      <c r="E1833" t="s" s="19">
        <v>2085</v>
      </c>
      <c r="F1833" s="18">
        <v>0</v>
      </c>
      <c r="G1833" s="18">
        <v>0</v>
      </c>
      <c r="H1833" t="s" s="19">
        <v>33</v>
      </c>
      <c r="I1833" t="s" s="19">
        <v>2086</v>
      </c>
      <c r="J1833" s="18">
        <v>10784</v>
      </c>
      <c r="K1833" s="18">
        <v>5402</v>
      </c>
      <c r="L1833" s="18">
        <v>16522</v>
      </c>
      <c r="M1833" s="20">
        <v>0.25801</v>
      </c>
      <c r="N1833" s="18">
        <v>8</v>
      </c>
      <c r="O1833" s="18">
        <v>1</v>
      </c>
      <c r="P1833" s="18">
        <v>3</v>
      </c>
      <c r="Q1833" s="18">
        <v>2</v>
      </c>
      <c r="R1833" s="18">
        <v>5</v>
      </c>
      <c r="S1833" t="s" s="19">
        <v>43</v>
      </c>
      <c r="T1833" s="18">
        <v>0</v>
      </c>
      <c r="U1833" s="18">
        <v>0</v>
      </c>
      <c r="V1833" s="18">
        <v>100000</v>
      </c>
      <c r="W1833" t="s" s="19">
        <v>39</v>
      </c>
    </row>
    <row r="1834" ht="20.05" customHeight="1">
      <c r="A1834" s="15">
        <v>115</v>
      </c>
      <c r="B1834" t="s" s="16">
        <f>CONCATENATE($A1834,C1834,G1834,S1834,R1834)</f>
        <v>2093</v>
      </c>
      <c r="C1834" t="s" s="17">
        <v>37</v>
      </c>
      <c r="D1834" s="18">
        <v>5</v>
      </c>
      <c r="E1834" t="s" s="19">
        <v>2085</v>
      </c>
      <c r="F1834" s="18">
        <v>0</v>
      </c>
      <c r="G1834" s="18">
        <v>0</v>
      </c>
      <c r="H1834" t="s" s="19">
        <v>33</v>
      </c>
      <c r="I1834" t="s" s="19">
        <v>2086</v>
      </c>
      <c r="J1834" s="18">
        <v>10784</v>
      </c>
      <c r="K1834" s="18">
        <v>5402</v>
      </c>
      <c r="L1834" s="18">
        <v>16522</v>
      </c>
      <c r="M1834" s="20">
        <v>0.587616</v>
      </c>
      <c r="N1834" s="18">
        <v>8</v>
      </c>
      <c r="O1834" s="18">
        <v>1</v>
      </c>
      <c r="P1834" s="18">
        <v>5</v>
      </c>
      <c r="Q1834" s="18">
        <v>4</v>
      </c>
      <c r="R1834" s="18">
        <v>1</v>
      </c>
      <c r="S1834" t="s" s="19">
        <v>47</v>
      </c>
      <c r="T1834" s="18">
        <v>0</v>
      </c>
      <c r="U1834" s="18">
        <v>0</v>
      </c>
      <c r="V1834" s="18">
        <v>100000</v>
      </c>
      <c r="W1834" t="s" s="19">
        <v>39</v>
      </c>
    </row>
    <row r="1835" ht="20.05" customHeight="1">
      <c r="A1835" s="15">
        <v>115</v>
      </c>
      <c r="B1835" t="s" s="16">
        <f>CONCATENATE($A1835,C1835,G1835,S1835,R1835)</f>
        <v>2094</v>
      </c>
      <c r="C1835" t="s" s="17">
        <v>37</v>
      </c>
      <c r="D1835" s="18">
        <v>5</v>
      </c>
      <c r="E1835" t="s" s="19">
        <v>2085</v>
      </c>
      <c r="F1835" s="18">
        <v>0</v>
      </c>
      <c r="G1835" s="18">
        <v>0</v>
      </c>
      <c r="H1835" t="s" s="19">
        <v>33</v>
      </c>
      <c r="I1835" t="s" s="19">
        <v>2086</v>
      </c>
      <c r="J1835" s="18">
        <v>10784</v>
      </c>
      <c r="K1835" s="18">
        <v>5402</v>
      </c>
      <c r="L1835" s="18">
        <v>16522</v>
      </c>
      <c r="M1835" s="20">
        <v>0.256032</v>
      </c>
      <c r="N1835" s="18">
        <v>8</v>
      </c>
      <c r="O1835" s="18">
        <v>1</v>
      </c>
      <c r="P1835" s="18">
        <v>3</v>
      </c>
      <c r="Q1835" s="18">
        <v>2</v>
      </c>
      <c r="R1835" s="18">
        <v>3</v>
      </c>
      <c r="S1835" t="s" s="19">
        <v>47</v>
      </c>
      <c r="T1835" s="18">
        <v>0</v>
      </c>
      <c r="U1835" s="18">
        <v>0</v>
      </c>
      <c r="V1835" s="18">
        <v>100000</v>
      </c>
      <c r="W1835" t="s" s="19">
        <v>39</v>
      </c>
    </row>
    <row r="1836" ht="20.05" customHeight="1">
      <c r="A1836" s="15">
        <v>115</v>
      </c>
      <c r="B1836" t="s" s="16">
        <f>CONCATENATE($A1836,C1836,G1836,S1836,R1836)</f>
        <v>2095</v>
      </c>
      <c r="C1836" t="s" s="17">
        <v>37</v>
      </c>
      <c r="D1836" s="18">
        <v>5</v>
      </c>
      <c r="E1836" t="s" s="19">
        <v>2085</v>
      </c>
      <c r="F1836" s="18">
        <v>0</v>
      </c>
      <c r="G1836" s="18">
        <v>0</v>
      </c>
      <c r="H1836" t="s" s="19">
        <v>33</v>
      </c>
      <c r="I1836" t="s" s="19">
        <v>2086</v>
      </c>
      <c r="J1836" s="18">
        <v>10784</v>
      </c>
      <c r="K1836" s="18">
        <v>5402</v>
      </c>
      <c r="L1836" s="18">
        <v>16522</v>
      </c>
      <c r="M1836" s="20">
        <v>0.267537</v>
      </c>
      <c r="N1836" s="18">
        <v>8</v>
      </c>
      <c r="O1836" s="18">
        <v>1</v>
      </c>
      <c r="P1836" s="18">
        <v>3</v>
      </c>
      <c r="Q1836" s="18">
        <v>2</v>
      </c>
      <c r="R1836" s="18">
        <v>5</v>
      </c>
      <c r="S1836" t="s" s="19">
        <v>47</v>
      </c>
      <c r="T1836" s="18">
        <v>0</v>
      </c>
      <c r="U1836" s="18">
        <v>0</v>
      </c>
      <c r="V1836" s="18">
        <v>100000</v>
      </c>
      <c r="W1836" t="s" s="19">
        <v>39</v>
      </c>
    </row>
    <row r="1837" ht="20.05" customHeight="1">
      <c r="A1837" s="15">
        <v>115</v>
      </c>
      <c r="B1837" t="s" s="16">
        <f>CONCATENATE($A1837,C1837,G1837,S1837,R1837)</f>
        <v>2096</v>
      </c>
      <c r="C1837" t="s" s="17">
        <v>31</v>
      </c>
      <c r="D1837" s="18">
        <v>5</v>
      </c>
      <c r="E1837" t="s" s="19">
        <v>2085</v>
      </c>
      <c r="F1837" s="18">
        <v>0</v>
      </c>
      <c r="G1837" s="18">
        <v>1</v>
      </c>
      <c r="H1837" t="s" s="19">
        <v>33</v>
      </c>
      <c r="I1837" t="s" s="19">
        <v>2086</v>
      </c>
      <c r="J1837" s="18">
        <v>10799</v>
      </c>
      <c r="K1837" s="18">
        <v>5417</v>
      </c>
      <c r="L1837" s="18">
        <v>16552</v>
      </c>
      <c r="M1837" s="20">
        <v>0.239976</v>
      </c>
      <c r="N1837" s="18">
        <v>8</v>
      </c>
      <c r="O1837" s="18">
        <v>1</v>
      </c>
      <c r="P1837" t="s" s="19">
        <v>35</v>
      </c>
      <c r="Q1837" t="s" s="19">
        <v>35</v>
      </c>
      <c r="R1837" t="s" s="19">
        <v>35</v>
      </c>
      <c r="S1837" t="s" s="19">
        <v>35</v>
      </c>
      <c r="T1837" t="s" s="19">
        <v>35</v>
      </c>
      <c r="U1837" t="s" s="19">
        <v>35</v>
      </c>
      <c r="V1837" t="s" s="19">
        <v>35</v>
      </c>
      <c r="W1837" t="s" s="19">
        <v>35</v>
      </c>
    </row>
    <row r="1838" ht="20.05" customHeight="1">
      <c r="A1838" s="15">
        <v>115</v>
      </c>
      <c r="B1838" t="s" s="16">
        <f>CONCATENATE($A1838,C1838,G1838,S1838,R1838)</f>
        <v>2097</v>
      </c>
      <c r="C1838" t="s" s="17">
        <v>52</v>
      </c>
      <c r="D1838" s="18">
        <v>5</v>
      </c>
      <c r="E1838" t="s" s="19">
        <v>2085</v>
      </c>
      <c r="F1838" s="18">
        <v>0</v>
      </c>
      <c r="G1838" s="18">
        <v>1</v>
      </c>
      <c r="H1838" t="s" s="19">
        <v>33</v>
      </c>
      <c r="I1838" t="s" s="19">
        <v>1807</v>
      </c>
      <c r="J1838" s="18">
        <v>1972</v>
      </c>
      <c r="K1838" s="18">
        <v>996</v>
      </c>
      <c r="L1838" s="18">
        <v>2157</v>
      </c>
      <c r="M1838" s="20">
        <v>2.76565</v>
      </c>
      <c r="N1838" s="18">
        <v>8</v>
      </c>
      <c r="O1838" s="18">
        <v>1</v>
      </c>
      <c r="P1838" t="s" s="19">
        <v>35</v>
      </c>
      <c r="Q1838" t="s" s="19">
        <v>35</v>
      </c>
      <c r="R1838" t="s" s="19">
        <v>35</v>
      </c>
      <c r="S1838" t="s" s="19">
        <v>35</v>
      </c>
      <c r="T1838" t="s" s="19">
        <v>35</v>
      </c>
      <c r="U1838" t="s" s="19">
        <v>35</v>
      </c>
      <c r="V1838" t="s" s="19">
        <v>35</v>
      </c>
      <c r="W1838" t="s" s="19">
        <v>35</v>
      </c>
    </row>
    <row r="1839" ht="20.05" customHeight="1">
      <c r="A1839" s="15">
        <v>115</v>
      </c>
      <c r="B1839" t="s" s="16">
        <f>CONCATENATE($A1839,C1839,G1839,S1839,R1839)</f>
        <v>2098</v>
      </c>
      <c r="C1839" t="s" s="17">
        <v>37</v>
      </c>
      <c r="D1839" s="18">
        <v>5</v>
      </c>
      <c r="E1839" t="s" s="19">
        <v>2085</v>
      </c>
      <c r="F1839" s="18">
        <v>0</v>
      </c>
      <c r="G1839" s="18">
        <v>1</v>
      </c>
      <c r="H1839" t="s" s="19">
        <v>33</v>
      </c>
      <c r="I1839" t="s" s="19">
        <v>2086</v>
      </c>
      <c r="J1839" s="18">
        <v>10784</v>
      </c>
      <c r="K1839" s="18">
        <v>5402</v>
      </c>
      <c r="L1839" s="18">
        <v>16522</v>
      </c>
      <c r="M1839" s="20">
        <v>0.256308</v>
      </c>
      <c r="N1839" s="18">
        <v>8</v>
      </c>
      <c r="O1839" s="18">
        <v>1</v>
      </c>
      <c r="P1839" s="18">
        <v>3</v>
      </c>
      <c r="Q1839" s="18">
        <v>2</v>
      </c>
      <c r="R1839" s="18">
        <v>3</v>
      </c>
      <c r="S1839" t="s" s="19">
        <v>43</v>
      </c>
      <c r="T1839" s="18">
        <v>0</v>
      </c>
      <c r="U1839" s="18">
        <v>0</v>
      </c>
      <c r="V1839" s="18">
        <v>100000</v>
      </c>
      <c r="W1839" t="s" s="19">
        <v>55</v>
      </c>
    </row>
    <row r="1840" ht="20.05" customHeight="1">
      <c r="A1840" s="15">
        <v>115</v>
      </c>
      <c r="B1840" t="s" s="16">
        <f>CONCATENATE($A1840,C1840,G1840,S1840,R1840)</f>
        <v>2099</v>
      </c>
      <c r="C1840" t="s" s="17">
        <v>57</v>
      </c>
      <c r="D1840" s="18">
        <v>5</v>
      </c>
      <c r="E1840" t="s" s="19">
        <v>2085</v>
      </c>
      <c r="F1840" s="18">
        <v>0</v>
      </c>
      <c r="G1840" s="18">
        <v>0</v>
      </c>
      <c r="H1840" t="s" s="19">
        <v>63</v>
      </c>
      <c r="I1840" t="s" s="19">
        <v>1810</v>
      </c>
      <c r="J1840" s="18">
        <v>20260</v>
      </c>
      <c r="K1840" s="18">
        <v>10140</v>
      </c>
      <c r="L1840" s="18">
        <v>34257</v>
      </c>
      <c r="M1840" s="20">
        <v>1805.47</v>
      </c>
      <c r="N1840" s="18">
        <v>4</v>
      </c>
      <c r="O1840" s="18">
        <v>1</v>
      </c>
      <c r="P1840" t="s" s="19">
        <v>35</v>
      </c>
      <c r="Q1840" t="s" s="19">
        <v>35</v>
      </c>
      <c r="R1840" t="s" s="19">
        <v>35</v>
      </c>
      <c r="S1840" t="s" s="19">
        <v>35</v>
      </c>
      <c r="T1840" t="s" s="19">
        <v>35</v>
      </c>
      <c r="U1840" t="s" s="19">
        <v>35</v>
      </c>
      <c r="V1840" t="s" s="19">
        <v>35</v>
      </c>
      <c r="W1840" t="s" s="19">
        <v>35</v>
      </c>
    </row>
    <row r="1841" ht="20.05" customHeight="1">
      <c r="A1841" s="15">
        <v>115</v>
      </c>
      <c r="B1841" t="s" s="16">
        <f>CONCATENATE($A1841,C1841,G1841,S1841,R1841)</f>
        <v>2100</v>
      </c>
      <c r="C1841" t="s" s="17">
        <v>60</v>
      </c>
      <c r="D1841" s="18">
        <v>5</v>
      </c>
      <c r="E1841" t="s" s="19">
        <v>2085</v>
      </c>
      <c r="F1841" s="18">
        <v>0</v>
      </c>
      <c r="G1841" s="18">
        <v>0</v>
      </c>
      <c r="H1841" t="s" s="19">
        <v>63</v>
      </c>
      <c r="I1841" t="s" s="19">
        <v>1810</v>
      </c>
      <c r="J1841" s="18">
        <v>20260</v>
      </c>
      <c r="K1841" s="18">
        <v>10140</v>
      </c>
      <c r="L1841" s="18">
        <v>34257</v>
      </c>
      <c r="M1841" s="20">
        <v>1800.66</v>
      </c>
      <c r="N1841" s="18">
        <v>4</v>
      </c>
      <c r="O1841" s="18">
        <v>1</v>
      </c>
      <c r="P1841" t="s" s="19">
        <v>35</v>
      </c>
      <c r="Q1841" t="s" s="19">
        <v>35</v>
      </c>
      <c r="R1841" t="s" s="19">
        <v>35</v>
      </c>
      <c r="S1841" t="s" s="19">
        <v>35</v>
      </c>
      <c r="T1841" t="s" s="19">
        <v>35</v>
      </c>
      <c r="U1841" t="s" s="19">
        <v>35</v>
      </c>
      <c r="V1841" t="s" s="19">
        <v>35</v>
      </c>
      <c r="W1841" t="s" s="19">
        <v>35</v>
      </c>
    </row>
    <row r="1842" ht="20.05" customHeight="1">
      <c r="A1842" s="15">
        <v>115</v>
      </c>
      <c r="B1842" t="s" s="16">
        <f>CONCATENATE($A1842,C1842,G1842,S1842,R1842)</f>
        <v>2101</v>
      </c>
      <c r="C1842" t="s" s="17">
        <v>62</v>
      </c>
      <c r="D1842" s="18">
        <v>5</v>
      </c>
      <c r="E1842" t="s" s="19">
        <v>2085</v>
      </c>
      <c r="F1842" s="18">
        <v>0</v>
      </c>
      <c r="G1842" s="18">
        <v>0</v>
      </c>
      <c r="H1842" t="s" s="19">
        <v>80</v>
      </c>
      <c r="I1842" t="s" s="19">
        <v>1810</v>
      </c>
      <c r="J1842" s="18">
        <v>15924</v>
      </c>
      <c r="K1842" s="18">
        <v>7972</v>
      </c>
      <c r="L1842" s="18">
        <v>25985</v>
      </c>
      <c r="M1842" s="20">
        <v>4.81839</v>
      </c>
      <c r="N1842" s="18">
        <v>4</v>
      </c>
      <c r="O1842" s="18">
        <v>1</v>
      </c>
      <c r="P1842" t="s" s="19">
        <v>35</v>
      </c>
      <c r="Q1842" t="s" s="19">
        <v>35</v>
      </c>
      <c r="R1842" t="s" s="19">
        <v>35</v>
      </c>
      <c r="S1842" t="s" s="19">
        <v>35</v>
      </c>
      <c r="T1842" t="s" s="19">
        <v>35</v>
      </c>
      <c r="U1842" t="s" s="19">
        <v>35</v>
      </c>
      <c r="V1842" t="s" s="19">
        <v>35</v>
      </c>
      <c r="W1842" t="s" s="19">
        <v>35</v>
      </c>
    </row>
    <row r="1843" ht="20.05" customHeight="1">
      <c r="A1843" s="15">
        <v>116</v>
      </c>
      <c r="B1843" t="s" s="16">
        <f>CONCATENATE($A1843,C1843,G1843,S1843,R1843)</f>
        <v>2102</v>
      </c>
      <c r="C1843" t="s" s="17">
        <v>31</v>
      </c>
      <c r="D1843" s="18">
        <v>5</v>
      </c>
      <c r="E1843" t="s" s="19">
        <v>2103</v>
      </c>
      <c r="F1843" s="18">
        <v>0</v>
      </c>
      <c r="G1843" s="18">
        <v>0</v>
      </c>
      <c r="H1843" t="s" s="19">
        <v>33</v>
      </c>
      <c r="I1843" t="s" s="19">
        <v>2104</v>
      </c>
      <c r="J1843" s="18">
        <v>8712</v>
      </c>
      <c r="K1843" s="18">
        <v>4366</v>
      </c>
      <c r="L1843" s="18">
        <v>12914</v>
      </c>
      <c r="M1843" s="20">
        <v>0.16414</v>
      </c>
      <c r="N1843" s="18">
        <v>8</v>
      </c>
      <c r="O1843" s="18">
        <v>1</v>
      </c>
      <c r="P1843" t="s" s="19">
        <v>35</v>
      </c>
      <c r="Q1843" t="s" s="19">
        <v>35</v>
      </c>
      <c r="R1843" t="s" s="19">
        <v>35</v>
      </c>
      <c r="S1843" t="s" s="19">
        <v>35</v>
      </c>
      <c r="T1843" t="s" s="19">
        <v>35</v>
      </c>
      <c r="U1843" t="s" s="19">
        <v>35</v>
      </c>
      <c r="V1843" t="s" s="19">
        <v>35</v>
      </c>
      <c r="W1843" t="s" s="19">
        <v>35</v>
      </c>
    </row>
    <row r="1844" ht="20.05" customHeight="1">
      <c r="A1844" s="15">
        <v>116</v>
      </c>
      <c r="B1844" t="s" s="16">
        <f>CONCATENATE($A1844,C1844,G1844,S1844,R1844)</f>
        <v>2105</v>
      </c>
      <c r="C1844" t="s" s="17">
        <v>37</v>
      </c>
      <c r="D1844" s="18">
        <v>5</v>
      </c>
      <c r="E1844" t="s" s="19">
        <v>2103</v>
      </c>
      <c r="F1844" s="18">
        <v>0</v>
      </c>
      <c r="G1844" s="18">
        <v>0</v>
      </c>
      <c r="H1844" t="s" s="19">
        <v>33</v>
      </c>
      <c r="I1844" t="s" s="19">
        <v>2104</v>
      </c>
      <c r="J1844" s="18">
        <v>8712</v>
      </c>
      <c r="K1844" s="18">
        <v>4366</v>
      </c>
      <c r="L1844" s="18">
        <v>12914</v>
      </c>
      <c r="M1844" s="20">
        <v>0.298135</v>
      </c>
      <c r="N1844" s="18">
        <v>8</v>
      </c>
      <c r="O1844" s="18">
        <v>1</v>
      </c>
      <c r="P1844" s="18">
        <v>4</v>
      </c>
      <c r="Q1844" s="18">
        <v>3</v>
      </c>
      <c r="R1844" s="18">
        <v>1</v>
      </c>
      <c r="S1844" t="s" s="19">
        <v>38</v>
      </c>
      <c r="T1844" s="18">
        <v>0</v>
      </c>
      <c r="U1844" s="18">
        <v>0</v>
      </c>
      <c r="V1844" s="18">
        <v>100000</v>
      </c>
      <c r="W1844" t="s" s="19">
        <v>39</v>
      </c>
    </row>
    <row r="1845" ht="20.05" customHeight="1">
      <c r="A1845" s="15">
        <v>116</v>
      </c>
      <c r="B1845" t="s" s="16">
        <f>CONCATENATE($A1845,C1845,G1845,S1845,R1845)</f>
        <v>2106</v>
      </c>
      <c r="C1845" t="s" s="17">
        <v>37</v>
      </c>
      <c r="D1845" s="18">
        <v>5</v>
      </c>
      <c r="E1845" t="s" s="19">
        <v>2103</v>
      </c>
      <c r="F1845" s="18">
        <v>0</v>
      </c>
      <c r="G1845" s="18">
        <v>0</v>
      </c>
      <c r="H1845" t="s" s="19">
        <v>33</v>
      </c>
      <c r="I1845" t="s" s="19">
        <v>2104</v>
      </c>
      <c r="J1845" s="18">
        <v>8712</v>
      </c>
      <c r="K1845" s="18">
        <v>4366</v>
      </c>
      <c r="L1845" s="18">
        <v>12914</v>
      </c>
      <c r="M1845" s="20">
        <v>0.182848</v>
      </c>
      <c r="N1845" s="18">
        <v>8</v>
      </c>
      <c r="O1845" s="18">
        <v>1</v>
      </c>
      <c r="P1845" s="18">
        <v>3</v>
      </c>
      <c r="Q1845" s="18">
        <v>2</v>
      </c>
      <c r="R1845" s="18">
        <v>3</v>
      </c>
      <c r="S1845" t="s" s="19">
        <v>38</v>
      </c>
      <c r="T1845" s="18">
        <v>0</v>
      </c>
      <c r="U1845" s="18">
        <v>0</v>
      </c>
      <c r="V1845" s="18">
        <v>100000</v>
      </c>
      <c r="W1845" t="s" s="19">
        <v>39</v>
      </c>
    </row>
    <row r="1846" ht="20.05" customHeight="1">
      <c r="A1846" s="15">
        <v>116</v>
      </c>
      <c r="B1846" t="s" s="16">
        <f>CONCATENATE($A1846,C1846,G1846,S1846,R1846)</f>
        <v>2107</v>
      </c>
      <c r="C1846" t="s" s="17">
        <v>37</v>
      </c>
      <c r="D1846" s="18">
        <v>5</v>
      </c>
      <c r="E1846" t="s" s="19">
        <v>2103</v>
      </c>
      <c r="F1846" s="18">
        <v>0</v>
      </c>
      <c r="G1846" s="18">
        <v>0</v>
      </c>
      <c r="H1846" t="s" s="19">
        <v>33</v>
      </c>
      <c r="I1846" t="s" s="19">
        <v>2104</v>
      </c>
      <c r="J1846" s="18">
        <v>8712</v>
      </c>
      <c r="K1846" s="18">
        <v>4366</v>
      </c>
      <c r="L1846" s="18">
        <v>12914</v>
      </c>
      <c r="M1846" s="20">
        <v>0.181524</v>
      </c>
      <c r="N1846" s="18">
        <v>8</v>
      </c>
      <c r="O1846" s="18">
        <v>1</v>
      </c>
      <c r="P1846" s="18">
        <v>3</v>
      </c>
      <c r="Q1846" s="18">
        <v>2</v>
      </c>
      <c r="R1846" s="18">
        <v>5</v>
      </c>
      <c r="S1846" t="s" s="19">
        <v>38</v>
      </c>
      <c r="T1846" s="18">
        <v>0</v>
      </c>
      <c r="U1846" s="18">
        <v>0</v>
      </c>
      <c r="V1846" s="18">
        <v>100000</v>
      </c>
      <c r="W1846" t="s" s="19">
        <v>39</v>
      </c>
    </row>
    <row r="1847" ht="20.05" customHeight="1">
      <c r="A1847" s="15">
        <v>116</v>
      </c>
      <c r="B1847" t="s" s="16">
        <f>CONCATENATE($A1847,C1847,G1847,S1847,R1847)</f>
        <v>2108</v>
      </c>
      <c r="C1847" t="s" s="17">
        <v>37</v>
      </c>
      <c r="D1847" s="18">
        <v>5</v>
      </c>
      <c r="E1847" t="s" s="19">
        <v>2103</v>
      </c>
      <c r="F1847" s="18">
        <v>0</v>
      </c>
      <c r="G1847" s="18">
        <v>0</v>
      </c>
      <c r="H1847" t="s" s="19">
        <v>33</v>
      </c>
      <c r="I1847" t="s" s="19">
        <v>2104</v>
      </c>
      <c r="J1847" s="18">
        <v>8712</v>
      </c>
      <c r="K1847" s="18">
        <v>4366</v>
      </c>
      <c r="L1847" s="18">
        <v>12914</v>
      </c>
      <c r="M1847" s="20">
        <v>0.298542</v>
      </c>
      <c r="N1847" s="18">
        <v>8</v>
      </c>
      <c r="O1847" s="18">
        <v>1</v>
      </c>
      <c r="P1847" s="18">
        <v>4</v>
      </c>
      <c r="Q1847" s="18">
        <v>3</v>
      </c>
      <c r="R1847" s="18">
        <v>1</v>
      </c>
      <c r="S1847" t="s" s="19">
        <v>43</v>
      </c>
      <c r="T1847" s="18">
        <v>0</v>
      </c>
      <c r="U1847" s="18">
        <v>0</v>
      </c>
      <c r="V1847" s="18">
        <v>100000</v>
      </c>
      <c r="W1847" t="s" s="19">
        <v>39</v>
      </c>
    </row>
    <row r="1848" ht="20.05" customHeight="1">
      <c r="A1848" s="15">
        <v>116</v>
      </c>
      <c r="B1848" t="s" s="16">
        <f>CONCATENATE($A1848,C1848,G1848,S1848,R1848)</f>
        <v>2109</v>
      </c>
      <c r="C1848" t="s" s="17">
        <v>37</v>
      </c>
      <c r="D1848" s="18">
        <v>5</v>
      </c>
      <c r="E1848" t="s" s="19">
        <v>2103</v>
      </c>
      <c r="F1848" s="18">
        <v>0</v>
      </c>
      <c r="G1848" s="18">
        <v>0</v>
      </c>
      <c r="H1848" t="s" s="19">
        <v>33</v>
      </c>
      <c r="I1848" t="s" s="19">
        <v>2104</v>
      </c>
      <c r="J1848" s="18">
        <v>8712</v>
      </c>
      <c r="K1848" s="18">
        <v>4366</v>
      </c>
      <c r="L1848" s="18">
        <v>12914</v>
      </c>
      <c r="M1848" s="20">
        <v>0.179663</v>
      </c>
      <c r="N1848" s="18">
        <v>8</v>
      </c>
      <c r="O1848" s="18">
        <v>1</v>
      </c>
      <c r="P1848" s="18">
        <v>3</v>
      </c>
      <c r="Q1848" s="18">
        <v>2</v>
      </c>
      <c r="R1848" s="18">
        <v>3</v>
      </c>
      <c r="S1848" t="s" s="19">
        <v>43</v>
      </c>
      <c r="T1848" s="18">
        <v>0</v>
      </c>
      <c r="U1848" s="18">
        <v>0</v>
      </c>
      <c r="V1848" s="18">
        <v>100000</v>
      </c>
      <c r="W1848" t="s" s="19">
        <v>39</v>
      </c>
    </row>
    <row r="1849" ht="20.05" customHeight="1">
      <c r="A1849" s="15">
        <v>116</v>
      </c>
      <c r="B1849" t="s" s="16">
        <f>CONCATENATE($A1849,C1849,G1849,S1849,R1849)</f>
        <v>2110</v>
      </c>
      <c r="C1849" t="s" s="17">
        <v>37</v>
      </c>
      <c r="D1849" s="18">
        <v>5</v>
      </c>
      <c r="E1849" t="s" s="19">
        <v>2103</v>
      </c>
      <c r="F1849" s="18">
        <v>0</v>
      </c>
      <c r="G1849" s="18">
        <v>0</v>
      </c>
      <c r="H1849" t="s" s="19">
        <v>33</v>
      </c>
      <c r="I1849" t="s" s="19">
        <v>2104</v>
      </c>
      <c r="J1849" s="18">
        <v>8712</v>
      </c>
      <c r="K1849" s="18">
        <v>4366</v>
      </c>
      <c r="L1849" s="18">
        <v>12914</v>
      </c>
      <c r="M1849" s="20">
        <v>0.17971</v>
      </c>
      <c r="N1849" s="18">
        <v>8</v>
      </c>
      <c r="O1849" s="18">
        <v>1</v>
      </c>
      <c r="P1849" s="18">
        <v>3</v>
      </c>
      <c r="Q1849" s="18">
        <v>2</v>
      </c>
      <c r="R1849" s="18">
        <v>5</v>
      </c>
      <c r="S1849" t="s" s="19">
        <v>43</v>
      </c>
      <c r="T1849" s="18">
        <v>0</v>
      </c>
      <c r="U1849" s="18">
        <v>0</v>
      </c>
      <c r="V1849" s="18">
        <v>100000</v>
      </c>
      <c r="W1849" t="s" s="19">
        <v>39</v>
      </c>
    </row>
    <row r="1850" ht="20.05" customHeight="1">
      <c r="A1850" s="15">
        <v>116</v>
      </c>
      <c r="B1850" t="s" s="16">
        <f>CONCATENATE($A1850,C1850,G1850,S1850,R1850)</f>
        <v>2111</v>
      </c>
      <c r="C1850" t="s" s="17">
        <v>37</v>
      </c>
      <c r="D1850" s="18">
        <v>5</v>
      </c>
      <c r="E1850" t="s" s="19">
        <v>2103</v>
      </c>
      <c r="F1850" s="18">
        <v>0</v>
      </c>
      <c r="G1850" s="18">
        <v>0</v>
      </c>
      <c r="H1850" t="s" s="19">
        <v>33</v>
      </c>
      <c r="I1850" t="s" s="19">
        <v>2104</v>
      </c>
      <c r="J1850" s="18">
        <v>8712</v>
      </c>
      <c r="K1850" s="18">
        <v>4366</v>
      </c>
      <c r="L1850" s="18">
        <v>12914</v>
      </c>
      <c r="M1850" s="20">
        <v>0.299903</v>
      </c>
      <c r="N1850" s="18">
        <v>8</v>
      </c>
      <c r="O1850" s="18">
        <v>1</v>
      </c>
      <c r="P1850" s="18">
        <v>4</v>
      </c>
      <c r="Q1850" s="18">
        <v>3</v>
      </c>
      <c r="R1850" s="18">
        <v>1</v>
      </c>
      <c r="S1850" t="s" s="19">
        <v>47</v>
      </c>
      <c r="T1850" s="18">
        <v>0</v>
      </c>
      <c r="U1850" s="18">
        <v>0</v>
      </c>
      <c r="V1850" s="18">
        <v>100000</v>
      </c>
      <c r="W1850" t="s" s="19">
        <v>39</v>
      </c>
    </row>
    <row r="1851" ht="20.05" customHeight="1">
      <c r="A1851" s="15">
        <v>116</v>
      </c>
      <c r="B1851" t="s" s="16">
        <f>CONCATENATE($A1851,C1851,G1851,S1851,R1851)</f>
        <v>2112</v>
      </c>
      <c r="C1851" t="s" s="17">
        <v>37</v>
      </c>
      <c r="D1851" s="18">
        <v>5</v>
      </c>
      <c r="E1851" t="s" s="19">
        <v>2103</v>
      </c>
      <c r="F1851" s="18">
        <v>0</v>
      </c>
      <c r="G1851" s="18">
        <v>0</v>
      </c>
      <c r="H1851" t="s" s="19">
        <v>33</v>
      </c>
      <c r="I1851" t="s" s="19">
        <v>2104</v>
      </c>
      <c r="J1851" s="18">
        <v>8712</v>
      </c>
      <c r="K1851" s="18">
        <v>4366</v>
      </c>
      <c r="L1851" s="18">
        <v>12914</v>
      </c>
      <c r="M1851" s="20">
        <v>0.182998</v>
      </c>
      <c r="N1851" s="18">
        <v>8</v>
      </c>
      <c r="O1851" s="18">
        <v>1</v>
      </c>
      <c r="P1851" s="18">
        <v>3</v>
      </c>
      <c r="Q1851" s="18">
        <v>2</v>
      </c>
      <c r="R1851" s="18">
        <v>3</v>
      </c>
      <c r="S1851" t="s" s="19">
        <v>47</v>
      </c>
      <c r="T1851" s="18">
        <v>0</v>
      </c>
      <c r="U1851" s="18">
        <v>0</v>
      </c>
      <c r="V1851" s="18">
        <v>100000</v>
      </c>
      <c r="W1851" t="s" s="19">
        <v>39</v>
      </c>
    </row>
    <row r="1852" ht="20.05" customHeight="1">
      <c r="A1852" s="15">
        <v>116</v>
      </c>
      <c r="B1852" t="s" s="16">
        <f>CONCATENATE($A1852,C1852,G1852,S1852,R1852)</f>
        <v>2113</v>
      </c>
      <c r="C1852" t="s" s="17">
        <v>37</v>
      </c>
      <c r="D1852" s="18">
        <v>5</v>
      </c>
      <c r="E1852" t="s" s="19">
        <v>2103</v>
      </c>
      <c r="F1852" s="18">
        <v>0</v>
      </c>
      <c r="G1852" s="18">
        <v>0</v>
      </c>
      <c r="H1852" t="s" s="19">
        <v>33</v>
      </c>
      <c r="I1852" t="s" s="19">
        <v>2104</v>
      </c>
      <c r="J1852" s="18">
        <v>8712</v>
      </c>
      <c r="K1852" s="18">
        <v>4366</v>
      </c>
      <c r="L1852" s="18">
        <v>12914</v>
      </c>
      <c r="M1852" s="20">
        <v>0.180518</v>
      </c>
      <c r="N1852" s="18">
        <v>8</v>
      </c>
      <c r="O1852" s="18">
        <v>1</v>
      </c>
      <c r="P1852" s="18">
        <v>3</v>
      </c>
      <c r="Q1852" s="18">
        <v>2</v>
      </c>
      <c r="R1852" s="18">
        <v>5</v>
      </c>
      <c r="S1852" t="s" s="19">
        <v>47</v>
      </c>
      <c r="T1852" s="18">
        <v>0</v>
      </c>
      <c r="U1852" s="18">
        <v>0</v>
      </c>
      <c r="V1852" s="18">
        <v>100000</v>
      </c>
      <c r="W1852" t="s" s="19">
        <v>39</v>
      </c>
    </row>
    <row r="1853" ht="20.05" customHeight="1">
      <c r="A1853" s="15">
        <v>116</v>
      </c>
      <c r="B1853" t="s" s="16">
        <f>CONCATENATE($A1853,C1853,G1853,S1853,R1853)</f>
        <v>2114</v>
      </c>
      <c r="C1853" t="s" s="17">
        <v>31</v>
      </c>
      <c r="D1853" s="18">
        <v>5</v>
      </c>
      <c r="E1853" t="s" s="19">
        <v>2103</v>
      </c>
      <c r="F1853" s="18">
        <v>0</v>
      </c>
      <c r="G1853" s="18">
        <v>1</v>
      </c>
      <c r="H1853" t="s" s="19">
        <v>33</v>
      </c>
      <c r="I1853" t="s" s="19">
        <v>2104</v>
      </c>
      <c r="J1853" s="18">
        <v>8724</v>
      </c>
      <c r="K1853" s="18">
        <v>4378</v>
      </c>
      <c r="L1853" s="18">
        <v>12938</v>
      </c>
      <c r="M1853" s="20">
        <v>0.163706</v>
      </c>
      <c r="N1853" s="18">
        <v>8</v>
      </c>
      <c r="O1853" s="18">
        <v>1</v>
      </c>
      <c r="P1853" t="s" s="19">
        <v>35</v>
      </c>
      <c r="Q1853" t="s" s="19">
        <v>35</v>
      </c>
      <c r="R1853" t="s" s="19">
        <v>35</v>
      </c>
      <c r="S1853" t="s" s="19">
        <v>35</v>
      </c>
      <c r="T1853" t="s" s="19">
        <v>35</v>
      </c>
      <c r="U1853" t="s" s="19">
        <v>35</v>
      </c>
      <c r="V1853" t="s" s="19">
        <v>35</v>
      </c>
      <c r="W1853" t="s" s="19">
        <v>35</v>
      </c>
    </row>
    <row r="1854" ht="20.05" customHeight="1">
      <c r="A1854" s="15">
        <v>116</v>
      </c>
      <c r="B1854" t="s" s="16">
        <f>CONCATENATE($A1854,C1854,G1854,S1854,R1854)</f>
        <v>2115</v>
      </c>
      <c r="C1854" t="s" s="17">
        <v>52</v>
      </c>
      <c r="D1854" s="18">
        <v>5</v>
      </c>
      <c r="E1854" t="s" s="19">
        <v>2103</v>
      </c>
      <c r="F1854" s="18">
        <v>0</v>
      </c>
      <c r="G1854" s="18">
        <v>1</v>
      </c>
      <c r="H1854" t="s" s="19">
        <v>33</v>
      </c>
      <c r="I1854" t="s" s="19">
        <v>1807</v>
      </c>
      <c r="J1854" s="18">
        <v>1768</v>
      </c>
      <c r="K1854" s="18">
        <v>894</v>
      </c>
      <c r="L1854" s="18">
        <v>1894</v>
      </c>
      <c r="M1854" s="20">
        <v>0.817833</v>
      </c>
      <c r="N1854" s="18">
        <v>8</v>
      </c>
      <c r="O1854" s="18">
        <v>1</v>
      </c>
      <c r="P1854" t="s" s="19">
        <v>35</v>
      </c>
      <c r="Q1854" t="s" s="19">
        <v>35</v>
      </c>
      <c r="R1854" t="s" s="19">
        <v>35</v>
      </c>
      <c r="S1854" t="s" s="19">
        <v>35</v>
      </c>
      <c r="T1854" t="s" s="19">
        <v>35</v>
      </c>
      <c r="U1854" t="s" s="19">
        <v>35</v>
      </c>
      <c r="V1854" t="s" s="19">
        <v>35</v>
      </c>
      <c r="W1854" t="s" s="19">
        <v>35</v>
      </c>
    </row>
    <row r="1855" ht="20.05" customHeight="1">
      <c r="A1855" s="15">
        <v>116</v>
      </c>
      <c r="B1855" t="s" s="16">
        <f>CONCATENATE($A1855,C1855,G1855,S1855,R1855)</f>
        <v>2116</v>
      </c>
      <c r="C1855" t="s" s="17">
        <v>37</v>
      </c>
      <c r="D1855" s="18">
        <v>5</v>
      </c>
      <c r="E1855" t="s" s="19">
        <v>2103</v>
      </c>
      <c r="F1855" s="18">
        <v>0</v>
      </c>
      <c r="G1855" s="18">
        <v>1</v>
      </c>
      <c r="H1855" t="s" s="19">
        <v>33</v>
      </c>
      <c r="I1855" t="s" s="19">
        <v>2104</v>
      </c>
      <c r="J1855" s="18">
        <v>8712</v>
      </c>
      <c r="K1855" s="18">
        <v>4366</v>
      </c>
      <c r="L1855" s="18">
        <v>12914</v>
      </c>
      <c r="M1855" s="20">
        <v>0.180524</v>
      </c>
      <c r="N1855" s="18">
        <v>8</v>
      </c>
      <c r="O1855" s="18">
        <v>1</v>
      </c>
      <c r="P1855" s="18">
        <v>3</v>
      </c>
      <c r="Q1855" s="18">
        <v>2</v>
      </c>
      <c r="R1855" s="18">
        <v>3</v>
      </c>
      <c r="S1855" t="s" s="19">
        <v>43</v>
      </c>
      <c r="T1855" s="18">
        <v>0</v>
      </c>
      <c r="U1855" s="18">
        <v>0</v>
      </c>
      <c r="V1855" s="18">
        <v>100000</v>
      </c>
      <c r="W1855" t="s" s="19">
        <v>55</v>
      </c>
    </row>
    <row r="1856" ht="20.05" customHeight="1">
      <c r="A1856" s="15">
        <v>116</v>
      </c>
      <c r="B1856" t="s" s="16">
        <f>CONCATENATE($A1856,C1856,G1856,S1856,R1856)</f>
        <v>2117</v>
      </c>
      <c r="C1856" t="s" s="17">
        <v>57</v>
      </c>
      <c r="D1856" s="18">
        <v>5</v>
      </c>
      <c r="E1856" t="s" s="19">
        <v>2103</v>
      </c>
      <c r="F1856" s="18">
        <v>0</v>
      </c>
      <c r="G1856" s="18">
        <v>0</v>
      </c>
      <c r="H1856" t="s" s="19">
        <v>80</v>
      </c>
      <c r="I1856" t="s" s="19">
        <v>1810</v>
      </c>
      <c r="J1856" s="18">
        <v>8160</v>
      </c>
      <c r="K1856" s="18">
        <v>4090</v>
      </c>
      <c r="L1856" s="18">
        <v>11628</v>
      </c>
      <c r="M1856" s="20">
        <v>1.19871</v>
      </c>
      <c r="N1856" s="18">
        <v>4</v>
      </c>
      <c r="O1856" s="18">
        <v>1</v>
      </c>
      <c r="P1856" t="s" s="19">
        <v>35</v>
      </c>
      <c r="Q1856" t="s" s="19">
        <v>35</v>
      </c>
      <c r="R1856" t="s" s="19">
        <v>35</v>
      </c>
      <c r="S1856" t="s" s="19">
        <v>35</v>
      </c>
      <c r="T1856" t="s" s="19">
        <v>35</v>
      </c>
      <c r="U1856" t="s" s="19">
        <v>35</v>
      </c>
      <c r="V1856" t="s" s="19">
        <v>35</v>
      </c>
      <c r="W1856" t="s" s="19">
        <v>35</v>
      </c>
    </row>
    <row r="1857" ht="20.05" customHeight="1">
      <c r="A1857" s="15">
        <v>116</v>
      </c>
      <c r="B1857" t="s" s="16">
        <f>CONCATENATE($A1857,C1857,G1857,S1857,R1857)</f>
        <v>2118</v>
      </c>
      <c r="C1857" t="s" s="17">
        <v>60</v>
      </c>
      <c r="D1857" s="18">
        <v>5</v>
      </c>
      <c r="E1857" t="s" s="19">
        <v>2103</v>
      </c>
      <c r="F1857" s="18">
        <v>0</v>
      </c>
      <c r="G1857" s="18">
        <v>0</v>
      </c>
      <c r="H1857" t="s" s="19">
        <v>80</v>
      </c>
      <c r="I1857" t="s" s="19">
        <v>1810</v>
      </c>
      <c r="J1857" s="18">
        <v>8160</v>
      </c>
      <c r="K1857" s="18">
        <v>4090</v>
      </c>
      <c r="L1857" s="18">
        <v>11628</v>
      </c>
      <c r="M1857" s="20">
        <v>0.5872270000000001</v>
      </c>
      <c r="N1857" s="18">
        <v>4</v>
      </c>
      <c r="O1857" s="18">
        <v>1</v>
      </c>
      <c r="P1857" t="s" s="19">
        <v>35</v>
      </c>
      <c r="Q1857" t="s" s="19">
        <v>35</v>
      </c>
      <c r="R1857" t="s" s="19">
        <v>35</v>
      </c>
      <c r="S1857" t="s" s="19">
        <v>35</v>
      </c>
      <c r="T1857" t="s" s="19">
        <v>35</v>
      </c>
      <c r="U1857" t="s" s="19">
        <v>35</v>
      </c>
      <c r="V1857" t="s" s="19">
        <v>35</v>
      </c>
      <c r="W1857" t="s" s="19">
        <v>35</v>
      </c>
    </row>
    <row r="1858" ht="20.05" customHeight="1">
      <c r="A1858" s="15">
        <v>116</v>
      </c>
      <c r="B1858" t="s" s="16">
        <f>CONCATENATE($A1858,C1858,G1858,S1858,R1858)</f>
        <v>2119</v>
      </c>
      <c r="C1858" t="s" s="17">
        <v>62</v>
      </c>
      <c r="D1858" s="18">
        <v>5</v>
      </c>
      <c r="E1858" t="s" s="19">
        <v>2103</v>
      </c>
      <c r="F1858" s="18">
        <v>0</v>
      </c>
      <c r="G1858" s="18">
        <v>0</v>
      </c>
      <c r="H1858" t="s" s="19">
        <v>80</v>
      </c>
      <c r="I1858" t="s" s="19">
        <v>1810</v>
      </c>
      <c r="J1858" s="18">
        <v>8160</v>
      </c>
      <c r="K1858" s="18">
        <v>4090</v>
      </c>
      <c r="L1858" s="18">
        <v>11628</v>
      </c>
      <c r="M1858" s="20">
        <v>0.414927</v>
      </c>
      <c r="N1858" s="18">
        <v>4</v>
      </c>
      <c r="O1858" s="18">
        <v>1</v>
      </c>
      <c r="P1858" t="s" s="19">
        <v>35</v>
      </c>
      <c r="Q1858" t="s" s="19">
        <v>35</v>
      </c>
      <c r="R1858" t="s" s="19">
        <v>35</v>
      </c>
      <c r="S1858" t="s" s="19">
        <v>35</v>
      </c>
      <c r="T1858" t="s" s="19">
        <v>35</v>
      </c>
      <c r="U1858" t="s" s="19">
        <v>35</v>
      </c>
      <c r="V1858" t="s" s="19">
        <v>35</v>
      </c>
      <c r="W1858" t="s" s="19">
        <v>35</v>
      </c>
    </row>
    <row r="1859" ht="20.05" customHeight="1">
      <c r="A1859" s="15">
        <v>117</v>
      </c>
      <c r="B1859" t="s" s="16">
        <f>CONCATENATE($A1859,C1859,G1859,S1859,R1859)</f>
        <v>2120</v>
      </c>
      <c r="C1859" t="s" s="17">
        <v>31</v>
      </c>
      <c r="D1859" s="18">
        <v>5</v>
      </c>
      <c r="E1859" t="s" s="19">
        <v>1919</v>
      </c>
      <c r="F1859" s="18">
        <v>0</v>
      </c>
      <c r="G1859" s="18">
        <v>0</v>
      </c>
      <c r="H1859" t="s" s="19">
        <v>80</v>
      </c>
      <c r="I1859" t="s" s="19">
        <v>2121</v>
      </c>
      <c r="J1859" s="18">
        <v>11244</v>
      </c>
      <c r="K1859" s="18">
        <v>5632</v>
      </c>
      <c r="L1859" s="18">
        <v>17489</v>
      </c>
      <c r="M1859" s="20">
        <v>6.065</v>
      </c>
      <c r="N1859" s="18">
        <v>8</v>
      </c>
      <c r="O1859" s="18">
        <v>1</v>
      </c>
      <c r="P1859" t="s" s="19">
        <v>35</v>
      </c>
      <c r="Q1859" t="s" s="19">
        <v>35</v>
      </c>
      <c r="R1859" t="s" s="19">
        <v>35</v>
      </c>
      <c r="S1859" t="s" s="19">
        <v>35</v>
      </c>
      <c r="T1859" t="s" s="19">
        <v>35</v>
      </c>
      <c r="U1859" t="s" s="19">
        <v>35</v>
      </c>
      <c r="V1859" t="s" s="19">
        <v>35</v>
      </c>
      <c r="W1859" t="s" s="19">
        <v>35</v>
      </c>
    </row>
    <row r="1860" ht="20.05" customHeight="1">
      <c r="A1860" s="15">
        <v>117</v>
      </c>
      <c r="B1860" t="s" s="16">
        <f>CONCATENATE($A1860,C1860,G1860,S1860,R1860)</f>
        <v>2122</v>
      </c>
      <c r="C1860" t="s" s="17">
        <v>37</v>
      </c>
      <c r="D1860" s="18">
        <v>5</v>
      </c>
      <c r="E1860" t="s" s="19">
        <v>1919</v>
      </c>
      <c r="F1860" s="18">
        <v>1</v>
      </c>
      <c r="G1860" s="18">
        <v>0</v>
      </c>
      <c r="H1860" t="s" s="19">
        <v>80</v>
      </c>
      <c r="I1860" t="s" s="19">
        <v>2123</v>
      </c>
      <c r="J1860" s="18">
        <v>10852</v>
      </c>
      <c r="K1860" s="18">
        <v>5436</v>
      </c>
      <c r="L1860" s="18">
        <v>16735</v>
      </c>
      <c r="M1860" s="20">
        <v>20.3617</v>
      </c>
      <c r="N1860" s="18">
        <v>8</v>
      </c>
      <c r="O1860" s="18">
        <v>1</v>
      </c>
      <c r="P1860" s="18">
        <v>6</v>
      </c>
      <c r="Q1860" s="18">
        <v>4</v>
      </c>
      <c r="R1860" s="18">
        <v>1</v>
      </c>
      <c r="S1860" t="s" s="19">
        <v>38</v>
      </c>
      <c r="T1860" s="18">
        <v>0</v>
      </c>
      <c r="U1860" s="18">
        <v>0</v>
      </c>
      <c r="V1860" s="18">
        <v>100000</v>
      </c>
      <c r="W1860" t="s" s="19">
        <v>39</v>
      </c>
    </row>
    <row r="1861" ht="20.05" customHeight="1">
      <c r="A1861" s="15">
        <v>117</v>
      </c>
      <c r="B1861" t="s" s="16">
        <f>CONCATENATE($A1861,C1861,G1861,S1861,R1861)</f>
        <v>2124</v>
      </c>
      <c r="C1861" t="s" s="17">
        <v>37</v>
      </c>
      <c r="D1861" s="18">
        <v>5</v>
      </c>
      <c r="E1861" t="s" s="19">
        <v>1919</v>
      </c>
      <c r="F1861" s="18">
        <v>1</v>
      </c>
      <c r="G1861" s="18">
        <v>0</v>
      </c>
      <c r="H1861" t="s" s="19">
        <v>80</v>
      </c>
      <c r="I1861" t="s" s="19">
        <v>2121</v>
      </c>
      <c r="J1861" s="18">
        <v>11244</v>
      </c>
      <c r="K1861" s="18">
        <v>5632</v>
      </c>
      <c r="L1861" s="18">
        <v>17489</v>
      </c>
      <c r="M1861" s="20">
        <v>5.1846</v>
      </c>
      <c r="N1861" s="18">
        <v>8</v>
      </c>
      <c r="O1861" s="18">
        <v>1</v>
      </c>
      <c r="P1861" s="18">
        <v>4</v>
      </c>
      <c r="Q1861" s="18">
        <v>2</v>
      </c>
      <c r="R1861" s="18">
        <v>3</v>
      </c>
      <c r="S1861" t="s" s="19">
        <v>38</v>
      </c>
      <c r="T1861" s="18">
        <v>0</v>
      </c>
      <c r="U1861" s="18">
        <v>0</v>
      </c>
      <c r="V1861" s="18">
        <v>100000</v>
      </c>
      <c r="W1861" t="s" s="19">
        <v>39</v>
      </c>
    </row>
    <row r="1862" ht="20.05" customHeight="1">
      <c r="A1862" s="15">
        <v>117</v>
      </c>
      <c r="B1862" t="s" s="16">
        <f>CONCATENATE($A1862,C1862,G1862,S1862,R1862)</f>
        <v>2125</v>
      </c>
      <c r="C1862" t="s" s="17">
        <v>37</v>
      </c>
      <c r="D1862" s="18">
        <v>5</v>
      </c>
      <c r="E1862" t="s" s="19">
        <v>1919</v>
      </c>
      <c r="F1862" s="18">
        <v>1</v>
      </c>
      <c r="G1862" s="18">
        <v>0</v>
      </c>
      <c r="H1862" t="s" s="19">
        <v>80</v>
      </c>
      <c r="I1862" t="s" s="19">
        <v>2121</v>
      </c>
      <c r="J1862" s="18">
        <v>11244</v>
      </c>
      <c r="K1862" s="18">
        <v>5632</v>
      </c>
      <c r="L1862" s="18">
        <v>17489</v>
      </c>
      <c r="M1862" s="20">
        <v>5.00923</v>
      </c>
      <c r="N1862" s="18">
        <v>8</v>
      </c>
      <c r="O1862" s="18">
        <v>1</v>
      </c>
      <c r="P1862" s="18">
        <v>3</v>
      </c>
      <c r="Q1862" s="18">
        <v>1</v>
      </c>
      <c r="R1862" s="18">
        <v>5</v>
      </c>
      <c r="S1862" t="s" s="19">
        <v>38</v>
      </c>
      <c r="T1862" s="18">
        <v>0</v>
      </c>
      <c r="U1862" s="18">
        <v>0</v>
      </c>
      <c r="V1862" s="18">
        <v>100000</v>
      </c>
      <c r="W1862" t="s" s="19">
        <v>39</v>
      </c>
    </row>
    <row r="1863" ht="20.05" customHeight="1">
      <c r="A1863" s="15">
        <v>117</v>
      </c>
      <c r="B1863" t="s" s="16">
        <f>CONCATENATE($A1863,C1863,G1863,S1863,R1863)</f>
        <v>2126</v>
      </c>
      <c r="C1863" t="s" s="17">
        <v>37</v>
      </c>
      <c r="D1863" s="18">
        <v>5</v>
      </c>
      <c r="E1863" t="s" s="19">
        <v>1919</v>
      </c>
      <c r="F1863" s="18">
        <v>0</v>
      </c>
      <c r="G1863" s="18">
        <v>0</v>
      </c>
      <c r="H1863" t="s" s="19">
        <v>80</v>
      </c>
      <c r="I1863" t="s" s="19">
        <v>2036</v>
      </c>
      <c r="J1863" s="18">
        <v>8512</v>
      </c>
      <c r="K1863" s="18">
        <v>4266</v>
      </c>
      <c r="L1863" s="18">
        <v>12376</v>
      </c>
      <c r="M1863" s="20">
        <v>1.09067</v>
      </c>
      <c r="N1863" s="18">
        <v>8</v>
      </c>
      <c r="O1863" s="18">
        <v>1</v>
      </c>
      <c r="P1863" s="18">
        <v>3</v>
      </c>
      <c r="Q1863" s="18">
        <v>1</v>
      </c>
      <c r="R1863" s="18">
        <v>1</v>
      </c>
      <c r="S1863" t="s" s="19">
        <v>43</v>
      </c>
      <c r="T1863" s="18">
        <v>0</v>
      </c>
      <c r="U1863" s="18">
        <v>0</v>
      </c>
      <c r="V1863" s="18">
        <v>100000</v>
      </c>
      <c r="W1863" t="s" s="19">
        <v>39</v>
      </c>
    </row>
    <row r="1864" ht="20.05" customHeight="1">
      <c r="A1864" s="15">
        <v>117</v>
      </c>
      <c r="B1864" t="s" s="16">
        <f>CONCATENATE($A1864,C1864,G1864,S1864,R1864)</f>
        <v>2127</v>
      </c>
      <c r="C1864" t="s" s="17">
        <v>37</v>
      </c>
      <c r="D1864" s="18">
        <v>5</v>
      </c>
      <c r="E1864" t="s" s="19">
        <v>1919</v>
      </c>
      <c r="F1864" s="18">
        <v>1</v>
      </c>
      <c r="G1864" s="18">
        <v>0</v>
      </c>
      <c r="H1864" t="s" s="19">
        <v>80</v>
      </c>
      <c r="I1864" t="s" s="19">
        <v>2128</v>
      </c>
      <c r="J1864" s="18">
        <v>10460</v>
      </c>
      <c r="K1864" s="18">
        <v>5240</v>
      </c>
      <c r="L1864" s="18">
        <v>16021</v>
      </c>
      <c r="M1864" s="20">
        <v>1.79188</v>
      </c>
      <c r="N1864" s="18">
        <v>8</v>
      </c>
      <c r="O1864" s="18">
        <v>1</v>
      </c>
      <c r="P1864" s="18">
        <v>3</v>
      </c>
      <c r="Q1864" s="18">
        <v>1</v>
      </c>
      <c r="R1864" s="18">
        <v>3</v>
      </c>
      <c r="S1864" t="s" s="19">
        <v>43</v>
      </c>
      <c r="T1864" s="18">
        <v>0</v>
      </c>
      <c r="U1864" s="18">
        <v>0</v>
      </c>
      <c r="V1864" s="18">
        <v>100000</v>
      </c>
      <c r="W1864" t="s" s="19">
        <v>39</v>
      </c>
    </row>
    <row r="1865" ht="20.05" customHeight="1">
      <c r="A1865" s="15">
        <v>117</v>
      </c>
      <c r="B1865" t="s" s="16">
        <f>CONCATENATE($A1865,C1865,G1865,S1865,R1865)</f>
        <v>2129</v>
      </c>
      <c r="C1865" t="s" s="17">
        <v>37</v>
      </c>
      <c r="D1865" s="18">
        <v>5</v>
      </c>
      <c r="E1865" t="s" s="19">
        <v>1919</v>
      </c>
      <c r="F1865" s="18">
        <v>1</v>
      </c>
      <c r="G1865" s="18">
        <v>0</v>
      </c>
      <c r="H1865" t="s" s="19">
        <v>80</v>
      </c>
      <c r="I1865" t="s" s="19">
        <v>2121</v>
      </c>
      <c r="J1865" s="18">
        <v>11244</v>
      </c>
      <c r="K1865" s="18">
        <v>5632</v>
      </c>
      <c r="L1865" s="18">
        <v>17489</v>
      </c>
      <c r="M1865" s="20">
        <v>2.81147</v>
      </c>
      <c r="N1865" s="18">
        <v>8</v>
      </c>
      <c r="O1865" s="18">
        <v>1</v>
      </c>
      <c r="P1865" s="18">
        <v>3</v>
      </c>
      <c r="Q1865" s="18">
        <v>1</v>
      </c>
      <c r="R1865" s="18">
        <v>5</v>
      </c>
      <c r="S1865" t="s" s="19">
        <v>43</v>
      </c>
      <c r="T1865" s="18">
        <v>0</v>
      </c>
      <c r="U1865" s="18">
        <v>0</v>
      </c>
      <c r="V1865" s="18">
        <v>100000</v>
      </c>
      <c r="W1865" t="s" s="19">
        <v>39</v>
      </c>
    </row>
    <row r="1866" ht="20.05" customHeight="1">
      <c r="A1866" s="15">
        <v>117</v>
      </c>
      <c r="B1866" t="s" s="16">
        <f>CONCATENATE($A1866,C1866,G1866,S1866,R1866)</f>
        <v>2130</v>
      </c>
      <c r="C1866" t="s" s="17">
        <v>37</v>
      </c>
      <c r="D1866" s="18">
        <v>5</v>
      </c>
      <c r="E1866" t="s" s="19">
        <v>1919</v>
      </c>
      <c r="F1866" s="18">
        <v>1</v>
      </c>
      <c r="G1866" s="18">
        <v>0</v>
      </c>
      <c r="H1866" t="s" s="19">
        <v>80</v>
      </c>
      <c r="I1866" t="s" s="19">
        <v>2036</v>
      </c>
      <c r="J1866" s="18">
        <v>8512</v>
      </c>
      <c r="K1866" s="18">
        <v>4266</v>
      </c>
      <c r="L1866" s="18">
        <v>12302</v>
      </c>
      <c r="M1866" s="20">
        <v>0.339057</v>
      </c>
      <c r="N1866" s="18">
        <v>8</v>
      </c>
      <c r="O1866" s="18">
        <v>1</v>
      </c>
      <c r="P1866" s="18">
        <v>3</v>
      </c>
      <c r="Q1866" s="18">
        <v>1</v>
      </c>
      <c r="R1866" s="18">
        <v>1</v>
      </c>
      <c r="S1866" t="s" s="19">
        <v>47</v>
      </c>
      <c r="T1866" s="18">
        <v>0</v>
      </c>
      <c r="U1866" s="18">
        <v>0</v>
      </c>
      <c r="V1866" s="18">
        <v>100000</v>
      </c>
      <c r="W1866" t="s" s="19">
        <v>39</v>
      </c>
    </row>
    <row r="1867" ht="20.05" customHeight="1">
      <c r="A1867" s="15">
        <v>117</v>
      </c>
      <c r="B1867" t="s" s="16">
        <f>CONCATENATE($A1867,C1867,G1867,S1867,R1867)</f>
        <v>2131</v>
      </c>
      <c r="C1867" t="s" s="17">
        <v>37</v>
      </c>
      <c r="D1867" s="18">
        <v>5</v>
      </c>
      <c r="E1867" t="s" s="19">
        <v>1919</v>
      </c>
      <c r="F1867" s="18">
        <v>0</v>
      </c>
      <c r="G1867" s="18">
        <v>0</v>
      </c>
      <c r="H1867" t="s" s="19">
        <v>80</v>
      </c>
      <c r="I1867" t="s" s="19">
        <v>2128</v>
      </c>
      <c r="J1867" s="18">
        <v>10460</v>
      </c>
      <c r="K1867" s="18">
        <v>5240</v>
      </c>
      <c r="L1867" s="18">
        <v>15993</v>
      </c>
      <c r="M1867" s="20">
        <v>27.8084</v>
      </c>
      <c r="N1867" s="18">
        <v>8</v>
      </c>
      <c r="O1867" s="18">
        <v>1</v>
      </c>
      <c r="P1867" s="18">
        <v>3</v>
      </c>
      <c r="Q1867" s="18">
        <v>1</v>
      </c>
      <c r="R1867" s="18">
        <v>3</v>
      </c>
      <c r="S1867" t="s" s="19">
        <v>47</v>
      </c>
      <c r="T1867" s="18">
        <v>0</v>
      </c>
      <c r="U1867" s="18">
        <v>0</v>
      </c>
      <c r="V1867" s="18">
        <v>100000</v>
      </c>
      <c r="W1867" t="s" s="19">
        <v>39</v>
      </c>
    </row>
    <row r="1868" ht="20.05" customHeight="1">
      <c r="A1868" s="15">
        <v>117</v>
      </c>
      <c r="B1868" t="s" s="16">
        <f>CONCATENATE($A1868,C1868,G1868,S1868,R1868)</f>
        <v>2132</v>
      </c>
      <c r="C1868" t="s" s="17">
        <v>37</v>
      </c>
      <c r="D1868" s="18">
        <v>5</v>
      </c>
      <c r="E1868" t="s" s="19">
        <v>1919</v>
      </c>
      <c r="F1868" s="18">
        <v>0</v>
      </c>
      <c r="G1868" s="18">
        <v>0</v>
      </c>
      <c r="H1868" t="s" s="19">
        <v>80</v>
      </c>
      <c r="I1868" t="s" s="19">
        <v>2121</v>
      </c>
      <c r="J1868" s="18">
        <v>11244</v>
      </c>
      <c r="K1868" s="18">
        <v>5632</v>
      </c>
      <c r="L1868" s="18">
        <v>17489</v>
      </c>
      <c r="M1868" s="20">
        <v>3.08503</v>
      </c>
      <c r="N1868" s="18">
        <v>8</v>
      </c>
      <c r="O1868" s="18">
        <v>1</v>
      </c>
      <c r="P1868" s="18">
        <v>3</v>
      </c>
      <c r="Q1868" s="18">
        <v>1</v>
      </c>
      <c r="R1868" s="18">
        <v>5</v>
      </c>
      <c r="S1868" t="s" s="19">
        <v>47</v>
      </c>
      <c r="T1868" s="18">
        <v>0</v>
      </c>
      <c r="U1868" s="18">
        <v>0</v>
      </c>
      <c r="V1868" s="18">
        <v>100000</v>
      </c>
      <c r="W1868" t="s" s="19">
        <v>39</v>
      </c>
    </row>
    <row r="1869" ht="20.05" customHeight="1">
      <c r="A1869" s="15">
        <v>117</v>
      </c>
      <c r="B1869" t="s" s="16">
        <f>CONCATENATE($A1869,C1869,G1869,S1869,R1869)</f>
        <v>2133</v>
      </c>
      <c r="C1869" t="s" s="17">
        <v>31</v>
      </c>
      <c r="D1869" s="18">
        <v>5</v>
      </c>
      <c r="E1869" t="s" s="19">
        <v>1919</v>
      </c>
      <c r="F1869" s="18">
        <v>1</v>
      </c>
      <c r="G1869" s="18">
        <v>1</v>
      </c>
      <c r="H1869" t="s" s="19">
        <v>80</v>
      </c>
      <c r="I1869" t="s" s="19">
        <v>2121</v>
      </c>
      <c r="J1869" s="18">
        <v>11261</v>
      </c>
      <c r="K1869" s="18">
        <v>5649</v>
      </c>
      <c r="L1869" s="18">
        <v>17523</v>
      </c>
      <c r="M1869" s="20">
        <v>4.20155</v>
      </c>
      <c r="N1869" s="18">
        <v>8</v>
      </c>
      <c r="O1869" s="18">
        <v>1</v>
      </c>
      <c r="P1869" t="s" s="19">
        <v>35</v>
      </c>
      <c r="Q1869" t="s" s="19">
        <v>35</v>
      </c>
      <c r="R1869" t="s" s="19">
        <v>35</v>
      </c>
      <c r="S1869" t="s" s="19">
        <v>35</v>
      </c>
      <c r="T1869" t="s" s="19">
        <v>35</v>
      </c>
      <c r="U1869" t="s" s="19">
        <v>35</v>
      </c>
      <c r="V1869" t="s" s="19">
        <v>35</v>
      </c>
      <c r="W1869" t="s" s="19">
        <v>35</v>
      </c>
    </row>
    <row r="1870" ht="20.05" customHeight="1">
      <c r="A1870" s="15">
        <v>117</v>
      </c>
      <c r="B1870" t="s" s="16">
        <f>CONCATENATE($A1870,C1870,G1870,S1870,R1870)</f>
        <v>2134</v>
      </c>
      <c r="C1870" t="s" s="17">
        <v>52</v>
      </c>
      <c r="D1870" s="18">
        <v>5</v>
      </c>
      <c r="E1870" t="s" s="19">
        <v>1919</v>
      </c>
      <c r="F1870" s="18">
        <v>1</v>
      </c>
      <c r="G1870" s="18">
        <v>1</v>
      </c>
      <c r="H1870" t="s" s="19">
        <v>80</v>
      </c>
      <c r="I1870" t="s" s="19">
        <v>1807</v>
      </c>
      <c r="J1870" s="18">
        <v>1916</v>
      </c>
      <c r="K1870" s="18">
        <v>968</v>
      </c>
      <c r="L1870" s="18">
        <v>2057</v>
      </c>
      <c r="M1870" s="20">
        <v>2.48069</v>
      </c>
      <c r="N1870" s="18">
        <v>8</v>
      </c>
      <c r="O1870" s="18">
        <v>1</v>
      </c>
      <c r="P1870" t="s" s="19">
        <v>35</v>
      </c>
      <c r="Q1870" t="s" s="19">
        <v>35</v>
      </c>
      <c r="R1870" t="s" s="19">
        <v>35</v>
      </c>
      <c r="S1870" t="s" s="19">
        <v>35</v>
      </c>
      <c r="T1870" t="s" s="19">
        <v>35</v>
      </c>
      <c r="U1870" t="s" s="19">
        <v>35</v>
      </c>
      <c r="V1870" t="s" s="19">
        <v>35</v>
      </c>
      <c r="W1870" t="s" s="19">
        <v>35</v>
      </c>
    </row>
    <row r="1871" ht="20.05" customHeight="1">
      <c r="A1871" s="15">
        <v>117</v>
      </c>
      <c r="B1871" t="s" s="16">
        <f>CONCATENATE($A1871,C1871,G1871,S1871,R1871)</f>
        <v>2135</v>
      </c>
      <c r="C1871" t="s" s="17">
        <v>37</v>
      </c>
      <c r="D1871" s="18">
        <v>5</v>
      </c>
      <c r="E1871" t="s" s="19">
        <v>1919</v>
      </c>
      <c r="F1871" s="18">
        <v>1</v>
      </c>
      <c r="G1871" s="18">
        <v>1</v>
      </c>
      <c r="H1871" t="s" s="19">
        <v>80</v>
      </c>
      <c r="I1871" t="s" s="19">
        <v>2128</v>
      </c>
      <c r="J1871" s="18">
        <v>10460</v>
      </c>
      <c r="K1871" s="18">
        <v>5240</v>
      </c>
      <c r="L1871" s="18">
        <v>16021</v>
      </c>
      <c r="M1871" s="20">
        <v>1.79776</v>
      </c>
      <c r="N1871" s="18">
        <v>8</v>
      </c>
      <c r="O1871" s="18">
        <v>1</v>
      </c>
      <c r="P1871" s="18">
        <v>3</v>
      </c>
      <c r="Q1871" s="18">
        <v>1</v>
      </c>
      <c r="R1871" s="18">
        <v>3</v>
      </c>
      <c r="S1871" t="s" s="19">
        <v>43</v>
      </c>
      <c r="T1871" s="18">
        <v>0</v>
      </c>
      <c r="U1871" s="18">
        <v>0</v>
      </c>
      <c r="V1871" s="18">
        <v>100000</v>
      </c>
      <c r="W1871" t="s" s="19">
        <v>55</v>
      </c>
    </row>
    <row r="1872" ht="20.05" customHeight="1">
      <c r="A1872" s="15">
        <v>117</v>
      </c>
      <c r="B1872" t="s" s="16">
        <f>CONCATENATE($A1872,C1872,G1872,S1872,R1872)</f>
        <v>2136</v>
      </c>
      <c r="C1872" t="s" s="17">
        <v>57</v>
      </c>
      <c r="D1872" s="18">
        <v>5</v>
      </c>
      <c r="E1872" t="s" s="19">
        <v>1919</v>
      </c>
      <c r="F1872" s="18">
        <v>0</v>
      </c>
      <c r="G1872" s="18">
        <v>0</v>
      </c>
      <c r="H1872" t="s" s="19">
        <v>80</v>
      </c>
      <c r="I1872" t="s" s="19">
        <v>1810</v>
      </c>
      <c r="J1872" s="18">
        <v>9784</v>
      </c>
      <c r="K1872" s="18">
        <v>4902</v>
      </c>
      <c r="L1872" s="18">
        <v>14880</v>
      </c>
      <c r="M1872" s="20">
        <v>807.03</v>
      </c>
      <c r="N1872" s="18">
        <v>4</v>
      </c>
      <c r="O1872" s="18">
        <v>1</v>
      </c>
      <c r="P1872" t="s" s="19">
        <v>35</v>
      </c>
      <c r="Q1872" t="s" s="19">
        <v>35</v>
      </c>
      <c r="R1872" t="s" s="19">
        <v>35</v>
      </c>
      <c r="S1872" t="s" s="19">
        <v>35</v>
      </c>
      <c r="T1872" t="s" s="19">
        <v>35</v>
      </c>
      <c r="U1872" t="s" s="19">
        <v>35</v>
      </c>
      <c r="V1872" t="s" s="19">
        <v>35</v>
      </c>
      <c r="W1872" t="s" s="19">
        <v>35</v>
      </c>
    </row>
    <row r="1873" ht="20.05" customHeight="1">
      <c r="A1873" s="15">
        <v>117</v>
      </c>
      <c r="B1873" t="s" s="16">
        <f>CONCATENATE($A1873,C1873,G1873,S1873,R1873)</f>
        <v>2137</v>
      </c>
      <c r="C1873" t="s" s="17">
        <v>60</v>
      </c>
      <c r="D1873" s="18">
        <v>5</v>
      </c>
      <c r="E1873" t="s" s="19">
        <v>1919</v>
      </c>
      <c r="F1873" s="18">
        <v>0</v>
      </c>
      <c r="G1873" s="18">
        <v>0</v>
      </c>
      <c r="H1873" t="s" s="19">
        <v>80</v>
      </c>
      <c r="I1873" t="s" s="19">
        <v>1810</v>
      </c>
      <c r="J1873" s="18">
        <v>9784</v>
      </c>
      <c r="K1873" s="18">
        <v>4902</v>
      </c>
      <c r="L1873" s="18">
        <v>14880</v>
      </c>
      <c r="M1873" s="20">
        <v>798.6079999999999</v>
      </c>
      <c r="N1873" s="18">
        <v>4</v>
      </c>
      <c r="O1873" s="18">
        <v>1</v>
      </c>
      <c r="P1873" t="s" s="19">
        <v>35</v>
      </c>
      <c r="Q1873" t="s" s="19">
        <v>35</v>
      </c>
      <c r="R1873" t="s" s="19">
        <v>35</v>
      </c>
      <c r="S1873" t="s" s="19">
        <v>35</v>
      </c>
      <c r="T1873" t="s" s="19">
        <v>35</v>
      </c>
      <c r="U1873" t="s" s="19">
        <v>35</v>
      </c>
      <c r="V1873" t="s" s="19">
        <v>35</v>
      </c>
      <c r="W1873" t="s" s="19">
        <v>35</v>
      </c>
    </row>
    <row r="1874" ht="20.05" customHeight="1">
      <c r="A1874" s="15">
        <v>117</v>
      </c>
      <c r="B1874" t="s" s="16">
        <f>CONCATENATE($A1874,C1874,G1874,S1874,R1874)</f>
        <v>2138</v>
      </c>
      <c r="C1874" t="s" s="17">
        <v>62</v>
      </c>
      <c r="D1874" s="18">
        <v>5</v>
      </c>
      <c r="E1874" t="s" s="19">
        <v>1919</v>
      </c>
      <c r="F1874" s="18">
        <v>0</v>
      </c>
      <c r="G1874" s="18">
        <v>0</v>
      </c>
      <c r="H1874" t="s" s="19">
        <v>63</v>
      </c>
      <c r="I1874" t="s" s="19">
        <v>1810</v>
      </c>
      <c r="J1874" s="18">
        <v>10128</v>
      </c>
      <c r="K1874" s="18">
        <v>5074</v>
      </c>
      <c r="L1874" s="18">
        <v>15526</v>
      </c>
      <c r="M1874" s="20">
        <v>1800.16</v>
      </c>
      <c r="N1874" s="18">
        <v>4</v>
      </c>
      <c r="O1874" s="18">
        <v>1</v>
      </c>
      <c r="P1874" t="s" s="19">
        <v>35</v>
      </c>
      <c r="Q1874" t="s" s="19">
        <v>35</v>
      </c>
      <c r="R1874" t="s" s="19">
        <v>35</v>
      </c>
      <c r="S1874" t="s" s="19">
        <v>35</v>
      </c>
      <c r="T1874" t="s" s="19">
        <v>35</v>
      </c>
      <c r="U1874" t="s" s="19">
        <v>35</v>
      </c>
      <c r="V1874" t="s" s="19">
        <v>35</v>
      </c>
      <c r="W1874" t="s" s="19">
        <v>35</v>
      </c>
    </row>
    <row r="1875" ht="20.05" customHeight="1">
      <c r="A1875" s="15">
        <v>118</v>
      </c>
      <c r="B1875" t="s" s="16">
        <f>CONCATENATE($A1875,C1875,G1875,S1875,R1875)</f>
        <v>2139</v>
      </c>
      <c r="C1875" t="s" s="17">
        <v>31</v>
      </c>
      <c r="D1875" s="18">
        <v>5</v>
      </c>
      <c r="E1875" t="s" s="19">
        <v>2036</v>
      </c>
      <c r="F1875" s="18">
        <v>0</v>
      </c>
      <c r="G1875" s="18">
        <v>0</v>
      </c>
      <c r="H1875" t="s" s="19">
        <v>33</v>
      </c>
      <c r="I1875" t="s" s="19">
        <v>2140</v>
      </c>
      <c r="J1875" s="18">
        <v>9900</v>
      </c>
      <c r="K1875" s="18">
        <v>4960</v>
      </c>
      <c r="L1875" s="18">
        <v>15067</v>
      </c>
      <c r="M1875" s="20">
        <v>0.196826</v>
      </c>
      <c r="N1875" s="18">
        <v>8</v>
      </c>
      <c r="O1875" s="18">
        <v>1</v>
      </c>
      <c r="P1875" t="s" s="19">
        <v>35</v>
      </c>
      <c r="Q1875" t="s" s="19">
        <v>35</v>
      </c>
      <c r="R1875" t="s" s="19">
        <v>35</v>
      </c>
      <c r="S1875" t="s" s="19">
        <v>35</v>
      </c>
      <c r="T1875" t="s" s="19">
        <v>35</v>
      </c>
      <c r="U1875" t="s" s="19">
        <v>35</v>
      </c>
      <c r="V1875" t="s" s="19">
        <v>35</v>
      </c>
      <c r="W1875" t="s" s="19">
        <v>35</v>
      </c>
    </row>
    <row r="1876" ht="20.05" customHeight="1">
      <c r="A1876" s="15">
        <v>118</v>
      </c>
      <c r="B1876" t="s" s="16">
        <f>CONCATENATE($A1876,C1876,G1876,S1876,R1876)</f>
        <v>2141</v>
      </c>
      <c r="C1876" t="s" s="17">
        <v>37</v>
      </c>
      <c r="D1876" s="18">
        <v>5</v>
      </c>
      <c r="E1876" t="s" s="19">
        <v>2036</v>
      </c>
      <c r="F1876" s="18">
        <v>0</v>
      </c>
      <c r="G1876" s="18">
        <v>0</v>
      </c>
      <c r="H1876" t="s" s="19">
        <v>33</v>
      </c>
      <c r="I1876" t="s" s="19">
        <v>2140</v>
      </c>
      <c r="J1876" s="18">
        <v>9900</v>
      </c>
      <c r="K1876" s="18">
        <v>4960</v>
      </c>
      <c r="L1876" s="18">
        <v>15067</v>
      </c>
      <c r="M1876" s="20">
        <v>0.468519</v>
      </c>
      <c r="N1876" s="18">
        <v>8</v>
      </c>
      <c r="O1876" s="18">
        <v>1</v>
      </c>
      <c r="P1876" s="18">
        <v>5</v>
      </c>
      <c r="Q1876" s="18">
        <v>4</v>
      </c>
      <c r="R1876" s="18">
        <v>1</v>
      </c>
      <c r="S1876" t="s" s="19">
        <v>38</v>
      </c>
      <c r="T1876" s="18">
        <v>0</v>
      </c>
      <c r="U1876" s="18">
        <v>0</v>
      </c>
      <c r="V1876" s="18">
        <v>100000</v>
      </c>
      <c r="W1876" t="s" s="19">
        <v>39</v>
      </c>
    </row>
    <row r="1877" ht="20.05" customHeight="1">
      <c r="A1877" s="15">
        <v>118</v>
      </c>
      <c r="B1877" t="s" s="16">
        <f>CONCATENATE($A1877,C1877,G1877,S1877,R1877)</f>
        <v>2142</v>
      </c>
      <c r="C1877" t="s" s="17">
        <v>37</v>
      </c>
      <c r="D1877" s="18">
        <v>5</v>
      </c>
      <c r="E1877" t="s" s="19">
        <v>2036</v>
      </c>
      <c r="F1877" s="18">
        <v>0</v>
      </c>
      <c r="G1877" s="18">
        <v>0</v>
      </c>
      <c r="H1877" t="s" s="19">
        <v>33</v>
      </c>
      <c r="I1877" t="s" s="19">
        <v>2140</v>
      </c>
      <c r="J1877" s="18">
        <v>9900</v>
      </c>
      <c r="K1877" s="18">
        <v>4960</v>
      </c>
      <c r="L1877" s="18">
        <v>15067</v>
      </c>
      <c r="M1877" s="20">
        <v>0.219038</v>
      </c>
      <c r="N1877" s="18">
        <v>8</v>
      </c>
      <c r="O1877" s="18">
        <v>1</v>
      </c>
      <c r="P1877" s="18">
        <v>3</v>
      </c>
      <c r="Q1877" s="18">
        <v>2</v>
      </c>
      <c r="R1877" s="18">
        <v>3</v>
      </c>
      <c r="S1877" t="s" s="19">
        <v>38</v>
      </c>
      <c r="T1877" s="18">
        <v>0</v>
      </c>
      <c r="U1877" s="18">
        <v>0</v>
      </c>
      <c r="V1877" s="18">
        <v>100000</v>
      </c>
      <c r="W1877" t="s" s="19">
        <v>39</v>
      </c>
    </row>
    <row r="1878" ht="20.05" customHeight="1">
      <c r="A1878" s="15">
        <v>118</v>
      </c>
      <c r="B1878" t="s" s="16">
        <f>CONCATENATE($A1878,C1878,G1878,S1878,R1878)</f>
        <v>2143</v>
      </c>
      <c r="C1878" t="s" s="17">
        <v>37</v>
      </c>
      <c r="D1878" s="18">
        <v>5</v>
      </c>
      <c r="E1878" t="s" s="19">
        <v>2036</v>
      </c>
      <c r="F1878" s="18">
        <v>0</v>
      </c>
      <c r="G1878" s="18">
        <v>0</v>
      </c>
      <c r="H1878" t="s" s="19">
        <v>33</v>
      </c>
      <c r="I1878" t="s" s="19">
        <v>2140</v>
      </c>
      <c r="J1878" s="18">
        <v>9900</v>
      </c>
      <c r="K1878" s="18">
        <v>4960</v>
      </c>
      <c r="L1878" s="18">
        <v>15067</v>
      </c>
      <c r="M1878" s="20">
        <v>0.217885</v>
      </c>
      <c r="N1878" s="18">
        <v>8</v>
      </c>
      <c r="O1878" s="18">
        <v>1</v>
      </c>
      <c r="P1878" s="18">
        <v>3</v>
      </c>
      <c r="Q1878" s="18">
        <v>2</v>
      </c>
      <c r="R1878" s="18">
        <v>5</v>
      </c>
      <c r="S1878" t="s" s="19">
        <v>38</v>
      </c>
      <c r="T1878" s="18">
        <v>0</v>
      </c>
      <c r="U1878" s="18">
        <v>0</v>
      </c>
      <c r="V1878" s="18">
        <v>100000</v>
      </c>
      <c r="W1878" t="s" s="19">
        <v>39</v>
      </c>
    </row>
    <row r="1879" ht="20.05" customHeight="1">
      <c r="A1879" s="15">
        <v>118</v>
      </c>
      <c r="B1879" t="s" s="16">
        <f>CONCATENATE($A1879,C1879,G1879,S1879,R1879)</f>
        <v>2144</v>
      </c>
      <c r="C1879" t="s" s="17">
        <v>37</v>
      </c>
      <c r="D1879" s="18">
        <v>5</v>
      </c>
      <c r="E1879" t="s" s="19">
        <v>2036</v>
      </c>
      <c r="F1879" s="18">
        <v>0</v>
      </c>
      <c r="G1879" s="18">
        <v>0</v>
      </c>
      <c r="H1879" t="s" s="19">
        <v>33</v>
      </c>
      <c r="I1879" t="s" s="19">
        <v>2140</v>
      </c>
      <c r="J1879" s="18">
        <v>9900</v>
      </c>
      <c r="K1879" s="18">
        <v>4960</v>
      </c>
      <c r="L1879" s="18">
        <v>15067</v>
      </c>
      <c r="M1879" s="20">
        <v>0.479866</v>
      </c>
      <c r="N1879" s="18">
        <v>8</v>
      </c>
      <c r="O1879" s="18">
        <v>1</v>
      </c>
      <c r="P1879" s="18">
        <v>5</v>
      </c>
      <c r="Q1879" s="18">
        <v>4</v>
      </c>
      <c r="R1879" s="18">
        <v>1</v>
      </c>
      <c r="S1879" t="s" s="19">
        <v>43</v>
      </c>
      <c r="T1879" s="18">
        <v>0</v>
      </c>
      <c r="U1879" s="18">
        <v>0</v>
      </c>
      <c r="V1879" s="18">
        <v>100000</v>
      </c>
      <c r="W1879" t="s" s="19">
        <v>39</v>
      </c>
    </row>
    <row r="1880" ht="20.05" customHeight="1">
      <c r="A1880" s="15">
        <v>118</v>
      </c>
      <c r="B1880" t="s" s="16">
        <f>CONCATENATE($A1880,C1880,G1880,S1880,R1880)</f>
        <v>2145</v>
      </c>
      <c r="C1880" t="s" s="17">
        <v>37</v>
      </c>
      <c r="D1880" s="18">
        <v>5</v>
      </c>
      <c r="E1880" t="s" s="19">
        <v>2036</v>
      </c>
      <c r="F1880" s="18">
        <v>0</v>
      </c>
      <c r="G1880" s="18">
        <v>0</v>
      </c>
      <c r="H1880" t="s" s="19">
        <v>33</v>
      </c>
      <c r="I1880" t="s" s="19">
        <v>2140</v>
      </c>
      <c r="J1880" s="18">
        <v>9900</v>
      </c>
      <c r="K1880" s="18">
        <v>4960</v>
      </c>
      <c r="L1880" s="18">
        <v>15067</v>
      </c>
      <c r="M1880" s="20">
        <v>0.218379</v>
      </c>
      <c r="N1880" s="18">
        <v>8</v>
      </c>
      <c r="O1880" s="18">
        <v>1</v>
      </c>
      <c r="P1880" s="18">
        <v>3</v>
      </c>
      <c r="Q1880" s="18">
        <v>2</v>
      </c>
      <c r="R1880" s="18">
        <v>3</v>
      </c>
      <c r="S1880" t="s" s="19">
        <v>43</v>
      </c>
      <c r="T1880" s="18">
        <v>0</v>
      </c>
      <c r="U1880" s="18">
        <v>0</v>
      </c>
      <c r="V1880" s="18">
        <v>100000</v>
      </c>
      <c r="W1880" t="s" s="19">
        <v>39</v>
      </c>
    </row>
    <row r="1881" ht="20.05" customHeight="1">
      <c r="A1881" s="15">
        <v>118</v>
      </c>
      <c r="B1881" t="s" s="16">
        <f>CONCATENATE($A1881,C1881,G1881,S1881,R1881)</f>
        <v>2146</v>
      </c>
      <c r="C1881" t="s" s="17">
        <v>37</v>
      </c>
      <c r="D1881" s="18">
        <v>5</v>
      </c>
      <c r="E1881" t="s" s="19">
        <v>2036</v>
      </c>
      <c r="F1881" s="18">
        <v>0</v>
      </c>
      <c r="G1881" s="18">
        <v>0</v>
      </c>
      <c r="H1881" t="s" s="19">
        <v>33</v>
      </c>
      <c r="I1881" t="s" s="19">
        <v>2140</v>
      </c>
      <c r="J1881" s="18">
        <v>9900</v>
      </c>
      <c r="K1881" s="18">
        <v>4960</v>
      </c>
      <c r="L1881" s="18">
        <v>15067</v>
      </c>
      <c r="M1881" s="20">
        <v>0.21768</v>
      </c>
      <c r="N1881" s="18">
        <v>8</v>
      </c>
      <c r="O1881" s="18">
        <v>1</v>
      </c>
      <c r="P1881" s="18">
        <v>3</v>
      </c>
      <c r="Q1881" s="18">
        <v>2</v>
      </c>
      <c r="R1881" s="18">
        <v>5</v>
      </c>
      <c r="S1881" t="s" s="19">
        <v>43</v>
      </c>
      <c r="T1881" s="18">
        <v>0</v>
      </c>
      <c r="U1881" s="18">
        <v>0</v>
      </c>
      <c r="V1881" s="18">
        <v>100000</v>
      </c>
      <c r="W1881" t="s" s="19">
        <v>39</v>
      </c>
    </row>
    <row r="1882" ht="20.05" customHeight="1">
      <c r="A1882" s="15">
        <v>118</v>
      </c>
      <c r="B1882" t="s" s="16">
        <f>CONCATENATE($A1882,C1882,G1882,S1882,R1882)</f>
        <v>2147</v>
      </c>
      <c r="C1882" t="s" s="17">
        <v>37</v>
      </c>
      <c r="D1882" s="18">
        <v>5</v>
      </c>
      <c r="E1882" t="s" s="19">
        <v>2036</v>
      </c>
      <c r="F1882" s="18">
        <v>0</v>
      </c>
      <c r="G1882" s="18">
        <v>0</v>
      </c>
      <c r="H1882" t="s" s="19">
        <v>33</v>
      </c>
      <c r="I1882" t="s" s="19">
        <v>2140</v>
      </c>
      <c r="J1882" s="18">
        <v>9900</v>
      </c>
      <c r="K1882" s="18">
        <v>4960</v>
      </c>
      <c r="L1882" s="18">
        <v>15067</v>
      </c>
      <c r="M1882" s="20">
        <v>0.480143</v>
      </c>
      <c r="N1882" s="18">
        <v>8</v>
      </c>
      <c r="O1882" s="18">
        <v>1</v>
      </c>
      <c r="P1882" s="18">
        <v>5</v>
      </c>
      <c r="Q1882" s="18">
        <v>4</v>
      </c>
      <c r="R1882" s="18">
        <v>1</v>
      </c>
      <c r="S1882" t="s" s="19">
        <v>47</v>
      </c>
      <c r="T1882" s="18">
        <v>0</v>
      </c>
      <c r="U1882" s="18">
        <v>0</v>
      </c>
      <c r="V1882" s="18">
        <v>100000</v>
      </c>
      <c r="W1882" t="s" s="19">
        <v>39</v>
      </c>
    </row>
    <row r="1883" ht="20.05" customHeight="1">
      <c r="A1883" s="15">
        <v>118</v>
      </c>
      <c r="B1883" t="s" s="16">
        <f>CONCATENATE($A1883,C1883,G1883,S1883,R1883)</f>
        <v>2148</v>
      </c>
      <c r="C1883" t="s" s="17">
        <v>37</v>
      </c>
      <c r="D1883" s="18">
        <v>5</v>
      </c>
      <c r="E1883" t="s" s="19">
        <v>2036</v>
      </c>
      <c r="F1883" s="18">
        <v>0</v>
      </c>
      <c r="G1883" s="18">
        <v>0</v>
      </c>
      <c r="H1883" t="s" s="19">
        <v>33</v>
      </c>
      <c r="I1883" t="s" s="19">
        <v>2140</v>
      </c>
      <c r="J1883" s="18">
        <v>9900</v>
      </c>
      <c r="K1883" s="18">
        <v>4960</v>
      </c>
      <c r="L1883" s="18">
        <v>15067</v>
      </c>
      <c r="M1883" s="20">
        <v>0.218806</v>
      </c>
      <c r="N1883" s="18">
        <v>8</v>
      </c>
      <c r="O1883" s="18">
        <v>1</v>
      </c>
      <c r="P1883" s="18">
        <v>3</v>
      </c>
      <c r="Q1883" s="18">
        <v>2</v>
      </c>
      <c r="R1883" s="18">
        <v>3</v>
      </c>
      <c r="S1883" t="s" s="19">
        <v>47</v>
      </c>
      <c r="T1883" s="18">
        <v>0</v>
      </c>
      <c r="U1883" s="18">
        <v>0</v>
      </c>
      <c r="V1883" s="18">
        <v>100000</v>
      </c>
      <c r="W1883" t="s" s="19">
        <v>39</v>
      </c>
    </row>
    <row r="1884" ht="20.05" customHeight="1">
      <c r="A1884" s="15">
        <v>118</v>
      </c>
      <c r="B1884" t="s" s="16">
        <f>CONCATENATE($A1884,C1884,G1884,S1884,R1884)</f>
        <v>2149</v>
      </c>
      <c r="C1884" t="s" s="17">
        <v>37</v>
      </c>
      <c r="D1884" s="18">
        <v>5</v>
      </c>
      <c r="E1884" t="s" s="19">
        <v>2036</v>
      </c>
      <c r="F1884" s="18">
        <v>0</v>
      </c>
      <c r="G1884" s="18">
        <v>0</v>
      </c>
      <c r="H1884" t="s" s="19">
        <v>33</v>
      </c>
      <c r="I1884" t="s" s="19">
        <v>2140</v>
      </c>
      <c r="J1884" s="18">
        <v>9900</v>
      </c>
      <c r="K1884" s="18">
        <v>4960</v>
      </c>
      <c r="L1884" s="18">
        <v>15067</v>
      </c>
      <c r="M1884" s="20">
        <v>0.217168</v>
      </c>
      <c r="N1884" s="18">
        <v>8</v>
      </c>
      <c r="O1884" s="18">
        <v>1</v>
      </c>
      <c r="P1884" s="18">
        <v>3</v>
      </c>
      <c r="Q1884" s="18">
        <v>2</v>
      </c>
      <c r="R1884" s="18">
        <v>5</v>
      </c>
      <c r="S1884" t="s" s="19">
        <v>47</v>
      </c>
      <c r="T1884" s="18">
        <v>0</v>
      </c>
      <c r="U1884" s="18">
        <v>0</v>
      </c>
      <c r="V1884" s="18">
        <v>100000</v>
      </c>
      <c r="W1884" t="s" s="19">
        <v>39</v>
      </c>
    </row>
    <row r="1885" ht="20.05" customHeight="1">
      <c r="A1885" s="15">
        <v>118</v>
      </c>
      <c r="B1885" t="s" s="16">
        <f>CONCATENATE($A1885,C1885,G1885,S1885,R1885)</f>
        <v>2150</v>
      </c>
      <c r="C1885" t="s" s="17">
        <v>31</v>
      </c>
      <c r="D1885" s="18">
        <v>5</v>
      </c>
      <c r="E1885" t="s" s="19">
        <v>2036</v>
      </c>
      <c r="F1885" s="18">
        <v>0</v>
      </c>
      <c r="G1885" s="18">
        <v>1</v>
      </c>
      <c r="H1885" t="s" s="19">
        <v>33</v>
      </c>
      <c r="I1885" t="s" s="19">
        <v>2140</v>
      </c>
      <c r="J1885" s="18">
        <v>9915</v>
      </c>
      <c r="K1885" s="18">
        <v>4975</v>
      </c>
      <c r="L1885" s="18">
        <v>15097</v>
      </c>
      <c r="M1885" s="20">
        <v>0.198827</v>
      </c>
      <c r="N1885" s="18">
        <v>8</v>
      </c>
      <c r="O1885" s="18">
        <v>1</v>
      </c>
      <c r="P1885" t="s" s="19">
        <v>35</v>
      </c>
      <c r="Q1885" t="s" s="19">
        <v>35</v>
      </c>
      <c r="R1885" t="s" s="19">
        <v>35</v>
      </c>
      <c r="S1885" t="s" s="19">
        <v>35</v>
      </c>
      <c r="T1885" t="s" s="19">
        <v>35</v>
      </c>
      <c r="U1885" t="s" s="19">
        <v>35</v>
      </c>
      <c r="V1885" t="s" s="19">
        <v>35</v>
      </c>
      <c r="W1885" t="s" s="19">
        <v>35</v>
      </c>
    </row>
    <row r="1886" ht="20.05" customHeight="1">
      <c r="A1886" s="15">
        <v>118</v>
      </c>
      <c r="B1886" t="s" s="16">
        <f>CONCATENATE($A1886,C1886,G1886,S1886,R1886)</f>
        <v>2151</v>
      </c>
      <c r="C1886" t="s" s="17">
        <v>52</v>
      </c>
      <c r="D1886" s="18">
        <v>5</v>
      </c>
      <c r="E1886" t="s" s="19">
        <v>2036</v>
      </c>
      <c r="F1886" s="18">
        <v>0</v>
      </c>
      <c r="G1886" s="18">
        <v>1</v>
      </c>
      <c r="H1886" t="s" s="19">
        <v>33</v>
      </c>
      <c r="I1886" t="s" s="19">
        <v>1807</v>
      </c>
      <c r="J1886" s="18">
        <v>1792</v>
      </c>
      <c r="K1886" s="18">
        <v>906</v>
      </c>
      <c r="L1886" s="18">
        <v>1914</v>
      </c>
      <c r="M1886" s="20">
        <v>2.04529</v>
      </c>
      <c r="N1886" s="18">
        <v>8</v>
      </c>
      <c r="O1886" s="18">
        <v>1</v>
      </c>
      <c r="P1886" t="s" s="19">
        <v>35</v>
      </c>
      <c r="Q1886" t="s" s="19">
        <v>35</v>
      </c>
      <c r="R1886" t="s" s="19">
        <v>35</v>
      </c>
      <c r="S1886" t="s" s="19">
        <v>35</v>
      </c>
      <c r="T1886" t="s" s="19">
        <v>35</v>
      </c>
      <c r="U1886" t="s" s="19">
        <v>35</v>
      </c>
      <c r="V1886" t="s" s="19">
        <v>35</v>
      </c>
      <c r="W1886" t="s" s="19">
        <v>35</v>
      </c>
    </row>
    <row r="1887" ht="20.05" customHeight="1">
      <c r="A1887" s="15">
        <v>118</v>
      </c>
      <c r="B1887" t="s" s="16">
        <f>CONCATENATE($A1887,C1887,G1887,S1887,R1887)</f>
        <v>2152</v>
      </c>
      <c r="C1887" t="s" s="17">
        <v>37</v>
      </c>
      <c r="D1887" s="18">
        <v>5</v>
      </c>
      <c r="E1887" t="s" s="19">
        <v>2036</v>
      </c>
      <c r="F1887" s="18">
        <v>0</v>
      </c>
      <c r="G1887" s="18">
        <v>1</v>
      </c>
      <c r="H1887" t="s" s="19">
        <v>33</v>
      </c>
      <c r="I1887" t="s" s="19">
        <v>2140</v>
      </c>
      <c r="J1887" s="18">
        <v>9900</v>
      </c>
      <c r="K1887" s="18">
        <v>4960</v>
      </c>
      <c r="L1887" s="18">
        <v>15067</v>
      </c>
      <c r="M1887" s="20">
        <v>0.217144</v>
      </c>
      <c r="N1887" s="18">
        <v>8</v>
      </c>
      <c r="O1887" s="18">
        <v>1</v>
      </c>
      <c r="P1887" s="18">
        <v>3</v>
      </c>
      <c r="Q1887" s="18">
        <v>2</v>
      </c>
      <c r="R1887" s="18">
        <v>3</v>
      </c>
      <c r="S1887" t="s" s="19">
        <v>43</v>
      </c>
      <c r="T1887" s="18">
        <v>0</v>
      </c>
      <c r="U1887" s="18">
        <v>0</v>
      </c>
      <c r="V1887" s="18">
        <v>100000</v>
      </c>
      <c r="W1887" t="s" s="19">
        <v>55</v>
      </c>
    </row>
    <row r="1888" ht="20.05" customHeight="1">
      <c r="A1888" s="15">
        <v>118</v>
      </c>
      <c r="B1888" t="s" s="16">
        <f>CONCATENATE($A1888,C1888,G1888,S1888,R1888)</f>
        <v>2153</v>
      </c>
      <c r="C1888" t="s" s="17">
        <v>57</v>
      </c>
      <c r="D1888" s="18">
        <v>5</v>
      </c>
      <c r="E1888" t="s" s="19">
        <v>2036</v>
      </c>
      <c r="F1888" s="18">
        <v>0</v>
      </c>
      <c r="G1888" s="18">
        <v>0</v>
      </c>
      <c r="H1888" t="s" s="19">
        <v>33</v>
      </c>
      <c r="I1888" t="s" s="19">
        <v>1810</v>
      </c>
      <c r="J1888" s="18">
        <v>17880</v>
      </c>
      <c r="K1888" s="18">
        <v>8950</v>
      </c>
      <c r="L1888" s="18">
        <v>29894</v>
      </c>
      <c r="M1888" s="20">
        <v>941.035</v>
      </c>
      <c r="N1888" s="18">
        <v>4</v>
      </c>
      <c r="O1888" s="18">
        <v>1</v>
      </c>
      <c r="P1888" t="s" s="19">
        <v>35</v>
      </c>
      <c r="Q1888" t="s" s="19">
        <v>35</v>
      </c>
      <c r="R1888" t="s" s="19">
        <v>35</v>
      </c>
      <c r="S1888" t="s" s="19">
        <v>35</v>
      </c>
      <c r="T1888" t="s" s="19">
        <v>35</v>
      </c>
      <c r="U1888" t="s" s="19">
        <v>35</v>
      </c>
      <c r="V1888" t="s" s="19">
        <v>35</v>
      </c>
      <c r="W1888" t="s" s="19">
        <v>35</v>
      </c>
    </row>
    <row r="1889" ht="20.05" customHeight="1">
      <c r="A1889" s="15">
        <v>118</v>
      </c>
      <c r="B1889" t="s" s="16">
        <f>CONCATENATE($A1889,C1889,G1889,S1889,R1889)</f>
        <v>2154</v>
      </c>
      <c r="C1889" t="s" s="17">
        <v>60</v>
      </c>
      <c r="D1889" s="18">
        <v>5</v>
      </c>
      <c r="E1889" t="s" s="19">
        <v>2036</v>
      </c>
      <c r="F1889" s="18">
        <v>0</v>
      </c>
      <c r="G1889" s="18">
        <v>0</v>
      </c>
      <c r="H1889" t="s" s="19">
        <v>33</v>
      </c>
      <c r="I1889" t="s" s="19">
        <v>1810</v>
      </c>
      <c r="J1889" s="18">
        <v>17880</v>
      </c>
      <c r="K1889" s="18">
        <v>8950</v>
      </c>
      <c r="L1889" s="18">
        <v>29894</v>
      </c>
      <c r="M1889" s="20">
        <v>955.689</v>
      </c>
      <c r="N1889" s="18">
        <v>4</v>
      </c>
      <c r="O1889" s="18">
        <v>1</v>
      </c>
      <c r="P1889" t="s" s="19">
        <v>35</v>
      </c>
      <c r="Q1889" t="s" s="19">
        <v>35</v>
      </c>
      <c r="R1889" t="s" s="19">
        <v>35</v>
      </c>
      <c r="S1889" t="s" s="19">
        <v>35</v>
      </c>
      <c r="T1889" t="s" s="19">
        <v>35</v>
      </c>
      <c r="U1889" t="s" s="19">
        <v>35</v>
      </c>
      <c r="V1889" t="s" s="19">
        <v>35</v>
      </c>
      <c r="W1889" t="s" s="19">
        <v>35</v>
      </c>
    </row>
    <row r="1890" ht="20.05" customHeight="1">
      <c r="A1890" s="15">
        <v>118</v>
      </c>
      <c r="B1890" t="s" s="16">
        <f>CONCATENATE($A1890,C1890,G1890,S1890,R1890)</f>
        <v>2155</v>
      </c>
      <c r="C1890" t="s" s="17">
        <v>62</v>
      </c>
      <c r="D1890" s="18">
        <v>5</v>
      </c>
      <c r="E1890" t="s" s="19">
        <v>2036</v>
      </c>
      <c r="F1890" s="18">
        <v>0</v>
      </c>
      <c r="G1890" s="18">
        <v>0</v>
      </c>
      <c r="H1890" t="s" s="19">
        <v>33</v>
      </c>
      <c r="I1890" t="s" s="19">
        <v>1810</v>
      </c>
      <c r="J1890" s="18">
        <v>16080</v>
      </c>
      <c r="K1890" s="18">
        <v>8050</v>
      </c>
      <c r="L1890" s="18">
        <v>26546</v>
      </c>
      <c r="M1890" s="20">
        <v>1361.83</v>
      </c>
      <c r="N1890" s="18">
        <v>4</v>
      </c>
      <c r="O1890" s="18">
        <v>1</v>
      </c>
      <c r="P1890" t="s" s="19">
        <v>35</v>
      </c>
      <c r="Q1890" t="s" s="19">
        <v>35</v>
      </c>
      <c r="R1890" t="s" s="19">
        <v>35</v>
      </c>
      <c r="S1890" t="s" s="19">
        <v>35</v>
      </c>
      <c r="T1890" t="s" s="19">
        <v>35</v>
      </c>
      <c r="U1890" t="s" s="19">
        <v>35</v>
      </c>
      <c r="V1890" t="s" s="19">
        <v>35</v>
      </c>
      <c r="W1890" t="s" s="19">
        <v>35</v>
      </c>
    </row>
    <row r="1891" ht="20.05" customHeight="1">
      <c r="A1891" s="15">
        <v>119</v>
      </c>
      <c r="B1891" t="s" s="16">
        <f>CONCATENATE($A1891,C1891,G1891,S1891,R1891)</f>
        <v>2156</v>
      </c>
      <c r="C1891" t="s" s="17">
        <v>31</v>
      </c>
      <c r="D1891" s="18">
        <v>5</v>
      </c>
      <c r="E1891" t="s" s="19">
        <v>2157</v>
      </c>
      <c r="F1891" s="18">
        <v>0</v>
      </c>
      <c r="G1891" s="18">
        <v>0</v>
      </c>
      <c r="H1891" t="s" s="19">
        <v>80</v>
      </c>
      <c r="I1891" t="s" s="19">
        <v>2158</v>
      </c>
      <c r="J1891" s="18">
        <v>12520</v>
      </c>
      <c r="K1891" s="18">
        <v>6270</v>
      </c>
      <c r="L1891" s="18">
        <v>20058</v>
      </c>
      <c r="M1891" s="20">
        <v>1.60604</v>
      </c>
      <c r="N1891" s="18">
        <v>8</v>
      </c>
      <c r="O1891" s="18">
        <v>1</v>
      </c>
      <c r="P1891" t="s" s="19">
        <v>35</v>
      </c>
      <c r="Q1891" t="s" s="19">
        <v>35</v>
      </c>
      <c r="R1891" t="s" s="19">
        <v>35</v>
      </c>
      <c r="S1891" t="s" s="19">
        <v>35</v>
      </c>
      <c r="T1891" t="s" s="19">
        <v>35</v>
      </c>
      <c r="U1891" t="s" s="19">
        <v>35</v>
      </c>
      <c r="V1891" t="s" s="19">
        <v>35</v>
      </c>
      <c r="W1891" t="s" s="19">
        <v>35</v>
      </c>
    </row>
    <row r="1892" ht="20.05" customHeight="1">
      <c r="A1892" s="15">
        <v>119</v>
      </c>
      <c r="B1892" t="s" s="16">
        <f>CONCATENATE($A1892,C1892,G1892,S1892,R1892)</f>
        <v>2159</v>
      </c>
      <c r="C1892" t="s" s="17">
        <v>37</v>
      </c>
      <c r="D1892" s="18">
        <v>5</v>
      </c>
      <c r="E1892" t="s" s="19">
        <v>2157</v>
      </c>
      <c r="F1892" s="18">
        <v>1</v>
      </c>
      <c r="G1892" s="18">
        <v>0</v>
      </c>
      <c r="H1892" t="s" s="19">
        <v>80</v>
      </c>
      <c r="I1892" t="s" s="19">
        <v>2160</v>
      </c>
      <c r="J1892" s="18">
        <v>10560</v>
      </c>
      <c r="K1892" s="18">
        <v>5290</v>
      </c>
      <c r="L1892" s="18">
        <v>16220</v>
      </c>
      <c r="M1892" s="20">
        <v>2.0321</v>
      </c>
      <c r="N1892" s="18">
        <v>8</v>
      </c>
      <c r="O1892" s="18">
        <v>1</v>
      </c>
      <c r="P1892" s="18">
        <v>5</v>
      </c>
      <c r="Q1892" s="18">
        <v>2</v>
      </c>
      <c r="R1892" s="18">
        <v>1</v>
      </c>
      <c r="S1892" t="s" s="19">
        <v>38</v>
      </c>
      <c r="T1892" s="18">
        <v>0</v>
      </c>
      <c r="U1892" s="18">
        <v>0</v>
      </c>
      <c r="V1892" s="18">
        <v>100000</v>
      </c>
      <c r="W1892" t="s" s="19">
        <v>39</v>
      </c>
    </row>
    <row r="1893" ht="20.05" customHeight="1">
      <c r="A1893" s="15">
        <v>119</v>
      </c>
      <c r="B1893" t="s" s="16">
        <f>CONCATENATE($A1893,C1893,G1893,S1893,R1893)</f>
        <v>2161</v>
      </c>
      <c r="C1893" t="s" s="17">
        <v>37</v>
      </c>
      <c r="D1893" s="18">
        <v>5</v>
      </c>
      <c r="E1893" t="s" s="19">
        <v>2157</v>
      </c>
      <c r="F1893" s="18">
        <v>1</v>
      </c>
      <c r="G1893" s="18">
        <v>0</v>
      </c>
      <c r="H1893" t="s" s="19">
        <v>80</v>
      </c>
      <c r="I1893" t="s" s="19">
        <v>2162</v>
      </c>
      <c r="J1893" s="18">
        <v>10952</v>
      </c>
      <c r="K1893" s="18">
        <v>5486</v>
      </c>
      <c r="L1893" s="18">
        <v>16984</v>
      </c>
      <c r="M1893" s="20">
        <v>25.4922</v>
      </c>
      <c r="N1893" s="18">
        <v>8</v>
      </c>
      <c r="O1893" s="18">
        <v>1</v>
      </c>
      <c r="P1893" s="18">
        <v>4</v>
      </c>
      <c r="Q1893" s="18">
        <v>1</v>
      </c>
      <c r="R1893" s="18">
        <v>3</v>
      </c>
      <c r="S1893" t="s" s="19">
        <v>38</v>
      </c>
      <c r="T1893" s="18">
        <v>0</v>
      </c>
      <c r="U1893" s="18">
        <v>0</v>
      </c>
      <c r="V1893" s="18">
        <v>100000</v>
      </c>
      <c r="W1893" t="s" s="19">
        <v>39</v>
      </c>
    </row>
    <row r="1894" ht="20.05" customHeight="1">
      <c r="A1894" s="15">
        <v>119</v>
      </c>
      <c r="B1894" t="s" s="16">
        <f>CONCATENATE($A1894,C1894,G1894,S1894,R1894)</f>
        <v>2163</v>
      </c>
      <c r="C1894" t="s" s="17">
        <v>37</v>
      </c>
      <c r="D1894" s="18">
        <v>5</v>
      </c>
      <c r="E1894" t="s" s="19">
        <v>2157</v>
      </c>
      <c r="F1894" s="18">
        <v>1</v>
      </c>
      <c r="G1894" s="18">
        <v>0</v>
      </c>
      <c r="H1894" t="s" s="19">
        <v>80</v>
      </c>
      <c r="I1894" t="s" s="19">
        <v>2164</v>
      </c>
      <c r="J1894" s="18">
        <v>11736</v>
      </c>
      <c r="K1894" s="18">
        <v>5878</v>
      </c>
      <c r="L1894" s="18">
        <v>18514</v>
      </c>
      <c r="M1894" s="20">
        <v>6.88207</v>
      </c>
      <c r="N1894" s="18">
        <v>8</v>
      </c>
      <c r="O1894" s="18">
        <v>1</v>
      </c>
      <c r="P1894" s="18">
        <v>4</v>
      </c>
      <c r="Q1894" s="18">
        <v>1</v>
      </c>
      <c r="R1894" s="18">
        <v>5</v>
      </c>
      <c r="S1894" t="s" s="19">
        <v>38</v>
      </c>
      <c r="T1894" s="18">
        <v>0</v>
      </c>
      <c r="U1894" s="18">
        <v>0</v>
      </c>
      <c r="V1894" s="18">
        <v>100000</v>
      </c>
      <c r="W1894" t="s" s="19">
        <v>39</v>
      </c>
    </row>
    <row r="1895" ht="20.05" customHeight="1">
      <c r="A1895" s="15">
        <v>119</v>
      </c>
      <c r="B1895" t="s" s="16">
        <f>CONCATENATE($A1895,C1895,G1895,S1895,R1895)</f>
        <v>2165</v>
      </c>
      <c r="C1895" t="s" s="17">
        <v>37</v>
      </c>
      <c r="D1895" s="18">
        <v>5</v>
      </c>
      <c r="E1895" t="s" s="19">
        <v>2157</v>
      </c>
      <c r="F1895" s="18">
        <v>1</v>
      </c>
      <c r="G1895" s="18">
        <v>0</v>
      </c>
      <c r="H1895" t="s" s="19">
        <v>80</v>
      </c>
      <c r="I1895" t="s" s="19">
        <v>2036</v>
      </c>
      <c r="J1895" s="18">
        <v>8564</v>
      </c>
      <c r="K1895" s="18">
        <v>4292</v>
      </c>
      <c r="L1895" s="18">
        <v>12455</v>
      </c>
      <c r="M1895" s="20">
        <v>0.6803360000000001</v>
      </c>
      <c r="N1895" s="18">
        <v>8</v>
      </c>
      <c r="O1895" s="18">
        <v>1</v>
      </c>
      <c r="P1895" s="18">
        <v>3</v>
      </c>
      <c r="Q1895" s="18">
        <v>1</v>
      </c>
      <c r="R1895" s="18">
        <v>1</v>
      </c>
      <c r="S1895" t="s" s="19">
        <v>43</v>
      </c>
      <c r="T1895" s="18">
        <v>0</v>
      </c>
      <c r="U1895" s="18">
        <v>0</v>
      </c>
      <c r="V1895" s="18">
        <v>100000</v>
      </c>
      <c r="W1895" t="s" s="19">
        <v>39</v>
      </c>
    </row>
    <row r="1896" ht="20.05" customHeight="1">
      <c r="A1896" s="15">
        <v>119</v>
      </c>
      <c r="B1896" t="s" s="16">
        <f>CONCATENATE($A1896,C1896,G1896,S1896,R1896)</f>
        <v>2166</v>
      </c>
      <c r="C1896" t="s" s="17">
        <v>37</v>
      </c>
      <c r="D1896" s="18">
        <v>5</v>
      </c>
      <c r="E1896" t="s" s="19">
        <v>2157</v>
      </c>
      <c r="F1896" s="18">
        <v>1</v>
      </c>
      <c r="G1896" s="18">
        <v>0</v>
      </c>
      <c r="H1896" t="s" s="19">
        <v>80</v>
      </c>
      <c r="I1896" t="s" s="19">
        <v>2160</v>
      </c>
      <c r="J1896" s="18">
        <v>10560</v>
      </c>
      <c r="K1896" s="18">
        <v>5290</v>
      </c>
      <c r="L1896" s="18">
        <v>16276</v>
      </c>
      <c r="M1896" s="20">
        <v>1.8586</v>
      </c>
      <c r="N1896" s="18">
        <v>8</v>
      </c>
      <c r="O1896" s="18">
        <v>1</v>
      </c>
      <c r="P1896" s="18">
        <v>3</v>
      </c>
      <c r="Q1896" s="18">
        <v>1</v>
      </c>
      <c r="R1896" s="18">
        <v>3</v>
      </c>
      <c r="S1896" t="s" s="19">
        <v>43</v>
      </c>
      <c r="T1896" s="18">
        <v>0</v>
      </c>
      <c r="U1896" s="18">
        <v>0</v>
      </c>
      <c r="V1896" s="18">
        <v>100000</v>
      </c>
      <c r="W1896" t="s" s="19">
        <v>39</v>
      </c>
    </row>
    <row r="1897" ht="20.05" customHeight="1">
      <c r="A1897" s="15">
        <v>119</v>
      </c>
      <c r="B1897" t="s" s="16">
        <f>CONCATENATE($A1897,C1897,G1897,S1897,R1897)</f>
        <v>2167</v>
      </c>
      <c r="C1897" t="s" s="17">
        <v>37</v>
      </c>
      <c r="D1897" s="18">
        <v>5</v>
      </c>
      <c r="E1897" t="s" s="19">
        <v>2157</v>
      </c>
      <c r="F1897" s="18">
        <v>0</v>
      </c>
      <c r="G1897" s="18">
        <v>0</v>
      </c>
      <c r="H1897" t="s" s="19">
        <v>80</v>
      </c>
      <c r="I1897" t="s" s="19">
        <v>2168</v>
      </c>
      <c r="J1897" s="18">
        <v>11344</v>
      </c>
      <c r="K1897" s="18">
        <v>5682</v>
      </c>
      <c r="L1897" s="18">
        <v>17806</v>
      </c>
      <c r="M1897" s="20">
        <v>1.34418</v>
      </c>
      <c r="N1897" s="18">
        <v>8</v>
      </c>
      <c r="O1897" s="18">
        <v>1</v>
      </c>
      <c r="P1897" s="18">
        <v>3</v>
      </c>
      <c r="Q1897" s="18">
        <v>1</v>
      </c>
      <c r="R1897" s="18">
        <v>5</v>
      </c>
      <c r="S1897" t="s" s="19">
        <v>43</v>
      </c>
      <c r="T1897" s="18">
        <v>0</v>
      </c>
      <c r="U1897" s="18">
        <v>0</v>
      </c>
      <c r="V1897" s="18">
        <v>100000</v>
      </c>
      <c r="W1897" t="s" s="19">
        <v>39</v>
      </c>
    </row>
    <row r="1898" ht="20.05" customHeight="1">
      <c r="A1898" s="15">
        <v>119</v>
      </c>
      <c r="B1898" t="s" s="16">
        <f>CONCATENATE($A1898,C1898,G1898,S1898,R1898)</f>
        <v>2169</v>
      </c>
      <c r="C1898" t="s" s="17">
        <v>37</v>
      </c>
      <c r="D1898" s="18">
        <v>5</v>
      </c>
      <c r="E1898" t="s" s="19">
        <v>2157</v>
      </c>
      <c r="F1898" s="18">
        <v>1</v>
      </c>
      <c r="G1898" s="18">
        <v>0</v>
      </c>
      <c r="H1898" t="s" s="19">
        <v>80</v>
      </c>
      <c r="I1898" t="s" s="19">
        <v>1828</v>
      </c>
      <c r="J1898" s="18">
        <v>10168</v>
      </c>
      <c r="K1898" s="18">
        <v>5094</v>
      </c>
      <c r="L1898" s="18">
        <v>15484</v>
      </c>
      <c r="M1898" s="20">
        <v>12.0019</v>
      </c>
      <c r="N1898" s="18">
        <v>8</v>
      </c>
      <c r="O1898" s="18">
        <v>1</v>
      </c>
      <c r="P1898" s="18">
        <v>5</v>
      </c>
      <c r="Q1898" s="18">
        <v>2</v>
      </c>
      <c r="R1898" s="18">
        <v>1</v>
      </c>
      <c r="S1898" t="s" s="19">
        <v>47</v>
      </c>
      <c r="T1898" s="18">
        <v>0</v>
      </c>
      <c r="U1898" s="18">
        <v>0</v>
      </c>
      <c r="V1898" s="18">
        <v>100000</v>
      </c>
      <c r="W1898" t="s" s="19">
        <v>39</v>
      </c>
    </row>
    <row r="1899" ht="20.05" customHeight="1">
      <c r="A1899" s="15">
        <v>119</v>
      </c>
      <c r="B1899" t="s" s="16">
        <f>CONCATENATE($A1899,C1899,G1899,S1899,R1899)</f>
        <v>2170</v>
      </c>
      <c r="C1899" t="s" s="17">
        <v>37</v>
      </c>
      <c r="D1899" s="18">
        <v>5</v>
      </c>
      <c r="E1899" t="s" s="19">
        <v>2157</v>
      </c>
      <c r="F1899" s="18">
        <v>1</v>
      </c>
      <c r="G1899" s="18">
        <v>0</v>
      </c>
      <c r="H1899" t="s" s="19">
        <v>80</v>
      </c>
      <c r="I1899" t="s" s="19">
        <v>2162</v>
      </c>
      <c r="J1899" s="18">
        <v>10952</v>
      </c>
      <c r="K1899" s="18">
        <v>5486</v>
      </c>
      <c r="L1899" s="18">
        <v>16998</v>
      </c>
      <c r="M1899" s="20">
        <v>3.34773</v>
      </c>
      <c r="N1899" s="18">
        <v>8</v>
      </c>
      <c r="O1899" s="18">
        <v>1</v>
      </c>
      <c r="P1899" s="18">
        <v>4</v>
      </c>
      <c r="Q1899" s="18">
        <v>1</v>
      </c>
      <c r="R1899" s="18">
        <v>3</v>
      </c>
      <c r="S1899" t="s" s="19">
        <v>47</v>
      </c>
      <c r="T1899" s="18">
        <v>0</v>
      </c>
      <c r="U1899" s="18">
        <v>0</v>
      </c>
      <c r="V1899" s="18">
        <v>100000</v>
      </c>
      <c r="W1899" t="s" s="19">
        <v>39</v>
      </c>
    </row>
    <row r="1900" ht="20.05" customHeight="1">
      <c r="A1900" s="15">
        <v>119</v>
      </c>
      <c r="B1900" t="s" s="16">
        <f>CONCATENATE($A1900,C1900,G1900,S1900,R1900)</f>
        <v>2171</v>
      </c>
      <c r="C1900" t="s" s="17">
        <v>37</v>
      </c>
      <c r="D1900" s="18">
        <v>5</v>
      </c>
      <c r="E1900" t="s" s="19">
        <v>2157</v>
      </c>
      <c r="F1900" s="18">
        <v>1</v>
      </c>
      <c r="G1900" s="18">
        <v>0</v>
      </c>
      <c r="H1900" t="s" s="19">
        <v>80</v>
      </c>
      <c r="I1900" t="s" s="19">
        <v>2164</v>
      </c>
      <c r="J1900" s="18">
        <v>11736</v>
      </c>
      <c r="K1900" s="18">
        <v>5878</v>
      </c>
      <c r="L1900" s="18">
        <v>18556</v>
      </c>
      <c r="M1900" s="20">
        <v>47.5293</v>
      </c>
      <c r="N1900" s="18">
        <v>8</v>
      </c>
      <c r="O1900" s="18">
        <v>1</v>
      </c>
      <c r="P1900" s="18">
        <v>4</v>
      </c>
      <c r="Q1900" s="18">
        <v>1</v>
      </c>
      <c r="R1900" s="18">
        <v>5</v>
      </c>
      <c r="S1900" t="s" s="19">
        <v>47</v>
      </c>
      <c r="T1900" s="18">
        <v>0</v>
      </c>
      <c r="U1900" s="18">
        <v>0</v>
      </c>
      <c r="V1900" s="18">
        <v>100000</v>
      </c>
      <c r="W1900" t="s" s="19">
        <v>39</v>
      </c>
    </row>
    <row r="1901" ht="20.05" customHeight="1">
      <c r="A1901" s="15">
        <v>119</v>
      </c>
      <c r="B1901" t="s" s="16">
        <f>CONCATENATE($A1901,C1901,G1901,S1901,R1901)</f>
        <v>2172</v>
      </c>
      <c r="C1901" t="s" s="17">
        <v>31</v>
      </c>
      <c r="D1901" s="18">
        <v>5</v>
      </c>
      <c r="E1901" t="s" s="19">
        <v>2157</v>
      </c>
      <c r="F1901" s="18">
        <v>0</v>
      </c>
      <c r="G1901" s="18">
        <v>1</v>
      </c>
      <c r="H1901" t="s" s="19">
        <v>63</v>
      </c>
      <c r="I1901" t="s" s="19">
        <v>2158</v>
      </c>
      <c r="J1901" s="18">
        <v>12540</v>
      </c>
      <c r="K1901" s="18">
        <v>6290</v>
      </c>
      <c r="L1901" s="18">
        <v>20098</v>
      </c>
      <c r="M1901" s="20">
        <v>1800.26</v>
      </c>
      <c r="N1901" s="18">
        <v>8</v>
      </c>
      <c r="O1901" s="18">
        <v>1</v>
      </c>
      <c r="P1901" t="s" s="19">
        <v>35</v>
      </c>
      <c r="Q1901" t="s" s="19">
        <v>35</v>
      </c>
      <c r="R1901" t="s" s="19">
        <v>35</v>
      </c>
      <c r="S1901" t="s" s="19">
        <v>35</v>
      </c>
      <c r="T1901" t="s" s="19">
        <v>35</v>
      </c>
      <c r="U1901" t="s" s="19">
        <v>35</v>
      </c>
      <c r="V1901" t="s" s="19">
        <v>35</v>
      </c>
      <c r="W1901" t="s" s="19">
        <v>35</v>
      </c>
    </row>
    <row r="1902" ht="20.05" customHeight="1">
      <c r="A1902" s="15">
        <v>119</v>
      </c>
      <c r="B1902" t="s" s="16">
        <f>CONCATENATE($A1902,C1902,G1902,S1902,R1902)</f>
        <v>2173</v>
      </c>
      <c r="C1902" t="s" s="17">
        <v>52</v>
      </c>
      <c r="D1902" s="18">
        <v>5</v>
      </c>
      <c r="E1902" t="s" s="19">
        <v>2157</v>
      </c>
      <c r="F1902" s="18">
        <v>1</v>
      </c>
      <c r="G1902" s="18">
        <v>1</v>
      </c>
      <c r="H1902" t="s" s="19">
        <v>80</v>
      </c>
      <c r="I1902" t="s" s="19">
        <v>1807</v>
      </c>
      <c r="J1902" s="18">
        <v>1912</v>
      </c>
      <c r="K1902" s="18">
        <v>966</v>
      </c>
      <c r="L1902" s="18">
        <v>2034</v>
      </c>
      <c r="M1902" s="20">
        <v>0.424919</v>
      </c>
      <c r="N1902" s="18">
        <v>8</v>
      </c>
      <c r="O1902" s="18">
        <v>1</v>
      </c>
      <c r="P1902" t="s" s="19">
        <v>35</v>
      </c>
      <c r="Q1902" t="s" s="19">
        <v>35</v>
      </c>
      <c r="R1902" t="s" s="19">
        <v>35</v>
      </c>
      <c r="S1902" t="s" s="19">
        <v>35</v>
      </c>
      <c r="T1902" t="s" s="19">
        <v>35</v>
      </c>
      <c r="U1902" t="s" s="19">
        <v>35</v>
      </c>
      <c r="V1902" t="s" s="19">
        <v>35</v>
      </c>
      <c r="W1902" t="s" s="19">
        <v>35</v>
      </c>
    </row>
    <row r="1903" ht="20.05" customHeight="1">
      <c r="A1903" s="15">
        <v>119</v>
      </c>
      <c r="B1903" t="s" s="16">
        <f>CONCATENATE($A1903,C1903,G1903,S1903,R1903)</f>
        <v>2174</v>
      </c>
      <c r="C1903" t="s" s="17">
        <v>37</v>
      </c>
      <c r="D1903" s="18">
        <v>5</v>
      </c>
      <c r="E1903" t="s" s="19">
        <v>2157</v>
      </c>
      <c r="F1903" s="18">
        <v>1</v>
      </c>
      <c r="G1903" s="18">
        <v>1</v>
      </c>
      <c r="H1903" t="s" s="19">
        <v>80</v>
      </c>
      <c r="I1903" t="s" s="19">
        <v>2160</v>
      </c>
      <c r="J1903" s="18">
        <v>10560</v>
      </c>
      <c r="K1903" s="18">
        <v>5290</v>
      </c>
      <c r="L1903" s="18">
        <v>16276</v>
      </c>
      <c r="M1903" s="20">
        <v>1.86419</v>
      </c>
      <c r="N1903" s="18">
        <v>8</v>
      </c>
      <c r="O1903" s="18">
        <v>1</v>
      </c>
      <c r="P1903" s="18">
        <v>3</v>
      </c>
      <c r="Q1903" s="18">
        <v>1</v>
      </c>
      <c r="R1903" s="18">
        <v>3</v>
      </c>
      <c r="S1903" t="s" s="19">
        <v>43</v>
      </c>
      <c r="T1903" s="18">
        <v>0</v>
      </c>
      <c r="U1903" s="18">
        <v>0</v>
      </c>
      <c r="V1903" s="18">
        <v>100000</v>
      </c>
      <c r="W1903" t="s" s="19">
        <v>55</v>
      </c>
    </row>
    <row r="1904" ht="20.05" customHeight="1">
      <c r="A1904" s="15">
        <v>119</v>
      </c>
      <c r="B1904" t="s" s="16">
        <f>CONCATENATE($A1904,C1904,G1904,S1904,R1904)</f>
        <v>2175</v>
      </c>
      <c r="C1904" t="s" s="17">
        <v>57</v>
      </c>
      <c r="D1904" s="18">
        <v>5</v>
      </c>
      <c r="E1904" t="s" s="19">
        <v>2157</v>
      </c>
      <c r="F1904" s="18">
        <v>0</v>
      </c>
      <c r="G1904" s="18">
        <v>0</v>
      </c>
      <c r="H1904" t="s" s="19">
        <v>63</v>
      </c>
      <c r="I1904" t="s" s="19">
        <v>1810</v>
      </c>
      <c r="J1904" s="18">
        <v>14500</v>
      </c>
      <c r="K1904" s="18">
        <v>7260</v>
      </c>
      <c r="L1904" s="18">
        <v>23653</v>
      </c>
      <c r="M1904" s="20">
        <v>1802.71</v>
      </c>
      <c r="N1904" s="18">
        <v>4</v>
      </c>
      <c r="O1904" s="18">
        <v>1</v>
      </c>
      <c r="P1904" t="s" s="19">
        <v>35</v>
      </c>
      <c r="Q1904" t="s" s="19">
        <v>35</v>
      </c>
      <c r="R1904" t="s" s="19">
        <v>35</v>
      </c>
      <c r="S1904" t="s" s="19">
        <v>35</v>
      </c>
      <c r="T1904" t="s" s="19">
        <v>35</v>
      </c>
      <c r="U1904" t="s" s="19">
        <v>35</v>
      </c>
      <c r="V1904" t="s" s="19">
        <v>35</v>
      </c>
      <c r="W1904" t="s" s="19">
        <v>35</v>
      </c>
    </row>
    <row r="1905" ht="20.05" customHeight="1">
      <c r="A1905" s="15">
        <v>119</v>
      </c>
      <c r="B1905" t="s" s="16">
        <f>CONCATENATE($A1905,C1905,G1905,S1905,R1905)</f>
        <v>2176</v>
      </c>
      <c r="C1905" t="s" s="17">
        <v>60</v>
      </c>
      <c r="D1905" s="18">
        <v>5</v>
      </c>
      <c r="E1905" t="s" s="19">
        <v>2157</v>
      </c>
      <c r="F1905" s="18">
        <v>0</v>
      </c>
      <c r="G1905" s="18">
        <v>0</v>
      </c>
      <c r="H1905" t="s" s="19">
        <v>80</v>
      </c>
      <c r="I1905" t="s" s="19">
        <v>1810</v>
      </c>
      <c r="J1905" s="18">
        <v>18260</v>
      </c>
      <c r="K1905" s="18">
        <v>9140</v>
      </c>
      <c r="L1905" s="18">
        <v>30929</v>
      </c>
      <c r="M1905" s="20">
        <v>879.827</v>
      </c>
      <c r="N1905" s="18">
        <v>4</v>
      </c>
      <c r="O1905" s="18">
        <v>1</v>
      </c>
      <c r="P1905" t="s" s="19">
        <v>35</v>
      </c>
      <c r="Q1905" t="s" s="19">
        <v>35</v>
      </c>
      <c r="R1905" t="s" s="19">
        <v>35</v>
      </c>
      <c r="S1905" t="s" s="19">
        <v>35</v>
      </c>
      <c r="T1905" t="s" s="19">
        <v>35</v>
      </c>
      <c r="U1905" t="s" s="19">
        <v>35</v>
      </c>
      <c r="V1905" t="s" s="19">
        <v>35</v>
      </c>
      <c r="W1905" t="s" s="19">
        <v>35</v>
      </c>
    </row>
    <row r="1906" ht="20.05" customHeight="1">
      <c r="A1906" s="15">
        <v>119</v>
      </c>
      <c r="B1906" t="s" s="16">
        <f>CONCATENATE($A1906,C1906,G1906,S1906,R1906)</f>
        <v>2177</v>
      </c>
      <c r="C1906" t="s" s="17">
        <v>62</v>
      </c>
      <c r="D1906" s="18">
        <v>5</v>
      </c>
      <c r="E1906" t="s" s="19">
        <v>2157</v>
      </c>
      <c r="F1906" s="18">
        <v>0</v>
      </c>
      <c r="G1906" s="18">
        <v>0</v>
      </c>
      <c r="H1906" t="s" s="19">
        <v>63</v>
      </c>
      <c r="I1906" t="s" s="19">
        <v>1810</v>
      </c>
      <c r="J1906" s="18">
        <v>14500</v>
      </c>
      <c r="K1906" s="18">
        <v>7260</v>
      </c>
      <c r="L1906" s="18">
        <v>23573</v>
      </c>
      <c r="M1906" s="20">
        <v>1800.34</v>
      </c>
      <c r="N1906" s="18">
        <v>4</v>
      </c>
      <c r="O1906" s="18">
        <v>1</v>
      </c>
      <c r="P1906" t="s" s="19">
        <v>35</v>
      </c>
      <c r="Q1906" t="s" s="19">
        <v>35</v>
      </c>
      <c r="R1906" t="s" s="19">
        <v>35</v>
      </c>
      <c r="S1906" t="s" s="19">
        <v>35</v>
      </c>
      <c r="T1906" t="s" s="19">
        <v>35</v>
      </c>
      <c r="U1906" t="s" s="19">
        <v>35</v>
      </c>
      <c r="V1906" t="s" s="19">
        <v>35</v>
      </c>
      <c r="W1906" t="s" s="19">
        <v>35</v>
      </c>
    </row>
    <row r="1907" ht="20.05" customHeight="1">
      <c r="A1907" s="15">
        <v>120</v>
      </c>
      <c r="B1907" t="s" s="16">
        <f>CONCATENATE($A1907,C1907,G1907,S1907,R1907)</f>
        <v>2178</v>
      </c>
      <c r="C1907" t="s" s="17">
        <v>31</v>
      </c>
      <c r="D1907" s="18">
        <v>5</v>
      </c>
      <c r="E1907" t="s" s="19">
        <v>2179</v>
      </c>
      <c r="F1907" s="18">
        <v>0</v>
      </c>
      <c r="G1907" s="18">
        <v>0</v>
      </c>
      <c r="H1907" t="s" s="19">
        <v>33</v>
      </c>
      <c r="I1907" t="s" s="19">
        <v>2180</v>
      </c>
      <c r="J1907" s="18">
        <v>9840</v>
      </c>
      <c r="K1907" s="18">
        <v>4930</v>
      </c>
      <c r="L1907" s="18">
        <v>14890</v>
      </c>
      <c r="M1907" s="20">
        <v>0.190727</v>
      </c>
      <c r="N1907" s="18">
        <v>8</v>
      </c>
      <c r="O1907" s="18">
        <v>1</v>
      </c>
      <c r="P1907" t="s" s="19">
        <v>35</v>
      </c>
      <c r="Q1907" t="s" s="19">
        <v>35</v>
      </c>
      <c r="R1907" t="s" s="19">
        <v>35</v>
      </c>
      <c r="S1907" t="s" s="19">
        <v>35</v>
      </c>
      <c r="T1907" t="s" s="19">
        <v>35</v>
      </c>
      <c r="U1907" t="s" s="19">
        <v>35</v>
      </c>
      <c r="V1907" t="s" s="19">
        <v>35</v>
      </c>
      <c r="W1907" t="s" s="19">
        <v>35</v>
      </c>
    </row>
    <row r="1908" ht="20.05" customHeight="1">
      <c r="A1908" s="15">
        <v>120</v>
      </c>
      <c r="B1908" t="s" s="16">
        <f>CONCATENATE($A1908,C1908,G1908,S1908,R1908)</f>
        <v>2181</v>
      </c>
      <c r="C1908" t="s" s="17">
        <v>37</v>
      </c>
      <c r="D1908" s="18">
        <v>5</v>
      </c>
      <c r="E1908" t="s" s="19">
        <v>2179</v>
      </c>
      <c r="F1908" s="18">
        <v>0</v>
      </c>
      <c r="G1908" s="18">
        <v>0</v>
      </c>
      <c r="H1908" t="s" s="19">
        <v>33</v>
      </c>
      <c r="I1908" t="s" s="19">
        <v>2180</v>
      </c>
      <c r="J1908" s="18">
        <v>9840</v>
      </c>
      <c r="K1908" s="18">
        <v>4930</v>
      </c>
      <c r="L1908" s="18">
        <v>14890</v>
      </c>
      <c r="M1908" s="20">
        <v>0.497678</v>
      </c>
      <c r="N1908" s="18">
        <v>8</v>
      </c>
      <c r="O1908" s="18">
        <v>1</v>
      </c>
      <c r="P1908" s="18">
        <v>5</v>
      </c>
      <c r="Q1908" s="18">
        <v>4</v>
      </c>
      <c r="R1908" s="18">
        <v>1</v>
      </c>
      <c r="S1908" t="s" s="19">
        <v>38</v>
      </c>
      <c r="T1908" s="18">
        <v>0</v>
      </c>
      <c r="U1908" s="18">
        <v>0</v>
      </c>
      <c r="V1908" s="18">
        <v>100000</v>
      </c>
      <c r="W1908" t="s" s="19">
        <v>39</v>
      </c>
    </row>
    <row r="1909" ht="20.05" customHeight="1">
      <c r="A1909" s="15">
        <v>120</v>
      </c>
      <c r="B1909" t="s" s="16">
        <f>CONCATENATE($A1909,C1909,G1909,S1909,R1909)</f>
        <v>2182</v>
      </c>
      <c r="C1909" t="s" s="17">
        <v>37</v>
      </c>
      <c r="D1909" s="18">
        <v>5</v>
      </c>
      <c r="E1909" t="s" s="19">
        <v>2179</v>
      </c>
      <c r="F1909" s="18">
        <v>0</v>
      </c>
      <c r="G1909" s="18">
        <v>0</v>
      </c>
      <c r="H1909" t="s" s="19">
        <v>33</v>
      </c>
      <c r="I1909" t="s" s="19">
        <v>2180</v>
      </c>
      <c r="J1909" s="18">
        <v>9840</v>
      </c>
      <c r="K1909" s="18">
        <v>4930</v>
      </c>
      <c r="L1909" s="18">
        <v>14890</v>
      </c>
      <c r="M1909" s="20">
        <v>0.218682</v>
      </c>
      <c r="N1909" s="18">
        <v>8</v>
      </c>
      <c r="O1909" s="18">
        <v>1</v>
      </c>
      <c r="P1909" s="18">
        <v>3</v>
      </c>
      <c r="Q1909" s="18">
        <v>2</v>
      </c>
      <c r="R1909" s="18">
        <v>3</v>
      </c>
      <c r="S1909" t="s" s="19">
        <v>38</v>
      </c>
      <c r="T1909" s="18">
        <v>0</v>
      </c>
      <c r="U1909" s="18">
        <v>0</v>
      </c>
      <c r="V1909" s="18">
        <v>100000</v>
      </c>
      <c r="W1909" t="s" s="19">
        <v>39</v>
      </c>
    </row>
    <row r="1910" ht="20.05" customHeight="1">
      <c r="A1910" s="15">
        <v>120</v>
      </c>
      <c r="B1910" t="s" s="16">
        <f>CONCATENATE($A1910,C1910,G1910,S1910,R1910)</f>
        <v>2183</v>
      </c>
      <c r="C1910" t="s" s="17">
        <v>37</v>
      </c>
      <c r="D1910" s="18">
        <v>5</v>
      </c>
      <c r="E1910" t="s" s="19">
        <v>2179</v>
      </c>
      <c r="F1910" s="18">
        <v>0</v>
      </c>
      <c r="G1910" s="18">
        <v>0</v>
      </c>
      <c r="H1910" t="s" s="19">
        <v>33</v>
      </c>
      <c r="I1910" t="s" s="19">
        <v>2180</v>
      </c>
      <c r="J1910" s="18">
        <v>9840</v>
      </c>
      <c r="K1910" s="18">
        <v>4930</v>
      </c>
      <c r="L1910" s="18">
        <v>14890</v>
      </c>
      <c r="M1910" s="20">
        <v>0.210417</v>
      </c>
      <c r="N1910" s="18">
        <v>8</v>
      </c>
      <c r="O1910" s="18">
        <v>1</v>
      </c>
      <c r="P1910" s="18">
        <v>3</v>
      </c>
      <c r="Q1910" s="18">
        <v>2</v>
      </c>
      <c r="R1910" s="18">
        <v>5</v>
      </c>
      <c r="S1910" t="s" s="19">
        <v>38</v>
      </c>
      <c r="T1910" s="18">
        <v>0</v>
      </c>
      <c r="U1910" s="18">
        <v>0</v>
      </c>
      <c r="V1910" s="18">
        <v>100000</v>
      </c>
      <c r="W1910" t="s" s="19">
        <v>39</v>
      </c>
    </row>
    <row r="1911" ht="20.05" customHeight="1">
      <c r="A1911" s="15">
        <v>120</v>
      </c>
      <c r="B1911" t="s" s="16">
        <f>CONCATENATE($A1911,C1911,G1911,S1911,R1911)</f>
        <v>2184</v>
      </c>
      <c r="C1911" t="s" s="17">
        <v>37</v>
      </c>
      <c r="D1911" s="18">
        <v>5</v>
      </c>
      <c r="E1911" t="s" s="19">
        <v>2179</v>
      </c>
      <c r="F1911" s="18">
        <v>0</v>
      </c>
      <c r="G1911" s="18">
        <v>0</v>
      </c>
      <c r="H1911" t="s" s="19">
        <v>33</v>
      </c>
      <c r="I1911" t="s" s="19">
        <v>2180</v>
      </c>
      <c r="J1911" s="18">
        <v>9840</v>
      </c>
      <c r="K1911" s="18">
        <v>4930</v>
      </c>
      <c r="L1911" s="18">
        <v>14890</v>
      </c>
      <c r="M1911" s="20">
        <v>0.496867</v>
      </c>
      <c r="N1911" s="18">
        <v>8</v>
      </c>
      <c r="O1911" s="18">
        <v>1</v>
      </c>
      <c r="P1911" s="18">
        <v>5</v>
      </c>
      <c r="Q1911" s="18">
        <v>4</v>
      </c>
      <c r="R1911" s="18">
        <v>1</v>
      </c>
      <c r="S1911" t="s" s="19">
        <v>43</v>
      </c>
      <c r="T1911" s="18">
        <v>0</v>
      </c>
      <c r="U1911" s="18">
        <v>0</v>
      </c>
      <c r="V1911" s="18">
        <v>100000</v>
      </c>
      <c r="W1911" t="s" s="19">
        <v>39</v>
      </c>
    </row>
    <row r="1912" ht="20.05" customHeight="1">
      <c r="A1912" s="15">
        <v>120</v>
      </c>
      <c r="B1912" t="s" s="16">
        <f>CONCATENATE($A1912,C1912,G1912,S1912,R1912)</f>
        <v>2185</v>
      </c>
      <c r="C1912" t="s" s="17">
        <v>37</v>
      </c>
      <c r="D1912" s="18">
        <v>5</v>
      </c>
      <c r="E1912" t="s" s="19">
        <v>2179</v>
      </c>
      <c r="F1912" s="18">
        <v>0</v>
      </c>
      <c r="G1912" s="18">
        <v>0</v>
      </c>
      <c r="H1912" t="s" s="19">
        <v>33</v>
      </c>
      <c r="I1912" t="s" s="19">
        <v>2180</v>
      </c>
      <c r="J1912" s="18">
        <v>9840</v>
      </c>
      <c r="K1912" s="18">
        <v>4930</v>
      </c>
      <c r="L1912" s="18">
        <v>14890</v>
      </c>
      <c r="M1912" s="20">
        <v>0.215634</v>
      </c>
      <c r="N1912" s="18">
        <v>8</v>
      </c>
      <c r="O1912" s="18">
        <v>1</v>
      </c>
      <c r="P1912" s="18">
        <v>3</v>
      </c>
      <c r="Q1912" s="18">
        <v>2</v>
      </c>
      <c r="R1912" s="18">
        <v>3</v>
      </c>
      <c r="S1912" t="s" s="19">
        <v>43</v>
      </c>
      <c r="T1912" s="18">
        <v>0</v>
      </c>
      <c r="U1912" s="18">
        <v>0</v>
      </c>
      <c r="V1912" s="18">
        <v>100000</v>
      </c>
      <c r="W1912" t="s" s="19">
        <v>39</v>
      </c>
    </row>
    <row r="1913" ht="20.05" customHeight="1">
      <c r="A1913" s="15">
        <v>120</v>
      </c>
      <c r="B1913" t="s" s="16">
        <f>CONCATENATE($A1913,C1913,G1913,S1913,R1913)</f>
        <v>2186</v>
      </c>
      <c r="C1913" t="s" s="17">
        <v>37</v>
      </c>
      <c r="D1913" s="18">
        <v>5</v>
      </c>
      <c r="E1913" t="s" s="19">
        <v>2179</v>
      </c>
      <c r="F1913" s="18">
        <v>0</v>
      </c>
      <c r="G1913" s="18">
        <v>0</v>
      </c>
      <c r="H1913" t="s" s="19">
        <v>33</v>
      </c>
      <c r="I1913" t="s" s="19">
        <v>2180</v>
      </c>
      <c r="J1913" s="18">
        <v>9840</v>
      </c>
      <c r="K1913" s="18">
        <v>4930</v>
      </c>
      <c r="L1913" s="18">
        <v>14890</v>
      </c>
      <c r="M1913" s="20">
        <v>0.215275</v>
      </c>
      <c r="N1913" s="18">
        <v>8</v>
      </c>
      <c r="O1913" s="18">
        <v>1</v>
      </c>
      <c r="P1913" s="18">
        <v>3</v>
      </c>
      <c r="Q1913" s="18">
        <v>2</v>
      </c>
      <c r="R1913" s="18">
        <v>5</v>
      </c>
      <c r="S1913" t="s" s="19">
        <v>43</v>
      </c>
      <c r="T1913" s="18">
        <v>0</v>
      </c>
      <c r="U1913" s="18">
        <v>0</v>
      </c>
      <c r="V1913" s="18">
        <v>100000</v>
      </c>
      <c r="W1913" t="s" s="19">
        <v>39</v>
      </c>
    </row>
    <row r="1914" ht="20.05" customHeight="1">
      <c r="A1914" s="15">
        <v>120</v>
      </c>
      <c r="B1914" t="s" s="16">
        <f>CONCATENATE($A1914,C1914,G1914,S1914,R1914)</f>
        <v>2187</v>
      </c>
      <c r="C1914" t="s" s="17">
        <v>37</v>
      </c>
      <c r="D1914" s="18">
        <v>5</v>
      </c>
      <c r="E1914" t="s" s="19">
        <v>2179</v>
      </c>
      <c r="F1914" s="18">
        <v>0</v>
      </c>
      <c r="G1914" s="18">
        <v>0</v>
      </c>
      <c r="H1914" t="s" s="19">
        <v>33</v>
      </c>
      <c r="I1914" t="s" s="19">
        <v>2180</v>
      </c>
      <c r="J1914" s="18">
        <v>9840</v>
      </c>
      <c r="K1914" s="18">
        <v>4930</v>
      </c>
      <c r="L1914" s="18">
        <v>14890</v>
      </c>
      <c r="M1914" s="20">
        <v>0.492323</v>
      </c>
      <c r="N1914" s="18">
        <v>8</v>
      </c>
      <c r="O1914" s="18">
        <v>1</v>
      </c>
      <c r="P1914" s="18">
        <v>5</v>
      </c>
      <c r="Q1914" s="18">
        <v>4</v>
      </c>
      <c r="R1914" s="18">
        <v>1</v>
      </c>
      <c r="S1914" t="s" s="19">
        <v>47</v>
      </c>
      <c r="T1914" s="18">
        <v>0</v>
      </c>
      <c r="U1914" s="18">
        <v>0</v>
      </c>
      <c r="V1914" s="18">
        <v>100000</v>
      </c>
      <c r="W1914" t="s" s="19">
        <v>39</v>
      </c>
    </row>
    <row r="1915" ht="20.05" customHeight="1">
      <c r="A1915" s="15">
        <v>120</v>
      </c>
      <c r="B1915" t="s" s="16">
        <f>CONCATENATE($A1915,C1915,G1915,S1915,R1915)</f>
        <v>2188</v>
      </c>
      <c r="C1915" t="s" s="17">
        <v>37</v>
      </c>
      <c r="D1915" s="18">
        <v>5</v>
      </c>
      <c r="E1915" t="s" s="19">
        <v>2179</v>
      </c>
      <c r="F1915" s="18">
        <v>0</v>
      </c>
      <c r="G1915" s="18">
        <v>0</v>
      </c>
      <c r="H1915" t="s" s="19">
        <v>33</v>
      </c>
      <c r="I1915" t="s" s="19">
        <v>2180</v>
      </c>
      <c r="J1915" s="18">
        <v>9840</v>
      </c>
      <c r="K1915" s="18">
        <v>4930</v>
      </c>
      <c r="L1915" s="18">
        <v>14890</v>
      </c>
      <c r="M1915" s="20">
        <v>0.220687</v>
      </c>
      <c r="N1915" s="18">
        <v>8</v>
      </c>
      <c r="O1915" s="18">
        <v>1</v>
      </c>
      <c r="P1915" s="18">
        <v>3</v>
      </c>
      <c r="Q1915" s="18">
        <v>2</v>
      </c>
      <c r="R1915" s="18">
        <v>3</v>
      </c>
      <c r="S1915" t="s" s="19">
        <v>47</v>
      </c>
      <c r="T1915" s="18">
        <v>0</v>
      </c>
      <c r="U1915" s="18">
        <v>0</v>
      </c>
      <c r="V1915" s="18">
        <v>100000</v>
      </c>
      <c r="W1915" t="s" s="19">
        <v>39</v>
      </c>
    </row>
    <row r="1916" ht="20.05" customHeight="1">
      <c r="A1916" s="15">
        <v>120</v>
      </c>
      <c r="B1916" t="s" s="16">
        <f>CONCATENATE($A1916,C1916,G1916,S1916,R1916)</f>
        <v>2189</v>
      </c>
      <c r="C1916" t="s" s="17">
        <v>37</v>
      </c>
      <c r="D1916" s="18">
        <v>5</v>
      </c>
      <c r="E1916" t="s" s="19">
        <v>2179</v>
      </c>
      <c r="F1916" s="18">
        <v>0</v>
      </c>
      <c r="G1916" s="18">
        <v>0</v>
      </c>
      <c r="H1916" t="s" s="19">
        <v>33</v>
      </c>
      <c r="I1916" t="s" s="19">
        <v>2180</v>
      </c>
      <c r="J1916" s="18">
        <v>9840</v>
      </c>
      <c r="K1916" s="18">
        <v>4930</v>
      </c>
      <c r="L1916" s="18">
        <v>14890</v>
      </c>
      <c r="M1916" s="20">
        <v>0.218953</v>
      </c>
      <c r="N1916" s="18">
        <v>8</v>
      </c>
      <c r="O1916" s="18">
        <v>1</v>
      </c>
      <c r="P1916" s="18">
        <v>3</v>
      </c>
      <c r="Q1916" s="18">
        <v>2</v>
      </c>
      <c r="R1916" s="18">
        <v>5</v>
      </c>
      <c r="S1916" t="s" s="19">
        <v>47</v>
      </c>
      <c r="T1916" s="18">
        <v>0</v>
      </c>
      <c r="U1916" s="18">
        <v>0</v>
      </c>
      <c r="V1916" s="18">
        <v>100000</v>
      </c>
      <c r="W1916" t="s" s="19">
        <v>39</v>
      </c>
    </row>
    <row r="1917" ht="20.05" customHeight="1">
      <c r="A1917" s="15">
        <v>120</v>
      </c>
      <c r="B1917" t="s" s="16">
        <f>CONCATENATE($A1917,C1917,G1917,S1917,R1917)</f>
        <v>2190</v>
      </c>
      <c r="C1917" t="s" s="17">
        <v>31</v>
      </c>
      <c r="D1917" s="18">
        <v>5</v>
      </c>
      <c r="E1917" t="s" s="19">
        <v>2179</v>
      </c>
      <c r="F1917" s="18">
        <v>0</v>
      </c>
      <c r="G1917" s="18">
        <v>1</v>
      </c>
      <c r="H1917" t="s" s="19">
        <v>33</v>
      </c>
      <c r="I1917" t="s" s="19">
        <v>2180</v>
      </c>
      <c r="J1917" s="18">
        <v>9854</v>
      </c>
      <c r="K1917" s="18">
        <v>4944</v>
      </c>
      <c r="L1917" s="18">
        <v>14918</v>
      </c>
      <c r="M1917" s="20">
        <v>0.198393</v>
      </c>
      <c r="N1917" s="18">
        <v>8</v>
      </c>
      <c r="O1917" s="18">
        <v>1</v>
      </c>
      <c r="P1917" t="s" s="19">
        <v>35</v>
      </c>
      <c r="Q1917" t="s" s="19">
        <v>35</v>
      </c>
      <c r="R1917" t="s" s="19">
        <v>35</v>
      </c>
      <c r="S1917" t="s" s="19">
        <v>35</v>
      </c>
      <c r="T1917" t="s" s="19">
        <v>35</v>
      </c>
      <c r="U1917" t="s" s="19">
        <v>35</v>
      </c>
      <c r="V1917" t="s" s="19">
        <v>35</v>
      </c>
      <c r="W1917" t="s" s="19">
        <v>35</v>
      </c>
    </row>
    <row r="1918" ht="20.05" customHeight="1">
      <c r="A1918" s="15">
        <v>120</v>
      </c>
      <c r="B1918" t="s" s="16">
        <f>CONCATENATE($A1918,C1918,G1918,S1918,R1918)</f>
        <v>2191</v>
      </c>
      <c r="C1918" t="s" s="17">
        <v>52</v>
      </c>
      <c r="D1918" s="18">
        <v>5</v>
      </c>
      <c r="E1918" t="s" s="19">
        <v>2179</v>
      </c>
      <c r="F1918" s="18">
        <v>0</v>
      </c>
      <c r="G1918" s="18">
        <v>1</v>
      </c>
      <c r="H1918" t="s" s="19">
        <v>33</v>
      </c>
      <c r="I1918" t="s" s="19">
        <v>1807</v>
      </c>
      <c r="J1918" s="18">
        <v>1864</v>
      </c>
      <c r="K1918" s="18">
        <v>942</v>
      </c>
      <c r="L1918" s="18">
        <v>2016</v>
      </c>
      <c r="M1918" s="20">
        <v>1.6946</v>
      </c>
      <c r="N1918" s="18">
        <v>8</v>
      </c>
      <c r="O1918" s="18">
        <v>1</v>
      </c>
      <c r="P1918" t="s" s="19">
        <v>35</v>
      </c>
      <c r="Q1918" t="s" s="19">
        <v>35</v>
      </c>
      <c r="R1918" t="s" s="19">
        <v>35</v>
      </c>
      <c r="S1918" t="s" s="19">
        <v>35</v>
      </c>
      <c r="T1918" t="s" s="19">
        <v>35</v>
      </c>
      <c r="U1918" t="s" s="19">
        <v>35</v>
      </c>
      <c r="V1918" t="s" s="19">
        <v>35</v>
      </c>
      <c r="W1918" t="s" s="19">
        <v>35</v>
      </c>
    </row>
    <row r="1919" ht="20.05" customHeight="1">
      <c r="A1919" s="15">
        <v>120</v>
      </c>
      <c r="B1919" t="s" s="16">
        <f>CONCATENATE($A1919,C1919,G1919,S1919,R1919)</f>
        <v>2192</v>
      </c>
      <c r="C1919" t="s" s="17">
        <v>37</v>
      </c>
      <c r="D1919" s="18">
        <v>5</v>
      </c>
      <c r="E1919" t="s" s="19">
        <v>2179</v>
      </c>
      <c r="F1919" s="18">
        <v>0</v>
      </c>
      <c r="G1919" s="18">
        <v>1</v>
      </c>
      <c r="H1919" t="s" s="19">
        <v>33</v>
      </c>
      <c r="I1919" t="s" s="19">
        <v>2180</v>
      </c>
      <c r="J1919" s="18">
        <v>9840</v>
      </c>
      <c r="K1919" s="18">
        <v>4930</v>
      </c>
      <c r="L1919" s="18">
        <v>14890</v>
      </c>
      <c r="M1919" s="20">
        <v>0.219909</v>
      </c>
      <c r="N1919" s="18">
        <v>8</v>
      </c>
      <c r="O1919" s="18">
        <v>1</v>
      </c>
      <c r="P1919" s="18">
        <v>3</v>
      </c>
      <c r="Q1919" s="18">
        <v>2</v>
      </c>
      <c r="R1919" s="18">
        <v>3</v>
      </c>
      <c r="S1919" t="s" s="19">
        <v>43</v>
      </c>
      <c r="T1919" s="18">
        <v>0</v>
      </c>
      <c r="U1919" s="18">
        <v>0</v>
      </c>
      <c r="V1919" s="18">
        <v>100000</v>
      </c>
      <c r="W1919" t="s" s="19">
        <v>55</v>
      </c>
    </row>
    <row r="1920" ht="20.05" customHeight="1">
      <c r="A1920" s="15">
        <v>120</v>
      </c>
      <c r="B1920" t="s" s="16">
        <f>CONCATENATE($A1920,C1920,G1920,S1920,R1920)</f>
        <v>2193</v>
      </c>
      <c r="C1920" t="s" s="17">
        <v>57</v>
      </c>
      <c r="D1920" s="18">
        <v>5</v>
      </c>
      <c r="E1920" t="s" s="19">
        <v>2179</v>
      </c>
      <c r="F1920" s="18">
        <v>0</v>
      </c>
      <c r="G1920" s="18">
        <v>0</v>
      </c>
      <c r="H1920" t="s" s="19">
        <v>63</v>
      </c>
      <c r="I1920" t="s" s="19">
        <v>1810</v>
      </c>
      <c r="J1920" s="18">
        <v>17280</v>
      </c>
      <c r="K1920" s="18">
        <v>8650</v>
      </c>
      <c r="L1920" s="18">
        <v>28856</v>
      </c>
      <c r="M1920" s="20">
        <v>1804.11</v>
      </c>
      <c r="N1920" s="18">
        <v>4</v>
      </c>
      <c r="O1920" s="18">
        <v>1</v>
      </c>
      <c r="P1920" t="s" s="19">
        <v>35</v>
      </c>
      <c r="Q1920" t="s" s="19">
        <v>35</v>
      </c>
      <c r="R1920" t="s" s="19">
        <v>35</v>
      </c>
      <c r="S1920" t="s" s="19">
        <v>35</v>
      </c>
      <c r="T1920" t="s" s="19">
        <v>35</v>
      </c>
      <c r="U1920" t="s" s="19">
        <v>35</v>
      </c>
      <c r="V1920" t="s" s="19">
        <v>35</v>
      </c>
      <c r="W1920" t="s" s="19">
        <v>35</v>
      </c>
    </row>
    <row r="1921" ht="20.05" customHeight="1">
      <c r="A1921" s="15">
        <v>120</v>
      </c>
      <c r="B1921" t="s" s="16">
        <f>CONCATENATE($A1921,C1921,G1921,S1921,R1921)</f>
        <v>2194</v>
      </c>
      <c r="C1921" t="s" s="17">
        <v>60</v>
      </c>
      <c r="D1921" s="18">
        <v>5</v>
      </c>
      <c r="E1921" t="s" s="19">
        <v>2179</v>
      </c>
      <c r="F1921" s="18">
        <v>0</v>
      </c>
      <c r="G1921" s="18">
        <v>0</v>
      </c>
      <c r="H1921" t="s" s="19">
        <v>63</v>
      </c>
      <c r="I1921" t="s" s="19">
        <v>1810</v>
      </c>
      <c r="J1921" s="18">
        <v>17640</v>
      </c>
      <c r="K1921" s="18">
        <v>8830</v>
      </c>
      <c r="L1921" s="18">
        <v>29534</v>
      </c>
      <c r="M1921" s="20">
        <v>1800.56</v>
      </c>
      <c r="N1921" s="18">
        <v>4</v>
      </c>
      <c r="O1921" s="18">
        <v>1</v>
      </c>
      <c r="P1921" t="s" s="19">
        <v>35</v>
      </c>
      <c r="Q1921" t="s" s="19">
        <v>35</v>
      </c>
      <c r="R1921" t="s" s="19">
        <v>35</v>
      </c>
      <c r="S1921" t="s" s="19">
        <v>35</v>
      </c>
      <c r="T1921" t="s" s="19">
        <v>35</v>
      </c>
      <c r="U1921" t="s" s="19">
        <v>35</v>
      </c>
      <c r="V1921" t="s" s="19">
        <v>35</v>
      </c>
      <c r="W1921" t="s" s="19">
        <v>35</v>
      </c>
    </row>
    <row r="1922" ht="20.05" customHeight="1">
      <c r="A1922" s="15">
        <v>120</v>
      </c>
      <c r="B1922" t="s" s="16">
        <f>CONCATENATE($A1922,C1922,G1922,S1922,R1922)</f>
        <v>2195</v>
      </c>
      <c r="C1922" t="s" s="17">
        <v>62</v>
      </c>
      <c r="D1922" s="18">
        <v>5</v>
      </c>
      <c r="E1922" t="s" s="19">
        <v>2179</v>
      </c>
      <c r="F1922" s="18">
        <v>0</v>
      </c>
      <c r="G1922" s="18">
        <v>0</v>
      </c>
      <c r="H1922" t="s" s="19">
        <v>63</v>
      </c>
      <c r="I1922" t="s" s="19">
        <v>1810</v>
      </c>
      <c r="J1922" s="18">
        <v>16920</v>
      </c>
      <c r="K1922" s="18">
        <v>8470</v>
      </c>
      <c r="L1922" s="18">
        <v>28176</v>
      </c>
      <c r="M1922" s="20">
        <v>1800.46</v>
      </c>
      <c r="N1922" s="18">
        <v>4</v>
      </c>
      <c r="O1922" s="18">
        <v>1</v>
      </c>
      <c r="P1922" t="s" s="19">
        <v>35</v>
      </c>
      <c r="Q1922" t="s" s="19">
        <v>35</v>
      </c>
      <c r="R1922" t="s" s="19">
        <v>35</v>
      </c>
      <c r="S1922" t="s" s="19">
        <v>35</v>
      </c>
      <c r="T1922" t="s" s="19">
        <v>35</v>
      </c>
      <c r="U1922" t="s" s="19">
        <v>35</v>
      </c>
      <c r="V1922" t="s" s="19">
        <v>35</v>
      </c>
      <c r="W1922" t="s" s="19">
        <v>35</v>
      </c>
    </row>
    <row r="1923" ht="20.05" customHeight="1">
      <c r="A1923" s="15">
        <v>121</v>
      </c>
      <c r="B1923" t="s" s="16">
        <f>CONCATENATE($A1923,C1923,G1923,S1923,R1923)</f>
        <v>2196</v>
      </c>
      <c r="C1923" t="s" s="17">
        <v>31</v>
      </c>
      <c r="D1923" s="18">
        <v>5</v>
      </c>
      <c r="E1923" t="s" s="19">
        <v>2197</v>
      </c>
      <c r="F1923" s="18">
        <v>0</v>
      </c>
      <c r="G1923" s="18">
        <v>0</v>
      </c>
      <c r="H1923" t="s" s="19">
        <v>33</v>
      </c>
      <c r="I1923" t="s" s="19">
        <v>2198</v>
      </c>
      <c r="J1923" s="18">
        <v>7956</v>
      </c>
      <c r="K1923" s="18">
        <v>3988</v>
      </c>
      <c r="L1923" s="18">
        <v>11887</v>
      </c>
      <c r="M1923" s="20">
        <v>0.137672</v>
      </c>
      <c r="N1923" s="18">
        <v>8</v>
      </c>
      <c r="O1923" s="18">
        <v>1</v>
      </c>
      <c r="P1923" t="s" s="19">
        <v>35</v>
      </c>
      <c r="Q1923" t="s" s="19">
        <v>35</v>
      </c>
      <c r="R1923" t="s" s="19">
        <v>35</v>
      </c>
      <c r="S1923" t="s" s="19">
        <v>35</v>
      </c>
      <c r="T1923" t="s" s="19">
        <v>35</v>
      </c>
      <c r="U1923" t="s" s="19">
        <v>35</v>
      </c>
      <c r="V1923" t="s" s="19">
        <v>35</v>
      </c>
      <c r="W1923" t="s" s="19">
        <v>35</v>
      </c>
    </row>
    <row r="1924" ht="20.05" customHeight="1">
      <c r="A1924" s="15">
        <v>121</v>
      </c>
      <c r="B1924" t="s" s="16">
        <f>CONCATENATE($A1924,C1924,G1924,S1924,R1924)</f>
        <v>2199</v>
      </c>
      <c r="C1924" t="s" s="17">
        <v>37</v>
      </c>
      <c r="D1924" s="18">
        <v>5</v>
      </c>
      <c r="E1924" t="s" s="19">
        <v>2197</v>
      </c>
      <c r="F1924" s="18">
        <v>0</v>
      </c>
      <c r="G1924" s="18">
        <v>0</v>
      </c>
      <c r="H1924" t="s" s="19">
        <v>33</v>
      </c>
      <c r="I1924" t="s" s="19">
        <v>2198</v>
      </c>
      <c r="J1924" s="18">
        <v>7956</v>
      </c>
      <c r="K1924" s="18">
        <v>3988</v>
      </c>
      <c r="L1924" s="18">
        <v>11887</v>
      </c>
      <c r="M1924" s="20">
        <v>0.35203</v>
      </c>
      <c r="N1924" s="18">
        <v>8</v>
      </c>
      <c r="O1924" s="18">
        <v>1</v>
      </c>
      <c r="P1924" s="18">
        <v>5</v>
      </c>
      <c r="Q1924" s="18">
        <v>4</v>
      </c>
      <c r="R1924" s="18">
        <v>1</v>
      </c>
      <c r="S1924" t="s" s="19">
        <v>38</v>
      </c>
      <c r="T1924" s="18">
        <v>0</v>
      </c>
      <c r="U1924" s="18">
        <v>0</v>
      </c>
      <c r="V1924" s="18">
        <v>100000</v>
      </c>
      <c r="W1924" t="s" s="19">
        <v>39</v>
      </c>
    </row>
    <row r="1925" ht="20.05" customHeight="1">
      <c r="A1925" s="15">
        <v>121</v>
      </c>
      <c r="B1925" t="s" s="16">
        <f>CONCATENATE($A1925,C1925,G1925,S1925,R1925)</f>
        <v>2200</v>
      </c>
      <c r="C1925" t="s" s="17">
        <v>37</v>
      </c>
      <c r="D1925" s="18">
        <v>5</v>
      </c>
      <c r="E1925" t="s" s="19">
        <v>2197</v>
      </c>
      <c r="F1925" s="18">
        <v>0</v>
      </c>
      <c r="G1925" s="18">
        <v>0</v>
      </c>
      <c r="H1925" t="s" s="19">
        <v>33</v>
      </c>
      <c r="I1925" t="s" s="19">
        <v>2198</v>
      </c>
      <c r="J1925" s="18">
        <v>7956</v>
      </c>
      <c r="K1925" s="18">
        <v>3988</v>
      </c>
      <c r="L1925" s="18">
        <v>11887</v>
      </c>
      <c r="M1925" s="20">
        <v>0.158649</v>
      </c>
      <c r="N1925" s="18">
        <v>8</v>
      </c>
      <c r="O1925" s="18">
        <v>1</v>
      </c>
      <c r="P1925" s="18">
        <v>3</v>
      </c>
      <c r="Q1925" s="18">
        <v>2</v>
      </c>
      <c r="R1925" s="18">
        <v>3</v>
      </c>
      <c r="S1925" t="s" s="19">
        <v>38</v>
      </c>
      <c r="T1925" s="18">
        <v>0</v>
      </c>
      <c r="U1925" s="18">
        <v>0</v>
      </c>
      <c r="V1925" s="18">
        <v>100000</v>
      </c>
      <c r="W1925" t="s" s="19">
        <v>39</v>
      </c>
    </row>
    <row r="1926" ht="20.05" customHeight="1">
      <c r="A1926" s="15">
        <v>121</v>
      </c>
      <c r="B1926" t="s" s="16">
        <f>CONCATENATE($A1926,C1926,G1926,S1926,R1926)</f>
        <v>2201</v>
      </c>
      <c r="C1926" t="s" s="17">
        <v>37</v>
      </c>
      <c r="D1926" s="18">
        <v>5</v>
      </c>
      <c r="E1926" t="s" s="19">
        <v>2197</v>
      </c>
      <c r="F1926" s="18">
        <v>0</v>
      </c>
      <c r="G1926" s="18">
        <v>0</v>
      </c>
      <c r="H1926" t="s" s="19">
        <v>33</v>
      </c>
      <c r="I1926" t="s" s="19">
        <v>2198</v>
      </c>
      <c r="J1926" s="18">
        <v>7956</v>
      </c>
      <c r="K1926" s="18">
        <v>3988</v>
      </c>
      <c r="L1926" s="18">
        <v>11887</v>
      </c>
      <c r="M1926" s="20">
        <v>0.152486</v>
      </c>
      <c r="N1926" s="18">
        <v>8</v>
      </c>
      <c r="O1926" s="18">
        <v>1</v>
      </c>
      <c r="P1926" s="18">
        <v>3</v>
      </c>
      <c r="Q1926" s="18">
        <v>2</v>
      </c>
      <c r="R1926" s="18">
        <v>5</v>
      </c>
      <c r="S1926" t="s" s="19">
        <v>38</v>
      </c>
      <c r="T1926" s="18">
        <v>0</v>
      </c>
      <c r="U1926" s="18">
        <v>0</v>
      </c>
      <c r="V1926" s="18">
        <v>100000</v>
      </c>
      <c r="W1926" t="s" s="19">
        <v>39</v>
      </c>
    </row>
    <row r="1927" ht="20.05" customHeight="1">
      <c r="A1927" s="15">
        <v>121</v>
      </c>
      <c r="B1927" t="s" s="16">
        <f>CONCATENATE($A1927,C1927,G1927,S1927,R1927)</f>
        <v>2202</v>
      </c>
      <c r="C1927" t="s" s="17">
        <v>37</v>
      </c>
      <c r="D1927" s="18">
        <v>5</v>
      </c>
      <c r="E1927" t="s" s="19">
        <v>2197</v>
      </c>
      <c r="F1927" s="18">
        <v>0</v>
      </c>
      <c r="G1927" s="18">
        <v>0</v>
      </c>
      <c r="H1927" t="s" s="19">
        <v>33</v>
      </c>
      <c r="I1927" t="s" s="19">
        <v>2198</v>
      </c>
      <c r="J1927" s="18">
        <v>7956</v>
      </c>
      <c r="K1927" s="18">
        <v>3988</v>
      </c>
      <c r="L1927" s="18">
        <v>11887</v>
      </c>
      <c r="M1927" s="20">
        <v>0.356406</v>
      </c>
      <c r="N1927" s="18">
        <v>8</v>
      </c>
      <c r="O1927" s="18">
        <v>1</v>
      </c>
      <c r="P1927" s="18">
        <v>5</v>
      </c>
      <c r="Q1927" s="18">
        <v>4</v>
      </c>
      <c r="R1927" s="18">
        <v>1</v>
      </c>
      <c r="S1927" t="s" s="19">
        <v>43</v>
      </c>
      <c r="T1927" s="18">
        <v>0</v>
      </c>
      <c r="U1927" s="18">
        <v>0</v>
      </c>
      <c r="V1927" s="18">
        <v>100000</v>
      </c>
      <c r="W1927" t="s" s="19">
        <v>39</v>
      </c>
    </row>
    <row r="1928" ht="20.05" customHeight="1">
      <c r="A1928" s="15">
        <v>121</v>
      </c>
      <c r="B1928" t="s" s="16">
        <f>CONCATENATE($A1928,C1928,G1928,S1928,R1928)</f>
        <v>2203</v>
      </c>
      <c r="C1928" t="s" s="17">
        <v>37</v>
      </c>
      <c r="D1928" s="18">
        <v>5</v>
      </c>
      <c r="E1928" t="s" s="19">
        <v>2197</v>
      </c>
      <c r="F1928" s="18">
        <v>0</v>
      </c>
      <c r="G1928" s="18">
        <v>0</v>
      </c>
      <c r="H1928" t="s" s="19">
        <v>33</v>
      </c>
      <c r="I1928" t="s" s="19">
        <v>2198</v>
      </c>
      <c r="J1928" s="18">
        <v>7956</v>
      </c>
      <c r="K1928" s="18">
        <v>3988</v>
      </c>
      <c r="L1928" s="18">
        <v>11887</v>
      </c>
      <c r="M1928" s="20">
        <v>0.154267</v>
      </c>
      <c r="N1928" s="18">
        <v>8</v>
      </c>
      <c r="O1928" s="18">
        <v>1</v>
      </c>
      <c r="P1928" s="18">
        <v>3</v>
      </c>
      <c r="Q1928" s="18">
        <v>2</v>
      </c>
      <c r="R1928" s="18">
        <v>3</v>
      </c>
      <c r="S1928" t="s" s="19">
        <v>43</v>
      </c>
      <c r="T1928" s="18">
        <v>0</v>
      </c>
      <c r="U1928" s="18">
        <v>0</v>
      </c>
      <c r="V1928" s="18">
        <v>100000</v>
      </c>
      <c r="W1928" t="s" s="19">
        <v>39</v>
      </c>
    </row>
    <row r="1929" ht="20.05" customHeight="1">
      <c r="A1929" s="15">
        <v>121</v>
      </c>
      <c r="B1929" t="s" s="16">
        <f>CONCATENATE($A1929,C1929,G1929,S1929,R1929)</f>
        <v>2204</v>
      </c>
      <c r="C1929" t="s" s="17">
        <v>37</v>
      </c>
      <c r="D1929" s="18">
        <v>5</v>
      </c>
      <c r="E1929" t="s" s="19">
        <v>2197</v>
      </c>
      <c r="F1929" s="18">
        <v>0</v>
      </c>
      <c r="G1929" s="18">
        <v>0</v>
      </c>
      <c r="H1929" t="s" s="19">
        <v>33</v>
      </c>
      <c r="I1929" t="s" s="19">
        <v>2198</v>
      </c>
      <c r="J1929" s="18">
        <v>7956</v>
      </c>
      <c r="K1929" s="18">
        <v>3988</v>
      </c>
      <c r="L1929" s="18">
        <v>11887</v>
      </c>
      <c r="M1929" s="20">
        <v>0.157048</v>
      </c>
      <c r="N1929" s="18">
        <v>8</v>
      </c>
      <c r="O1929" s="18">
        <v>1</v>
      </c>
      <c r="P1929" s="18">
        <v>3</v>
      </c>
      <c r="Q1929" s="18">
        <v>2</v>
      </c>
      <c r="R1929" s="18">
        <v>5</v>
      </c>
      <c r="S1929" t="s" s="19">
        <v>43</v>
      </c>
      <c r="T1929" s="18">
        <v>0</v>
      </c>
      <c r="U1929" s="18">
        <v>0</v>
      </c>
      <c r="V1929" s="18">
        <v>100000</v>
      </c>
      <c r="W1929" t="s" s="19">
        <v>39</v>
      </c>
    </row>
    <row r="1930" ht="20.05" customHeight="1">
      <c r="A1930" s="15">
        <v>121</v>
      </c>
      <c r="B1930" t="s" s="16">
        <f>CONCATENATE($A1930,C1930,G1930,S1930,R1930)</f>
        <v>2205</v>
      </c>
      <c r="C1930" t="s" s="17">
        <v>37</v>
      </c>
      <c r="D1930" s="18">
        <v>5</v>
      </c>
      <c r="E1930" t="s" s="19">
        <v>2197</v>
      </c>
      <c r="F1930" s="18">
        <v>0</v>
      </c>
      <c r="G1930" s="18">
        <v>0</v>
      </c>
      <c r="H1930" t="s" s="19">
        <v>33</v>
      </c>
      <c r="I1930" t="s" s="19">
        <v>2198</v>
      </c>
      <c r="J1930" s="18">
        <v>7956</v>
      </c>
      <c r="K1930" s="18">
        <v>3988</v>
      </c>
      <c r="L1930" s="18">
        <v>11887</v>
      </c>
      <c r="M1930" s="20">
        <v>0.357133</v>
      </c>
      <c r="N1930" s="18">
        <v>8</v>
      </c>
      <c r="O1930" s="18">
        <v>1</v>
      </c>
      <c r="P1930" s="18">
        <v>5</v>
      </c>
      <c r="Q1930" s="18">
        <v>4</v>
      </c>
      <c r="R1930" s="18">
        <v>1</v>
      </c>
      <c r="S1930" t="s" s="19">
        <v>47</v>
      </c>
      <c r="T1930" s="18">
        <v>0</v>
      </c>
      <c r="U1930" s="18">
        <v>0</v>
      </c>
      <c r="V1930" s="18">
        <v>100000</v>
      </c>
      <c r="W1930" t="s" s="19">
        <v>39</v>
      </c>
    </row>
    <row r="1931" ht="20.05" customHeight="1">
      <c r="A1931" s="15">
        <v>121</v>
      </c>
      <c r="B1931" t="s" s="16">
        <f>CONCATENATE($A1931,C1931,G1931,S1931,R1931)</f>
        <v>2206</v>
      </c>
      <c r="C1931" t="s" s="17">
        <v>37</v>
      </c>
      <c r="D1931" s="18">
        <v>5</v>
      </c>
      <c r="E1931" t="s" s="19">
        <v>2197</v>
      </c>
      <c r="F1931" s="18">
        <v>0</v>
      </c>
      <c r="G1931" s="18">
        <v>0</v>
      </c>
      <c r="H1931" t="s" s="19">
        <v>33</v>
      </c>
      <c r="I1931" t="s" s="19">
        <v>2198</v>
      </c>
      <c r="J1931" s="18">
        <v>7956</v>
      </c>
      <c r="K1931" s="18">
        <v>3988</v>
      </c>
      <c r="L1931" s="18">
        <v>11887</v>
      </c>
      <c r="M1931" s="20">
        <v>0.158792</v>
      </c>
      <c r="N1931" s="18">
        <v>8</v>
      </c>
      <c r="O1931" s="18">
        <v>1</v>
      </c>
      <c r="P1931" s="18">
        <v>3</v>
      </c>
      <c r="Q1931" s="18">
        <v>2</v>
      </c>
      <c r="R1931" s="18">
        <v>3</v>
      </c>
      <c r="S1931" t="s" s="19">
        <v>47</v>
      </c>
      <c r="T1931" s="18">
        <v>0</v>
      </c>
      <c r="U1931" s="18">
        <v>0</v>
      </c>
      <c r="V1931" s="18">
        <v>100000</v>
      </c>
      <c r="W1931" t="s" s="19">
        <v>39</v>
      </c>
    </row>
    <row r="1932" ht="20.05" customHeight="1">
      <c r="A1932" s="15">
        <v>121</v>
      </c>
      <c r="B1932" t="s" s="16">
        <f>CONCATENATE($A1932,C1932,G1932,S1932,R1932)</f>
        <v>2207</v>
      </c>
      <c r="C1932" t="s" s="17">
        <v>37</v>
      </c>
      <c r="D1932" s="18">
        <v>5</v>
      </c>
      <c r="E1932" t="s" s="19">
        <v>2197</v>
      </c>
      <c r="F1932" s="18">
        <v>0</v>
      </c>
      <c r="G1932" s="18">
        <v>0</v>
      </c>
      <c r="H1932" t="s" s="19">
        <v>33</v>
      </c>
      <c r="I1932" t="s" s="19">
        <v>2198</v>
      </c>
      <c r="J1932" s="18">
        <v>7956</v>
      </c>
      <c r="K1932" s="18">
        <v>3988</v>
      </c>
      <c r="L1932" s="18">
        <v>11887</v>
      </c>
      <c r="M1932" s="20">
        <v>0.153362</v>
      </c>
      <c r="N1932" s="18">
        <v>8</v>
      </c>
      <c r="O1932" s="18">
        <v>1</v>
      </c>
      <c r="P1932" s="18">
        <v>3</v>
      </c>
      <c r="Q1932" s="18">
        <v>2</v>
      </c>
      <c r="R1932" s="18">
        <v>5</v>
      </c>
      <c r="S1932" t="s" s="19">
        <v>47</v>
      </c>
      <c r="T1932" s="18">
        <v>0</v>
      </c>
      <c r="U1932" s="18">
        <v>0</v>
      </c>
      <c r="V1932" s="18">
        <v>100000</v>
      </c>
      <c r="W1932" t="s" s="19">
        <v>39</v>
      </c>
    </row>
    <row r="1933" ht="20.05" customHeight="1">
      <c r="A1933" s="15">
        <v>121</v>
      </c>
      <c r="B1933" t="s" s="16">
        <f>CONCATENATE($A1933,C1933,G1933,S1933,R1933)</f>
        <v>2208</v>
      </c>
      <c r="C1933" t="s" s="17">
        <v>31</v>
      </c>
      <c r="D1933" s="18">
        <v>5</v>
      </c>
      <c r="E1933" t="s" s="19">
        <v>2197</v>
      </c>
      <c r="F1933" s="18">
        <v>0</v>
      </c>
      <c r="G1933" s="18">
        <v>1</v>
      </c>
      <c r="H1933" t="s" s="19">
        <v>33</v>
      </c>
      <c r="I1933" t="s" s="19">
        <v>2198</v>
      </c>
      <c r="J1933" s="18">
        <v>7969</v>
      </c>
      <c r="K1933" s="18">
        <v>4001</v>
      </c>
      <c r="L1933" s="18">
        <v>11913</v>
      </c>
      <c r="M1933" s="20">
        <v>0.134681</v>
      </c>
      <c r="N1933" s="18">
        <v>8</v>
      </c>
      <c r="O1933" s="18">
        <v>1</v>
      </c>
      <c r="P1933" t="s" s="19">
        <v>35</v>
      </c>
      <c r="Q1933" t="s" s="19">
        <v>35</v>
      </c>
      <c r="R1933" t="s" s="19">
        <v>35</v>
      </c>
      <c r="S1933" t="s" s="19">
        <v>35</v>
      </c>
      <c r="T1933" t="s" s="19">
        <v>35</v>
      </c>
      <c r="U1933" t="s" s="19">
        <v>35</v>
      </c>
      <c r="V1933" t="s" s="19">
        <v>35</v>
      </c>
      <c r="W1933" t="s" s="19">
        <v>35</v>
      </c>
    </row>
    <row r="1934" ht="20.05" customHeight="1">
      <c r="A1934" s="15">
        <v>121</v>
      </c>
      <c r="B1934" t="s" s="16">
        <f>CONCATENATE($A1934,C1934,G1934,S1934,R1934)</f>
        <v>2209</v>
      </c>
      <c r="C1934" t="s" s="17">
        <v>52</v>
      </c>
      <c r="D1934" s="18">
        <v>5</v>
      </c>
      <c r="E1934" t="s" s="19">
        <v>2197</v>
      </c>
      <c r="F1934" s="18">
        <v>0</v>
      </c>
      <c r="G1934" s="18">
        <v>1</v>
      </c>
      <c r="H1934" t="s" s="19">
        <v>33</v>
      </c>
      <c r="I1934" t="s" s="19">
        <v>1807</v>
      </c>
      <c r="J1934" s="18">
        <v>1540</v>
      </c>
      <c r="K1934" s="18">
        <v>780</v>
      </c>
      <c r="L1934" s="18">
        <v>1633</v>
      </c>
      <c r="M1934" s="20">
        <v>0.913728</v>
      </c>
      <c r="N1934" s="18">
        <v>8</v>
      </c>
      <c r="O1934" s="18">
        <v>1</v>
      </c>
      <c r="P1934" t="s" s="19">
        <v>35</v>
      </c>
      <c r="Q1934" t="s" s="19">
        <v>35</v>
      </c>
      <c r="R1934" t="s" s="19">
        <v>35</v>
      </c>
      <c r="S1934" t="s" s="19">
        <v>35</v>
      </c>
      <c r="T1934" t="s" s="19">
        <v>35</v>
      </c>
      <c r="U1934" t="s" s="19">
        <v>35</v>
      </c>
      <c r="V1934" t="s" s="19">
        <v>35</v>
      </c>
      <c r="W1934" t="s" s="19">
        <v>35</v>
      </c>
    </row>
    <row r="1935" ht="20.05" customHeight="1">
      <c r="A1935" s="15">
        <v>121</v>
      </c>
      <c r="B1935" t="s" s="16">
        <f>CONCATENATE($A1935,C1935,G1935,S1935,R1935)</f>
        <v>2210</v>
      </c>
      <c r="C1935" t="s" s="17">
        <v>37</v>
      </c>
      <c r="D1935" s="18">
        <v>5</v>
      </c>
      <c r="E1935" t="s" s="19">
        <v>2197</v>
      </c>
      <c r="F1935" s="18">
        <v>0</v>
      </c>
      <c r="G1935" s="18">
        <v>1</v>
      </c>
      <c r="H1935" t="s" s="19">
        <v>33</v>
      </c>
      <c r="I1935" t="s" s="19">
        <v>2198</v>
      </c>
      <c r="J1935" s="18">
        <v>7956</v>
      </c>
      <c r="K1935" s="18">
        <v>3988</v>
      </c>
      <c r="L1935" s="18">
        <v>11887</v>
      </c>
      <c r="M1935" s="20">
        <v>0.157055</v>
      </c>
      <c r="N1935" s="18">
        <v>8</v>
      </c>
      <c r="O1935" s="18">
        <v>1</v>
      </c>
      <c r="P1935" s="18">
        <v>3</v>
      </c>
      <c r="Q1935" s="18">
        <v>2</v>
      </c>
      <c r="R1935" s="18">
        <v>3</v>
      </c>
      <c r="S1935" t="s" s="19">
        <v>43</v>
      </c>
      <c r="T1935" s="18">
        <v>0</v>
      </c>
      <c r="U1935" s="18">
        <v>0</v>
      </c>
      <c r="V1935" s="18">
        <v>100000</v>
      </c>
      <c r="W1935" t="s" s="19">
        <v>55</v>
      </c>
    </row>
    <row r="1936" ht="20.05" customHeight="1">
      <c r="A1936" s="15">
        <v>121</v>
      </c>
      <c r="B1936" t="s" s="16">
        <f>CONCATENATE($A1936,C1936,G1936,S1936,R1936)</f>
        <v>2211</v>
      </c>
      <c r="C1936" t="s" s="17">
        <v>57</v>
      </c>
      <c r="D1936" s="18">
        <v>5</v>
      </c>
      <c r="E1936" t="s" s="19">
        <v>2197</v>
      </c>
      <c r="F1936" s="18">
        <v>0</v>
      </c>
      <c r="G1936" s="18">
        <v>0</v>
      </c>
      <c r="H1936" t="s" s="19">
        <v>80</v>
      </c>
      <c r="I1936" t="s" s="19">
        <v>1810</v>
      </c>
      <c r="J1936" s="18">
        <v>7736</v>
      </c>
      <c r="K1936" s="18">
        <v>3878</v>
      </c>
      <c r="L1936" s="18">
        <v>11444</v>
      </c>
      <c r="M1936" s="20">
        <v>1.86279</v>
      </c>
      <c r="N1936" s="18">
        <v>4</v>
      </c>
      <c r="O1936" s="18">
        <v>1</v>
      </c>
      <c r="P1936" t="s" s="19">
        <v>35</v>
      </c>
      <c r="Q1936" t="s" s="19">
        <v>35</v>
      </c>
      <c r="R1936" t="s" s="19">
        <v>35</v>
      </c>
      <c r="S1936" t="s" s="19">
        <v>35</v>
      </c>
      <c r="T1936" t="s" s="19">
        <v>35</v>
      </c>
      <c r="U1936" t="s" s="19">
        <v>35</v>
      </c>
      <c r="V1936" t="s" s="19">
        <v>35</v>
      </c>
      <c r="W1936" t="s" s="19">
        <v>35</v>
      </c>
    </row>
    <row r="1937" ht="20.05" customHeight="1">
      <c r="A1937" s="15">
        <v>121</v>
      </c>
      <c r="B1937" t="s" s="16">
        <f>CONCATENATE($A1937,C1937,G1937,S1937,R1937)</f>
        <v>2212</v>
      </c>
      <c r="C1937" t="s" s="17">
        <v>60</v>
      </c>
      <c r="D1937" s="18">
        <v>5</v>
      </c>
      <c r="E1937" t="s" s="19">
        <v>2197</v>
      </c>
      <c r="F1937" s="18">
        <v>0</v>
      </c>
      <c r="G1937" s="18">
        <v>0</v>
      </c>
      <c r="H1937" t="s" s="19">
        <v>80</v>
      </c>
      <c r="I1937" t="s" s="19">
        <v>1810</v>
      </c>
      <c r="J1937" s="18">
        <v>7736</v>
      </c>
      <c r="K1937" s="18">
        <v>3878</v>
      </c>
      <c r="L1937" s="18">
        <v>11444</v>
      </c>
      <c r="M1937" s="20">
        <v>0.726641</v>
      </c>
      <c r="N1937" s="18">
        <v>4</v>
      </c>
      <c r="O1937" s="18">
        <v>1</v>
      </c>
      <c r="P1937" t="s" s="19">
        <v>35</v>
      </c>
      <c r="Q1937" t="s" s="19">
        <v>35</v>
      </c>
      <c r="R1937" t="s" s="19">
        <v>35</v>
      </c>
      <c r="S1937" t="s" s="19">
        <v>35</v>
      </c>
      <c r="T1937" t="s" s="19">
        <v>35</v>
      </c>
      <c r="U1937" t="s" s="19">
        <v>35</v>
      </c>
      <c r="V1937" t="s" s="19">
        <v>35</v>
      </c>
      <c r="W1937" t="s" s="19">
        <v>35</v>
      </c>
    </row>
    <row r="1938" ht="20.05" customHeight="1">
      <c r="A1938" s="15">
        <v>121</v>
      </c>
      <c r="B1938" t="s" s="16">
        <f>CONCATENATE($A1938,C1938,G1938,S1938,R1938)</f>
        <v>2213</v>
      </c>
      <c r="C1938" t="s" s="17">
        <v>62</v>
      </c>
      <c r="D1938" s="18">
        <v>5</v>
      </c>
      <c r="E1938" t="s" s="19">
        <v>2197</v>
      </c>
      <c r="F1938" s="18">
        <v>0</v>
      </c>
      <c r="G1938" s="18">
        <v>0</v>
      </c>
      <c r="H1938" t="s" s="19">
        <v>33</v>
      </c>
      <c r="I1938" t="s" s="19">
        <v>1810</v>
      </c>
      <c r="J1938" s="18">
        <v>9608</v>
      </c>
      <c r="K1938" s="18">
        <v>4814</v>
      </c>
      <c r="L1938" s="18">
        <v>15012</v>
      </c>
      <c r="M1938" s="20">
        <v>3.89076</v>
      </c>
      <c r="N1938" s="18">
        <v>4</v>
      </c>
      <c r="O1938" s="18">
        <v>1</v>
      </c>
      <c r="P1938" t="s" s="19">
        <v>35</v>
      </c>
      <c r="Q1938" t="s" s="19">
        <v>35</v>
      </c>
      <c r="R1938" t="s" s="19">
        <v>35</v>
      </c>
      <c r="S1938" t="s" s="19">
        <v>35</v>
      </c>
      <c r="T1938" t="s" s="19">
        <v>35</v>
      </c>
      <c r="U1938" t="s" s="19">
        <v>35</v>
      </c>
      <c r="V1938" t="s" s="19">
        <v>35</v>
      </c>
      <c r="W1938" t="s" s="19">
        <v>35</v>
      </c>
    </row>
    <row r="1939" ht="20.05" customHeight="1">
      <c r="A1939" s="15">
        <v>122</v>
      </c>
      <c r="B1939" t="s" s="16">
        <f>CONCATENATE($A1939,C1939,G1939,S1939,R1939)</f>
        <v>2214</v>
      </c>
      <c r="C1939" t="s" s="17">
        <v>31</v>
      </c>
      <c r="D1939" s="18">
        <v>5</v>
      </c>
      <c r="E1939" t="s" s="19">
        <v>2215</v>
      </c>
      <c r="F1939" s="18">
        <v>0</v>
      </c>
      <c r="G1939" s="18">
        <v>0</v>
      </c>
      <c r="H1939" t="s" s="19">
        <v>33</v>
      </c>
      <c r="I1939" t="s" s="19">
        <v>2216</v>
      </c>
      <c r="J1939" s="18">
        <v>10004</v>
      </c>
      <c r="K1939" s="18">
        <v>5012</v>
      </c>
      <c r="L1939" s="18">
        <v>15153</v>
      </c>
      <c r="M1939" s="20">
        <v>0.203685</v>
      </c>
      <c r="N1939" s="18">
        <v>8</v>
      </c>
      <c r="O1939" s="18">
        <v>1</v>
      </c>
      <c r="P1939" t="s" s="19">
        <v>35</v>
      </c>
      <c r="Q1939" t="s" s="19">
        <v>35</v>
      </c>
      <c r="R1939" t="s" s="19">
        <v>35</v>
      </c>
      <c r="S1939" t="s" s="19">
        <v>35</v>
      </c>
      <c r="T1939" t="s" s="19">
        <v>35</v>
      </c>
      <c r="U1939" t="s" s="19">
        <v>35</v>
      </c>
      <c r="V1939" t="s" s="19">
        <v>35</v>
      </c>
      <c r="W1939" t="s" s="19">
        <v>35</v>
      </c>
    </row>
    <row r="1940" ht="20.05" customHeight="1">
      <c r="A1940" s="15">
        <v>122</v>
      </c>
      <c r="B1940" t="s" s="16">
        <f>CONCATENATE($A1940,C1940,G1940,S1940,R1940)</f>
        <v>2217</v>
      </c>
      <c r="C1940" t="s" s="17">
        <v>37</v>
      </c>
      <c r="D1940" s="18">
        <v>5</v>
      </c>
      <c r="E1940" t="s" s="19">
        <v>2215</v>
      </c>
      <c r="F1940" s="18">
        <v>0</v>
      </c>
      <c r="G1940" s="18">
        <v>0</v>
      </c>
      <c r="H1940" t="s" s="19">
        <v>33</v>
      </c>
      <c r="I1940" t="s" s="19">
        <v>2216</v>
      </c>
      <c r="J1940" s="18">
        <v>10004</v>
      </c>
      <c r="K1940" s="18">
        <v>5012</v>
      </c>
      <c r="L1940" s="18">
        <v>15153</v>
      </c>
      <c r="M1940" s="20">
        <v>0.512399</v>
      </c>
      <c r="N1940" s="18">
        <v>8</v>
      </c>
      <c r="O1940" s="18">
        <v>1</v>
      </c>
      <c r="P1940" s="18">
        <v>5</v>
      </c>
      <c r="Q1940" s="18">
        <v>4</v>
      </c>
      <c r="R1940" s="18">
        <v>1</v>
      </c>
      <c r="S1940" t="s" s="19">
        <v>38</v>
      </c>
      <c r="T1940" s="18">
        <v>0</v>
      </c>
      <c r="U1940" s="18">
        <v>0</v>
      </c>
      <c r="V1940" s="18">
        <v>100000</v>
      </c>
      <c r="W1940" t="s" s="19">
        <v>39</v>
      </c>
    </row>
    <row r="1941" ht="20.05" customHeight="1">
      <c r="A1941" s="15">
        <v>122</v>
      </c>
      <c r="B1941" t="s" s="16">
        <f>CONCATENATE($A1941,C1941,G1941,S1941,R1941)</f>
        <v>2218</v>
      </c>
      <c r="C1941" t="s" s="17">
        <v>37</v>
      </c>
      <c r="D1941" s="18">
        <v>5</v>
      </c>
      <c r="E1941" t="s" s="19">
        <v>2215</v>
      </c>
      <c r="F1941" s="18">
        <v>0</v>
      </c>
      <c r="G1941" s="18">
        <v>0</v>
      </c>
      <c r="H1941" t="s" s="19">
        <v>33</v>
      </c>
      <c r="I1941" t="s" s="19">
        <v>2216</v>
      </c>
      <c r="J1941" s="18">
        <v>10004</v>
      </c>
      <c r="K1941" s="18">
        <v>5012</v>
      </c>
      <c r="L1941" s="18">
        <v>15153</v>
      </c>
      <c r="M1941" s="20">
        <v>0.227699</v>
      </c>
      <c r="N1941" s="18">
        <v>8</v>
      </c>
      <c r="O1941" s="18">
        <v>1</v>
      </c>
      <c r="P1941" s="18">
        <v>3</v>
      </c>
      <c r="Q1941" s="18">
        <v>2</v>
      </c>
      <c r="R1941" s="18">
        <v>3</v>
      </c>
      <c r="S1941" t="s" s="19">
        <v>38</v>
      </c>
      <c r="T1941" s="18">
        <v>0</v>
      </c>
      <c r="U1941" s="18">
        <v>0</v>
      </c>
      <c r="V1941" s="18">
        <v>100000</v>
      </c>
      <c r="W1941" t="s" s="19">
        <v>39</v>
      </c>
    </row>
    <row r="1942" ht="20.05" customHeight="1">
      <c r="A1942" s="15">
        <v>122</v>
      </c>
      <c r="B1942" t="s" s="16">
        <f>CONCATENATE($A1942,C1942,G1942,S1942,R1942)</f>
        <v>2219</v>
      </c>
      <c r="C1942" t="s" s="17">
        <v>37</v>
      </c>
      <c r="D1942" s="18">
        <v>5</v>
      </c>
      <c r="E1942" t="s" s="19">
        <v>2215</v>
      </c>
      <c r="F1942" s="18">
        <v>0</v>
      </c>
      <c r="G1942" s="18">
        <v>0</v>
      </c>
      <c r="H1942" t="s" s="19">
        <v>33</v>
      </c>
      <c r="I1942" t="s" s="19">
        <v>2216</v>
      </c>
      <c r="J1942" s="18">
        <v>10004</v>
      </c>
      <c r="K1942" s="18">
        <v>5012</v>
      </c>
      <c r="L1942" s="18">
        <v>15153</v>
      </c>
      <c r="M1942" s="20">
        <v>0.226118</v>
      </c>
      <c r="N1942" s="18">
        <v>8</v>
      </c>
      <c r="O1942" s="18">
        <v>1</v>
      </c>
      <c r="P1942" s="18">
        <v>3</v>
      </c>
      <c r="Q1942" s="18">
        <v>2</v>
      </c>
      <c r="R1942" s="18">
        <v>5</v>
      </c>
      <c r="S1942" t="s" s="19">
        <v>38</v>
      </c>
      <c r="T1942" s="18">
        <v>0</v>
      </c>
      <c r="U1942" s="18">
        <v>0</v>
      </c>
      <c r="V1942" s="18">
        <v>100000</v>
      </c>
      <c r="W1942" t="s" s="19">
        <v>39</v>
      </c>
    </row>
    <row r="1943" ht="20.05" customHeight="1">
      <c r="A1943" s="15">
        <v>122</v>
      </c>
      <c r="B1943" t="s" s="16">
        <f>CONCATENATE($A1943,C1943,G1943,S1943,R1943)</f>
        <v>2220</v>
      </c>
      <c r="C1943" t="s" s="17">
        <v>37</v>
      </c>
      <c r="D1943" s="18">
        <v>5</v>
      </c>
      <c r="E1943" t="s" s="19">
        <v>2215</v>
      </c>
      <c r="F1943" s="18">
        <v>0</v>
      </c>
      <c r="G1943" s="18">
        <v>0</v>
      </c>
      <c r="H1943" t="s" s="19">
        <v>33</v>
      </c>
      <c r="I1943" t="s" s="19">
        <v>2216</v>
      </c>
      <c r="J1943" s="18">
        <v>10004</v>
      </c>
      <c r="K1943" s="18">
        <v>5012</v>
      </c>
      <c r="L1943" s="18">
        <v>15153</v>
      </c>
      <c r="M1943" s="20">
        <v>0.513668</v>
      </c>
      <c r="N1943" s="18">
        <v>8</v>
      </c>
      <c r="O1943" s="18">
        <v>1</v>
      </c>
      <c r="P1943" s="18">
        <v>5</v>
      </c>
      <c r="Q1943" s="18">
        <v>4</v>
      </c>
      <c r="R1943" s="18">
        <v>1</v>
      </c>
      <c r="S1943" t="s" s="19">
        <v>43</v>
      </c>
      <c r="T1943" s="18">
        <v>0</v>
      </c>
      <c r="U1943" s="18">
        <v>0</v>
      </c>
      <c r="V1943" s="18">
        <v>100000</v>
      </c>
      <c r="W1943" t="s" s="19">
        <v>39</v>
      </c>
    </row>
    <row r="1944" ht="20.05" customHeight="1">
      <c r="A1944" s="15">
        <v>122</v>
      </c>
      <c r="B1944" t="s" s="16">
        <f>CONCATENATE($A1944,C1944,G1944,S1944,R1944)</f>
        <v>2221</v>
      </c>
      <c r="C1944" t="s" s="17">
        <v>37</v>
      </c>
      <c r="D1944" s="18">
        <v>5</v>
      </c>
      <c r="E1944" t="s" s="19">
        <v>2215</v>
      </c>
      <c r="F1944" s="18">
        <v>0</v>
      </c>
      <c r="G1944" s="18">
        <v>0</v>
      </c>
      <c r="H1944" t="s" s="19">
        <v>33</v>
      </c>
      <c r="I1944" t="s" s="19">
        <v>2216</v>
      </c>
      <c r="J1944" s="18">
        <v>10004</v>
      </c>
      <c r="K1944" s="18">
        <v>5012</v>
      </c>
      <c r="L1944" s="18">
        <v>15153</v>
      </c>
      <c r="M1944" s="20">
        <v>0.225368</v>
      </c>
      <c r="N1944" s="18">
        <v>8</v>
      </c>
      <c r="O1944" s="18">
        <v>1</v>
      </c>
      <c r="P1944" s="18">
        <v>3</v>
      </c>
      <c r="Q1944" s="18">
        <v>2</v>
      </c>
      <c r="R1944" s="18">
        <v>3</v>
      </c>
      <c r="S1944" t="s" s="19">
        <v>43</v>
      </c>
      <c r="T1944" s="18">
        <v>0</v>
      </c>
      <c r="U1944" s="18">
        <v>0</v>
      </c>
      <c r="V1944" s="18">
        <v>100000</v>
      </c>
      <c r="W1944" t="s" s="19">
        <v>39</v>
      </c>
    </row>
    <row r="1945" ht="20.05" customHeight="1">
      <c r="A1945" s="15">
        <v>122</v>
      </c>
      <c r="B1945" t="s" s="16">
        <f>CONCATENATE($A1945,C1945,G1945,S1945,R1945)</f>
        <v>2222</v>
      </c>
      <c r="C1945" t="s" s="17">
        <v>37</v>
      </c>
      <c r="D1945" s="18">
        <v>5</v>
      </c>
      <c r="E1945" t="s" s="19">
        <v>2215</v>
      </c>
      <c r="F1945" s="18">
        <v>0</v>
      </c>
      <c r="G1945" s="18">
        <v>0</v>
      </c>
      <c r="H1945" t="s" s="19">
        <v>33</v>
      </c>
      <c r="I1945" t="s" s="19">
        <v>2216</v>
      </c>
      <c r="J1945" s="18">
        <v>10004</v>
      </c>
      <c r="K1945" s="18">
        <v>5012</v>
      </c>
      <c r="L1945" s="18">
        <v>15153</v>
      </c>
      <c r="M1945" s="20">
        <v>0.228183</v>
      </c>
      <c r="N1945" s="18">
        <v>8</v>
      </c>
      <c r="O1945" s="18">
        <v>1</v>
      </c>
      <c r="P1945" s="18">
        <v>3</v>
      </c>
      <c r="Q1945" s="18">
        <v>2</v>
      </c>
      <c r="R1945" s="18">
        <v>5</v>
      </c>
      <c r="S1945" t="s" s="19">
        <v>43</v>
      </c>
      <c r="T1945" s="18">
        <v>0</v>
      </c>
      <c r="U1945" s="18">
        <v>0</v>
      </c>
      <c r="V1945" s="18">
        <v>100000</v>
      </c>
      <c r="W1945" t="s" s="19">
        <v>39</v>
      </c>
    </row>
    <row r="1946" ht="20.05" customHeight="1">
      <c r="A1946" s="15">
        <v>122</v>
      </c>
      <c r="B1946" t="s" s="16">
        <f>CONCATENATE($A1946,C1946,G1946,S1946,R1946)</f>
        <v>2223</v>
      </c>
      <c r="C1946" t="s" s="17">
        <v>37</v>
      </c>
      <c r="D1946" s="18">
        <v>5</v>
      </c>
      <c r="E1946" t="s" s="19">
        <v>2215</v>
      </c>
      <c r="F1946" s="18">
        <v>0</v>
      </c>
      <c r="G1946" s="18">
        <v>0</v>
      </c>
      <c r="H1946" t="s" s="19">
        <v>33</v>
      </c>
      <c r="I1946" t="s" s="19">
        <v>2216</v>
      </c>
      <c r="J1946" s="18">
        <v>10004</v>
      </c>
      <c r="K1946" s="18">
        <v>5012</v>
      </c>
      <c r="L1946" s="18">
        <v>15153</v>
      </c>
      <c r="M1946" s="20">
        <v>0.518132</v>
      </c>
      <c r="N1946" s="18">
        <v>8</v>
      </c>
      <c r="O1946" s="18">
        <v>1</v>
      </c>
      <c r="P1946" s="18">
        <v>5</v>
      </c>
      <c r="Q1946" s="18">
        <v>4</v>
      </c>
      <c r="R1946" s="18">
        <v>1</v>
      </c>
      <c r="S1946" t="s" s="19">
        <v>47</v>
      </c>
      <c r="T1946" s="18">
        <v>0</v>
      </c>
      <c r="U1946" s="18">
        <v>0</v>
      </c>
      <c r="V1946" s="18">
        <v>100000</v>
      </c>
      <c r="W1946" t="s" s="19">
        <v>39</v>
      </c>
    </row>
    <row r="1947" ht="20.05" customHeight="1">
      <c r="A1947" s="15">
        <v>122</v>
      </c>
      <c r="B1947" t="s" s="16">
        <f>CONCATENATE($A1947,C1947,G1947,S1947,R1947)</f>
        <v>2224</v>
      </c>
      <c r="C1947" t="s" s="17">
        <v>37</v>
      </c>
      <c r="D1947" s="18">
        <v>5</v>
      </c>
      <c r="E1947" t="s" s="19">
        <v>2215</v>
      </c>
      <c r="F1947" s="18">
        <v>0</v>
      </c>
      <c r="G1947" s="18">
        <v>0</v>
      </c>
      <c r="H1947" t="s" s="19">
        <v>33</v>
      </c>
      <c r="I1947" t="s" s="19">
        <v>2216</v>
      </c>
      <c r="J1947" s="18">
        <v>10004</v>
      </c>
      <c r="K1947" s="18">
        <v>5012</v>
      </c>
      <c r="L1947" s="18">
        <v>15153</v>
      </c>
      <c r="M1947" s="20">
        <v>0.225825</v>
      </c>
      <c r="N1947" s="18">
        <v>8</v>
      </c>
      <c r="O1947" s="18">
        <v>1</v>
      </c>
      <c r="P1947" s="18">
        <v>3</v>
      </c>
      <c r="Q1947" s="18">
        <v>2</v>
      </c>
      <c r="R1947" s="18">
        <v>3</v>
      </c>
      <c r="S1947" t="s" s="19">
        <v>47</v>
      </c>
      <c r="T1947" s="18">
        <v>0</v>
      </c>
      <c r="U1947" s="18">
        <v>0</v>
      </c>
      <c r="V1947" s="18">
        <v>100000</v>
      </c>
      <c r="W1947" t="s" s="19">
        <v>39</v>
      </c>
    </row>
    <row r="1948" ht="20.05" customHeight="1">
      <c r="A1948" s="15">
        <v>122</v>
      </c>
      <c r="B1948" t="s" s="16">
        <f>CONCATENATE($A1948,C1948,G1948,S1948,R1948)</f>
        <v>2225</v>
      </c>
      <c r="C1948" t="s" s="17">
        <v>37</v>
      </c>
      <c r="D1948" s="18">
        <v>5</v>
      </c>
      <c r="E1948" t="s" s="19">
        <v>2215</v>
      </c>
      <c r="F1948" s="18">
        <v>0</v>
      </c>
      <c r="G1948" s="18">
        <v>0</v>
      </c>
      <c r="H1948" t="s" s="19">
        <v>33</v>
      </c>
      <c r="I1948" t="s" s="19">
        <v>2216</v>
      </c>
      <c r="J1948" s="18">
        <v>10004</v>
      </c>
      <c r="K1948" s="18">
        <v>5012</v>
      </c>
      <c r="L1948" s="18">
        <v>15153</v>
      </c>
      <c r="M1948" s="20">
        <v>0.225974</v>
      </c>
      <c r="N1948" s="18">
        <v>8</v>
      </c>
      <c r="O1948" s="18">
        <v>1</v>
      </c>
      <c r="P1948" s="18">
        <v>3</v>
      </c>
      <c r="Q1948" s="18">
        <v>2</v>
      </c>
      <c r="R1948" s="18">
        <v>5</v>
      </c>
      <c r="S1948" t="s" s="19">
        <v>47</v>
      </c>
      <c r="T1948" s="18">
        <v>0</v>
      </c>
      <c r="U1948" s="18">
        <v>0</v>
      </c>
      <c r="V1948" s="18">
        <v>100000</v>
      </c>
      <c r="W1948" t="s" s="19">
        <v>39</v>
      </c>
    </row>
    <row r="1949" ht="20.05" customHeight="1">
      <c r="A1949" s="15">
        <v>122</v>
      </c>
      <c r="B1949" t="s" s="16">
        <f>CONCATENATE($A1949,C1949,G1949,S1949,R1949)</f>
        <v>2226</v>
      </c>
      <c r="C1949" t="s" s="17">
        <v>31</v>
      </c>
      <c r="D1949" s="18">
        <v>5</v>
      </c>
      <c r="E1949" t="s" s="19">
        <v>2215</v>
      </c>
      <c r="F1949" s="18">
        <v>0</v>
      </c>
      <c r="G1949" s="18">
        <v>1</v>
      </c>
      <c r="H1949" t="s" s="19">
        <v>33</v>
      </c>
      <c r="I1949" t="s" s="19">
        <v>2216</v>
      </c>
      <c r="J1949" s="18">
        <v>10018</v>
      </c>
      <c r="K1949" s="18">
        <v>5026</v>
      </c>
      <c r="L1949" s="18">
        <v>15181</v>
      </c>
      <c r="M1949" s="20">
        <v>0.20886</v>
      </c>
      <c r="N1949" s="18">
        <v>8</v>
      </c>
      <c r="O1949" s="18">
        <v>1</v>
      </c>
      <c r="P1949" t="s" s="19">
        <v>35</v>
      </c>
      <c r="Q1949" t="s" s="19">
        <v>35</v>
      </c>
      <c r="R1949" t="s" s="19">
        <v>35</v>
      </c>
      <c r="S1949" t="s" s="19">
        <v>35</v>
      </c>
      <c r="T1949" t="s" s="19">
        <v>35</v>
      </c>
      <c r="U1949" t="s" s="19">
        <v>35</v>
      </c>
      <c r="V1949" t="s" s="19">
        <v>35</v>
      </c>
      <c r="W1949" t="s" s="19">
        <v>35</v>
      </c>
    </row>
    <row r="1950" ht="20.05" customHeight="1">
      <c r="A1950" s="15">
        <v>122</v>
      </c>
      <c r="B1950" t="s" s="16">
        <f>CONCATENATE($A1950,C1950,G1950,S1950,R1950)</f>
        <v>2227</v>
      </c>
      <c r="C1950" t="s" s="17">
        <v>52</v>
      </c>
      <c r="D1950" s="18">
        <v>5</v>
      </c>
      <c r="E1950" t="s" s="19">
        <v>2215</v>
      </c>
      <c r="F1950" s="18">
        <v>0</v>
      </c>
      <c r="G1950" s="18">
        <v>1</v>
      </c>
      <c r="H1950" t="s" s="19">
        <v>33</v>
      </c>
      <c r="I1950" t="s" s="19">
        <v>1807</v>
      </c>
      <c r="J1950" s="18">
        <v>1888</v>
      </c>
      <c r="K1950" s="18">
        <v>954</v>
      </c>
      <c r="L1950" s="18">
        <v>2032</v>
      </c>
      <c r="M1950" s="20">
        <v>1.74652</v>
      </c>
      <c r="N1950" s="18">
        <v>8</v>
      </c>
      <c r="O1950" s="18">
        <v>1</v>
      </c>
      <c r="P1950" t="s" s="19">
        <v>35</v>
      </c>
      <c r="Q1950" t="s" s="19">
        <v>35</v>
      </c>
      <c r="R1950" t="s" s="19">
        <v>35</v>
      </c>
      <c r="S1950" t="s" s="19">
        <v>35</v>
      </c>
      <c r="T1950" t="s" s="19">
        <v>35</v>
      </c>
      <c r="U1950" t="s" s="19">
        <v>35</v>
      </c>
      <c r="V1950" t="s" s="19">
        <v>35</v>
      </c>
      <c r="W1950" t="s" s="19">
        <v>35</v>
      </c>
    </row>
    <row r="1951" ht="20.05" customHeight="1">
      <c r="A1951" s="15">
        <v>122</v>
      </c>
      <c r="B1951" t="s" s="16">
        <f>CONCATENATE($A1951,C1951,G1951,S1951,R1951)</f>
        <v>2228</v>
      </c>
      <c r="C1951" t="s" s="17">
        <v>37</v>
      </c>
      <c r="D1951" s="18">
        <v>5</v>
      </c>
      <c r="E1951" t="s" s="19">
        <v>2215</v>
      </c>
      <c r="F1951" s="18">
        <v>0</v>
      </c>
      <c r="G1951" s="18">
        <v>1</v>
      </c>
      <c r="H1951" t="s" s="19">
        <v>33</v>
      </c>
      <c r="I1951" t="s" s="19">
        <v>2216</v>
      </c>
      <c r="J1951" s="18">
        <v>10004</v>
      </c>
      <c r="K1951" s="18">
        <v>5012</v>
      </c>
      <c r="L1951" s="18">
        <v>15153</v>
      </c>
      <c r="M1951" s="20">
        <v>0.226008</v>
      </c>
      <c r="N1951" s="18">
        <v>8</v>
      </c>
      <c r="O1951" s="18">
        <v>1</v>
      </c>
      <c r="P1951" s="18">
        <v>3</v>
      </c>
      <c r="Q1951" s="18">
        <v>2</v>
      </c>
      <c r="R1951" s="18">
        <v>3</v>
      </c>
      <c r="S1951" t="s" s="19">
        <v>43</v>
      </c>
      <c r="T1951" s="18">
        <v>0</v>
      </c>
      <c r="U1951" s="18">
        <v>0</v>
      </c>
      <c r="V1951" s="18">
        <v>100000</v>
      </c>
      <c r="W1951" t="s" s="19">
        <v>55</v>
      </c>
    </row>
    <row r="1952" ht="20.05" customHeight="1">
      <c r="A1952" s="15">
        <v>122</v>
      </c>
      <c r="B1952" t="s" s="16">
        <f>CONCATENATE($A1952,C1952,G1952,S1952,R1952)</f>
        <v>2229</v>
      </c>
      <c r="C1952" t="s" s="17">
        <v>57</v>
      </c>
      <c r="D1952" s="18">
        <v>5</v>
      </c>
      <c r="E1952" t="s" s="19">
        <v>2215</v>
      </c>
      <c r="F1952" s="18">
        <v>0</v>
      </c>
      <c r="G1952" s="18">
        <v>0</v>
      </c>
      <c r="H1952" t="s" s="19">
        <v>80</v>
      </c>
      <c r="I1952" t="s" s="19">
        <v>1810</v>
      </c>
      <c r="J1952" s="18">
        <v>12560</v>
      </c>
      <c r="K1952" s="18">
        <v>6290</v>
      </c>
      <c r="L1952" s="18">
        <v>19984</v>
      </c>
      <c r="M1952" s="20">
        <v>27.2402</v>
      </c>
      <c r="N1952" s="18">
        <v>4</v>
      </c>
      <c r="O1952" s="18">
        <v>1</v>
      </c>
      <c r="P1952" t="s" s="19">
        <v>35</v>
      </c>
      <c r="Q1952" t="s" s="19">
        <v>35</v>
      </c>
      <c r="R1952" t="s" s="19">
        <v>35</v>
      </c>
      <c r="S1952" t="s" s="19">
        <v>35</v>
      </c>
      <c r="T1952" t="s" s="19">
        <v>35</v>
      </c>
      <c r="U1952" t="s" s="19">
        <v>35</v>
      </c>
      <c r="V1952" t="s" s="19">
        <v>35</v>
      </c>
      <c r="W1952" t="s" s="19">
        <v>35</v>
      </c>
    </row>
    <row r="1953" ht="20.05" customHeight="1">
      <c r="A1953" s="15">
        <v>122</v>
      </c>
      <c r="B1953" t="s" s="16">
        <f>CONCATENATE($A1953,C1953,G1953,S1953,R1953)</f>
        <v>2230</v>
      </c>
      <c r="C1953" t="s" s="17">
        <v>60</v>
      </c>
      <c r="D1953" s="18">
        <v>5</v>
      </c>
      <c r="E1953" t="s" s="19">
        <v>2215</v>
      </c>
      <c r="F1953" s="18">
        <v>0</v>
      </c>
      <c r="G1953" s="18">
        <v>0</v>
      </c>
      <c r="H1953" t="s" s="19">
        <v>80</v>
      </c>
      <c r="I1953" t="s" s="19">
        <v>1810</v>
      </c>
      <c r="J1953" s="18">
        <v>12560</v>
      </c>
      <c r="K1953" s="18">
        <v>6290</v>
      </c>
      <c r="L1953" s="18">
        <v>19984</v>
      </c>
      <c r="M1953" s="20">
        <v>21.4932</v>
      </c>
      <c r="N1953" s="18">
        <v>4</v>
      </c>
      <c r="O1953" s="18">
        <v>1</v>
      </c>
      <c r="P1953" t="s" s="19">
        <v>35</v>
      </c>
      <c r="Q1953" t="s" s="19">
        <v>35</v>
      </c>
      <c r="R1953" t="s" s="19">
        <v>35</v>
      </c>
      <c r="S1953" t="s" s="19">
        <v>35</v>
      </c>
      <c r="T1953" t="s" s="19">
        <v>35</v>
      </c>
      <c r="U1953" t="s" s="19">
        <v>35</v>
      </c>
      <c r="V1953" t="s" s="19">
        <v>35</v>
      </c>
      <c r="W1953" t="s" s="19">
        <v>35</v>
      </c>
    </row>
    <row r="1954" ht="20.05" customHeight="1">
      <c r="A1954" s="15">
        <v>122</v>
      </c>
      <c r="B1954" t="s" s="16">
        <f>CONCATENATE($A1954,C1954,G1954,S1954,R1954)</f>
        <v>2231</v>
      </c>
      <c r="C1954" t="s" s="17">
        <v>62</v>
      </c>
      <c r="D1954" s="18">
        <v>5</v>
      </c>
      <c r="E1954" t="s" s="19">
        <v>2215</v>
      </c>
      <c r="F1954" s="18">
        <v>0</v>
      </c>
      <c r="G1954" s="18">
        <v>0</v>
      </c>
      <c r="H1954" t="s" s="19">
        <v>80</v>
      </c>
      <c r="I1954" t="s" s="19">
        <v>1810</v>
      </c>
      <c r="J1954" s="18">
        <v>15920</v>
      </c>
      <c r="K1954" s="18">
        <v>7970</v>
      </c>
      <c r="L1954" s="18">
        <v>26336</v>
      </c>
      <c r="M1954" s="20">
        <v>75.4477</v>
      </c>
      <c r="N1954" s="18">
        <v>4</v>
      </c>
      <c r="O1954" s="18">
        <v>1</v>
      </c>
      <c r="P1954" t="s" s="19">
        <v>35</v>
      </c>
      <c r="Q1954" t="s" s="19">
        <v>35</v>
      </c>
      <c r="R1954" t="s" s="19">
        <v>35</v>
      </c>
      <c r="S1954" t="s" s="19">
        <v>35</v>
      </c>
      <c r="T1954" t="s" s="19">
        <v>35</v>
      </c>
      <c r="U1954" t="s" s="19">
        <v>35</v>
      </c>
      <c r="V1954" t="s" s="19">
        <v>35</v>
      </c>
      <c r="W1954" t="s" s="19">
        <v>35</v>
      </c>
    </row>
    <row r="1955" ht="20.05" customHeight="1">
      <c r="A1955" s="15">
        <v>123</v>
      </c>
      <c r="B1955" t="s" s="16">
        <f>CONCATENATE($A1955,C1955,G1955,S1955,R1955)</f>
        <v>2232</v>
      </c>
      <c r="C1955" t="s" s="17">
        <v>31</v>
      </c>
      <c r="D1955" s="18">
        <v>5</v>
      </c>
      <c r="E1955" t="s" s="19">
        <v>2233</v>
      </c>
      <c r="F1955" s="18">
        <v>0</v>
      </c>
      <c r="G1955" s="18">
        <v>0</v>
      </c>
      <c r="H1955" t="s" s="19">
        <v>33</v>
      </c>
      <c r="I1955" t="s" s="19">
        <v>2198</v>
      </c>
      <c r="J1955" s="18">
        <v>10292</v>
      </c>
      <c r="K1955" s="18">
        <v>5156</v>
      </c>
      <c r="L1955" s="18">
        <v>15473</v>
      </c>
      <c r="M1955" s="20">
        <v>0.210927</v>
      </c>
      <c r="N1955" s="18">
        <v>8</v>
      </c>
      <c r="O1955" s="18">
        <v>1</v>
      </c>
      <c r="P1955" t="s" s="19">
        <v>35</v>
      </c>
      <c r="Q1955" t="s" s="19">
        <v>35</v>
      </c>
      <c r="R1955" t="s" s="19">
        <v>35</v>
      </c>
      <c r="S1955" t="s" s="19">
        <v>35</v>
      </c>
      <c r="T1955" t="s" s="19">
        <v>35</v>
      </c>
      <c r="U1955" t="s" s="19">
        <v>35</v>
      </c>
      <c r="V1955" t="s" s="19">
        <v>35</v>
      </c>
      <c r="W1955" t="s" s="19">
        <v>35</v>
      </c>
    </row>
    <row r="1956" ht="20.05" customHeight="1">
      <c r="A1956" s="15">
        <v>123</v>
      </c>
      <c r="B1956" t="s" s="16">
        <f>CONCATENATE($A1956,C1956,G1956,S1956,R1956)</f>
        <v>2234</v>
      </c>
      <c r="C1956" t="s" s="17">
        <v>37</v>
      </c>
      <c r="D1956" s="18">
        <v>5</v>
      </c>
      <c r="E1956" t="s" s="19">
        <v>2233</v>
      </c>
      <c r="F1956" s="18">
        <v>0</v>
      </c>
      <c r="G1956" s="18">
        <v>0</v>
      </c>
      <c r="H1956" t="s" s="19">
        <v>33</v>
      </c>
      <c r="I1956" t="s" s="19">
        <v>2198</v>
      </c>
      <c r="J1956" s="18">
        <v>10292</v>
      </c>
      <c r="K1956" s="18">
        <v>5156</v>
      </c>
      <c r="L1956" s="18">
        <v>15473</v>
      </c>
      <c r="M1956" s="20">
        <v>0.531906</v>
      </c>
      <c r="N1956" s="18">
        <v>8</v>
      </c>
      <c r="O1956" s="18">
        <v>1</v>
      </c>
      <c r="P1956" s="18">
        <v>5</v>
      </c>
      <c r="Q1956" s="18">
        <v>4</v>
      </c>
      <c r="R1956" s="18">
        <v>1</v>
      </c>
      <c r="S1956" t="s" s="19">
        <v>38</v>
      </c>
      <c r="T1956" s="18">
        <v>0</v>
      </c>
      <c r="U1956" s="18">
        <v>0</v>
      </c>
      <c r="V1956" s="18">
        <v>100000</v>
      </c>
      <c r="W1956" t="s" s="19">
        <v>39</v>
      </c>
    </row>
    <row r="1957" ht="20.05" customHeight="1">
      <c r="A1957" s="15">
        <v>123</v>
      </c>
      <c r="B1957" t="s" s="16">
        <f>CONCATENATE($A1957,C1957,G1957,S1957,R1957)</f>
        <v>2235</v>
      </c>
      <c r="C1957" t="s" s="17">
        <v>37</v>
      </c>
      <c r="D1957" s="18">
        <v>5</v>
      </c>
      <c r="E1957" t="s" s="19">
        <v>2233</v>
      </c>
      <c r="F1957" s="18">
        <v>0</v>
      </c>
      <c r="G1957" s="18">
        <v>0</v>
      </c>
      <c r="H1957" t="s" s="19">
        <v>33</v>
      </c>
      <c r="I1957" t="s" s="19">
        <v>2198</v>
      </c>
      <c r="J1957" s="18">
        <v>10292</v>
      </c>
      <c r="K1957" s="18">
        <v>5156</v>
      </c>
      <c r="L1957" s="18">
        <v>15473</v>
      </c>
      <c r="M1957" s="20">
        <v>0.229314</v>
      </c>
      <c r="N1957" s="18">
        <v>8</v>
      </c>
      <c r="O1957" s="18">
        <v>1</v>
      </c>
      <c r="P1957" s="18">
        <v>3</v>
      </c>
      <c r="Q1957" s="18">
        <v>2</v>
      </c>
      <c r="R1957" s="18">
        <v>3</v>
      </c>
      <c r="S1957" t="s" s="19">
        <v>38</v>
      </c>
      <c r="T1957" s="18">
        <v>0</v>
      </c>
      <c r="U1957" s="18">
        <v>0</v>
      </c>
      <c r="V1957" s="18">
        <v>100000</v>
      </c>
      <c r="W1957" t="s" s="19">
        <v>39</v>
      </c>
    </row>
    <row r="1958" ht="20.05" customHeight="1">
      <c r="A1958" s="15">
        <v>123</v>
      </c>
      <c r="B1958" t="s" s="16">
        <f>CONCATENATE($A1958,C1958,G1958,S1958,R1958)</f>
        <v>2236</v>
      </c>
      <c r="C1958" t="s" s="17">
        <v>37</v>
      </c>
      <c r="D1958" s="18">
        <v>5</v>
      </c>
      <c r="E1958" t="s" s="19">
        <v>2233</v>
      </c>
      <c r="F1958" s="18">
        <v>0</v>
      </c>
      <c r="G1958" s="18">
        <v>0</v>
      </c>
      <c r="H1958" t="s" s="19">
        <v>33</v>
      </c>
      <c r="I1958" t="s" s="19">
        <v>2198</v>
      </c>
      <c r="J1958" s="18">
        <v>10292</v>
      </c>
      <c r="K1958" s="18">
        <v>5156</v>
      </c>
      <c r="L1958" s="18">
        <v>15473</v>
      </c>
      <c r="M1958" s="20">
        <v>0.22963</v>
      </c>
      <c r="N1958" s="18">
        <v>8</v>
      </c>
      <c r="O1958" s="18">
        <v>1</v>
      </c>
      <c r="P1958" s="18">
        <v>3</v>
      </c>
      <c r="Q1958" s="18">
        <v>2</v>
      </c>
      <c r="R1958" s="18">
        <v>5</v>
      </c>
      <c r="S1958" t="s" s="19">
        <v>38</v>
      </c>
      <c r="T1958" s="18">
        <v>0</v>
      </c>
      <c r="U1958" s="18">
        <v>0</v>
      </c>
      <c r="V1958" s="18">
        <v>100000</v>
      </c>
      <c r="W1958" t="s" s="19">
        <v>39</v>
      </c>
    </row>
    <row r="1959" ht="20.05" customHeight="1">
      <c r="A1959" s="15">
        <v>123</v>
      </c>
      <c r="B1959" t="s" s="16">
        <f>CONCATENATE($A1959,C1959,G1959,S1959,R1959)</f>
        <v>2237</v>
      </c>
      <c r="C1959" t="s" s="17">
        <v>37</v>
      </c>
      <c r="D1959" s="18">
        <v>5</v>
      </c>
      <c r="E1959" t="s" s="19">
        <v>2233</v>
      </c>
      <c r="F1959" s="18">
        <v>0</v>
      </c>
      <c r="G1959" s="18">
        <v>0</v>
      </c>
      <c r="H1959" t="s" s="19">
        <v>33</v>
      </c>
      <c r="I1959" t="s" s="19">
        <v>2198</v>
      </c>
      <c r="J1959" s="18">
        <v>10292</v>
      </c>
      <c r="K1959" s="18">
        <v>5156</v>
      </c>
      <c r="L1959" s="18">
        <v>15473</v>
      </c>
      <c r="M1959" s="20">
        <v>0.533016</v>
      </c>
      <c r="N1959" s="18">
        <v>8</v>
      </c>
      <c r="O1959" s="18">
        <v>1</v>
      </c>
      <c r="P1959" s="18">
        <v>5</v>
      </c>
      <c r="Q1959" s="18">
        <v>4</v>
      </c>
      <c r="R1959" s="18">
        <v>1</v>
      </c>
      <c r="S1959" t="s" s="19">
        <v>43</v>
      </c>
      <c r="T1959" s="18">
        <v>0</v>
      </c>
      <c r="U1959" s="18">
        <v>0</v>
      </c>
      <c r="V1959" s="18">
        <v>100000</v>
      </c>
      <c r="W1959" t="s" s="19">
        <v>39</v>
      </c>
    </row>
    <row r="1960" ht="20.05" customHeight="1">
      <c r="A1960" s="15">
        <v>123</v>
      </c>
      <c r="B1960" t="s" s="16">
        <f>CONCATENATE($A1960,C1960,G1960,S1960,R1960)</f>
        <v>2238</v>
      </c>
      <c r="C1960" t="s" s="17">
        <v>37</v>
      </c>
      <c r="D1960" s="18">
        <v>5</v>
      </c>
      <c r="E1960" t="s" s="19">
        <v>2233</v>
      </c>
      <c r="F1960" s="18">
        <v>0</v>
      </c>
      <c r="G1960" s="18">
        <v>0</v>
      </c>
      <c r="H1960" t="s" s="19">
        <v>33</v>
      </c>
      <c r="I1960" t="s" s="19">
        <v>2198</v>
      </c>
      <c r="J1960" s="18">
        <v>10292</v>
      </c>
      <c r="K1960" s="18">
        <v>5156</v>
      </c>
      <c r="L1960" s="18">
        <v>15473</v>
      </c>
      <c r="M1960" s="20">
        <v>0.230907</v>
      </c>
      <c r="N1960" s="18">
        <v>8</v>
      </c>
      <c r="O1960" s="18">
        <v>1</v>
      </c>
      <c r="P1960" s="18">
        <v>3</v>
      </c>
      <c r="Q1960" s="18">
        <v>2</v>
      </c>
      <c r="R1960" s="18">
        <v>3</v>
      </c>
      <c r="S1960" t="s" s="19">
        <v>43</v>
      </c>
      <c r="T1960" s="18">
        <v>0</v>
      </c>
      <c r="U1960" s="18">
        <v>0</v>
      </c>
      <c r="V1960" s="18">
        <v>100000</v>
      </c>
      <c r="W1960" t="s" s="19">
        <v>39</v>
      </c>
    </row>
    <row r="1961" ht="20.05" customHeight="1">
      <c r="A1961" s="15">
        <v>123</v>
      </c>
      <c r="B1961" t="s" s="16">
        <f>CONCATENATE($A1961,C1961,G1961,S1961,R1961)</f>
        <v>2239</v>
      </c>
      <c r="C1961" t="s" s="17">
        <v>37</v>
      </c>
      <c r="D1961" s="18">
        <v>5</v>
      </c>
      <c r="E1961" t="s" s="19">
        <v>2233</v>
      </c>
      <c r="F1961" s="18">
        <v>0</v>
      </c>
      <c r="G1961" s="18">
        <v>0</v>
      </c>
      <c r="H1961" t="s" s="19">
        <v>33</v>
      </c>
      <c r="I1961" t="s" s="19">
        <v>2198</v>
      </c>
      <c r="J1961" s="18">
        <v>10292</v>
      </c>
      <c r="K1961" s="18">
        <v>5156</v>
      </c>
      <c r="L1961" s="18">
        <v>15473</v>
      </c>
      <c r="M1961" s="20">
        <v>0.230919</v>
      </c>
      <c r="N1961" s="18">
        <v>8</v>
      </c>
      <c r="O1961" s="18">
        <v>1</v>
      </c>
      <c r="P1961" s="18">
        <v>3</v>
      </c>
      <c r="Q1961" s="18">
        <v>2</v>
      </c>
      <c r="R1961" s="18">
        <v>5</v>
      </c>
      <c r="S1961" t="s" s="19">
        <v>43</v>
      </c>
      <c r="T1961" s="18">
        <v>0</v>
      </c>
      <c r="U1961" s="18">
        <v>0</v>
      </c>
      <c r="V1961" s="18">
        <v>100000</v>
      </c>
      <c r="W1961" t="s" s="19">
        <v>39</v>
      </c>
    </row>
    <row r="1962" ht="20.05" customHeight="1">
      <c r="A1962" s="15">
        <v>123</v>
      </c>
      <c r="B1962" t="s" s="16">
        <f>CONCATENATE($A1962,C1962,G1962,S1962,R1962)</f>
        <v>2240</v>
      </c>
      <c r="C1962" t="s" s="17">
        <v>37</v>
      </c>
      <c r="D1962" s="18">
        <v>5</v>
      </c>
      <c r="E1962" t="s" s="19">
        <v>2233</v>
      </c>
      <c r="F1962" s="18">
        <v>0</v>
      </c>
      <c r="G1962" s="18">
        <v>0</v>
      </c>
      <c r="H1962" t="s" s="19">
        <v>33</v>
      </c>
      <c r="I1962" t="s" s="19">
        <v>2198</v>
      </c>
      <c r="J1962" s="18">
        <v>10292</v>
      </c>
      <c r="K1962" s="18">
        <v>5156</v>
      </c>
      <c r="L1962" s="18">
        <v>15473</v>
      </c>
      <c r="M1962" s="20">
        <v>0.530923</v>
      </c>
      <c r="N1962" s="18">
        <v>8</v>
      </c>
      <c r="O1962" s="18">
        <v>1</v>
      </c>
      <c r="P1962" s="18">
        <v>5</v>
      </c>
      <c r="Q1962" s="18">
        <v>4</v>
      </c>
      <c r="R1962" s="18">
        <v>1</v>
      </c>
      <c r="S1962" t="s" s="19">
        <v>47</v>
      </c>
      <c r="T1962" s="18">
        <v>0</v>
      </c>
      <c r="U1962" s="18">
        <v>0</v>
      </c>
      <c r="V1962" s="18">
        <v>100000</v>
      </c>
      <c r="W1962" t="s" s="19">
        <v>39</v>
      </c>
    </row>
    <row r="1963" ht="20.05" customHeight="1">
      <c r="A1963" s="15">
        <v>123</v>
      </c>
      <c r="B1963" t="s" s="16">
        <f>CONCATENATE($A1963,C1963,G1963,S1963,R1963)</f>
        <v>2241</v>
      </c>
      <c r="C1963" t="s" s="17">
        <v>37</v>
      </c>
      <c r="D1963" s="18">
        <v>5</v>
      </c>
      <c r="E1963" t="s" s="19">
        <v>2233</v>
      </c>
      <c r="F1963" s="18">
        <v>0</v>
      </c>
      <c r="G1963" s="18">
        <v>0</v>
      </c>
      <c r="H1963" t="s" s="19">
        <v>33</v>
      </c>
      <c r="I1963" t="s" s="19">
        <v>2198</v>
      </c>
      <c r="J1963" s="18">
        <v>10292</v>
      </c>
      <c r="K1963" s="18">
        <v>5156</v>
      </c>
      <c r="L1963" s="18">
        <v>15473</v>
      </c>
      <c r="M1963" s="20">
        <v>0.232396</v>
      </c>
      <c r="N1963" s="18">
        <v>8</v>
      </c>
      <c r="O1963" s="18">
        <v>1</v>
      </c>
      <c r="P1963" s="18">
        <v>3</v>
      </c>
      <c r="Q1963" s="18">
        <v>2</v>
      </c>
      <c r="R1963" s="18">
        <v>3</v>
      </c>
      <c r="S1963" t="s" s="19">
        <v>47</v>
      </c>
      <c r="T1963" s="18">
        <v>0</v>
      </c>
      <c r="U1963" s="18">
        <v>0</v>
      </c>
      <c r="V1963" s="18">
        <v>100000</v>
      </c>
      <c r="W1963" t="s" s="19">
        <v>39</v>
      </c>
    </row>
    <row r="1964" ht="20.05" customHeight="1">
      <c r="A1964" s="15">
        <v>123</v>
      </c>
      <c r="B1964" t="s" s="16">
        <f>CONCATENATE($A1964,C1964,G1964,S1964,R1964)</f>
        <v>2242</v>
      </c>
      <c r="C1964" t="s" s="17">
        <v>37</v>
      </c>
      <c r="D1964" s="18">
        <v>5</v>
      </c>
      <c r="E1964" t="s" s="19">
        <v>2233</v>
      </c>
      <c r="F1964" s="18">
        <v>0</v>
      </c>
      <c r="G1964" s="18">
        <v>0</v>
      </c>
      <c r="H1964" t="s" s="19">
        <v>33</v>
      </c>
      <c r="I1964" t="s" s="19">
        <v>2198</v>
      </c>
      <c r="J1964" s="18">
        <v>10292</v>
      </c>
      <c r="K1964" s="18">
        <v>5156</v>
      </c>
      <c r="L1964" s="18">
        <v>15473</v>
      </c>
      <c r="M1964" s="20">
        <v>0.235968</v>
      </c>
      <c r="N1964" s="18">
        <v>8</v>
      </c>
      <c r="O1964" s="18">
        <v>1</v>
      </c>
      <c r="P1964" s="18">
        <v>3</v>
      </c>
      <c r="Q1964" s="18">
        <v>2</v>
      </c>
      <c r="R1964" s="18">
        <v>5</v>
      </c>
      <c r="S1964" t="s" s="19">
        <v>47</v>
      </c>
      <c r="T1964" s="18">
        <v>0</v>
      </c>
      <c r="U1964" s="18">
        <v>0</v>
      </c>
      <c r="V1964" s="18">
        <v>100000</v>
      </c>
      <c r="W1964" t="s" s="19">
        <v>39</v>
      </c>
    </row>
    <row r="1965" ht="20.05" customHeight="1">
      <c r="A1965" s="15">
        <v>123</v>
      </c>
      <c r="B1965" t="s" s="16">
        <f>CONCATENATE($A1965,C1965,G1965,S1965,R1965)</f>
        <v>2243</v>
      </c>
      <c r="C1965" t="s" s="17">
        <v>31</v>
      </c>
      <c r="D1965" s="18">
        <v>5</v>
      </c>
      <c r="E1965" t="s" s="19">
        <v>2233</v>
      </c>
      <c r="F1965" s="18">
        <v>0</v>
      </c>
      <c r="G1965" s="18">
        <v>1</v>
      </c>
      <c r="H1965" t="s" s="19">
        <v>33</v>
      </c>
      <c r="I1965" t="s" s="19">
        <v>2198</v>
      </c>
      <c r="J1965" s="18">
        <v>10305</v>
      </c>
      <c r="K1965" s="18">
        <v>5169</v>
      </c>
      <c r="L1965" s="18">
        <v>15499</v>
      </c>
      <c r="M1965" s="20">
        <v>0.21468</v>
      </c>
      <c r="N1965" s="18">
        <v>8</v>
      </c>
      <c r="O1965" s="18">
        <v>1</v>
      </c>
      <c r="P1965" t="s" s="19">
        <v>35</v>
      </c>
      <c r="Q1965" t="s" s="19">
        <v>35</v>
      </c>
      <c r="R1965" t="s" s="19">
        <v>35</v>
      </c>
      <c r="S1965" t="s" s="19">
        <v>35</v>
      </c>
      <c r="T1965" t="s" s="19">
        <v>35</v>
      </c>
      <c r="U1965" t="s" s="19">
        <v>35</v>
      </c>
      <c r="V1965" t="s" s="19">
        <v>35</v>
      </c>
      <c r="W1965" t="s" s="19">
        <v>35</v>
      </c>
    </row>
    <row r="1966" ht="20.05" customHeight="1">
      <c r="A1966" s="15">
        <v>123</v>
      </c>
      <c r="B1966" t="s" s="16">
        <f>CONCATENATE($A1966,C1966,G1966,S1966,R1966)</f>
        <v>2244</v>
      </c>
      <c r="C1966" t="s" s="17">
        <v>52</v>
      </c>
      <c r="D1966" s="18">
        <v>5</v>
      </c>
      <c r="E1966" t="s" s="19">
        <v>2233</v>
      </c>
      <c r="F1966" s="18">
        <v>0</v>
      </c>
      <c r="G1966" s="18">
        <v>1</v>
      </c>
      <c r="H1966" t="s" s="19">
        <v>33</v>
      </c>
      <c r="I1966" t="s" s="19">
        <v>1807</v>
      </c>
      <c r="J1966" s="18">
        <v>2028</v>
      </c>
      <c r="K1966" s="18">
        <v>1024</v>
      </c>
      <c r="L1966" s="18">
        <v>2185</v>
      </c>
      <c r="M1966" s="20">
        <v>1.22341</v>
      </c>
      <c r="N1966" s="18">
        <v>8</v>
      </c>
      <c r="O1966" s="18">
        <v>1</v>
      </c>
      <c r="P1966" t="s" s="19">
        <v>35</v>
      </c>
      <c r="Q1966" t="s" s="19">
        <v>35</v>
      </c>
      <c r="R1966" t="s" s="19">
        <v>35</v>
      </c>
      <c r="S1966" t="s" s="19">
        <v>35</v>
      </c>
      <c r="T1966" t="s" s="19">
        <v>35</v>
      </c>
      <c r="U1966" t="s" s="19">
        <v>35</v>
      </c>
      <c r="V1966" t="s" s="19">
        <v>35</v>
      </c>
      <c r="W1966" t="s" s="19">
        <v>35</v>
      </c>
    </row>
    <row r="1967" ht="20.05" customHeight="1">
      <c r="A1967" s="15">
        <v>123</v>
      </c>
      <c r="B1967" t="s" s="16">
        <f>CONCATENATE($A1967,C1967,G1967,S1967,R1967)</f>
        <v>2245</v>
      </c>
      <c r="C1967" t="s" s="17">
        <v>37</v>
      </c>
      <c r="D1967" s="18">
        <v>5</v>
      </c>
      <c r="E1967" t="s" s="19">
        <v>2233</v>
      </c>
      <c r="F1967" s="18">
        <v>0</v>
      </c>
      <c r="G1967" s="18">
        <v>1</v>
      </c>
      <c r="H1967" t="s" s="19">
        <v>33</v>
      </c>
      <c r="I1967" t="s" s="19">
        <v>2198</v>
      </c>
      <c r="J1967" s="18">
        <v>10292</v>
      </c>
      <c r="K1967" s="18">
        <v>5156</v>
      </c>
      <c r="L1967" s="18">
        <v>15473</v>
      </c>
      <c r="M1967" s="20">
        <v>0.231262</v>
      </c>
      <c r="N1967" s="18">
        <v>8</v>
      </c>
      <c r="O1967" s="18">
        <v>1</v>
      </c>
      <c r="P1967" s="18">
        <v>3</v>
      </c>
      <c r="Q1967" s="18">
        <v>2</v>
      </c>
      <c r="R1967" s="18">
        <v>3</v>
      </c>
      <c r="S1967" t="s" s="19">
        <v>43</v>
      </c>
      <c r="T1967" s="18">
        <v>0</v>
      </c>
      <c r="U1967" s="18">
        <v>0</v>
      </c>
      <c r="V1967" s="18">
        <v>100000</v>
      </c>
      <c r="W1967" t="s" s="19">
        <v>55</v>
      </c>
    </row>
    <row r="1968" ht="20.05" customHeight="1">
      <c r="A1968" s="15">
        <v>123</v>
      </c>
      <c r="B1968" t="s" s="16">
        <f>CONCATENATE($A1968,C1968,G1968,S1968,R1968)</f>
        <v>2246</v>
      </c>
      <c r="C1968" t="s" s="17">
        <v>57</v>
      </c>
      <c r="D1968" s="18">
        <v>5</v>
      </c>
      <c r="E1968" t="s" s="19">
        <v>2233</v>
      </c>
      <c r="F1968" s="18">
        <v>0</v>
      </c>
      <c r="G1968" s="18">
        <v>0</v>
      </c>
      <c r="H1968" t="s" s="19">
        <v>63</v>
      </c>
      <c r="I1968" t="s" s="19">
        <v>1810</v>
      </c>
      <c r="J1968" s="18">
        <v>11648</v>
      </c>
      <c r="K1968" s="18">
        <v>5834</v>
      </c>
      <c r="L1968" s="18">
        <v>17944</v>
      </c>
      <c r="M1968" s="20">
        <v>1802.14</v>
      </c>
      <c r="N1968" s="18">
        <v>4</v>
      </c>
      <c r="O1968" s="18">
        <v>1</v>
      </c>
      <c r="P1968" t="s" s="19">
        <v>35</v>
      </c>
      <c r="Q1968" t="s" s="19">
        <v>35</v>
      </c>
      <c r="R1968" t="s" s="19">
        <v>35</v>
      </c>
      <c r="S1968" t="s" s="19">
        <v>35</v>
      </c>
      <c r="T1968" t="s" s="19">
        <v>35</v>
      </c>
      <c r="U1968" t="s" s="19">
        <v>35</v>
      </c>
      <c r="V1968" t="s" s="19">
        <v>35</v>
      </c>
      <c r="W1968" t="s" s="19">
        <v>35</v>
      </c>
    </row>
    <row r="1969" ht="20.05" customHeight="1">
      <c r="A1969" s="15">
        <v>123</v>
      </c>
      <c r="B1969" t="s" s="16">
        <f>CONCATENATE($A1969,C1969,G1969,S1969,R1969)</f>
        <v>2247</v>
      </c>
      <c r="C1969" t="s" s="17">
        <v>60</v>
      </c>
      <c r="D1969" s="18">
        <v>5</v>
      </c>
      <c r="E1969" t="s" s="19">
        <v>2233</v>
      </c>
      <c r="F1969" s="18">
        <v>0</v>
      </c>
      <c r="G1969" s="18">
        <v>0</v>
      </c>
      <c r="H1969" t="s" s="19">
        <v>63</v>
      </c>
      <c r="I1969" t="s" s="19">
        <v>1810</v>
      </c>
      <c r="J1969" s="18">
        <v>13192</v>
      </c>
      <c r="K1969" s="18">
        <v>6606</v>
      </c>
      <c r="L1969" s="18">
        <v>20852</v>
      </c>
      <c r="M1969" s="20">
        <v>1803.2</v>
      </c>
      <c r="N1969" s="18">
        <v>4</v>
      </c>
      <c r="O1969" s="18">
        <v>1</v>
      </c>
      <c r="P1969" t="s" s="19">
        <v>35</v>
      </c>
      <c r="Q1969" t="s" s="19">
        <v>35</v>
      </c>
      <c r="R1969" t="s" s="19">
        <v>35</v>
      </c>
      <c r="S1969" t="s" s="19">
        <v>35</v>
      </c>
      <c r="T1969" t="s" s="19">
        <v>35</v>
      </c>
      <c r="U1969" t="s" s="19">
        <v>35</v>
      </c>
      <c r="V1969" t="s" s="19">
        <v>35</v>
      </c>
      <c r="W1969" t="s" s="19">
        <v>35</v>
      </c>
    </row>
    <row r="1970" ht="20.05" customHeight="1">
      <c r="A1970" s="15">
        <v>123</v>
      </c>
      <c r="B1970" t="s" s="16">
        <f>CONCATENATE($A1970,C1970,G1970,S1970,R1970)</f>
        <v>2248</v>
      </c>
      <c r="C1970" t="s" s="17">
        <v>62</v>
      </c>
      <c r="D1970" s="18">
        <v>5</v>
      </c>
      <c r="E1970" t="s" s="19">
        <v>2233</v>
      </c>
      <c r="F1970" s="18">
        <v>0</v>
      </c>
      <c r="G1970" s="18">
        <v>0</v>
      </c>
      <c r="H1970" t="s" s="19">
        <v>63</v>
      </c>
      <c r="I1970" t="s" s="19">
        <v>1810</v>
      </c>
      <c r="J1970" s="18">
        <v>15488</v>
      </c>
      <c r="K1970" s="18">
        <v>7754</v>
      </c>
      <c r="L1970" s="18">
        <v>25150</v>
      </c>
      <c r="M1970" s="20">
        <v>1800.4</v>
      </c>
      <c r="N1970" s="18">
        <v>4</v>
      </c>
      <c r="O1970" s="18">
        <v>1</v>
      </c>
      <c r="P1970" t="s" s="19">
        <v>35</v>
      </c>
      <c r="Q1970" t="s" s="19">
        <v>35</v>
      </c>
      <c r="R1970" t="s" s="19">
        <v>35</v>
      </c>
      <c r="S1970" t="s" s="19">
        <v>35</v>
      </c>
      <c r="T1970" t="s" s="19">
        <v>35</v>
      </c>
      <c r="U1970" t="s" s="19">
        <v>35</v>
      </c>
      <c r="V1970" t="s" s="19">
        <v>35</v>
      </c>
      <c r="W1970" t="s" s="19">
        <v>35</v>
      </c>
    </row>
    <row r="1971" ht="20.05" customHeight="1">
      <c r="A1971" s="15">
        <v>124</v>
      </c>
      <c r="B1971" t="s" s="16">
        <f>CONCATENATE($A1971,C1971,G1971,S1971,R1971)</f>
        <v>2249</v>
      </c>
      <c r="C1971" t="s" s="17">
        <v>31</v>
      </c>
      <c r="D1971" s="18">
        <v>5</v>
      </c>
      <c r="E1971" t="s" s="19">
        <v>2250</v>
      </c>
      <c r="F1971" s="18">
        <v>1</v>
      </c>
      <c r="G1971" s="18">
        <v>0</v>
      </c>
      <c r="H1971" t="s" s="19">
        <v>80</v>
      </c>
      <c r="I1971" t="s" s="19">
        <v>2251</v>
      </c>
      <c r="J1971" s="18">
        <v>9180</v>
      </c>
      <c r="K1971" s="18">
        <v>4600</v>
      </c>
      <c r="L1971" s="18">
        <v>14125</v>
      </c>
      <c r="M1971" s="20">
        <v>2.09525</v>
      </c>
      <c r="N1971" s="18">
        <v>8</v>
      </c>
      <c r="O1971" s="18">
        <v>1</v>
      </c>
      <c r="P1971" t="s" s="19">
        <v>35</v>
      </c>
      <c r="Q1971" t="s" s="19">
        <v>35</v>
      </c>
      <c r="R1971" t="s" s="19">
        <v>35</v>
      </c>
      <c r="S1971" t="s" s="19">
        <v>35</v>
      </c>
      <c r="T1971" t="s" s="19">
        <v>35</v>
      </c>
      <c r="U1971" t="s" s="19">
        <v>35</v>
      </c>
      <c r="V1971" t="s" s="19">
        <v>35</v>
      </c>
      <c r="W1971" t="s" s="19">
        <v>35</v>
      </c>
    </row>
    <row r="1972" ht="20.05" customHeight="1">
      <c r="A1972" s="15">
        <v>124</v>
      </c>
      <c r="B1972" t="s" s="16">
        <f>CONCATENATE($A1972,C1972,G1972,S1972,R1972)</f>
        <v>2252</v>
      </c>
      <c r="C1972" t="s" s="17">
        <v>37</v>
      </c>
      <c r="D1972" s="18">
        <v>5</v>
      </c>
      <c r="E1972" t="s" s="19">
        <v>2250</v>
      </c>
      <c r="F1972" s="18">
        <v>1</v>
      </c>
      <c r="G1972" s="18">
        <v>0</v>
      </c>
      <c r="H1972" t="s" s="19">
        <v>80</v>
      </c>
      <c r="I1972" t="s" s="19">
        <v>2253</v>
      </c>
      <c r="J1972" s="18">
        <v>4004</v>
      </c>
      <c r="K1972" s="18">
        <v>2012</v>
      </c>
      <c r="L1972" s="18">
        <v>5499</v>
      </c>
      <c r="M1972" s="20">
        <v>0.260727</v>
      </c>
      <c r="N1972" s="18">
        <v>8</v>
      </c>
      <c r="O1972" s="18">
        <v>1</v>
      </c>
      <c r="P1972" s="18">
        <v>3</v>
      </c>
      <c r="Q1972" s="18">
        <v>0</v>
      </c>
      <c r="R1972" s="18">
        <v>1</v>
      </c>
      <c r="S1972" t="s" s="19">
        <v>38</v>
      </c>
      <c r="T1972" s="18">
        <v>0</v>
      </c>
      <c r="U1972" s="18">
        <v>0</v>
      </c>
      <c r="V1972" s="18">
        <v>100000</v>
      </c>
      <c r="W1972" t="s" s="19">
        <v>39</v>
      </c>
    </row>
    <row r="1973" ht="20.05" customHeight="1">
      <c r="A1973" s="15">
        <v>124</v>
      </c>
      <c r="B1973" t="s" s="16">
        <f>CONCATENATE($A1973,C1973,G1973,S1973,R1973)</f>
        <v>2254</v>
      </c>
      <c r="C1973" t="s" s="17">
        <v>37</v>
      </c>
      <c r="D1973" s="18">
        <v>5</v>
      </c>
      <c r="E1973" t="s" s="19">
        <v>2250</v>
      </c>
      <c r="F1973" s="18">
        <v>1</v>
      </c>
      <c r="G1973" s="18">
        <v>0</v>
      </c>
      <c r="H1973" t="s" s="19">
        <v>80</v>
      </c>
      <c r="I1973" t="s" s="19">
        <v>2253</v>
      </c>
      <c r="J1973" s="18">
        <v>4004</v>
      </c>
      <c r="K1973" s="18">
        <v>2012</v>
      </c>
      <c r="L1973" s="18">
        <v>5499</v>
      </c>
      <c r="M1973" s="20">
        <v>0.258135</v>
      </c>
      <c r="N1973" s="18">
        <v>8</v>
      </c>
      <c r="O1973" s="18">
        <v>1</v>
      </c>
      <c r="P1973" s="18">
        <v>3</v>
      </c>
      <c r="Q1973" s="18">
        <v>0</v>
      </c>
      <c r="R1973" s="18">
        <v>3</v>
      </c>
      <c r="S1973" t="s" s="19">
        <v>38</v>
      </c>
      <c r="T1973" s="18">
        <v>0</v>
      </c>
      <c r="U1973" s="18">
        <v>0</v>
      </c>
      <c r="V1973" s="18">
        <v>100000</v>
      </c>
      <c r="W1973" t="s" s="19">
        <v>39</v>
      </c>
    </row>
    <row r="1974" ht="20.05" customHeight="1">
      <c r="A1974" s="15">
        <v>124</v>
      </c>
      <c r="B1974" t="s" s="16">
        <f>CONCATENATE($A1974,C1974,G1974,S1974,R1974)</f>
        <v>2255</v>
      </c>
      <c r="C1974" t="s" s="17">
        <v>37</v>
      </c>
      <c r="D1974" s="18">
        <v>5</v>
      </c>
      <c r="E1974" t="s" s="19">
        <v>2250</v>
      </c>
      <c r="F1974" s="18">
        <v>1</v>
      </c>
      <c r="G1974" s="18">
        <v>0</v>
      </c>
      <c r="H1974" t="s" s="19">
        <v>80</v>
      </c>
      <c r="I1974" t="s" s="19">
        <v>2253</v>
      </c>
      <c r="J1974" s="18">
        <v>4004</v>
      </c>
      <c r="K1974" s="18">
        <v>2012</v>
      </c>
      <c r="L1974" s="18">
        <v>5499</v>
      </c>
      <c r="M1974" s="20">
        <v>0.257018</v>
      </c>
      <c r="N1974" s="18">
        <v>8</v>
      </c>
      <c r="O1974" s="18">
        <v>1</v>
      </c>
      <c r="P1974" s="18">
        <v>3</v>
      </c>
      <c r="Q1974" s="18">
        <v>0</v>
      </c>
      <c r="R1974" s="18">
        <v>5</v>
      </c>
      <c r="S1974" t="s" s="19">
        <v>38</v>
      </c>
      <c r="T1974" s="18">
        <v>0</v>
      </c>
      <c r="U1974" s="18">
        <v>0</v>
      </c>
      <c r="V1974" s="18">
        <v>100000</v>
      </c>
      <c r="W1974" t="s" s="19">
        <v>39</v>
      </c>
    </row>
    <row r="1975" ht="20.05" customHeight="1">
      <c r="A1975" s="15">
        <v>124</v>
      </c>
      <c r="B1975" t="s" s="16">
        <f>CONCATENATE($A1975,C1975,G1975,S1975,R1975)</f>
        <v>2256</v>
      </c>
      <c r="C1975" t="s" s="17">
        <v>37</v>
      </c>
      <c r="D1975" s="18">
        <v>5</v>
      </c>
      <c r="E1975" t="s" s="19">
        <v>2250</v>
      </c>
      <c r="F1975" s="18">
        <v>1</v>
      </c>
      <c r="G1975" s="18">
        <v>0</v>
      </c>
      <c r="H1975" t="s" s="19">
        <v>80</v>
      </c>
      <c r="I1975" t="s" s="19">
        <v>2253</v>
      </c>
      <c r="J1975" s="18">
        <v>4004</v>
      </c>
      <c r="K1975" s="18">
        <v>2012</v>
      </c>
      <c r="L1975" s="18">
        <v>5499</v>
      </c>
      <c r="M1975" s="20">
        <v>0.259387</v>
      </c>
      <c r="N1975" s="18">
        <v>8</v>
      </c>
      <c r="O1975" s="18">
        <v>1</v>
      </c>
      <c r="P1975" s="18">
        <v>3</v>
      </c>
      <c r="Q1975" s="18">
        <v>0</v>
      </c>
      <c r="R1975" s="18">
        <v>1</v>
      </c>
      <c r="S1975" t="s" s="19">
        <v>43</v>
      </c>
      <c r="T1975" s="18">
        <v>0</v>
      </c>
      <c r="U1975" s="18">
        <v>0</v>
      </c>
      <c r="V1975" s="18">
        <v>100000</v>
      </c>
      <c r="W1975" t="s" s="19">
        <v>39</v>
      </c>
    </row>
    <row r="1976" ht="20.05" customHeight="1">
      <c r="A1976" s="15">
        <v>124</v>
      </c>
      <c r="B1976" t="s" s="16">
        <f>CONCATENATE($A1976,C1976,G1976,S1976,R1976)</f>
        <v>2257</v>
      </c>
      <c r="C1976" t="s" s="17">
        <v>37</v>
      </c>
      <c r="D1976" s="18">
        <v>5</v>
      </c>
      <c r="E1976" t="s" s="19">
        <v>2250</v>
      </c>
      <c r="F1976" s="18">
        <v>1</v>
      </c>
      <c r="G1976" s="18">
        <v>0</v>
      </c>
      <c r="H1976" t="s" s="19">
        <v>80</v>
      </c>
      <c r="I1976" t="s" s="19">
        <v>2253</v>
      </c>
      <c r="J1976" s="18">
        <v>4004</v>
      </c>
      <c r="K1976" s="18">
        <v>2012</v>
      </c>
      <c r="L1976" s="18">
        <v>5499</v>
      </c>
      <c r="M1976" s="20">
        <v>0.261167</v>
      </c>
      <c r="N1976" s="18">
        <v>8</v>
      </c>
      <c r="O1976" s="18">
        <v>1</v>
      </c>
      <c r="P1976" s="18">
        <v>3</v>
      </c>
      <c r="Q1976" s="18">
        <v>0</v>
      </c>
      <c r="R1976" s="18">
        <v>3</v>
      </c>
      <c r="S1976" t="s" s="19">
        <v>43</v>
      </c>
      <c r="T1976" s="18">
        <v>0</v>
      </c>
      <c r="U1976" s="18">
        <v>0</v>
      </c>
      <c r="V1976" s="18">
        <v>100000</v>
      </c>
      <c r="W1976" t="s" s="19">
        <v>39</v>
      </c>
    </row>
    <row r="1977" ht="20.05" customHeight="1">
      <c r="A1977" s="15">
        <v>124</v>
      </c>
      <c r="B1977" t="s" s="16">
        <f>CONCATENATE($A1977,C1977,G1977,S1977,R1977)</f>
        <v>2258</v>
      </c>
      <c r="C1977" t="s" s="17">
        <v>37</v>
      </c>
      <c r="D1977" s="18">
        <v>5</v>
      </c>
      <c r="E1977" t="s" s="19">
        <v>2250</v>
      </c>
      <c r="F1977" s="18">
        <v>1</v>
      </c>
      <c r="G1977" s="18">
        <v>0</v>
      </c>
      <c r="H1977" t="s" s="19">
        <v>80</v>
      </c>
      <c r="I1977" t="s" s="19">
        <v>2253</v>
      </c>
      <c r="J1977" s="18">
        <v>4004</v>
      </c>
      <c r="K1977" s="18">
        <v>2012</v>
      </c>
      <c r="L1977" s="18">
        <v>5499</v>
      </c>
      <c r="M1977" s="20">
        <v>0.259912</v>
      </c>
      <c r="N1977" s="18">
        <v>8</v>
      </c>
      <c r="O1977" s="18">
        <v>1</v>
      </c>
      <c r="P1977" s="18">
        <v>3</v>
      </c>
      <c r="Q1977" s="18">
        <v>0</v>
      </c>
      <c r="R1977" s="18">
        <v>5</v>
      </c>
      <c r="S1977" t="s" s="19">
        <v>43</v>
      </c>
      <c r="T1977" s="18">
        <v>0</v>
      </c>
      <c r="U1977" s="18">
        <v>0</v>
      </c>
      <c r="V1977" s="18">
        <v>100000</v>
      </c>
      <c r="W1977" t="s" s="19">
        <v>39</v>
      </c>
    </row>
    <row r="1978" ht="20.05" customHeight="1">
      <c r="A1978" s="15">
        <v>124</v>
      </c>
      <c r="B1978" t="s" s="16">
        <f>CONCATENATE($A1978,C1978,G1978,S1978,R1978)</f>
        <v>2259</v>
      </c>
      <c r="C1978" t="s" s="17">
        <v>37</v>
      </c>
      <c r="D1978" s="18">
        <v>5</v>
      </c>
      <c r="E1978" t="s" s="19">
        <v>2250</v>
      </c>
      <c r="F1978" s="18">
        <v>1</v>
      </c>
      <c r="G1978" s="18">
        <v>0</v>
      </c>
      <c r="H1978" t="s" s="19">
        <v>80</v>
      </c>
      <c r="I1978" t="s" s="19">
        <v>2253</v>
      </c>
      <c r="J1978" s="18">
        <v>4004</v>
      </c>
      <c r="K1978" s="18">
        <v>2012</v>
      </c>
      <c r="L1978" s="18">
        <v>5499</v>
      </c>
      <c r="M1978" s="20">
        <v>0.257569</v>
      </c>
      <c r="N1978" s="18">
        <v>8</v>
      </c>
      <c r="O1978" s="18">
        <v>1</v>
      </c>
      <c r="P1978" s="18">
        <v>3</v>
      </c>
      <c r="Q1978" s="18">
        <v>0</v>
      </c>
      <c r="R1978" s="18">
        <v>1</v>
      </c>
      <c r="S1978" t="s" s="19">
        <v>47</v>
      </c>
      <c r="T1978" s="18">
        <v>0</v>
      </c>
      <c r="U1978" s="18">
        <v>0</v>
      </c>
      <c r="V1978" s="18">
        <v>100000</v>
      </c>
      <c r="W1978" t="s" s="19">
        <v>39</v>
      </c>
    </row>
    <row r="1979" ht="20.05" customHeight="1">
      <c r="A1979" s="15">
        <v>124</v>
      </c>
      <c r="B1979" t="s" s="16">
        <f>CONCATENATE($A1979,C1979,G1979,S1979,R1979)</f>
        <v>2260</v>
      </c>
      <c r="C1979" t="s" s="17">
        <v>37</v>
      </c>
      <c r="D1979" s="18">
        <v>5</v>
      </c>
      <c r="E1979" t="s" s="19">
        <v>2250</v>
      </c>
      <c r="F1979" s="18">
        <v>1</v>
      </c>
      <c r="G1979" s="18">
        <v>0</v>
      </c>
      <c r="H1979" t="s" s="19">
        <v>80</v>
      </c>
      <c r="I1979" t="s" s="19">
        <v>2253</v>
      </c>
      <c r="J1979" s="18">
        <v>4004</v>
      </c>
      <c r="K1979" s="18">
        <v>2012</v>
      </c>
      <c r="L1979" s="18">
        <v>5499</v>
      </c>
      <c r="M1979" s="20">
        <v>0.260942</v>
      </c>
      <c r="N1979" s="18">
        <v>8</v>
      </c>
      <c r="O1979" s="18">
        <v>1</v>
      </c>
      <c r="P1979" s="18">
        <v>3</v>
      </c>
      <c r="Q1979" s="18">
        <v>0</v>
      </c>
      <c r="R1979" s="18">
        <v>3</v>
      </c>
      <c r="S1979" t="s" s="19">
        <v>47</v>
      </c>
      <c r="T1979" s="18">
        <v>0</v>
      </c>
      <c r="U1979" s="18">
        <v>0</v>
      </c>
      <c r="V1979" s="18">
        <v>100000</v>
      </c>
      <c r="W1979" t="s" s="19">
        <v>39</v>
      </c>
    </row>
    <row r="1980" ht="20.05" customHeight="1">
      <c r="A1980" s="15">
        <v>124</v>
      </c>
      <c r="B1980" t="s" s="16">
        <f>CONCATENATE($A1980,C1980,G1980,S1980,R1980)</f>
        <v>2261</v>
      </c>
      <c r="C1980" t="s" s="17">
        <v>37</v>
      </c>
      <c r="D1980" s="18">
        <v>5</v>
      </c>
      <c r="E1980" t="s" s="19">
        <v>2250</v>
      </c>
      <c r="F1980" s="18">
        <v>1</v>
      </c>
      <c r="G1980" s="18">
        <v>0</v>
      </c>
      <c r="H1980" t="s" s="19">
        <v>80</v>
      </c>
      <c r="I1980" t="s" s="19">
        <v>2253</v>
      </c>
      <c r="J1980" s="18">
        <v>4004</v>
      </c>
      <c r="K1980" s="18">
        <v>2012</v>
      </c>
      <c r="L1980" s="18">
        <v>5499</v>
      </c>
      <c r="M1980" s="20">
        <v>0.261083</v>
      </c>
      <c r="N1980" s="18">
        <v>8</v>
      </c>
      <c r="O1980" s="18">
        <v>1</v>
      </c>
      <c r="P1980" s="18">
        <v>3</v>
      </c>
      <c r="Q1980" s="18">
        <v>0</v>
      </c>
      <c r="R1980" s="18">
        <v>5</v>
      </c>
      <c r="S1980" t="s" s="19">
        <v>47</v>
      </c>
      <c r="T1980" s="18">
        <v>0</v>
      </c>
      <c r="U1980" s="18">
        <v>0</v>
      </c>
      <c r="V1980" s="18">
        <v>100000</v>
      </c>
      <c r="W1980" t="s" s="19">
        <v>39</v>
      </c>
    </row>
    <row r="1981" ht="20.05" customHeight="1">
      <c r="A1981" s="15">
        <v>124</v>
      </c>
      <c r="B1981" t="s" s="16">
        <f>CONCATENATE($A1981,C1981,G1981,S1981,R1981)</f>
        <v>2262</v>
      </c>
      <c r="C1981" t="s" s="17">
        <v>31</v>
      </c>
      <c r="D1981" s="18">
        <v>5</v>
      </c>
      <c r="E1981" t="s" s="19">
        <v>2250</v>
      </c>
      <c r="F1981" s="18">
        <v>0</v>
      </c>
      <c r="G1981" s="18">
        <v>1</v>
      </c>
      <c r="H1981" t="s" s="19">
        <v>63</v>
      </c>
      <c r="I1981" t="s" s="19">
        <v>2251</v>
      </c>
      <c r="J1981" s="18">
        <v>9195</v>
      </c>
      <c r="K1981" s="18">
        <v>4615</v>
      </c>
      <c r="L1981" s="18">
        <v>14155</v>
      </c>
      <c r="M1981" s="20">
        <v>1800.15</v>
      </c>
      <c r="N1981" s="18">
        <v>8</v>
      </c>
      <c r="O1981" s="18">
        <v>1</v>
      </c>
      <c r="P1981" t="s" s="19">
        <v>35</v>
      </c>
      <c r="Q1981" t="s" s="19">
        <v>35</v>
      </c>
      <c r="R1981" t="s" s="19">
        <v>35</v>
      </c>
      <c r="S1981" t="s" s="19">
        <v>35</v>
      </c>
      <c r="T1981" t="s" s="19">
        <v>35</v>
      </c>
      <c r="U1981" t="s" s="19">
        <v>35</v>
      </c>
      <c r="V1981" t="s" s="19">
        <v>35</v>
      </c>
      <c r="W1981" t="s" s="19">
        <v>35</v>
      </c>
    </row>
    <row r="1982" ht="20.05" customHeight="1">
      <c r="A1982" s="15">
        <v>124</v>
      </c>
      <c r="B1982" t="s" s="16">
        <f>CONCATENATE($A1982,C1982,G1982,S1982,R1982)</f>
        <v>2263</v>
      </c>
      <c r="C1982" t="s" s="17">
        <v>52</v>
      </c>
      <c r="D1982" s="18">
        <v>5</v>
      </c>
      <c r="E1982" t="s" s="19">
        <v>2250</v>
      </c>
      <c r="F1982" s="18">
        <v>1</v>
      </c>
      <c r="G1982" s="18">
        <v>1</v>
      </c>
      <c r="H1982" t="s" s="19">
        <v>80</v>
      </c>
      <c r="I1982" t="s" s="19">
        <v>1807</v>
      </c>
      <c r="J1982" s="18">
        <v>1648</v>
      </c>
      <c r="K1982" s="18">
        <v>834</v>
      </c>
      <c r="L1982" s="18">
        <v>1758</v>
      </c>
      <c r="M1982" s="20">
        <v>0.480619</v>
      </c>
      <c r="N1982" s="18">
        <v>8</v>
      </c>
      <c r="O1982" s="18">
        <v>1</v>
      </c>
      <c r="P1982" t="s" s="19">
        <v>35</v>
      </c>
      <c r="Q1982" t="s" s="19">
        <v>35</v>
      </c>
      <c r="R1982" t="s" s="19">
        <v>35</v>
      </c>
      <c r="S1982" t="s" s="19">
        <v>35</v>
      </c>
      <c r="T1982" t="s" s="19">
        <v>35</v>
      </c>
      <c r="U1982" t="s" s="19">
        <v>35</v>
      </c>
      <c r="V1982" t="s" s="19">
        <v>35</v>
      </c>
      <c r="W1982" t="s" s="19">
        <v>35</v>
      </c>
    </row>
    <row r="1983" ht="20.05" customHeight="1">
      <c r="A1983" s="15">
        <v>124</v>
      </c>
      <c r="B1983" t="s" s="16">
        <f>CONCATENATE($A1983,C1983,G1983,S1983,R1983)</f>
        <v>2264</v>
      </c>
      <c r="C1983" t="s" s="17">
        <v>37</v>
      </c>
      <c r="D1983" s="18">
        <v>5</v>
      </c>
      <c r="E1983" t="s" s="19">
        <v>2250</v>
      </c>
      <c r="F1983" s="18">
        <v>1</v>
      </c>
      <c r="G1983" s="18">
        <v>1</v>
      </c>
      <c r="H1983" t="s" s="19">
        <v>80</v>
      </c>
      <c r="I1983" t="s" s="19">
        <v>2253</v>
      </c>
      <c r="J1983" s="18">
        <v>4004</v>
      </c>
      <c r="K1983" s="18">
        <v>2012</v>
      </c>
      <c r="L1983" s="18">
        <v>5499</v>
      </c>
      <c r="M1983" s="20">
        <v>0.258859</v>
      </c>
      <c r="N1983" s="18">
        <v>8</v>
      </c>
      <c r="O1983" s="18">
        <v>1</v>
      </c>
      <c r="P1983" s="18">
        <v>3</v>
      </c>
      <c r="Q1983" s="18">
        <v>0</v>
      </c>
      <c r="R1983" s="18">
        <v>3</v>
      </c>
      <c r="S1983" t="s" s="19">
        <v>43</v>
      </c>
      <c r="T1983" s="18">
        <v>0</v>
      </c>
      <c r="U1983" s="18">
        <v>0</v>
      </c>
      <c r="V1983" s="18">
        <v>100000</v>
      </c>
      <c r="W1983" t="s" s="19">
        <v>55</v>
      </c>
    </row>
    <row r="1984" ht="20.05" customHeight="1">
      <c r="A1984" s="15">
        <v>124</v>
      </c>
      <c r="B1984" t="s" s="16">
        <f>CONCATENATE($A1984,C1984,G1984,S1984,R1984)</f>
        <v>2265</v>
      </c>
      <c r="C1984" t="s" s="17">
        <v>57</v>
      </c>
      <c r="D1984" s="18">
        <v>5</v>
      </c>
      <c r="E1984" t="s" s="19">
        <v>2250</v>
      </c>
      <c r="F1984" s="18">
        <v>0</v>
      </c>
      <c r="G1984" s="18">
        <v>0</v>
      </c>
      <c r="H1984" t="s" s="19">
        <v>63</v>
      </c>
      <c r="I1984" t="s" s="19">
        <v>1810</v>
      </c>
      <c r="J1984" s="18">
        <v>11276</v>
      </c>
      <c r="K1984" s="18">
        <v>5648</v>
      </c>
      <c r="L1984" s="18">
        <v>17893</v>
      </c>
      <c r="M1984" s="20">
        <v>1801.59</v>
      </c>
      <c r="N1984" s="18">
        <v>4</v>
      </c>
      <c r="O1984" s="18">
        <v>1</v>
      </c>
      <c r="P1984" t="s" s="19">
        <v>35</v>
      </c>
      <c r="Q1984" t="s" s="19">
        <v>35</v>
      </c>
      <c r="R1984" t="s" s="19">
        <v>35</v>
      </c>
      <c r="S1984" t="s" s="19">
        <v>35</v>
      </c>
      <c r="T1984" t="s" s="19">
        <v>35</v>
      </c>
      <c r="U1984" t="s" s="19">
        <v>35</v>
      </c>
      <c r="V1984" t="s" s="19">
        <v>35</v>
      </c>
      <c r="W1984" t="s" s="19">
        <v>35</v>
      </c>
    </row>
    <row r="1985" ht="20.05" customHeight="1">
      <c r="A1985" s="15">
        <v>124</v>
      </c>
      <c r="B1985" t="s" s="16">
        <f>CONCATENATE($A1985,C1985,G1985,S1985,R1985)</f>
        <v>2266</v>
      </c>
      <c r="C1985" t="s" s="17">
        <v>60</v>
      </c>
      <c r="D1985" s="18">
        <v>5</v>
      </c>
      <c r="E1985" t="s" s="19">
        <v>2250</v>
      </c>
      <c r="F1985" s="18">
        <v>0</v>
      </c>
      <c r="G1985" s="18">
        <v>0</v>
      </c>
      <c r="H1985" t="s" s="19">
        <v>63</v>
      </c>
      <c r="I1985" t="s" s="19">
        <v>1810</v>
      </c>
      <c r="J1985" s="18">
        <v>11604</v>
      </c>
      <c r="K1985" s="18">
        <v>5812</v>
      </c>
      <c r="L1985" s="18">
        <v>18503</v>
      </c>
      <c r="M1985" s="20">
        <v>1800.22</v>
      </c>
      <c r="N1985" s="18">
        <v>4</v>
      </c>
      <c r="O1985" s="18">
        <v>1</v>
      </c>
      <c r="P1985" t="s" s="19">
        <v>35</v>
      </c>
      <c r="Q1985" t="s" s="19">
        <v>35</v>
      </c>
      <c r="R1985" t="s" s="19">
        <v>35</v>
      </c>
      <c r="S1985" t="s" s="19">
        <v>35</v>
      </c>
      <c r="T1985" t="s" s="19">
        <v>35</v>
      </c>
      <c r="U1985" t="s" s="19">
        <v>35</v>
      </c>
      <c r="V1985" t="s" s="19">
        <v>35</v>
      </c>
      <c r="W1985" t="s" s="19">
        <v>35</v>
      </c>
    </row>
    <row r="1986" ht="20.05" customHeight="1">
      <c r="A1986" s="15">
        <v>124</v>
      </c>
      <c r="B1986" t="s" s="16">
        <f>CONCATENATE($A1986,C1986,G1986,S1986,R1986)</f>
        <v>2267</v>
      </c>
      <c r="C1986" t="s" s="17">
        <v>62</v>
      </c>
      <c r="D1986" s="18">
        <v>5</v>
      </c>
      <c r="E1986" t="s" s="19">
        <v>2250</v>
      </c>
      <c r="F1986" s="18">
        <v>0</v>
      </c>
      <c r="G1986" s="18">
        <v>0</v>
      </c>
      <c r="H1986" t="s" s="19">
        <v>80</v>
      </c>
      <c r="I1986" t="s" s="19">
        <v>1810</v>
      </c>
      <c r="J1986" s="18">
        <v>9228</v>
      </c>
      <c r="K1986" s="18">
        <v>4624</v>
      </c>
      <c r="L1986" s="18">
        <v>14023</v>
      </c>
      <c r="M1986" s="20">
        <v>26.1891</v>
      </c>
      <c r="N1986" s="18">
        <v>4</v>
      </c>
      <c r="O1986" s="18">
        <v>1</v>
      </c>
      <c r="P1986" t="s" s="19">
        <v>35</v>
      </c>
      <c r="Q1986" t="s" s="19">
        <v>35</v>
      </c>
      <c r="R1986" t="s" s="19">
        <v>35</v>
      </c>
      <c r="S1986" t="s" s="19">
        <v>35</v>
      </c>
      <c r="T1986" t="s" s="19">
        <v>35</v>
      </c>
      <c r="U1986" t="s" s="19">
        <v>35</v>
      </c>
      <c r="V1986" t="s" s="19">
        <v>35</v>
      </c>
      <c r="W1986" t="s" s="19">
        <v>35</v>
      </c>
    </row>
    <row r="1987" ht="20.05" customHeight="1">
      <c r="A1987" s="15">
        <v>125</v>
      </c>
      <c r="B1987" t="s" s="16">
        <f>CONCATENATE($A1987,C1987,G1987,S1987,R1987)</f>
        <v>2268</v>
      </c>
      <c r="C1987" t="s" s="17">
        <v>31</v>
      </c>
      <c r="D1987" s="18">
        <v>5</v>
      </c>
      <c r="E1987" t="s" s="19">
        <v>2269</v>
      </c>
      <c r="F1987" s="18">
        <v>1</v>
      </c>
      <c r="G1987" s="18">
        <v>0</v>
      </c>
      <c r="H1987" t="s" s="19">
        <v>80</v>
      </c>
      <c r="I1987" t="s" s="19">
        <v>2270</v>
      </c>
      <c r="J1987" s="18">
        <v>10076</v>
      </c>
      <c r="K1987" s="18">
        <v>5048</v>
      </c>
      <c r="L1987" s="18">
        <v>15497</v>
      </c>
      <c r="M1987" s="20">
        <v>2.12025</v>
      </c>
      <c r="N1987" s="18">
        <v>8</v>
      </c>
      <c r="O1987" s="18">
        <v>1</v>
      </c>
      <c r="P1987" t="s" s="19">
        <v>35</v>
      </c>
      <c r="Q1987" t="s" s="19">
        <v>35</v>
      </c>
      <c r="R1987" t="s" s="19">
        <v>35</v>
      </c>
      <c r="S1987" t="s" s="19">
        <v>35</v>
      </c>
      <c r="T1987" t="s" s="19">
        <v>35</v>
      </c>
      <c r="U1987" t="s" s="19">
        <v>35</v>
      </c>
      <c r="V1987" t="s" s="19">
        <v>35</v>
      </c>
      <c r="W1987" t="s" s="19">
        <v>35</v>
      </c>
    </row>
    <row r="1988" ht="20.05" customHeight="1">
      <c r="A1988" s="15">
        <v>125</v>
      </c>
      <c r="B1988" t="s" s="16">
        <f>CONCATENATE($A1988,C1988,G1988,S1988,R1988)</f>
        <v>2271</v>
      </c>
      <c r="C1988" t="s" s="17">
        <v>37</v>
      </c>
      <c r="D1988" s="18">
        <v>5</v>
      </c>
      <c r="E1988" t="s" s="19">
        <v>2269</v>
      </c>
      <c r="F1988" s="18">
        <v>1</v>
      </c>
      <c r="G1988" s="18">
        <v>0</v>
      </c>
      <c r="H1988" t="s" s="19">
        <v>80</v>
      </c>
      <c r="I1988" t="s" s="19">
        <v>2272</v>
      </c>
      <c r="J1988" s="18">
        <v>4252</v>
      </c>
      <c r="K1988" s="18">
        <v>2136</v>
      </c>
      <c r="L1988" s="18">
        <v>5809</v>
      </c>
      <c r="M1988" s="20">
        <v>0.502097</v>
      </c>
      <c r="N1988" s="18">
        <v>8</v>
      </c>
      <c r="O1988" s="18">
        <v>1</v>
      </c>
      <c r="P1988" s="18">
        <v>3</v>
      </c>
      <c r="Q1988" s="18">
        <v>0</v>
      </c>
      <c r="R1988" s="18">
        <v>1</v>
      </c>
      <c r="S1988" t="s" s="19">
        <v>38</v>
      </c>
      <c r="T1988" s="18">
        <v>0</v>
      </c>
      <c r="U1988" s="18">
        <v>0</v>
      </c>
      <c r="V1988" s="18">
        <v>100000</v>
      </c>
      <c r="W1988" t="s" s="19">
        <v>39</v>
      </c>
    </row>
    <row r="1989" ht="20.05" customHeight="1">
      <c r="A1989" s="15">
        <v>125</v>
      </c>
      <c r="B1989" t="s" s="16">
        <f>CONCATENATE($A1989,C1989,G1989,S1989,R1989)</f>
        <v>2273</v>
      </c>
      <c r="C1989" t="s" s="17">
        <v>37</v>
      </c>
      <c r="D1989" s="18">
        <v>5</v>
      </c>
      <c r="E1989" t="s" s="19">
        <v>2269</v>
      </c>
      <c r="F1989" s="18">
        <v>1</v>
      </c>
      <c r="G1989" s="18">
        <v>0</v>
      </c>
      <c r="H1989" t="s" s="19">
        <v>80</v>
      </c>
      <c r="I1989" t="s" s="19">
        <v>2272</v>
      </c>
      <c r="J1989" s="18">
        <v>4252</v>
      </c>
      <c r="K1989" s="18">
        <v>2136</v>
      </c>
      <c r="L1989" s="18">
        <v>5809</v>
      </c>
      <c r="M1989" s="20">
        <v>0.5075</v>
      </c>
      <c r="N1989" s="18">
        <v>8</v>
      </c>
      <c r="O1989" s="18">
        <v>1</v>
      </c>
      <c r="P1989" s="18">
        <v>3</v>
      </c>
      <c r="Q1989" s="18">
        <v>0</v>
      </c>
      <c r="R1989" s="18">
        <v>3</v>
      </c>
      <c r="S1989" t="s" s="19">
        <v>38</v>
      </c>
      <c r="T1989" s="18">
        <v>0</v>
      </c>
      <c r="U1989" s="18">
        <v>0</v>
      </c>
      <c r="V1989" s="18">
        <v>100000</v>
      </c>
      <c r="W1989" t="s" s="19">
        <v>39</v>
      </c>
    </row>
    <row r="1990" ht="20.05" customHeight="1">
      <c r="A1990" s="15">
        <v>125</v>
      </c>
      <c r="B1990" t="s" s="16">
        <f>CONCATENATE($A1990,C1990,G1990,S1990,R1990)</f>
        <v>2274</v>
      </c>
      <c r="C1990" t="s" s="17">
        <v>37</v>
      </c>
      <c r="D1990" s="18">
        <v>5</v>
      </c>
      <c r="E1990" t="s" s="19">
        <v>2269</v>
      </c>
      <c r="F1990" s="18">
        <v>1</v>
      </c>
      <c r="G1990" s="18">
        <v>0</v>
      </c>
      <c r="H1990" t="s" s="19">
        <v>80</v>
      </c>
      <c r="I1990" t="s" s="19">
        <v>2272</v>
      </c>
      <c r="J1990" s="18">
        <v>4252</v>
      </c>
      <c r="K1990" s="18">
        <v>2136</v>
      </c>
      <c r="L1990" s="18">
        <v>5809</v>
      </c>
      <c r="M1990" s="20">
        <v>0.502289</v>
      </c>
      <c r="N1990" s="18">
        <v>8</v>
      </c>
      <c r="O1990" s="18">
        <v>1</v>
      </c>
      <c r="P1990" s="18">
        <v>3</v>
      </c>
      <c r="Q1990" s="18">
        <v>0</v>
      </c>
      <c r="R1990" s="18">
        <v>5</v>
      </c>
      <c r="S1990" t="s" s="19">
        <v>38</v>
      </c>
      <c r="T1990" s="18">
        <v>0</v>
      </c>
      <c r="U1990" s="18">
        <v>0</v>
      </c>
      <c r="V1990" s="18">
        <v>100000</v>
      </c>
      <c r="W1990" t="s" s="19">
        <v>39</v>
      </c>
    </row>
    <row r="1991" ht="20.05" customHeight="1">
      <c r="A1991" s="15">
        <v>125</v>
      </c>
      <c r="B1991" t="s" s="16">
        <f>CONCATENATE($A1991,C1991,G1991,S1991,R1991)</f>
        <v>2275</v>
      </c>
      <c r="C1991" t="s" s="17">
        <v>37</v>
      </c>
      <c r="D1991" s="18">
        <v>5</v>
      </c>
      <c r="E1991" t="s" s="19">
        <v>2269</v>
      </c>
      <c r="F1991" s="18">
        <v>1</v>
      </c>
      <c r="G1991" s="18">
        <v>0</v>
      </c>
      <c r="H1991" t="s" s="19">
        <v>80</v>
      </c>
      <c r="I1991" t="s" s="19">
        <v>2272</v>
      </c>
      <c r="J1991" s="18">
        <v>4252</v>
      </c>
      <c r="K1991" s="18">
        <v>2136</v>
      </c>
      <c r="L1991" s="18">
        <v>5809</v>
      </c>
      <c r="M1991" s="20">
        <v>0.494693</v>
      </c>
      <c r="N1991" s="18">
        <v>8</v>
      </c>
      <c r="O1991" s="18">
        <v>1</v>
      </c>
      <c r="P1991" s="18">
        <v>3</v>
      </c>
      <c r="Q1991" s="18">
        <v>0</v>
      </c>
      <c r="R1991" s="18">
        <v>1</v>
      </c>
      <c r="S1991" t="s" s="19">
        <v>43</v>
      </c>
      <c r="T1991" s="18">
        <v>0</v>
      </c>
      <c r="U1991" s="18">
        <v>0</v>
      </c>
      <c r="V1991" s="18">
        <v>100000</v>
      </c>
      <c r="W1991" t="s" s="19">
        <v>39</v>
      </c>
    </row>
    <row r="1992" ht="20.05" customHeight="1">
      <c r="A1992" s="15">
        <v>125</v>
      </c>
      <c r="B1992" t="s" s="16">
        <f>CONCATENATE($A1992,C1992,G1992,S1992,R1992)</f>
        <v>2276</v>
      </c>
      <c r="C1992" t="s" s="17">
        <v>37</v>
      </c>
      <c r="D1992" s="18">
        <v>5</v>
      </c>
      <c r="E1992" t="s" s="19">
        <v>2269</v>
      </c>
      <c r="F1992" s="18">
        <v>1</v>
      </c>
      <c r="G1992" s="18">
        <v>0</v>
      </c>
      <c r="H1992" t="s" s="19">
        <v>80</v>
      </c>
      <c r="I1992" t="s" s="19">
        <v>2272</v>
      </c>
      <c r="J1992" s="18">
        <v>4252</v>
      </c>
      <c r="K1992" s="18">
        <v>2136</v>
      </c>
      <c r="L1992" s="18">
        <v>5809</v>
      </c>
      <c r="M1992" s="20">
        <v>0.500169</v>
      </c>
      <c r="N1992" s="18">
        <v>8</v>
      </c>
      <c r="O1992" s="18">
        <v>1</v>
      </c>
      <c r="P1992" s="18">
        <v>3</v>
      </c>
      <c r="Q1992" s="18">
        <v>0</v>
      </c>
      <c r="R1992" s="18">
        <v>3</v>
      </c>
      <c r="S1992" t="s" s="19">
        <v>43</v>
      </c>
      <c r="T1992" s="18">
        <v>0</v>
      </c>
      <c r="U1992" s="18">
        <v>0</v>
      </c>
      <c r="V1992" s="18">
        <v>100000</v>
      </c>
      <c r="W1992" t="s" s="19">
        <v>39</v>
      </c>
    </row>
    <row r="1993" ht="20.05" customHeight="1">
      <c r="A1993" s="15">
        <v>125</v>
      </c>
      <c r="B1993" t="s" s="16">
        <f>CONCATENATE($A1993,C1993,G1993,S1993,R1993)</f>
        <v>2277</v>
      </c>
      <c r="C1993" t="s" s="17">
        <v>37</v>
      </c>
      <c r="D1993" s="18">
        <v>5</v>
      </c>
      <c r="E1993" t="s" s="19">
        <v>2269</v>
      </c>
      <c r="F1993" s="18">
        <v>1</v>
      </c>
      <c r="G1993" s="18">
        <v>0</v>
      </c>
      <c r="H1993" t="s" s="19">
        <v>80</v>
      </c>
      <c r="I1993" t="s" s="19">
        <v>2272</v>
      </c>
      <c r="J1993" s="18">
        <v>4252</v>
      </c>
      <c r="K1993" s="18">
        <v>2136</v>
      </c>
      <c r="L1993" s="18">
        <v>5809</v>
      </c>
      <c r="M1993" s="20">
        <v>0.504017</v>
      </c>
      <c r="N1993" s="18">
        <v>8</v>
      </c>
      <c r="O1993" s="18">
        <v>1</v>
      </c>
      <c r="P1993" s="18">
        <v>3</v>
      </c>
      <c r="Q1993" s="18">
        <v>0</v>
      </c>
      <c r="R1993" s="18">
        <v>5</v>
      </c>
      <c r="S1993" t="s" s="19">
        <v>43</v>
      </c>
      <c r="T1993" s="18">
        <v>0</v>
      </c>
      <c r="U1993" s="18">
        <v>0</v>
      </c>
      <c r="V1993" s="18">
        <v>100000</v>
      </c>
      <c r="W1993" t="s" s="19">
        <v>39</v>
      </c>
    </row>
    <row r="1994" ht="20.05" customHeight="1">
      <c r="A1994" s="15">
        <v>125</v>
      </c>
      <c r="B1994" t="s" s="16">
        <f>CONCATENATE($A1994,C1994,G1994,S1994,R1994)</f>
        <v>2278</v>
      </c>
      <c r="C1994" t="s" s="17">
        <v>37</v>
      </c>
      <c r="D1994" s="18">
        <v>5</v>
      </c>
      <c r="E1994" t="s" s="19">
        <v>2269</v>
      </c>
      <c r="F1994" s="18">
        <v>1</v>
      </c>
      <c r="G1994" s="18">
        <v>0</v>
      </c>
      <c r="H1994" t="s" s="19">
        <v>80</v>
      </c>
      <c r="I1994" t="s" s="19">
        <v>2272</v>
      </c>
      <c r="J1994" s="18">
        <v>4252</v>
      </c>
      <c r="K1994" s="18">
        <v>2136</v>
      </c>
      <c r="L1994" s="18">
        <v>5809</v>
      </c>
      <c r="M1994" s="20">
        <v>0.504726</v>
      </c>
      <c r="N1994" s="18">
        <v>8</v>
      </c>
      <c r="O1994" s="18">
        <v>1</v>
      </c>
      <c r="P1994" s="18">
        <v>3</v>
      </c>
      <c r="Q1994" s="18">
        <v>0</v>
      </c>
      <c r="R1994" s="18">
        <v>1</v>
      </c>
      <c r="S1994" t="s" s="19">
        <v>47</v>
      </c>
      <c r="T1994" s="18">
        <v>0</v>
      </c>
      <c r="U1994" s="18">
        <v>0</v>
      </c>
      <c r="V1994" s="18">
        <v>100000</v>
      </c>
      <c r="W1994" t="s" s="19">
        <v>39</v>
      </c>
    </row>
    <row r="1995" ht="20.05" customHeight="1">
      <c r="A1995" s="15">
        <v>125</v>
      </c>
      <c r="B1995" t="s" s="16">
        <f>CONCATENATE($A1995,C1995,G1995,S1995,R1995)</f>
        <v>2279</v>
      </c>
      <c r="C1995" t="s" s="17">
        <v>37</v>
      </c>
      <c r="D1995" s="18">
        <v>5</v>
      </c>
      <c r="E1995" t="s" s="19">
        <v>2269</v>
      </c>
      <c r="F1995" s="18">
        <v>1</v>
      </c>
      <c r="G1995" s="18">
        <v>0</v>
      </c>
      <c r="H1995" t="s" s="19">
        <v>80</v>
      </c>
      <c r="I1995" t="s" s="19">
        <v>2272</v>
      </c>
      <c r="J1995" s="18">
        <v>4252</v>
      </c>
      <c r="K1995" s="18">
        <v>2136</v>
      </c>
      <c r="L1995" s="18">
        <v>5809</v>
      </c>
      <c r="M1995" s="20">
        <v>0.508249</v>
      </c>
      <c r="N1995" s="18">
        <v>8</v>
      </c>
      <c r="O1995" s="18">
        <v>1</v>
      </c>
      <c r="P1995" s="18">
        <v>3</v>
      </c>
      <c r="Q1995" s="18">
        <v>0</v>
      </c>
      <c r="R1995" s="18">
        <v>3</v>
      </c>
      <c r="S1995" t="s" s="19">
        <v>47</v>
      </c>
      <c r="T1995" s="18">
        <v>0</v>
      </c>
      <c r="U1995" s="18">
        <v>0</v>
      </c>
      <c r="V1995" s="18">
        <v>100000</v>
      </c>
      <c r="W1995" t="s" s="19">
        <v>39</v>
      </c>
    </row>
    <row r="1996" ht="20.05" customHeight="1">
      <c r="A1996" s="15">
        <v>125</v>
      </c>
      <c r="B1996" t="s" s="16">
        <f>CONCATENATE($A1996,C1996,G1996,S1996,R1996)</f>
        <v>2280</v>
      </c>
      <c r="C1996" t="s" s="17">
        <v>37</v>
      </c>
      <c r="D1996" s="18">
        <v>5</v>
      </c>
      <c r="E1996" t="s" s="19">
        <v>2269</v>
      </c>
      <c r="F1996" s="18">
        <v>1</v>
      </c>
      <c r="G1996" s="18">
        <v>0</v>
      </c>
      <c r="H1996" t="s" s="19">
        <v>80</v>
      </c>
      <c r="I1996" t="s" s="19">
        <v>2272</v>
      </c>
      <c r="J1996" s="18">
        <v>4252</v>
      </c>
      <c r="K1996" s="18">
        <v>2136</v>
      </c>
      <c r="L1996" s="18">
        <v>5809</v>
      </c>
      <c r="M1996" s="20">
        <v>0.506095</v>
      </c>
      <c r="N1996" s="18">
        <v>8</v>
      </c>
      <c r="O1996" s="18">
        <v>1</v>
      </c>
      <c r="P1996" s="18">
        <v>3</v>
      </c>
      <c r="Q1996" s="18">
        <v>0</v>
      </c>
      <c r="R1996" s="18">
        <v>5</v>
      </c>
      <c r="S1996" t="s" s="19">
        <v>47</v>
      </c>
      <c r="T1996" s="18">
        <v>0</v>
      </c>
      <c r="U1996" s="18">
        <v>0</v>
      </c>
      <c r="V1996" s="18">
        <v>100000</v>
      </c>
      <c r="W1996" t="s" s="19">
        <v>39</v>
      </c>
    </row>
    <row r="1997" ht="20.05" customHeight="1">
      <c r="A1997" s="15">
        <v>125</v>
      </c>
      <c r="B1997" t="s" s="16">
        <f>CONCATENATE($A1997,C1997,G1997,S1997,R1997)</f>
        <v>2281</v>
      </c>
      <c r="C1997" t="s" s="17">
        <v>31</v>
      </c>
      <c r="D1997" s="18">
        <v>5</v>
      </c>
      <c r="E1997" t="s" s="19">
        <v>2269</v>
      </c>
      <c r="F1997" s="18">
        <v>0</v>
      </c>
      <c r="G1997" s="18">
        <v>1</v>
      </c>
      <c r="H1997" t="s" s="19">
        <v>63</v>
      </c>
      <c r="I1997" t="s" s="19">
        <v>2270</v>
      </c>
      <c r="J1997" s="18">
        <v>10092</v>
      </c>
      <c r="K1997" s="18">
        <v>5064</v>
      </c>
      <c r="L1997" s="18">
        <v>15529</v>
      </c>
      <c r="M1997" s="20">
        <v>1800.18</v>
      </c>
      <c r="N1997" s="18">
        <v>8</v>
      </c>
      <c r="O1997" s="18">
        <v>1</v>
      </c>
      <c r="P1997" t="s" s="19">
        <v>35</v>
      </c>
      <c r="Q1997" t="s" s="19">
        <v>35</v>
      </c>
      <c r="R1997" t="s" s="19">
        <v>35</v>
      </c>
      <c r="S1997" t="s" s="19">
        <v>35</v>
      </c>
      <c r="T1997" t="s" s="19">
        <v>35</v>
      </c>
      <c r="U1997" t="s" s="19">
        <v>35</v>
      </c>
      <c r="V1997" t="s" s="19">
        <v>35</v>
      </c>
      <c r="W1997" t="s" s="19">
        <v>35</v>
      </c>
    </row>
    <row r="1998" ht="20.05" customHeight="1">
      <c r="A1998" s="15">
        <v>125</v>
      </c>
      <c r="B1998" t="s" s="16">
        <f>CONCATENATE($A1998,C1998,G1998,S1998,R1998)</f>
        <v>2282</v>
      </c>
      <c r="C1998" t="s" s="17">
        <v>52</v>
      </c>
      <c r="D1998" s="18">
        <v>5</v>
      </c>
      <c r="E1998" t="s" s="19">
        <v>2269</v>
      </c>
      <c r="F1998" s="18">
        <v>1</v>
      </c>
      <c r="G1998" s="18">
        <v>1</v>
      </c>
      <c r="H1998" t="s" s="19">
        <v>80</v>
      </c>
      <c r="I1998" t="s" s="19">
        <v>1807</v>
      </c>
      <c r="J1998" s="18">
        <v>1760</v>
      </c>
      <c r="K1998" s="18">
        <v>890</v>
      </c>
      <c r="L1998" s="18">
        <v>1878</v>
      </c>
      <c r="M1998" s="20">
        <v>1.87672</v>
      </c>
      <c r="N1998" s="18">
        <v>8</v>
      </c>
      <c r="O1998" s="18">
        <v>1</v>
      </c>
      <c r="P1998" t="s" s="19">
        <v>35</v>
      </c>
      <c r="Q1998" t="s" s="19">
        <v>35</v>
      </c>
      <c r="R1998" t="s" s="19">
        <v>35</v>
      </c>
      <c r="S1998" t="s" s="19">
        <v>35</v>
      </c>
      <c r="T1998" t="s" s="19">
        <v>35</v>
      </c>
      <c r="U1998" t="s" s="19">
        <v>35</v>
      </c>
      <c r="V1998" t="s" s="19">
        <v>35</v>
      </c>
      <c r="W1998" t="s" s="19">
        <v>35</v>
      </c>
    </row>
    <row r="1999" ht="20.05" customHeight="1">
      <c r="A1999" s="15">
        <v>125</v>
      </c>
      <c r="B1999" t="s" s="16">
        <f>CONCATENATE($A1999,C1999,G1999,S1999,R1999)</f>
        <v>2283</v>
      </c>
      <c r="C1999" t="s" s="17">
        <v>37</v>
      </c>
      <c r="D1999" s="18">
        <v>5</v>
      </c>
      <c r="E1999" t="s" s="19">
        <v>2269</v>
      </c>
      <c r="F1999" s="18">
        <v>1</v>
      </c>
      <c r="G1999" s="18">
        <v>1</v>
      </c>
      <c r="H1999" t="s" s="19">
        <v>80</v>
      </c>
      <c r="I1999" t="s" s="19">
        <v>2272</v>
      </c>
      <c r="J1999" s="18">
        <v>4252</v>
      </c>
      <c r="K1999" s="18">
        <v>2136</v>
      </c>
      <c r="L1999" s="18">
        <v>5809</v>
      </c>
      <c r="M1999" s="20">
        <v>0.497835</v>
      </c>
      <c r="N1999" s="18">
        <v>8</v>
      </c>
      <c r="O1999" s="18">
        <v>1</v>
      </c>
      <c r="P1999" s="18">
        <v>3</v>
      </c>
      <c r="Q1999" s="18">
        <v>0</v>
      </c>
      <c r="R1999" s="18">
        <v>3</v>
      </c>
      <c r="S1999" t="s" s="19">
        <v>43</v>
      </c>
      <c r="T1999" s="18">
        <v>0</v>
      </c>
      <c r="U1999" s="18">
        <v>0</v>
      </c>
      <c r="V1999" s="18">
        <v>100000</v>
      </c>
      <c r="W1999" t="s" s="19">
        <v>55</v>
      </c>
    </row>
    <row r="2000" ht="20.05" customHeight="1">
      <c r="A2000" s="15">
        <v>125</v>
      </c>
      <c r="B2000" t="s" s="16">
        <f>CONCATENATE($A2000,C2000,G2000,S2000,R2000)</f>
        <v>2284</v>
      </c>
      <c r="C2000" t="s" s="17">
        <v>57</v>
      </c>
      <c r="D2000" s="18">
        <v>5</v>
      </c>
      <c r="E2000" t="s" s="19">
        <v>2269</v>
      </c>
      <c r="F2000" s="18">
        <v>0</v>
      </c>
      <c r="G2000" s="18">
        <v>0</v>
      </c>
      <c r="H2000" t="s" s="19">
        <v>63</v>
      </c>
      <c r="I2000" t="s" s="19">
        <v>1810</v>
      </c>
      <c r="J2000" s="18">
        <v>13220</v>
      </c>
      <c r="K2000" s="18">
        <v>6620</v>
      </c>
      <c r="L2000" s="18">
        <v>21153</v>
      </c>
      <c r="M2000" s="20">
        <v>1802.18</v>
      </c>
      <c r="N2000" s="18">
        <v>4</v>
      </c>
      <c r="O2000" s="18">
        <v>1</v>
      </c>
      <c r="P2000" t="s" s="19">
        <v>35</v>
      </c>
      <c r="Q2000" t="s" s="19">
        <v>35</v>
      </c>
      <c r="R2000" t="s" s="19">
        <v>35</v>
      </c>
      <c r="S2000" t="s" s="19">
        <v>35</v>
      </c>
      <c r="T2000" t="s" s="19">
        <v>35</v>
      </c>
      <c r="U2000" t="s" s="19">
        <v>35</v>
      </c>
      <c r="V2000" t="s" s="19">
        <v>35</v>
      </c>
      <c r="W2000" t="s" s="19">
        <v>35</v>
      </c>
    </row>
    <row r="2001" ht="20.05" customHeight="1">
      <c r="A2001" s="15">
        <v>125</v>
      </c>
      <c r="B2001" t="s" s="16">
        <f>CONCATENATE($A2001,C2001,G2001,S2001,R2001)</f>
        <v>2285</v>
      </c>
      <c r="C2001" t="s" s="17">
        <v>60</v>
      </c>
      <c r="D2001" s="18">
        <v>5</v>
      </c>
      <c r="E2001" t="s" s="19">
        <v>2269</v>
      </c>
      <c r="F2001" s="18">
        <v>0</v>
      </c>
      <c r="G2001" s="18">
        <v>0</v>
      </c>
      <c r="H2001" t="s" s="19">
        <v>63</v>
      </c>
      <c r="I2001" t="s" s="19">
        <v>1810</v>
      </c>
      <c r="J2001" s="18">
        <v>13220</v>
      </c>
      <c r="K2001" s="18">
        <v>6620</v>
      </c>
      <c r="L2001" s="18">
        <v>21079</v>
      </c>
      <c r="M2001" s="20">
        <v>1800.28</v>
      </c>
      <c r="N2001" s="18">
        <v>4</v>
      </c>
      <c r="O2001" s="18">
        <v>1</v>
      </c>
      <c r="P2001" t="s" s="19">
        <v>35</v>
      </c>
      <c r="Q2001" t="s" s="19">
        <v>35</v>
      </c>
      <c r="R2001" t="s" s="19">
        <v>35</v>
      </c>
      <c r="S2001" t="s" s="19">
        <v>35</v>
      </c>
      <c r="T2001" t="s" s="19">
        <v>35</v>
      </c>
      <c r="U2001" t="s" s="19">
        <v>35</v>
      </c>
      <c r="V2001" t="s" s="19">
        <v>35</v>
      </c>
      <c r="W2001" t="s" s="19">
        <v>35</v>
      </c>
    </row>
    <row r="2002" ht="20.05" customHeight="1">
      <c r="A2002" s="15">
        <v>125</v>
      </c>
      <c r="B2002" t="s" s="16">
        <f>CONCATENATE($A2002,C2002,G2002,S2002,R2002)</f>
        <v>2286</v>
      </c>
      <c r="C2002" t="s" s="17">
        <v>62</v>
      </c>
      <c r="D2002" s="18">
        <v>5</v>
      </c>
      <c r="E2002" t="s" s="19">
        <v>2269</v>
      </c>
      <c r="F2002" s="18">
        <v>0</v>
      </c>
      <c r="G2002" s="18">
        <v>0</v>
      </c>
      <c r="H2002" t="s" s="19">
        <v>63</v>
      </c>
      <c r="I2002" t="s" s="19">
        <v>1810</v>
      </c>
      <c r="J2002" s="18">
        <v>16620</v>
      </c>
      <c r="K2002" s="18">
        <v>8320</v>
      </c>
      <c r="L2002" s="18">
        <v>27637</v>
      </c>
      <c r="M2002" s="20">
        <v>1800.55</v>
      </c>
      <c r="N2002" s="18">
        <v>4</v>
      </c>
      <c r="O2002" s="18">
        <v>1</v>
      </c>
      <c r="P2002" t="s" s="19">
        <v>35</v>
      </c>
      <c r="Q2002" t="s" s="19">
        <v>35</v>
      </c>
      <c r="R2002" t="s" s="19">
        <v>35</v>
      </c>
      <c r="S2002" t="s" s="19">
        <v>35</v>
      </c>
      <c r="T2002" t="s" s="19">
        <v>35</v>
      </c>
      <c r="U2002" t="s" s="19">
        <v>35</v>
      </c>
      <c r="V2002" t="s" s="19">
        <v>35</v>
      </c>
      <c r="W2002" t="s" s="19">
        <v>35</v>
      </c>
    </row>
    <row r="2003" ht="20.05" customHeight="1">
      <c r="A2003" s="15">
        <v>126</v>
      </c>
      <c r="B2003" t="s" s="16">
        <f>CONCATENATE($A2003,C2003,G2003,S2003,R2003)</f>
        <v>2287</v>
      </c>
      <c r="C2003" t="s" s="17">
        <v>31</v>
      </c>
      <c r="D2003" s="18">
        <v>5</v>
      </c>
      <c r="E2003" t="s" s="19">
        <v>2036</v>
      </c>
      <c r="F2003" s="18">
        <v>1</v>
      </c>
      <c r="G2003" s="18">
        <v>0</v>
      </c>
      <c r="H2003" t="s" s="19">
        <v>80</v>
      </c>
      <c r="I2003" t="s" s="19">
        <v>2288</v>
      </c>
      <c r="J2003" s="18">
        <v>12312</v>
      </c>
      <c r="K2003" s="18">
        <v>6166</v>
      </c>
      <c r="L2003" s="18">
        <v>19446</v>
      </c>
      <c r="M2003" s="20">
        <v>0.9455480000000001</v>
      </c>
      <c r="N2003" s="18">
        <v>8</v>
      </c>
      <c r="O2003" s="18">
        <v>1</v>
      </c>
      <c r="P2003" t="s" s="19">
        <v>35</v>
      </c>
      <c r="Q2003" t="s" s="19">
        <v>35</v>
      </c>
      <c r="R2003" t="s" s="19">
        <v>35</v>
      </c>
      <c r="S2003" t="s" s="19">
        <v>35</v>
      </c>
      <c r="T2003" t="s" s="19">
        <v>35</v>
      </c>
      <c r="U2003" t="s" s="19">
        <v>35</v>
      </c>
      <c r="V2003" t="s" s="19">
        <v>35</v>
      </c>
      <c r="W2003" t="s" s="19">
        <v>35</v>
      </c>
    </row>
    <row r="2004" ht="20.05" customHeight="1">
      <c r="A2004" s="15">
        <v>126</v>
      </c>
      <c r="B2004" t="s" s="16">
        <f>CONCATENATE($A2004,C2004,G2004,S2004,R2004)</f>
        <v>2289</v>
      </c>
      <c r="C2004" t="s" s="17">
        <v>37</v>
      </c>
      <c r="D2004" s="18">
        <v>5</v>
      </c>
      <c r="E2004" t="s" s="19">
        <v>2036</v>
      </c>
      <c r="F2004" s="18">
        <v>1</v>
      </c>
      <c r="G2004" s="18">
        <v>0</v>
      </c>
      <c r="H2004" t="s" s="19">
        <v>80</v>
      </c>
      <c r="I2004" t="s" s="19">
        <v>2290</v>
      </c>
      <c r="J2004" s="18">
        <v>3248</v>
      </c>
      <c r="K2004" s="18">
        <v>1634</v>
      </c>
      <c r="L2004" s="18">
        <v>4136</v>
      </c>
      <c r="M2004" s="20">
        <v>0.474462</v>
      </c>
      <c r="N2004" s="18">
        <v>8</v>
      </c>
      <c r="O2004" s="18">
        <v>1</v>
      </c>
      <c r="P2004" s="18">
        <v>3</v>
      </c>
      <c r="Q2004" s="18">
        <v>0</v>
      </c>
      <c r="R2004" s="18">
        <v>1</v>
      </c>
      <c r="S2004" t="s" s="19">
        <v>38</v>
      </c>
      <c r="T2004" s="18">
        <v>0</v>
      </c>
      <c r="U2004" s="18">
        <v>0</v>
      </c>
      <c r="V2004" s="18">
        <v>100000</v>
      </c>
      <c r="W2004" t="s" s="19">
        <v>39</v>
      </c>
    </row>
    <row r="2005" ht="20.05" customHeight="1">
      <c r="A2005" s="15">
        <v>126</v>
      </c>
      <c r="B2005" t="s" s="16">
        <f>CONCATENATE($A2005,C2005,G2005,S2005,R2005)</f>
        <v>2291</v>
      </c>
      <c r="C2005" t="s" s="17">
        <v>37</v>
      </c>
      <c r="D2005" s="18">
        <v>5</v>
      </c>
      <c r="E2005" t="s" s="19">
        <v>2036</v>
      </c>
      <c r="F2005" s="18">
        <v>1</v>
      </c>
      <c r="G2005" s="18">
        <v>0</v>
      </c>
      <c r="H2005" t="s" s="19">
        <v>80</v>
      </c>
      <c r="I2005" t="s" s="19">
        <v>2290</v>
      </c>
      <c r="J2005" s="18">
        <v>3248</v>
      </c>
      <c r="K2005" s="18">
        <v>1634</v>
      </c>
      <c r="L2005" s="18">
        <v>4136</v>
      </c>
      <c r="M2005" s="20">
        <v>0.473693</v>
      </c>
      <c r="N2005" s="18">
        <v>8</v>
      </c>
      <c r="O2005" s="18">
        <v>1</v>
      </c>
      <c r="P2005" s="18">
        <v>3</v>
      </c>
      <c r="Q2005" s="18">
        <v>0</v>
      </c>
      <c r="R2005" s="18">
        <v>3</v>
      </c>
      <c r="S2005" t="s" s="19">
        <v>38</v>
      </c>
      <c r="T2005" s="18">
        <v>0</v>
      </c>
      <c r="U2005" s="18">
        <v>0</v>
      </c>
      <c r="V2005" s="18">
        <v>100000</v>
      </c>
      <c r="W2005" t="s" s="19">
        <v>39</v>
      </c>
    </row>
    <row r="2006" ht="20.05" customHeight="1">
      <c r="A2006" s="15">
        <v>126</v>
      </c>
      <c r="B2006" t="s" s="16">
        <f>CONCATENATE($A2006,C2006,G2006,S2006,R2006)</f>
        <v>2292</v>
      </c>
      <c r="C2006" t="s" s="17">
        <v>37</v>
      </c>
      <c r="D2006" s="18">
        <v>5</v>
      </c>
      <c r="E2006" t="s" s="19">
        <v>2036</v>
      </c>
      <c r="F2006" s="18">
        <v>1</v>
      </c>
      <c r="G2006" s="18">
        <v>0</v>
      </c>
      <c r="H2006" t="s" s="19">
        <v>80</v>
      </c>
      <c r="I2006" t="s" s="19">
        <v>2290</v>
      </c>
      <c r="J2006" s="18">
        <v>3248</v>
      </c>
      <c r="K2006" s="18">
        <v>1634</v>
      </c>
      <c r="L2006" s="18">
        <v>4136</v>
      </c>
      <c r="M2006" s="20">
        <v>0.474022</v>
      </c>
      <c r="N2006" s="18">
        <v>8</v>
      </c>
      <c r="O2006" s="18">
        <v>1</v>
      </c>
      <c r="P2006" s="18">
        <v>3</v>
      </c>
      <c r="Q2006" s="18">
        <v>0</v>
      </c>
      <c r="R2006" s="18">
        <v>5</v>
      </c>
      <c r="S2006" t="s" s="19">
        <v>38</v>
      </c>
      <c r="T2006" s="18">
        <v>0</v>
      </c>
      <c r="U2006" s="18">
        <v>0</v>
      </c>
      <c r="V2006" s="18">
        <v>100000</v>
      </c>
      <c r="W2006" t="s" s="19">
        <v>39</v>
      </c>
    </row>
    <row r="2007" ht="20.05" customHeight="1">
      <c r="A2007" s="15">
        <v>126</v>
      </c>
      <c r="B2007" t="s" s="16">
        <f>CONCATENATE($A2007,C2007,G2007,S2007,R2007)</f>
        <v>2293</v>
      </c>
      <c r="C2007" t="s" s="17">
        <v>37</v>
      </c>
      <c r="D2007" s="18">
        <v>5</v>
      </c>
      <c r="E2007" t="s" s="19">
        <v>2036</v>
      </c>
      <c r="F2007" s="18">
        <v>1</v>
      </c>
      <c r="G2007" s="18">
        <v>0</v>
      </c>
      <c r="H2007" t="s" s="19">
        <v>80</v>
      </c>
      <c r="I2007" t="s" s="19">
        <v>2290</v>
      </c>
      <c r="J2007" s="18">
        <v>3248</v>
      </c>
      <c r="K2007" s="18">
        <v>1634</v>
      </c>
      <c r="L2007" s="18">
        <v>4136</v>
      </c>
      <c r="M2007" s="20">
        <v>0.467552</v>
      </c>
      <c r="N2007" s="18">
        <v>8</v>
      </c>
      <c r="O2007" s="18">
        <v>1</v>
      </c>
      <c r="P2007" s="18">
        <v>3</v>
      </c>
      <c r="Q2007" s="18">
        <v>0</v>
      </c>
      <c r="R2007" s="18">
        <v>1</v>
      </c>
      <c r="S2007" t="s" s="19">
        <v>43</v>
      </c>
      <c r="T2007" s="18">
        <v>0</v>
      </c>
      <c r="U2007" s="18">
        <v>0</v>
      </c>
      <c r="V2007" s="18">
        <v>100000</v>
      </c>
      <c r="W2007" t="s" s="19">
        <v>39</v>
      </c>
    </row>
    <row r="2008" ht="20.05" customHeight="1">
      <c r="A2008" s="15">
        <v>126</v>
      </c>
      <c r="B2008" t="s" s="16">
        <f>CONCATENATE($A2008,C2008,G2008,S2008,R2008)</f>
        <v>2294</v>
      </c>
      <c r="C2008" t="s" s="17">
        <v>37</v>
      </c>
      <c r="D2008" s="18">
        <v>5</v>
      </c>
      <c r="E2008" t="s" s="19">
        <v>2036</v>
      </c>
      <c r="F2008" s="18">
        <v>1</v>
      </c>
      <c r="G2008" s="18">
        <v>0</v>
      </c>
      <c r="H2008" t="s" s="19">
        <v>80</v>
      </c>
      <c r="I2008" t="s" s="19">
        <v>2290</v>
      </c>
      <c r="J2008" s="18">
        <v>3248</v>
      </c>
      <c r="K2008" s="18">
        <v>1634</v>
      </c>
      <c r="L2008" s="18">
        <v>4136</v>
      </c>
      <c r="M2008" s="20">
        <v>0.474121</v>
      </c>
      <c r="N2008" s="18">
        <v>8</v>
      </c>
      <c r="O2008" s="18">
        <v>1</v>
      </c>
      <c r="P2008" s="18">
        <v>3</v>
      </c>
      <c r="Q2008" s="18">
        <v>0</v>
      </c>
      <c r="R2008" s="18">
        <v>3</v>
      </c>
      <c r="S2008" t="s" s="19">
        <v>43</v>
      </c>
      <c r="T2008" s="18">
        <v>0</v>
      </c>
      <c r="U2008" s="18">
        <v>0</v>
      </c>
      <c r="V2008" s="18">
        <v>100000</v>
      </c>
      <c r="W2008" t="s" s="19">
        <v>39</v>
      </c>
    </row>
    <row r="2009" ht="20.05" customHeight="1">
      <c r="A2009" s="15">
        <v>126</v>
      </c>
      <c r="B2009" t="s" s="16">
        <f>CONCATENATE($A2009,C2009,G2009,S2009,R2009)</f>
        <v>2295</v>
      </c>
      <c r="C2009" t="s" s="17">
        <v>37</v>
      </c>
      <c r="D2009" s="18">
        <v>5</v>
      </c>
      <c r="E2009" t="s" s="19">
        <v>2036</v>
      </c>
      <c r="F2009" s="18">
        <v>1</v>
      </c>
      <c r="G2009" s="18">
        <v>0</v>
      </c>
      <c r="H2009" t="s" s="19">
        <v>80</v>
      </c>
      <c r="I2009" t="s" s="19">
        <v>2290</v>
      </c>
      <c r="J2009" s="18">
        <v>3248</v>
      </c>
      <c r="K2009" s="18">
        <v>1634</v>
      </c>
      <c r="L2009" s="18">
        <v>4136</v>
      </c>
      <c r="M2009" s="20">
        <v>0.47393</v>
      </c>
      <c r="N2009" s="18">
        <v>8</v>
      </c>
      <c r="O2009" s="18">
        <v>1</v>
      </c>
      <c r="P2009" s="18">
        <v>3</v>
      </c>
      <c r="Q2009" s="18">
        <v>0</v>
      </c>
      <c r="R2009" s="18">
        <v>5</v>
      </c>
      <c r="S2009" t="s" s="19">
        <v>43</v>
      </c>
      <c r="T2009" s="18">
        <v>0</v>
      </c>
      <c r="U2009" s="18">
        <v>0</v>
      </c>
      <c r="V2009" s="18">
        <v>100000</v>
      </c>
      <c r="W2009" t="s" s="19">
        <v>39</v>
      </c>
    </row>
    <row r="2010" ht="20.05" customHeight="1">
      <c r="A2010" s="15">
        <v>126</v>
      </c>
      <c r="B2010" t="s" s="16">
        <f>CONCATENATE($A2010,C2010,G2010,S2010,R2010)</f>
        <v>2296</v>
      </c>
      <c r="C2010" t="s" s="17">
        <v>37</v>
      </c>
      <c r="D2010" s="18">
        <v>5</v>
      </c>
      <c r="E2010" t="s" s="19">
        <v>2036</v>
      </c>
      <c r="F2010" s="18">
        <v>1</v>
      </c>
      <c r="G2010" s="18">
        <v>0</v>
      </c>
      <c r="H2010" t="s" s="19">
        <v>80</v>
      </c>
      <c r="I2010" t="s" s="19">
        <v>2290</v>
      </c>
      <c r="J2010" s="18">
        <v>3248</v>
      </c>
      <c r="K2010" s="18">
        <v>1634</v>
      </c>
      <c r="L2010" s="18">
        <v>4136</v>
      </c>
      <c r="M2010" s="20">
        <v>0.473627</v>
      </c>
      <c r="N2010" s="18">
        <v>8</v>
      </c>
      <c r="O2010" s="18">
        <v>1</v>
      </c>
      <c r="P2010" s="18">
        <v>3</v>
      </c>
      <c r="Q2010" s="18">
        <v>0</v>
      </c>
      <c r="R2010" s="18">
        <v>1</v>
      </c>
      <c r="S2010" t="s" s="19">
        <v>47</v>
      </c>
      <c r="T2010" s="18">
        <v>0</v>
      </c>
      <c r="U2010" s="18">
        <v>0</v>
      </c>
      <c r="V2010" s="18">
        <v>100000</v>
      </c>
      <c r="W2010" t="s" s="19">
        <v>39</v>
      </c>
    </row>
    <row r="2011" ht="20.05" customHeight="1">
      <c r="A2011" s="15">
        <v>126</v>
      </c>
      <c r="B2011" t="s" s="16">
        <f>CONCATENATE($A2011,C2011,G2011,S2011,R2011)</f>
        <v>2297</v>
      </c>
      <c r="C2011" t="s" s="17">
        <v>37</v>
      </c>
      <c r="D2011" s="18">
        <v>5</v>
      </c>
      <c r="E2011" t="s" s="19">
        <v>2036</v>
      </c>
      <c r="F2011" s="18">
        <v>1</v>
      </c>
      <c r="G2011" s="18">
        <v>0</v>
      </c>
      <c r="H2011" t="s" s="19">
        <v>80</v>
      </c>
      <c r="I2011" t="s" s="19">
        <v>2290</v>
      </c>
      <c r="J2011" s="18">
        <v>3248</v>
      </c>
      <c r="K2011" s="18">
        <v>1634</v>
      </c>
      <c r="L2011" s="18">
        <v>4136</v>
      </c>
      <c r="M2011" s="20">
        <v>0.476191</v>
      </c>
      <c r="N2011" s="18">
        <v>8</v>
      </c>
      <c r="O2011" s="18">
        <v>1</v>
      </c>
      <c r="P2011" s="18">
        <v>3</v>
      </c>
      <c r="Q2011" s="18">
        <v>0</v>
      </c>
      <c r="R2011" s="18">
        <v>3</v>
      </c>
      <c r="S2011" t="s" s="19">
        <v>47</v>
      </c>
      <c r="T2011" s="18">
        <v>0</v>
      </c>
      <c r="U2011" s="18">
        <v>0</v>
      </c>
      <c r="V2011" s="18">
        <v>100000</v>
      </c>
      <c r="W2011" t="s" s="19">
        <v>39</v>
      </c>
    </row>
    <row r="2012" ht="20.05" customHeight="1">
      <c r="A2012" s="15">
        <v>126</v>
      </c>
      <c r="B2012" t="s" s="16">
        <f>CONCATENATE($A2012,C2012,G2012,S2012,R2012)</f>
        <v>2298</v>
      </c>
      <c r="C2012" t="s" s="17">
        <v>37</v>
      </c>
      <c r="D2012" s="18">
        <v>5</v>
      </c>
      <c r="E2012" t="s" s="19">
        <v>2036</v>
      </c>
      <c r="F2012" s="18">
        <v>1</v>
      </c>
      <c r="G2012" s="18">
        <v>0</v>
      </c>
      <c r="H2012" t="s" s="19">
        <v>80</v>
      </c>
      <c r="I2012" t="s" s="19">
        <v>2290</v>
      </c>
      <c r="J2012" s="18">
        <v>3248</v>
      </c>
      <c r="K2012" s="18">
        <v>1634</v>
      </c>
      <c r="L2012" s="18">
        <v>4136</v>
      </c>
      <c r="M2012" s="20">
        <v>0.476439</v>
      </c>
      <c r="N2012" s="18">
        <v>8</v>
      </c>
      <c r="O2012" s="18">
        <v>1</v>
      </c>
      <c r="P2012" s="18">
        <v>3</v>
      </c>
      <c r="Q2012" s="18">
        <v>0</v>
      </c>
      <c r="R2012" s="18">
        <v>5</v>
      </c>
      <c r="S2012" t="s" s="19">
        <v>47</v>
      </c>
      <c r="T2012" s="18">
        <v>0</v>
      </c>
      <c r="U2012" s="18">
        <v>0</v>
      </c>
      <c r="V2012" s="18">
        <v>100000</v>
      </c>
      <c r="W2012" t="s" s="19">
        <v>39</v>
      </c>
    </row>
    <row r="2013" ht="20.05" customHeight="1">
      <c r="A2013" s="15">
        <v>126</v>
      </c>
      <c r="B2013" t="s" s="16">
        <f>CONCATENATE($A2013,C2013,G2013,S2013,R2013)</f>
        <v>2299</v>
      </c>
      <c r="C2013" t="s" s="17">
        <v>31</v>
      </c>
      <c r="D2013" s="18">
        <v>5</v>
      </c>
      <c r="E2013" t="s" s="19">
        <v>2036</v>
      </c>
      <c r="F2013" s="18">
        <v>0</v>
      </c>
      <c r="G2013" s="18">
        <v>1</v>
      </c>
      <c r="H2013" t="s" s="19">
        <v>63</v>
      </c>
      <c r="I2013" t="s" s="19">
        <v>2288</v>
      </c>
      <c r="J2013" s="18">
        <v>12332</v>
      </c>
      <c r="K2013" s="18">
        <v>6186</v>
      </c>
      <c r="L2013" s="18">
        <v>19486</v>
      </c>
      <c r="M2013" s="20">
        <v>1800.26</v>
      </c>
      <c r="N2013" s="18">
        <v>8</v>
      </c>
      <c r="O2013" s="18">
        <v>1</v>
      </c>
      <c r="P2013" t="s" s="19">
        <v>35</v>
      </c>
      <c r="Q2013" t="s" s="19">
        <v>35</v>
      </c>
      <c r="R2013" t="s" s="19">
        <v>35</v>
      </c>
      <c r="S2013" t="s" s="19">
        <v>35</v>
      </c>
      <c r="T2013" t="s" s="19">
        <v>35</v>
      </c>
      <c r="U2013" t="s" s="19">
        <v>35</v>
      </c>
      <c r="V2013" t="s" s="19">
        <v>35</v>
      </c>
      <c r="W2013" t="s" s="19">
        <v>35</v>
      </c>
    </row>
    <row r="2014" ht="20.05" customHeight="1">
      <c r="A2014" s="15">
        <v>126</v>
      </c>
      <c r="B2014" t="s" s="16">
        <f>CONCATENATE($A2014,C2014,G2014,S2014,R2014)</f>
        <v>2300</v>
      </c>
      <c r="C2014" t="s" s="17">
        <v>52</v>
      </c>
      <c r="D2014" s="18">
        <v>5</v>
      </c>
      <c r="E2014" t="s" s="19">
        <v>2036</v>
      </c>
      <c r="F2014" s="18">
        <v>1</v>
      </c>
      <c r="G2014" s="18">
        <v>1</v>
      </c>
      <c r="H2014" t="s" s="19">
        <v>80</v>
      </c>
      <c r="I2014" t="s" s="19">
        <v>1807</v>
      </c>
      <c r="J2014" s="18">
        <v>1904</v>
      </c>
      <c r="K2014" s="18">
        <v>962</v>
      </c>
      <c r="L2014" s="18">
        <v>1998</v>
      </c>
      <c r="M2014" s="20">
        <v>2.09028</v>
      </c>
      <c r="N2014" s="18">
        <v>8</v>
      </c>
      <c r="O2014" s="18">
        <v>1</v>
      </c>
      <c r="P2014" t="s" s="19">
        <v>35</v>
      </c>
      <c r="Q2014" t="s" s="19">
        <v>35</v>
      </c>
      <c r="R2014" t="s" s="19">
        <v>35</v>
      </c>
      <c r="S2014" t="s" s="19">
        <v>35</v>
      </c>
      <c r="T2014" t="s" s="19">
        <v>35</v>
      </c>
      <c r="U2014" t="s" s="19">
        <v>35</v>
      </c>
      <c r="V2014" t="s" s="19">
        <v>35</v>
      </c>
      <c r="W2014" t="s" s="19">
        <v>35</v>
      </c>
    </row>
    <row r="2015" ht="20.05" customHeight="1">
      <c r="A2015" s="15">
        <v>126</v>
      </c>
      <c r="B2015" t="s" s="16">
        <f>CONCATENATE($A2015,C2015,G2015,S2015,R2015)</f>
        <v>2301</v>
      </c>
      <c r="C2015" t="s" s="17">
        <v>37</v>
      </c>
      <c r="D2015" s="18">
        <v>5</v>
      </c>
      <c r="E2015" t="s" s="19">
        <v>2036</v>
      </c>
      <c r="F2015" s="18">
        <v>1</v>
      </c>
      <c r="G2015" s="18">
        <v>1</v>
      </c>
      <c r="H2015" t="s" s="19">
        <v>80</v>
      </c>
      <c r="I2015" t="s" s="19">
        <v>2290</v>
      </c>
      <c r="J2015" s="18">
        <v>3248</v>
      </c>
      <c r="K2015" s="18">
        <v>1634</v>
      </c>
      <c r="L2015" s="18">
        <v>4136</v>
      </c>
      <c r="M2015" s="20">
        <v>0.472118</v>
      </c>
      <c r="N2015" s="18">
        <v>8</v>
      </c>
      <c r="O2015" s="18">
        <v>1</v>
      </c>
      <c r="P2015" s="18">
        <v>3</v>
      </c>
      <c r="Q2015" s="18">
        <v>0</v>
      </c>
      <c r="R2015" s="18">
        <v>3</v>
      </c>
      <c r="S2015" t="s" s="19">
        <v>43</v>
      </c>
      <c r="T2015" s="18">
        <v>0</v>
      </c>
      <c r="U2015" s="18">
        <v>0</v>
      </c>
      <c r="V2015" s="18">
        <v>100000</v>
      </c>
      <c r="W2015" t="s" s="19">
        <v>55</v>
      </c>
    </row>
    <row r="2016" ht="20.05" customHeight="1">
      <c r="A2016" s="15">
        <v>126</v>
      </c>
      <c r="B2016" t="s" s="16">
        <f>CONCATENATE($A2016,C2016,G2016,S2016,R2016)</f>
        <v>2302</v>
      </c>
      <c r="C2016" t="s" s="17">
        <v>57</v>
      </c>
      <c r="D2016" s="18">
        <v>5</v>
      </c>
      <c r="E2016" t="s" s="19">
        <v>2036</v>
      </c>
      <c r="F2016" s="18">
        <v>0</v>
      </c>
      <c r="G2016" s="18">
        <v>0</v>
      </c>
      <c r="H2016" t="s" s="19">
        <v>63</v>
      </c>
      <c r="I2016" t="s" s="19">
        <v>1810</v>
      </c>
      <c r="J2016" s="18">
        <v>13920</v>
      </c>
      <c r="K2016" s="18">
        <v>6970</v>
      </c>
      <c r="L2016" s="18">
        <v>22512</v>
      </c>
      <c r="M2016" s="20">
        <v>1802.45</v>
      </c>
      <c r="N2016" s="18">
        <v>4</v>
      </c>
      <c r="O2016" s="18">
        <v>1</v>
      </c>
      <c r="P2016" t="s" s="19">
        <v>35</v>
      </c>
      <c r="Q2016" t="s" s="19">
        <v>35</v>
      </c>
      <c r="R2016" t="s" s="19">
        <v>35</v>
      </c>
      <c r="S2016" t="s" s="19">
        <v>35</v>
      </c>
      <c r="T2016" t="s" s="19">
        <v>35</v>
      </c>
      <c r="U2016" t="s" s="19">
        <v>35</v>
      </c>
      <c r="V2016" t="s" s="19">
        <v>35</v>
      </c>
      <c r="W2016" t="s" s="19">
        <v>35</v>
      </c>
    </row>
    <row r="2017" ht="20.05" customHeight="1">
      <c r="A2017" s="15">
        <v>126</v>
      </c>
      <c r="B2017" t="s" s="16">
        <f>CONCATENATE($A2017,C2017,G2017,S2017,R2017)</f>
        <v>2303</v>
      </c>
      <c r="C2017" t="s" s="17">
        <v>60</v>
      </c>
      <c r="D2017" s="18">
        <v>5</v>
      </c>
      <c r="E2017" t="s" s="19">
        <v>2036</v>
      </c>
      <c r="F2017" s="18">
        <v>0</v>
      </c>
      <c r="G2017" s="18">
        <v>0</v>
      </c>
      <c r="H2017" t="s" s="19">
        <v>63</v>
      </c>
      <c r="I2017" t="s" s="19">
        <v>1810</v>
      </c>
      <c r="J2017" s="18">
        <v>13200</v>
      </c>
      <c r="K2017" s="18">
        <v>6610</v>
      </c>
      <c r="L2017" s="18">
        <v>21074</v>
      </c>
      <c r="M2017" s="20">
        <v>1800.32</v>
      </c>
      <c r="N2017" s="18">
        <v>4</v>
      </c>
      <c r="O2017" s="18">
        <v>1</v>
      </c>
      <c r="P2017" t="s" s="19">
        <v>35</v>
      </c>
      <c r="Q2017" t="s" s="19">
        <v>35</v>
      </c>
      <c r="R2017" t="s" s="19">
        <v>35</v>
      </c>
      <c r="S2017" t="s" s="19">
        <v>35</v>
      </c>
      <c r="T2017" t="s" s="19">
        <v>35</v>
      </c>
      <c r="U2017" t="s" s="19">
        <v>35</v>
      </c>
      <c r="V2017" t="s" s="19">
        <v>35</v>
      </c>
      <c r="W2017" t="s" s="19">
        <v>35</v>
      </c>
    </row>
    <row r="2018" ht="20.05" customHeight="1">
      <c r="A2018" s="15">
        <v>126</v>
      </c>
      <c r="B2018" t="s" s="16">
        <f>CONCATENATE($A2018,C2018,G2018,S2018,R2018)</f>
        <v>2304</v>
      </c>
      <c r="C2018" t="s" s="17">
        <v>62</v>
      </c>
      <c r="D2018" s="18">
        <v>5</v>
      </c>
      <c r="E2018" t="s" s="19">
        <v>2036</v>
      </c>
      <c r="F2018" s="18">
        <v>0</v>
      </c>
      <c r="G2018" s="18">
        <v>0</v>
      </c>
      <c r="H2018" t="s" s="19">
        <v>63</v>
      </c>
      <c r="I2018" t="s" s="19">
        <v>1810</v>
      </c>
      <c r="J2018" s="18">
        <v>15720</v>
      </c>
      <c r="K2018" s="18">
        <v>7870</v>
      </c>
      <c r="L2018" s="18">
        <v>25930</v>
      </c>
      <c r="M2018" s="20">
        <v>1800.39</v>
      </c>
      <c r="N2018" s="18">
        <v>4</v>
      </c>
      <c r="O2018" s="18">
        <v>1</v>
      </c>
      <c r="P2018" t="s" s="19">
        <v>35</v>
      </c>
      <c r="Q2018" t="s" s="19">
        <v>35</v>
      </c>
      <c r="R2018" t="s" s="19">
        <v>35</v>
      </c>
      <c r="S2018" t="s" s="19">
        <v>35</v>
      </c>
      <c r="T2018" t="s" s="19">
        <v>35</v>
      </c>
      <c r="U2018" t="s" s="19">
        <v>35</v>
      </c>
      <c r="V2018" t="s" s="19">
        <v>35</v>
      </c>
      <c r="W2018" t="s" s="19">
        <v>35</v>
      </c>
    </row>
    <row r="2019" ht="20.05" customHeight="1">
      <c r="A2019" s="15">
        <v>127</v>
      </c>
      <c r="B2019" t="s" s="16">
        <f>CONCATENATE($A2019,C2019,G2019,S2019,R2019)</f>
        <v>2305</v>
      </c>
      <c r="C2019" t="s" s="17">
        <v>31</v>
      </c>
      <c r="D2019" s="18">
        <v>5</v>
      </c>
      <c r="E2019" t="s" s="19">
        <v>2306</v>
      </c>
      <c r="F2019" s="18">
        <v>1</v>
      </c>
      <c r="G2019" s="18">
        <v>0</v>
      </c>
      <c r="H2019" t="s" s="19">
        <v>80</v>
      </c>
      <c r="I2019" t="s" s="19">
        <v>2307</v>
      </c>
      <c r="J2019" s="18">
        <v>7676</v>
      </c>
      <c r="K2019" s="18">
        <v>3848</v>
      </c>
      <c r="L2019" s="18">
        <v>11653</v>
      </c>
      <c r="M2019" s="20">
        <v>0.30133</v>
      </c>
      <c r="N2019" s="18">
        <v>8</v>
      </c>
      <c r="O2019" s="18">
        <v>1</v>
      </c>
      <c r="P2019" t="s" s="19">
        <v>35</v>
      </c>
      <c r="Q2019" t="s" s="19">
        <v>35</v>
      </c>
      <c r="R2019" t="s" s="19">
        <v>35</v>
      </c>
      <c r="S2019" t="s" s="19">
        <v>35</v>
      </c>
      <c r="T2019" t="s" s="19">
        <v>35</v>
      </c>
      <c r="U2019" t="s" s="19">
        <v>35</v>
      </c>
      <c r="V2019" t="s" s="19">
        <v>35</v>
      </c>
      <c r="W2019" t="s" s="19">
        <v>35</v>
      </c>
    </row>
    <row r="2020" ht="20.05" customHeight="1">
      <c r="A2020" s="15">
        <v>127</v>
      </c>
      <c r="B2020" t="s" s="16">
        <f>CONCATENATE($A2020,C2020,G2020,S2020,R2020)</f>
        <v>2308</v>
      </c>
      <c r="C2020" t="s" s="17">
        <v>37</v>
      </c>
      <c r="D2020" s="18">
        <v>5</v>
      </c>
      <c r="E2020" t="s" s="19">
        <v>2306</v>
      </c>
      <c r="F2020" s="18">
        <v>1</v>
      </c>
      <c r="G2020" s="18">
        <v>0</v>
      </c>
      <c r="H2020" t="s" s="19">
        <v>80</v>
      </c>
      <c r="I2020" t="s" s="19">
        <v>2307</v>
      </c>
      <c r="J2020" s="18">
        <v>7676</v>
      </c>
      <c r="K2020" s="18">
        <v>3848</v>
      </c>
      <c r="L2020" s="18">
        <v>11653</v>
      </c>
      <c r="M2020" s="20">
        <v>0.516087</v>
      </c>
      <c r="N2020" s="18">
        <v>8</v>
      </c>
      <c r="O2020" s="18">
        <v>1</v>
      </c>
      <c r="P2020" s="18">
        <v>5</v>
      </c>
      <c r="Q2020" s="18">
        <v>3</v>
      </c>
      <c r="R2020" s="18">
        <v>1</v>
      </c>
      <c r="S2020" t="s" s="19">
        <v>38</v>
      </c>
      <c r="T2020" s="18">
        <v>0</v>
      </c>
      <c r="U2020" s="18">
        <v>0</v>
      </c>
      <c r="V2020" s="18">
        <v>100000</v>
      </c>
      <c r="W2020" t="s" s="19">
        <v>39</v>
      </c>
    </row>
    <row r="2021" ht="20.05" customHeight="1">
      <c r="A2021" s="15">
        <v>127</v>
      </c>
      <c r="B2021" t="s" s="16">
        <f>CONCATENATE($A2021,C2021,G2021,S2021,R2021)</f>
        <v>2309</v>
      </c>
      <c r="C2021" t="s" s="17">
        <v>37</v>
      </c>
      <c r="D2021" s="18">
        <v>5</v>
      </c>
      <c r="E2021" t="s" s="19">
        <v>2306</v>
      </c>
      <c r="F2021" s="18">
        <v>1</v>
      </c>
      <c r="G2021" s="18">
        <v>0</v>
      </c>
      <c r="H2021" t="s" s="19">
        <v>80</v>
      </c>
      <c r="I2021" t="s" s="19">
        <v>2307</v>
      </c>
      <c r="J2021" s="18">
        <v>7676</v>
      </c>
      <c r="K2021" s="18">
        <v>3848</v>
      </c>
      <c r="L2021" s="18">
        <v>11653</v>
      </c>
      <c r="M2021" s="20">
        <v>0.334339</v>
      </c>
      <c r="N2021" s="18">
        <v>8</v>
      </c>
      <c r="O2021" s="18">
        <v>1</v>
      </c>
      <c r="P2021" s="18">
        <v>3</v>
      </c>
      <c r="Q2021" s="18">
        <v>1</v>
      </c>
      <c r="R2021" s="18">
        <v>3</v>
      </c>
      <c r="S2021" t="s" s="19">
        <v>38</v>
      </c>
      <c r="T2021" s="18">
        <v>0</v>
      </c>
      <c r="U2021" s="18">
        <v>0</v>
      </c>
      <c r="V2021" s="18">
        <v>100000</v>
      </c>
      <c r="W2021" t="s" s="19">
        <v>39</v>
      </c>
    </row>
    <row r="2022" ht="20.05" customHeight="1">
      <c r="A2022" s="15">
        <v>127</v>
      </c>
      <c r="B2022" t="s" s="16">
        <f>CONCATENATE($A2022,C2022,G2022,S2022,R2022)</f>
        <v>2310</v>
      </c>
      <c r="C2022" t="s" s="17">
        <v>37</v>
      </c>
      <c r="D2022" s="18">
        <v>5</v>
      </c>
      <c r="E2022" t="s" s="19">
        <v>2306</v>
      </c>
      <c r="F2022" s="18">
        <v>1</v>
      </c>
      <c r="G2022" s="18">
        <v>0</v>
      </c>
      <c r="H2022" t="s" s="19">
        <v>80</v>
      </c>
      <c r="I2022" t="s" s="19">
        <v>2307</v>
      </c>
      <c r="J2022" s="18">
        <v>7676</v>
      </c>
      <c r="K2022" s="18">
        <v>3848</v>
      </c>
      <c r="L2022" s="18">
        <v>11653</v>
      </c>
      <c r="M2022" s="20">
        <v>0.334648</v>
      </c>
      <c r="N2022" s="18">
        <v>8</v>
      </c>
      <c r="O2022" s="18">
        <v>1</v>
      </c>
      <c r="P2022" s="18">
        <v>3</v>
      </c>
      <c r="Q2022" s="18">
        <v>1</v>
      </c>
      <c r="R2022" s="18">
        <v>5</v>
      </c>
      <c r="S2022" t="s" s="19">
        <v>38</v>
      </c>
      <c r="T2022" s="18">
        <v>0</v>
      </c>
      <c r="U2022" s="18">
        <v>0</v>
      </c>
      <c r="V2022" s="18">
        <v>100000</v>
      </c>
      <c r="W2022" t="s" s="19">
        <v>39</v>
      </c>
    </row>
    <row r="2023" ht="20.05" customHeight="1">
      <c r="A2023" s="15">
        <v>127</v>
      </c>
      <c r="B2023" t="s" s="16">
        <f>CONCATENATE($A2023,C2023,G2023,S2023,R2023)</f>
        <v>2311</v>
      </c>
      <c r="C2023" t="s" s="17">
        <v>37</v>
      </c>
      <c r="D2023" s="18">
        <v>5</v>
      </c>
      <c r="E2023" t="s" s="19">
        <v>2306</v>
      </c>
      <c r="F2023" s="18">
        <v>1</v>
      </c>
      <c r="G2023" s="18">
        <v>0</v>
      </c>
      <c r="H2023" t="s" s="19">
        <v>80</v>
      </c>
      <c r="I2023" t="s" s="19">
        <v>2312</v>
      </c>
      <c r="J2023" s="18">
        <v>6068</v>
      </c>
      <c r="K2023" s="18">
        <v>3044</v>
      </c>
      <c r="L2023" s="18">
        <v>8657</v>
      </c>
      <c r="M2023" s="20">
        <v>0.217837</v>
      </c>
      <c r="N2023" s="18">
        <v>8</v>
      </c>
      <c r="O2023" s="18">
        <v>1</v>
      </c>
      <c r="P2023" s="18">
        <v>3</v>
      </c>
      <c r="Q2023" s="18">
        <v>1</v>
      </c>
      <c r="R2023" s="18">
        <v>1</v>
      </c>
      <c r="S2023" t="s" s="19">
        <v>43</v>
      </c>
      <c r="T2023" s="18">
        <v>0</v>
      </c>
      <c r="U2023" s="18">
        <v>0</v>
      </c>
      <c r="V2023" s="18">
        <v>100000</v>
      </c>
      <c r="W2023" t="s" s="19">
        <v>39</v>
      </c>
    </row>
    <row r="2024" ht="20.05" customHeight="1">
      <c r="A2024" s="15">
        <v>127</v>
      </c>
      <c r="B2024" t="s" s="16">
        <f>CONCATENATE($A2024,C2024,G2024,S2024,R2024)</f>
        <v>2313</v>
      </c>
      <c r="C2024" t="s" s="17">
        <v>37</v>
      </c>
      <c r="D2024" s="18">
        <v>5</v>
      </c>
      <c r="E2024" t="s" s="19">
        <v>2306</v>
      </c>
      <c r="F2024" s="18">
        <v>1</v>
      </c>
      <c r="G2024" s="18">
        <v>0</v>
      </c>
      <c r="H2024" t="s" s="19">
        <v>80</v>
      </c>
      <c r="I2024" t="s" s="19">
        <v>2307</v>
      </c>
      <c r="J2024" s="18">
        <v>7676</v>
      </c>
      <c r="K2024" s="18">
        <v>3848</v>
      </c>
      <c r="L2024" s="18">
        <v>11653</v>
      </c>
      <c r="M2024" s="20">
        <v>0.298292</v>
      </c>
      <c r="N2024" s="18">
        <v>8</v>
      </c>
      <c r="O2024" s="18">
        <v>1</v>
      </c>
      <c r="P2024" s="18">
        <v>3</v>
      </c>
      <c r="Q2024" s="18">
        <v>1</v>
      </c>
      <c r="R2024" s="18">
        <v>3</v>
      </c>
      <c r="S2024" t="s" s="19">
        <v>43</v>
      </c>
      <c r="T2024" s="18">
        <v>0</v>
      </c>
      <c r="U2024" s="18">
        <v>0</v>
      </c>
      <c r="V2024" s="18">
        <v>100000</v>
      </c>
      <c r="W2024" t="s" s="19">
        <v>39</v>
      </c>
    </row>
    <row r="2025" ht="20.05" customHeight="1">
      <c r="A2025" s="15">
        <v>127</v>
      </c>
      <c r="B2025" t="s" s="16">
        <f>CONCATENATE($A2025,C2025,G2025,S2025,R2025)</f>
        <v>2314</v>
      </c>
      <c r="C2025" t="s" s="17">
        <v>37</v>
      </c>
      <c r="D2025" s="18">
        <v>5</v>
      </c>
      <c r="E2025" t="s" s="19">
        <v>2306</v>
      </c>
      <c r="F2025" s="18">
        <v>1</v>
      </c>
      <c r="G2025" s="18">
        <v>0</v>
      </c>
      <c r="H2025" t="s" s="19">
        <v>80</v>
      </c>
      <c r="I2025" t="s" s="19">
        <v>2307</v>
      </c>
      <c r="J2025" s="18">
        <v>7676</v>
      </c>
      <c r="K2025" s="18">
        <v>3848</v>
      </c>
      <c r="L2025" s="18">
        <v>11653</v>
      </c>
      <c r="M2025" s="20">
        <v>0.296958</v>
      </c>
      <c r="N2025" s="18">
        <v>8</v>
      </c>
      <c r="O2025" s="18">
        <v>1</v>
      </c>
      <c r="P2025" s="18">
        <v>3</v>
      </c>
      <c r="Q2025" s="18">
        <v>1</v>
      </c>
      <c r="R2025" s="18">
        <v>5</v>
      </c>
      <c r="S2025" t="s" s="19">
        <v>43</v>
      </c>
      <c r="T2025" s="18">
        <v>0</v>
      </c>
      <c r="U2025" s="18">
        <v>0</v>
      </c>
      <c r="V2025" s="18">
        <v>100000</v>
      </c>
      <c r="W2025" t="s" s="19">
        <v>39</v>
      </c>
    </row>
    <row r="2026" ht="20.05" customHeight="1">
      <c r="A2026" s="15">
        <v>127</v>
      </c>
      <c r="B2026" t="s" s="16">
        <f>CONCATENATE($A2026,C2026,G2026,S2026,R2026)</f>
        <v>2315</v>
      </c>
      <c r="C2026" t="s" s="17">
        <v>37</v>
      </c>
      <c r="D2026" s="18">
        <v>5</v>
      </c>
      <c r="E2026" t="s" s="19">
        <v>2306</v>
      </c>
      <c r="F2026" s="18">
        <v>1</v>
      </c>
      <c r="G2026" s="18">
        <v>0</v>
      </c>
      <c r="H2026" t="s" s="19">
        <v>80</v>
      </c>
      <c r="I2026" t="s" s="19">
        <v>2307</v>
      </c>
      <c r="J2026" s="18">
        <v>7676</v>
      </c>
      <c r="K2026" s="18">
        <v>3848</v>
      </c>
      <c r="L2026" s="18">
        <v>11653</v>
      </c>
      <c r="M2026" s="20">
        <v>0.511398</v>
      </c>
      <c r="N2026" s="18">
        <v>8</v>
      </c>
      <c r="O2026" s="18">
        <v>1</v>
      </c>
      <c r="P2026" s="18">
        <v>5</v>
      </c>
      <c r="Q2026" s="18">
        <v>3</v>
      </c>
      <c r="R2026" s="18">
        <v>1</v>
      </c>
      <c r="S2026" t="s" s="19">
        <v>47</v>
      </c>
      <c r="T2026" s="18">
        <v>0</v>
      </c>
      <c r="U2026" s="18">
        <v>0</v>
      </c>
      <c r="V2026" s="18">
        <v>100000</v>
      </c>
      <c r="W2026" t="s" s="19">
        <v>39</v>
      </c>
    </row>
    <row r="2027" ht="20.05" customHeight="1">
      <c r="A2027" s="15">
        <v>127</v>
      </c>
      <c r="B2027" t="s" s="16">
        <f>CONCATENATE($A2027,C2027,G2027,S2027,R2027)</f>
        <v>2316</v>
      </c>
      <c r="C2027" t="s" s="17">
        <v>37</v>
      </c>
      <c r="D2027" s="18">
        <v>5</v>
      </c>
      <c r="E2027" t="s" s="19">
        <v>2306</v>
      </c>
      <c r="F2027" s="18">
        <v>1</v>
      </c>
      <c r="G2027" s="18">
        <v>0</v>
      </c>
      <c r="H2027" t="s" s="19">
        <v>80</v>
      </c>
      <c r="I2027" t="s" s="19">
        <v>2307</v>
      </c>
      <c r="J2027" s="18">
        <v>7676</v>
      </c>
      <c r="K2027" s="18">
        <v>3848</v>
      </c>
      <c r="L2027" s="18">
        <v>11653</v>
      </c>
      <c r="M2027" s="20">
        <v>0.292055</v>
      </c>
      <c r="N2027" s="18">
        <v>8</v>
      </c>
      <c r="O2027" s="18">
        <v>1</v>
      </c>
      <c r="P2027" s="18">
        <v>3</v>
      </c>
      <c r="Q2027" s="18">
        <v>1</v>
      </c>
      <c r="R2027" s="18">
        <v>3</v>
      </c>
      <c r="S2027" t="s" s="19">
        <v>47</v>
      </c>
      <c r="T2027" s="18">
        <v>0</v>
      </c>
      <c r="U2027" s="18">
        <v>0</v>
      </c>
      <c r="V2027" s="18">
        <v>100000</v>
      </c>
      <c r="W2027" t="s" s="19">
        <v>39</v>
      </c>
    </row>
    <row r="2028" ht="20.05" customHeight="1">
      <c r="A2028" s="15">
        <v>127</v>
      </c>
      <c r="B2028" t="s" s="16">
        <f>CONCATENATE($A2028,C2028,G2028,S2028,R2028)</f>
        <v>2317</v>
      </c>
      <c r="C2028" t="s" s="17">
        <v>37</v>
      </c>
      <c r="D2028" s="18">
        <v>5</v>
      </c>
      <c r="E2028" t="s" s="19">
        <v>2306</v>
      </c>
      <c r="F2028" s="18">
        <v>1</v>
      </c>
      <c r="G2028" s="18">
        <v>0</v>
      </c>
      <c r="H2028" t="s" s="19">
        <v>80</v>
      </c>
      <c r="I2028" t="s" s="19">
        <v>2307</v>
      </c>
      <c r="J2028" s="18">
        <v>7676</v>
      </c>
      <c r="K2028" s="18">
        <v>3848</v>
      </c>
      <c r="L2028" s="18">
        <v>11653</v>
      </c>
      <c r="M2028" s="20">
        <v>0.330652</v>
      </c>
      <c r="N2028" s="18">
        <v>8</v>
      </c>
      <c r="O2028" s="18">
        <v>1</v>
      </c>
      <c r="P2028" s="18">
        <v>3</v>
      </c>
      <c r="Q2028" s="18">
        <v>1</v>
      </c>
      <c r="R2028" s="18">
        <v>5</v>
      </c>
      <c r="S2028" t="s" s="19">
        <v>47</v>
      </c>
      <c r="T2028" s="18">
        <v>0</v>
      </c>
      <c r="U2028" s="18">
        <v>0</v>
      </c>
      <c r="V2028" s="18">
        <v>100000</v>
      </c>
      <c r="W2028" t="s" s="19">
        <v>39</v>
      </c>
    </row>
    <row r="2029" ht="20.05" customHeight="1">
      <c r="A2029" s="15">
        <v>127</v>
      </c>
      <c r="B2029" t="s" s="16">
        <f>CONCATENATE($A2029,C2029,G2029,S2029,R2029)</f>
        <v>2318</v>
      </c>
      <c r="C2029" t="s" s="17">
        <v>31</v>
      </c>
      <c r="D2029" s="18">
        <v>5</v>
      </c>
      <c r="E2029" t="s" s="19">
        <v>2306</v>
      </c>
      <c r="F2029" s="18">
        <v>1</v>
      </c>
      <c r="G2029" s="18">
        <v>1</v>
      </c>
      <c r="H2029" t="s" s="19">
        <v>80</v>
      </c>
      <c r="I2029" t="s" s="19">
        <v>2307</v>
      </c>
      <c r="J2029" s="18">
        <v>7690</v>
      </c>
      <c r="K2029" s="18">
        <v>3862</v>
      </c>
      <c r="L2029" s="18">
        <v>11681</v>
      </c>
      <c r="M2029" s="20">
        <v>0.225594</v>
      </c>
      <c r="N2029" s="18">
        <v>8</v>
      </c>
      <c r="O2029" s="18">
        <v>1</v>
      </c>
      <c r="P2029" t="s" s="19">
        <v>35</v>
      </c>
      <c r="Q2029" t="s" s="19">
        <v>35</v>
      </c>
      <c r="R2029" t="s" s="19">
        <v>35</v>
      </c>
      <c r="S2029" t="s" s="19">
        <v>35</v>
      </c>
      <c r="T2029" t="s" s="19">
        <v>35</v>
      </c>
      <c r="U2029" t="s" s="19">
        <v>35</v>
      </c>
      <c r="V2029" t="s" s="19">
        <v>35</v>
      </c>
      <c r="W2029" t="s" s="19">
        <v>35</v>
      </c>
    </row>
    <row r="2030" ht="20.05" customHeight="1">
      <c r="A2030" s="15">
        <v>127</v>
      </c>
      <c r="B2030" t="s" s="16">
        <f>CONCATENATE($A2030,C2030,G2030,S2030,R2030)</f>
        <v>2319</v>
      </c>
      <c r="C2030" t="s" s="17">
        <v>52</v>
      </c>
      <c r="D2030" s="18">
        <v>5</v>
      </c>
      <c r="E2030" t="s" s="19">
        <v>2306</v>
      </c>
      <c r="F2030" s="18">
        <v>1</v>
      </c>
      <c r="G2030" s="18">
        <v>1</v>
      </c>
      <c r="H2030" t="s" s="19">
        <v>80</v>
      </c>
      <c r="I2030" t="s" s="19">
        <v>1807</v>
      </c>
      <c r="J2030" s="18">
        <v>1584</v>
      </c>
      <c r="K2030" s="18">
        <v>802</v>
      </c>
      <c r="L2030" s="18">
        <v>1686</v>
      </c>
      <c r="M2030" s="20">
        <v>1.03456</v>
      </c>
      <c r="N2030" s="18">
        <v>8</v>
      </c>
      <c r="O2030" s="18">
        <v>1</v>
      </c>
      <c r="P2030" t="s" s="19">
        <v>35</v>
      </c>
      <c r="Q2030" t="s" s="19">
        <v>35</v>
      </c>
      <c r="R2030" t="s" s="19">
        <v>35</v>
      </c>
      <c r="S2030" t="s" s="19">
        <v>35</v>
      </c>
      <c r="T2030" t="s" s="19">
        <v>35</v>
      </c>
      <c r="U2030" t="s" s="19">
        <v>35</v>
      </c>
      <c r="V2030" t="s" s="19">
        <v>35</v>
      </c>
      <c r="W2030" t="s" s="19">
        <v>35</v>
      </c>
    </row>
    <row r="2031" ht="20.05" customHeight="1">
      <c r="A2031" s="15">
        <v>127</v>
      </c>
      <c r="B2031" t="s" s="16">
        <f>CONCATENATE($A2031,C2031,G2031,S2031,R2031)</f>
        <v>2320</v>
      </c>
      <c r="C2031" t="s" s="17">
        <v>37</v>
      </c>
      <c r="D2031" s="18">
        <v>5</v>
      </c>
      <c r="E2031" t="s" s="19">
        <v>2306</v>
      </c>
      <c r="F2031" s="18">
        <v>1</v>
      </c>
      <c r="G2031" s="18">
        <v>1</v>
      </c>
      <c r="H2031" t="s" s="19">
        <v>80</v>
      </c>
      <c r="I2031" t="s" s="19">
        <v>2307</v>
      </c>
      <c r="J2031" s="18">
        <v>7676</v>
      </c>
      <c r="K2031" s="18">
        <v>3848</v>
      </c>
      <c r="L2031" s="18">
        <v>11653</v>
      </c>
      <c r="M2031" s="20">
        <v>0.298695</v>
      </c>
      <c r="N2031" s="18">
        <v>8</v>
      </c>
      <c r="O2031" s="18">
        <v>1</v>
      </c>
      <c r="P2031" s="18">
        <v>3</v>
      </c>
      <c r="Q2031" s="18">
        <v>1</v>
      </c>
      <c r="R2031" s="18">
        <v>3</v>
      </c>
      <c r="S2031" t="s" s="19">
        <v>43</v>
      </c>
      <c r="T2031" s="18">
        <v>0</v>
      </c>
      <c r="U2031" s="18">
        <v>0</v>
      </c>
      <c r="V2031" s="18">
        <v>100000</v>
      </c>
      <c r="W2031" t="s" s="19">
        <v>55</v>
      </c>
    </row>
    <row r="2032" ht="20.05" customHeight="1">
      <c r="A2032" s="15">
        <v>127</v>
      </c>
      <c r="B2032" t="s" s="16">
        <f>CONCATENATE($A2032,C2032,G2032,S2032,R2032)</f>
        <v>2321</v>
      </c>
      <c r="C2032" t="s" s="17">
        <v>57</v>
      </c>
      <c r="D2032" s="18">
        <v>5</v>
      </c>
      <c r="E2032" t="s" s="19">
        <v>2306</v>
      </c>
      <c r="F2032" s="18">
        <v>0</v>
      </c>
      <c r="G2032" s="18">
        <v>0</v>
      </c>
      <c r="H2032" t="s" s="19">
        <v>80</v>
      </c>
      <c r="I2032" t="s" s="19">
        <v>1810</v>
      </c>
      <c r="J2032" s="18">
        <v>9884</v>
      </c>
      <c r="K2032" s="18">
        <v>4952</v>
      </c>
      <c r="L2032" s="18">
        <v>15343</v>
      </c>
      <c r="M2032" s="20">
        <v>5.00785</v>
      </c>
      <c r="N2032" s="18">
        <v>4</v>
      </c>
      <c r="O2032" s="18">
        <v>1</v>
      </c>
      <c r="P2032" t="s" s="19">
        <v>35</v>
      </c>
      <c r="Q2032" t="s" s="19">
        <v>35</v>
      </c>
      <c r="R2032" t="s" s="19">
        <v>35</v>
      </c>
      <c r="S2032" t="s" s="19">
        <v>35</v>
      </c>
      <c r="T2032" t="s" s="19">
        <v>35</v>
      </c>
      <c r="U2032" t="s" s="19">
        <v>35</v>
      </c>
      <c r="V2032" t="s" s="19">
        <v>35</v>
      </c>
      <c r="W2032" t="s" s="19">
        <v>35</v>
      </c>
    </row>
    <row r="2033" ht="20.05" customHeight="1">
      <c r="A2033" s="15">
        <v>127</v>
      </c>
      <c r="B2033" t="s" s="16">
        <f>CONCATENATE($A2033,C2033,G2033,S2033,R2033)</f>
        <v>2322</v>
      </c>
      <c r="C2033" t="s" s="17">
        <v>60</v>
      </c>
      <c r="D2033" s="18">
        <v>5</v>
      </c>
      <c r="E2033" t="s" s="19">
        <v>2306</v>
      </c>
      <c r="F2033" s="18">
        <v>0</v>
      </c>
      <c r="G2033" s="18">
        <v>0</v>
      </c>
      <c r="H2033" t="s" s="19">
        <v>80</v>
      </c>
      <c r="I2033" t="s" s="19">
        <v>1810</v>
      </c>
      <c r="J2033" s="18">
        <v>9884</v>
      </c>
      <c r="K2033" s="18">
        <v>4952</v>
      </c>
      <c r="L2033" s="18">
        <v>15343</v>
      </c>
      <c r="M2033" s="20">
        <v>1.93813</v>
      </c>
      <c r="N2033" s="18">
        <v>4</v>
      </c>
      <c r="O2033" s="18">
        <v>1</v>
      </c>
      <c r="P2033" t="s" s="19">
        <v>35</v>
      </c>
      <c r="Q2033" t="s" s="19">
        <v>35</v>
      </c>
      <c r="R2033" t="s" s="19">
        <v>35</v>
      </c>
      <c r="S2033" t="s" s="19">
        <v>35</v>
      </c>
      <c r="T2033" t="s" s="19">
        <v>35</v>
      </c>
      <c r="U2033" t="s" s="19">
        <v>35</v>
      </c>
      <c r="V2033" t="s" s="19">
        <v>35</v>
      </c>
      <c r="W2033" t="s" s="19">
        <v>35</v>
      </c>
    </row>
    <row r="2034" ht="20.05" customHeight="1">
      <c r="A2034" s="15">
        <v>127</v>
      </c>
      <c r="B2034" t="s" s="16">
        <f>CONCATENATE($A2034,C2034,G2034,S2034,R2034)</f>
        <v>2323</v>
      </c>
      <c r="C2034" t="s" s="17">
        <v>62</v>
      </c>
      <c r="D2034" s="18">
        <v>5</v>
      </c>
      <c r="E2034" t="s" s="19">
        <v>2306</v>
      </c>
      <c r="F2034" s="18">
        <v>0</v>
      </c>
      <c r="G2034" s="18">
        <v>0</v>
      </c>
      <c r="H2034" t="s" s="19">
        <v>80</v>
      </c>
      <c r="I2034" t="s" s="19">
        <v>1810</v>
      </c>
      <c r="J2034" s="18">
        <v>9884</v>
      </c>
      <c r="K2034" s="18">
        <v>4952</v>
      </c>
      <c r="L2034" s="18">
        <v>15343</v>
      </c>
      <c r="M2034" s="20">
        <v>2.81371</v>
      </c>
      <c r="N2034" s="18">
        <v>4</v>
      </c>
      <c r="O2034" s="18">
        <v>1</v>
      </c>
      <c r="P2034" t="s" s="19">
        <v>35</v>
      </c>
      <c r="Q2034" t="s" s="19">
        <v>35</v>
      </c>
      <c r="R2034" t="s" s="19">
        <v>35</v>
      </c>
      <c r="S2034" t="s" s="19">
        <v>35</v>
      </c>
      <c r="T2034" t="s" s="19">
        <v>35</v>
      </c>
      <c r="U2034" t="s" s="19">
        <v>35</v>
      </c>
      <c r="V2034" t="s" s="19">
        <v>35</v>
      </c>
      <c r="W2034" t="s" s="19">
        <v>35</v>
      </c>
    </row>
    <row r="2035" ht="20.05" customHeight="1">
      <c r="A2035" s="15">
        <v>128</v>
      </c>
      <c r="B2035" t="s" s="16">
        <f>CONCATENATE($A2035,C2035,G2035,S2035,R2035)</f>
        <v>2324</v>
      </c>
      <c r="C2035" t="s" s="17">
        <v>31</v>
      </c>
      <c r="D2035" s="18">
        <v>5</v>
      </c>
      <c r="E2035" t="s" s="19">
        <v>2325</v>
      </c>
      <c r="F2035" s="18">
        <v>0</v>
      </c>
      <c r="G2035" s="18">
        <v>0</v>
      </c>
      <c r="H2035" t="s" s="19">
        <v>63</v>
      </c>
      <c r="I2035" t="s" s="19">
        <v>2326</v>
      </c>
      <c r="J2035" s="18">
        <v>11956</v>
      </c>
      <c r="K2035" s="18">
        <v>5988</v>
      </c>
      <c r="L2035" s="18">
        <v>18755</v>
      </c>
      <c r="M2035" s="20">
        <v>1800.24</v>
      </c>
      <c r="N2035" s="18">
        <v>8</v>
      </c>
      <c r="O2035" s="18">
        <v>1</v>
      </c>
      <c r="P2035" t="s" s="19">
        <v>35</v>
      </c>
      <c r="Q2035" t="s" s="19">
        <v>35</v>
      </c>
      <c r="R2035" t="s" s="19">
        <v>35</v>
      </c>
      <c r="S2035" t="s" s="19">
        <v>35</v>
      </c>
      <c r="T2035" t="s" s="19">
        <v>35</v>
      </c>
      <c r="U2035" t="s" s="19">
        <v>35</v>
      </c>
      <c r="V2035" t="s" s="19">
        <v>35</v>
      </c>
      <c r="W2035" t="s" s="19">
        <v>35</v>
      </c>
    </row>
    <row r="2036" ht="20.05" customHeight="1">
      <c r="A2036" s="15">
        <v>128</v>
      </c>
      <c r="B2036" t="s" s="16">
        <f>CONCATENATE($A2036,C2036,G2036,S2036,R2036)</f>
        <v>2327</v>
      </c>
      <c r="C2036" t="s" s="17">
        <v>37</v>
      </c>
      <c r="D2036" s="18">
        <v>5</v>
      </c>
      <c r="E2036" t="s" s="19">
        <v>2325</v>
      </c>
      <c r="F2036" s="18">
        <v>1</v>
      </c>
      <c r="G2036" s="18">
        <v>0</v>
      </c>
      <c r="H2036" t="s" s="19">
        <v>80</v>
      </c>
      <c r="I2036" t="s" s="19">
        <v>2253</v>
      </c>
      <c r="J2036" s="18">
        <v>4796</v>
      </c>
      <c r="K2036" s="18">
        <v>2408</v>
      </c>
      <c r="L2036" s="18">
        <v>6555</v>
      </c>
      <c r="M2036" s="20">
        <v>0.475875</v>
      </c>
      <c r="N2036" s="18">
        <v>8</v>
      </c>
      <c r="O2036" s="18">
        <v>1</v>
      </c>
      <c r="P2036" s="18">
        <v>3</v>
      </c>
      <c r="Q2036" s="18">
        <v>0</v>
      </c>
      <c r="R2036" s="18">
        <v>1</v>
      </c>
      <c r="S2036" t="s" s="19">
        <v>38</v>
      </c>
      <c r="T2036" s="18">
        <v>0</v>
      </c>
      <c r="U2036" s="18">
        <v>0</v>
      </c>
      <c r="V2036" s="18">
        <v>100000</v>
      </c>
      <c r="W2036" t="s" s="19">
        <v>39</v>
      </c>
    </row>
    <row r="2037" ht="20.05" customHeight="1">
      <c r="A2037" s="15">
        <v>128</v>
      </c>
      <c r="B2037" t="s" s="16">
        <f>CONCATENATE($A2037,C2037,G2037,S2037,R2037)</f>
        <v>2328</v>
      </c>
      <c r="C2037" t="s" s="17">
        <v>37</v>
      </c>
      <c r="D2037" s="18">
        <v>5</v>
      </c>
      <c r="E2037" t="s" s="19">
        <v>2325</v>
      </c>
      <c r="F2037" s="18">
        <v>1</v>
      </c>
      <c r="G2037" s="18">
        <v>0</v>
      </c>
      <c r="H2037" t="s" s="19">
        <v>80</v>
      </c>
      <c r="I2037" t="s" s="19">
        <v>2253</v>
      </c>
      <c r="J2037" s="18">
        <v>4796</v>
      </c>
      <c r="K2037" s="18">
        <v>2408</v>
      </c>
      <c r="L2037" s="18">
        <v>6555</v>
      </c>
      <c r="M2037" s="20">
        <v>0.47537</v>
      </c>
      <c r="N2037" s="18">
        <v>8</v>
      </c>
      <c r="O2037" s="18">
        <v>1</v>
      </c>
      <c r="P2037" s="18">
        <v>3</v>
      </c>
      <c r="Q2037" s="18">
        <v>0</v>
      </c>
      <c r="R2037" s="18">
        <v>3</v>
      </c>
      <c r="S2037" t="s" s="19">
        <v>38</v>
      </c>
      <c r="T2037" s="18">
        <v>0</v>
      </c>
      <c r="U2037" s="18">
        <v>0</v>
      </c>
      <c r="V2037" s="18">
        <v>100000</v>
      </c>
      <c r="W2037" t="s" s="19">
        <v>39</v>
      </c>
    </row>
    <row r="2038" ht="20.05" customHeight="1">
      <c r="A2038" s="15">
        <v>128</v>
      </c>
      <c r="B2038" t="s" s="16">
        <f>CONCATENATE($A2038,C2038,G2038,S2038,R2038)</f>
        <v>2329</v>
      </c>
      <c r="C2038" t="s" s="17">
        <v>37</v>
      </c>
      <c r="D2038" s="18">
        <v>5</v>
      </c>
      <c r="E2038" t="s" s="19">
        <v>2325</v>
      </c>
      <c r="F2038" s="18">
        <v>1</v>
      </c>
      <c r="G2038" s="18">
        <v>0</v>
      </c>
      <c r="H2038" t="s" s="19">
        <v>80</v>
      </c>
      <c r="I2038" t="s" s="19">
        <v>2253</v>
      </c>
      <c r="J2038" s="18">
        <v>4796</v>
      </c>
      <c r="K2038" s="18">
        <v>2408</v>
      </c>
      <c r="L2038" s="18">
        <v>6555</v>
      </c>
      <c r="M2038" s="20">
        <v>0.481074</v>
      </c>
      <c r="N2038" s="18">
        <v>8</v>
      </c>
      <c r="O2038" s="18">
        <v>1</v>
      </c>
      <c r="P2038" s="18">
        <v>3</v>
      </c>
      <c r="Q2038" s="18">
        <v>0</v>
      </c>
      <c r="R2038" s="18">
        <v>5</v>
      </c>
      <c r="S2038" t="s" s="19">
        <v>38</v>
      </c>
      <c r="T2038" s="18">
        <v>0</v>
      </c>
      <c r="U2038" s="18">
        <v>0</v>
      </c>
      <c r="V2038" s="18">
        <v>100000</v>
      </c>
      <c r="W2038" t="s" s="19">
        <v>39</v>
      </c>
    </row>
    <row r="2039" ht="20.05" customHeight="1">
      <c r="A2039" s="15">
        <v>128</v>
      </c>
      <c r="B2039" t="s" s="16">
        <f>CONCATENATE($A2039,C2039,G2039,S2039,R2039)</f>
        <v>2330</v>
      </c>
      <c r="C2039" t="s" s="17">
        <v>37</v>
      </c>
      <c r="D2039" s="18">
        <v>5</v>
      </c>
      <c r="E2039" t="s" s="19">
        <v>2325</v>
      </c>
      <c r="F2039" s="18">
        <v>1</v>
      </c>
      <c r="G2039" s="18">
        <v>0</v>
      </c>
      <c r="H2039" t="s" s="19">
        <v>80</v>
      </c>
      <c r="I2039" t="s" s="19">
        <v>2253</v>
      </c>
      <c r="J2039" s="18">
        <v>4796</v>
      </c>
      <c r="K2039" s="18">
        <v>2408</v>
      </c>
      <c r="L2039" s="18">
        <v>6555</v>
      </c>
      <c r="M2039" s="20">
        <v>0.4817</v>
      </c>
      <c r="N2039" s="18">
        <v>8</v>
      </c>
      <c r="O2039" s="18">
        <v>1</v>
      </c>
      <c r="P2039" s="18">
        <v>3</v>
      </c>
      <c r="Q2039" s="18">
        <v>0</v>
      </c>
      <c r="R2039" s="18">
        <v>1</v>
      </c>
      <c r="S2039" t="s" s="19">
        <v>43</v>
      </c>
      <c r="T2039" s="18">
        <v>0</v>
      </c>
      <c r="U2039" s="18">
        <v>0</v>
      </c>
      <c r="V2039" s="18">
        <v>100000</v>
      </c>
      <c r="W2039" t="s" s="19">
        <v>39</v>
      </c>
    </row>
    <row r="2040" ht="20.05" customHeight="1">
      <c r="A2040" s="15">
        <v>128</v>
      </c>
      <c r="B2040" t="s" s="16">
        <f>CONCATENATE($A2040,C2040,G2040,S2040,R2040)</f>
        <v>2331</v>
      </c>
      <c r="C2040" t="s" s="17">
        <v>37</v>
      </c>
      <c r="D2040" s="18">
        <v>5</v>
      </c>
      <c r="E2040" t="s" s="19">
        <v>2325</v>
      </c>
      <c r="F2040" s="18">
        <v>1</v>
      </c>
      <c r="G2040" s="18">
        <v>0</v>
      </c>
      <c r="H2040" t="s" s="19">
        <v>80</v>
      </c>
      <c r="I2040" t="s" s="19">
        <v>2253</v>
      </c>
      <c r="J2040" s="18">
        <v>4796</v>
      </c>
      <c r="K2040" s="18">
        <v>2408</v>
      </c>
      <c r="L2040" s="18">
        <v>6555</v>
      </c>
      <c r="M2040" s="20">
        <v>0.482237</v>
      </c>
      <c r="N2040" s="18">
        <v>8</v>
      </c>
      <c r="O2040" s="18">
        <v>1</v>
      </c>
      <c r="P2040" s="18">
        <v>3</v>
      </c>
      <c r="Q2040" s="18">
        <v>0</v>
      </c>
      <c r="R2040" s="18">
        <v>3</v>
      </c>
      <c r="S2040" t="s" s="19">
        <v>43</v>
      </c>
      <c r="T2040" s="18">
        <v>0</v>
      </c>
      <c r="U2040" s="18">
        <v>0</v>
      </c>
      <c r="V2040" s="18">
        <v>100000</v>
      </c>
      <c r="W2040" t="s" s="19">
        <v>39</v>
      </c>
    </row>
    <row r="2041" ht="20.05" customHeight="1">
      <c r="A2041" s="15">
        <v>128</v>
      </c>
      <c r="B2041" t="s" s="16">
        <f>CONCATENATE($A2041,C2041,G2041,S2041,R2041)</f>
        <v>2332</v>
      </c>
      <c r="C2041" t="s" s="17">
        <v>37</v>
      </c>
      <c r="D2041" s="18">
        <v>5</v>
      </c>
      <c r="E2041" t="s" s="19">
        <v>2325</v>
      </c>
      <c r="F2041" s="18">
        <v>1</v>
      </c>
      <c r="G2041" s="18">
        <v>0</v>
      </c>
      <c r="H2041" t="s" s="19">
        <v>80</v>
      </c>
      <c r="I2041" t="s" s="19">
        <v>2253</v>
      </c>
      <c r="J2041" s="18">
        <v>4796</v>
      </c>
      <c r="K2041" s="18">
        <v>2408</v>
      </c>
      <c r="L2041" s="18">
        <v>6555</v>
      </c>
      <c r="M2041" s="20">
        <v>0.481517</v>
      </c>
      <c r="N2041" s="18">
        <v>8</v>
      </c>
      <c r="O2041" s="18">
        <v>1</v>
      </c>
      <c r="P2041" s="18">
        <v>3</v>
      </c>
      <c r="Q2041" s="18">
        <v>0</v>
      </c>
      <c r="R2041" s="18">
        <v>5</v>
      </c>
      <c r="S2041" t="s" s="19">
        <v>43</v>
      </c>
      <c r="T2041" s="18">
        <v>0</v>
      </c>
      <c r="U2041" s="18">
        <v>0</v>
      </c>
      <c r="V2041" s="18">
        <v>100000</v>
      </c>
      <c r="W2041" t="s" s="19">
        <v>39</v>
      </c>
    </row>
    <row r="2042" ht="20.05" customHeight="1">
      <c r="A2042" s="15">
        <v>128</v>
      </c>
      <c r="B2042" t="s" s="16">
        <f>CONCATENATE($A2042,C2042,G2042,S2042,R2042)</f>
        <v>2333</v>
      </c>
      <c r="C2042" t="s" s="17">
        <v>37</v>
      </c>
      <c r="D2042" s="18">
        <v>5</v>
      </c>
      <c r="E2042" t="s" s="19">
        <v>2325</v>
      </c>
      <c r="F2042" s="18">
        <v>1</v>
      </c>
      <c r="G2042" s="18">
        <v>0</v>
      </c>
      <c r="H2042" t="s" s="19">
        <v>80</v>
      </c>
      <c r="I2042" t="s" s="19">
        <v>2253</v>
      </c>
      <c r="J2042" s="18">
        <v>4796</v>
      </c>
      <c r="K2042" s="18">
        <v>2408</v>
      </c>
      <c r="L2042" s="18">
        <v>6555</v>
      </c>
      <c r="M2042" s="20">
        <v>0.480414</v>
      </c>
      <c r="N2042" s="18">
        <v>8</v>
      </c>
      <c r="O2042" s="18">
        <v>1</v>
      </c>
      <c r="P2042" s="18">
        <v>3</v>
      </c>
      <c r="Q2042" s="18">
        <v>0</v>
      </c>
      <c r="R2042" s="18">
        <v>1</v>
      </c>
      <c r="S2042" t="s" s="19">
        <v>47</v>
      </c>
      <c r="T2042" s="18">
        <v>0</v>
      </c>
      <c r="U2042" s="18">
        <v>0</v>
      </c>
      <c r="V2042" s="18">
        <v>100000</v>
      </c>
      <c r="W2042" t="s" s="19">
        <v>39</v>
      </c>
    </row>
    <row r="2043" ht="20.05" customHeight="1">
      <c r="A2043" s="15">
        <v>128</v>
      </c>
      <c r="B2043" t="s" s="16">
        <f>CONCATENATE($A2043,C2043,G2043,S2043,R2043)</f>
        <v>2334</v>
      </c>
      <c r="C2043" t="s" s="17">
        <v>37</v>
      </c>
      <c r="D2043" s="18">
        <v>5</v>
      </c>
      <c r="E2043" t="s" s="19">
        <v>2325</v>
      </c>
      <c r="F2043" s="18">
        <v>1</v>
      </c>
      <c r="G2043" s="18">
        <v>0</v>
      </c>
      <c r="H2043" t="s" s="19">
        <v>80</v>
      </c>
      <c r="I2043" t="s" s="19">
        <v>2253</v>
      </c>
      <c r="J2043" s="18">
        <v>4796</v>
      </c>
      <c r="K2043" s="18">
        <v>2408</v>
      </c>
      <c r="L2043" s="18">
        <v>6555</v>
      </c>
      <c r="M2043" s="20">
        <v>0.482585</v>
      </c>
      <c r="N2043" s="18">
        <v>8</v>
      </c>
      <c r="O2043" s="18">
        <v>1</v>
      </c>
      <c r="P2043" s="18">
        <v>3</v>
      </c>
      <c r="Q2043" s="18">
        <v>0</v>
      </c>
      <c r="R2043" s="18">
        <v>3</v>
      </c>
      <c r="S2043" t="s" s="19">
        <v>47</v>
      </c>
      <c r="T2043" s="18">
        <v>0</v>
      </c>
      <c r="U2043" s="18">
        <v>0</v>
      </c>
      <c r="V2043" s="18">
        <v>100000</v>
      </c>
      <c r="W2043" t="s" s="19">
        <v>39</v>
      </c>
    </row>
    <row r="2044" ht="20.05" customHeight="1">
      <c r="A2044" s="15">
        <v>128</v>
      </c>
      <c r="B2044" t="s" s="16">
        <f>CONCATENATE($A2044,C2044,G2044,S2044,R2044)</f>
        <v>2335</v>
      </c>
      <c r="C2044" t="s" s="17">
        <v>37</v>
      </c>
      <c r="D2044" s="18">
        <v>5</v>
      </c>
      <c r="E2044" t="s" s="19">
        <v>2325</v>
      </c>
      <c r="F2044" s="18">
        <v>1</v>
      </c>
      <c r="G2044" s="18">
        <v>0</v>
      </c>
      <c r="H2044" t="s" s="19">
        <v>80</v>
      </c>
      <c r="I2044" t="s" s="19">
        <v>2253</v>
      </c>
      <c r="J2044" s="18">
        <v>4796</v>
      </c>
      <c r="K2044" s="18">
        <v>2408</v>
      </c>
      <c r="L2044" s="18">
        <v>6555</v>
      </c>
      <c r="M2044" s="20">
        <v>0.480923</v>
      </c>
      <c r="N2044" s="18">
        <v>8</v>
      </c>
      <c r="O2044" s="18">
        <v>1</v>
      </c>
      <c r="P2044" s="18">
        <v>3</v>
      </c>
      <c r="Q2044" s="18">
        <v>0</v>
      </c>
      <c r="R2044" s="18">
        <v>5</v>
      </c>
      <c r="S2044" t="s" s="19">
        <v>47</v>
      </c>
      <c r="T2044" s="18">
        <v>0</v>
      </c>
      <c r="U2044" s="18">
        <v>0</v>
      </c>
      <c r="V2044" s="18">
        <v>100000</v>
      </c>
      <c r="W2044" t="s" s="19">
        <v>39</v>
      </c>
    </row>
    <row r="2045" ht="20.05" customHeight="1">
      <c r="A2045" s="15">
        <v>128</v>
      </c>
      <c r="B2045" t="s" s="16">
        <f>CONCATENATE($A2045,C2045,G2045,S2045,R2045)</f>
        <v>2336</v>
      </c>
      <c r="C2045" t="s" s="17">
        <v>31</v>
      </c>
      <c r="D2045" s="18">
        <v>5</v>
      </c>
      <c r="E2045" t="s" s="19">
        <v>2325</v>
      </c>
      <c r="F2045" s="18">
        <v>0</v>
      </c>
      <c r="G2045" s="18">
        <v>1</v>
      </c>
      <c r="H2045" t="s" s="19">
        <v>63</v>
      </c>
      <c r="I2045" t="s" s="19">
        <v>2326</v>
      </c>
      <c r="J2045" s="18">
        <v>11973</v>
      </c>
      <c r="K2045" s="18">
        <v>6005</v>
      </c>
      <c r="L2045" s="18">
        <v>18789</v>
      </c>
      <c r="M2045" s="20">
        <v>1800.25</v>
      </c>
      <c r="N2045" s="18">
        <v>8</v>
      </c>
      <c r="O2045" s="18">
        <v>1</v>
      </c>
      <c r="P2045" t="s" s="19">
        <v>35</v>
      </c>
      <c r="Q2045" t="s" s="19">
        <v>35</v>
      </c>
      <c r="R2045" t="s" s="19">
        <v>35</v>
      </c>
      <c r="S2045" t="s" s="19">
        <v>35</v>
      </c>
      <c r="T2045" t="s" s="19">
        <v>35</v>
      </c>
      <c r="U2045" t="s" s="19">
        <v>35</v>
      </c>
      <c r="V2045" t="s" s="19">
        <v>35</v>
      </c>
      <c r="W2045" t="s" s="19">
        <v>35</v>
      </c>
    </row>
    <row r="2046" ht="20.05" customHeight="1">
      <c r="A2046" s="15">
        <v>128</v>
      </c>
      <c r="B2046" t="s" s="16">
        <f>CONCATENATE($A2046,C2046,G2046,S2046,R2046)</f>
        <v>2337</v>
      </c>
      <c r="C2046" t="s" s="17">
        <v>52</v>
      </c>
      <c r="D2046" s="18">
        <v>5</v>
      </c>
      <c r="E2046" t="s" s="19">
        <v>2325</v>
      </c>
      <c r="F2046" s="18">
        <v>1</v>
      </c>
      <c r="G2046" s="18">
        <v>1</v>
      </c>
      <c r="H2046" t="s" s="19">
        <v>80</v>
      </c>
      <c r="I2046" t="s" s="19">
        <v>1807</v>
      </c>
      <c r="J2046" s="18">
        <v>2008</v>
      </c>
      <c r="K2046" s="18">
        <v>1014</v>
      </c>
      <c r="L2046" s="18">
        <v>2144</v>
      </c>
      <c r="M2046" s="20">
        <v>1.01112</v>
      </c>
      <c r="N2046" s="18">
        <v>8</v>
      </c>
      <c r="O2046" s="18">
        <v>1</v>
      </c>
      <c r="P2046" t="s" s="19">
        <v>35</v>
      </c>
      <c r="Q2046" t="s" s="19">
        <v>35</v>
      </c>
      <c r="R2046" t="s" s="19">
        <v>35</v>
      </c>
      <c r="S2046" t="s" s="19">
        <v>35</v>
      </c>
      <c r="T2046" t="s" s="19">
        <v>35</v>
      </c>
      <c r="U2046" t="s" s="19">
        <v>35</v>
      </c>
      <c r="V2046" t="s" s="19">
        <v>35</v>
      </c>
      <c r="W2046" t="s" s="19">
        <v>35</v>
      </c>
    </row>
    <row r="2047" ht="20.05" customHeight="1">
      <c r="A2047" s="15">
        <v>128</v>
      </c>
      <c r="B2047" t="s" s="16">
        <f>CONCATENATE($A2047,C2047,G2047,S2047,R2047)</f>
        <v>2338</v>
      </c>
      <c r="C2047" t="s" s="17">
        <v>37</v>
      </c>
      <c r="D2047" s="18">
        <v>5</v>
      </c>
      <c r="E2047" t="s" s="19">
        <v>2325</v>
      </c>
      <c r="F2047" s="18">
        <v>1</v>
      </c>
      <c r="G2047" s="18">
        <v>1</v>
      </c>
      <c r="H2047" t="s" s="19">
        <v>80</v>
      </c>
      <c r="I2047" t="s" s="19">
        <v>2253</v>
      </c>
      <c r="J2047" s="18">
        <v>4796</v>
      </c>
      <c r="K2047" s="18">
        <v>2408</v>
      </c>
      <c r="L2047" s="18">
        <v>6555</v>
      </c>
      <c r="M2047" s="20">
        <v>0.484577</v>
      </c>
      <c r="N2047" s="18">
        <v>8</v>
      </c>
      <c r="O2047" s="18">
        <v>1</v>
      </c>
      <c r="P2047" s="18">
        <v>3</v>
      </c>
      <c r="Q2047" s="18">
        <v>0</v>
      </c>
      <c r="R2047" s="18">
        <v>3</v>
      </c>
      <c r="S2047" t="s" s="19">
        <v>43</v>
      </c>
      <c r="T2047" s="18">
        <v>0</v>
      </c>
      <c r="U2047" s="18">
        <v>0</v>
      </c>
      <c r="V2047" s="18">
        <v>100000</v>
      </c>
      <c r="W2047" t="s" s="19">
        <v>55</v>
      </c>
    </row>
    <row r="2048" ht="20.05" customHeight="1">
      <c r="A2048" s="15">
        <v>128</v>
      </c>
      <c r="B2048" t="s" s="16">
        <f>CONCATENATE($A2048,C2048,G2048,S2048,R2048)</f>
        <v>2339</v>
      </c>
      <c r="C2048" t="s" s="17">
        <v>57</v>
      </c>
      <c r="D2048" s="18">
        <v>5</v>
      </c>
      <c r="E2048" t="s" s="19">
        <v>2325</v>
      </c>
      <c r="F2048" s="18">
        <v>0</v>
      </c>
      <c r="G2048" s="18">
        <v>0</v>
      </c>
      <c r="H2048" t="s" s="19">
        <v>63</v>
      </c>
      <c r="I2048" t="s" s="19">
        <v>1810</v>
      </c>
      <c r="J2048" s="18">
        <v>9980</v>
      </c>
      <c r="K2048" s="18">
        <v>5000</v>
      </c>
      <c r="L2048" s="18">
        <v>15051</v>
      </c>
      <c r="M2048" s="20">
        <v>1801.2</v>
      </c>
      <c r="N2048" s="18">
        <v>4</v>
      </c>
      <c r="O2048" s="18">
        <v>1</v>
      </c>
      <c r="P2048" t="s" s="19">
        <v>35</v>
      </c>
      <c r="Q2048" t="s" s="19">
        <v>35</v>
      </c>
      <c r="R2048" t="s" s="19">
        <v>35</v>
      </c>
      <c r="S2048" t="s" s="19">
        <v>35</v>
      </c>
      <c r="T2048" t="s" s="19">
        <v>35</v>
      </c>
      <c r="U2048" t="s" s="19">
        <v>35</v>
      </c>
      <c r="V2048" t="s" s="19">
        <v>35</v>
      </c>
      <c r="W2048" t="s" s="19">
        <v>35</v>
      </c>
    </row>
    <row r="2049" ht="20.05" customHeight="1">
      <c r="A2049" s="15">
        <v>128</v>
      </c>
      <c r="B2049" t="s" s="16">
        <f>CONCATENATE($A2049,C2049,G2049,S2049,R2049)</f>
        <v>2340</v>
      </c>
      <c r="C2049" t="s" s="17">
        <v>60</v>
      </c>
      <c r="D2049" s="18">
        <v>5</v>
      </c>
      <c r="E2049" t="s" s="19">
        <v>2325</v>
      </c>
      <c r="F2049" s="18">
        <v>0</v>
      </c>
      <c r="G2049" s="18">
        <v>0</v>
      </c>
      <c r="H2049" t="s" s="19">
        <v>63</v>
      </c>
      <c r="I2049" t="s" s="19">
        <v>1810</v>
      </c>
      <c r="J2049" s="18">
        <v>9980</v>
      </c>
      <c r="K2049" s="18">
        <v>5000</v>
      </c>
      <c r="L2049" s="18">
        <v>15051</v>
      </c>
      <c r="M2049" s="20">
        <v>1800.17</v>
      </c>
      <c r="N2049" s="18">
        <v>4</v>
      </c>
      <c r="O2049" s="18">
        <v>1</v>
      </c>
      <c r="P2049" t="s" s="19">
        <v>35</v>
      </c>
      <c r="Q2049" t="s" s="19">
        <v>35</v>
      </c>
      <c r="R2049" t="s" s="19">
        <v>35</v>
      </c>
      <c r="S2049" t="s" s="19">
        <v>35</v>
      </c>
      <c r="T2049" t="s" s="19">
        <v>35</v>
      </c>
      <c r="U2049" t="s" s="19">
        <v>35</v>
      </c>
      <c r="V2049" t="s" s="19">
        <v>35</v>
      </c>
      <c r="W2049" t="s" s="19">
        <v>35</v>
      </c>
    </row>
    <row r="2050" ht="20.05" customHeight="1">
      <c r="A2050" s="15">
        <v>128</v>
      </c>
      <c r="B2050" t="s" s="16">
        <f>CONCATENATE($A2050,C2050,G2050,S2050,R2050)</f>
        <v>2341</v>
      </c>
      <c r="C2050" t="s" s="17">
        <v>62</v>
      </c>
      <c r="D2050" s="18">
        <v>5</v>
      </c>
      <c r="E2050" t="s" s="19">
        <v>2325</v>
      </c>
      <c r="F2050" s="18">
        <v>0</v>
      </c>
      <c r="G2050" s="18">
        <v>0</v>
      </c>
      <c r="H2050" t="s" s="19">
        <v>80</v>
      </c>
      <c r="I2050" t="s" s="19">
        <v>1810</v>
      </c>
      <c r="J2050" s="18">
        <v>19660</v>
      </c>
      <c r="K2050" s="18">
        <v>9840</v>
      </c>
      <c r="L2050" s="18">
        <v>33543</v>
      </c>
      <c r="M2050" s="20">
        <v>11.5394</v>
      </c>
      <c r="N2050" s="18">
        <v>4</v>
      </c>
      <c r="O2050" s="18">
        <v>1</v>
      </c>
      <c r="P2050" t="s" s="19">
        <v>35</v>
      </c>
      <c r="Q2050" t="s" s="19">
        <v>35</v>
      </c>
      <c r="R2050" t="s" s="19">
        <v>35</v>
      </c>
      <c r="S2050" t="s" s="19">
        <v>35</v>
      </c>
      <c r="T2050" t="s" s="19">
        <v>35</v>
      </c>
      <c r="U2050" t="s" s="19">
        <v>35</v>
      </c>
      <c r="V2050" t="s" s="19">
        <v>35</v>
      </c>
      <c r="W2050" t="s" s="19">
        <v>35</v>
      </c>
    </row>
    <row r="2051" ht="20.05" customHeight="1">
      <c r="A2051" s="15">
        <v>129</v>
      </c>
      <c r="B2051" t="s" s="16">
        <f>CONCATENATE($A2051,C2051,G2051,S2051,R2051)</f>
        <v>2342</v>
      </c>
      <c r="C2051" t="s" s="17">
        <v>31</v>
      </c>
      <c r="D2051" s="18">
        <v>5</v>
      </c>
      <c r="E2051" t="s" s="19">
        <v>2343</v>
      </c>
      <c r="F2051" s="18">
        <v>0</v>
      </c>
      <c r="G2051" s="18">
        <v>0</v>
      </c>
      <c r="H2051" t="s" s="19">
        <v>63</v>
      </c>
      <c r="I2051" t="s" s="19">
        <v>2344</v>
      </c>
      <c r="J2051" s="18">
        <v>23048</v>
      </c>
      <c r="K2051" s="18">
        <v>11534</v>
      </c>
      <c r="L2051" s="18">
        <v>39456</v>
      </c>
      <c r="M2051" s="20">
        <v>1800.86</v>
      </c>
      <c r="N2051" s="18">
        <v>8</v>
      </c>
      <c r="O2051" s="18">
        <v>1</v>
      </c>
      <c r="P2051" t="s" s="19">
        <v>35</v>
      </c>
      <c r="Q2051" t="s" s="19">
        <v>35</v>
      </c>
      <c r="R2051" t="s" s="19">
        <v>35</v>
      </c>
      <c r="S2051" t="s" s="19">
        <v>35</v>
      </c>
      <c r="T2051" t="s" s="19">
        <v>35</v>
      </c>
      <c r="U2051" t="s" s="19">
        <v>35</v>
      </c>
      <c r="V2051" t="s" s="19">
        <v>35</v>
      </c>
      <c r="W2051" t="s" s="19">
        <v>35</v>
      </c>
    </row>
    <row r="2052" ht="20.05" customHeight="1">
      <c r="A2052" s="15">
        <v>129</v>
      </c>
      <c r="B2052" t="s" s="16">
        <f>CONCATENATE($A2052,C2052,G2052,S2052,R2052)</f>
        <v>2345</v>
      </c>
      <c r="C2052" t="s" s="17">
        <v>37</v>
      </c>
      <c r="D2052" s="18">
        <v>5</v>
      </c>
      <c r="E2052" t="s" s="19">
        <v>2343</v>
      </c>
      <c r="F2052" s="18">
        <v>0</v>
      </c>
      <c r="G2052" s="18">
        <v>0</v>
      </c>
      <c r="H2052" t="s" s="19">
        <v>63</v>
      </c>
      <c r="I2052" t="s" s="19">
        <v>2346</v>
      </c>
      <c r="J2052" s="18">
        <v>15420</v>
      </c>
      <c r="K2052" s="18">
        <v>7720</v>
      </c>
      <c r="L2052" s="18">
        <v>24699</v>
      </c>
      <c r="M2052" s="20">
        <v>1800.46</v>
      </c>
      <c r="N2052" s="18">
        <v>8</v>
      </c>
      <c r="O2052" s="18">
        <v>1</v>
      </c>
      <c r="P2052" s="18">
        <v>5</v>
      </c>
      <c r="Q2052" s="18">
        <v>4</v>
      </c>
      <c r="R2052" s="18">
        <v>1</v>
      </c>
      <c r="S2052" t="s" s="19">
        <v>38</v>
      </c>
      <c r="T2052" s="18">
        <v>0</v>
      </c>
      <c r="U2052" s="18">
        <v>0</v>
      </c>
      <c r="V2052" s="18">
        <v>100000</v>
      </c>
      <c r="W2052" t="s" s="19">
        <v>39</v>
      </c>
    </row>
    <row r="2053" ht="20.05" customHeight="1">
      <c r="A2053" s="15">
        <v>129</v>
      </c>
      <c r="B2053" t="s" s="16">
        <f>CONCATENATE($A2053,C2053,G2053,S2053,R2053)</f>
        <v>2347</v>
      </c>
      <c r="C2053" t="s" s="17">
        <v>37</v>
      </c>
      <c r="D2053" s="18">
        <v>5</v>
      </c>
      <c r="E2053" t="s" s="19">
        <v>2343</v>
      </c>
      <c r="F2053" s="18">
        <v>0</v>
      </c>
      <c r="G2053" s="18">
        <v>0</v>
      </c>
      <c r="H2053" t="s" s="19">
        <v>63</v>
      </c>
      <c r="I2053" t="s" s="19">
        <v>2346</v>
      </c>
      <c r="J2053" s="18">
        <v>15420</v>
      </c>
      <c r="K2053" s="18">
        <v>7720</v>
      </c>
      <c r="L2053" s="18">
        <v>24699</v>
      </c>
      <c r="M2053" s="20">
        <v>1800.44</v>
      </c>
      <c r="N2053" s="18">
        <v>8</v>
      </c>
      <c r="O2053" s="18">
        <v>1</v>
      </c>
      <c r="P2053" s="18">
        <v>3</v>
      </c>
      <c r="Q2053" s="18">
        <v>2</v>
      </c>
      <c r="R2053" s="18">
        <v>3</v>
      </c>
      <c r="S2053" t="s" s="19">
        <v>38</v>
      </c>
      <c r="T2053" s="18">
        <v>0</v>
      </c>
      <c r="U2053" s="18">
        <v>0</v>
      </c>
      <c r="V2053" s="18">
        <v>100000</v>
      </c>
      <c r="W2053" t="s" s="19">
        <v>39</v>
      </c>
    </row>
    <row r="2054" ht="20.05" customHeight="1">
      <c r="A2054" s="15">
        <v>129</v>
      </c>
      <c r="B2054" t="s" s="16">
        <f>CONCATENATE($A2054,C2054,G2054,S2054,R2054)</f>
        <v>2348</v>
      </c>
      <c r="C2054" t="s" s="17">
        <v>37</v>
      </c>
      <c r="D2054" s="18">
        <v>5</v>
      </c>
      <c r="E2054" t="s" s="19">
        <v>2343</v>
      </c>
      <c r="F2054" s="18">
        <v>0</v>
      </c>
      <c r="G2054" s="18">
        <v>0</v>
      </c>
      <c r="H2054" t="s" s="19">
        <v>63</v>
      </c>
      <c r="I2054" t="s" s="19">
        <v>2349</v>
      </c>
      <c r="J2054" s="18">
        <v>17752</v>
      </c>
      <c r="K2054" s="18">
        <v>8886</v>
      </c>
      <c r="L2054" s="18">
        <v>29136</v>
      </c>
      <c r="M2054" s="20">
        <v>1800.49</v>
      </c>
      <c r="N2054" s="18">
        <v>8</v>
      </c>
      <c r="O2054" s="18">
        <v>1</v>
      </c>
      <c r="P2054" s="18">
        <v>2</v>
      </c>
      <c r="Q2054" s="18">
        <v>2</v>
      </c>
      <c r="R2054" s="18">
        <v>5</v>
      </c>
      <c r="S2054" t="s" s="19">
        <v>38</v>
      </c>
      <c r="T2054" s="18">
        <v>0</v>
      </c>
      <c r="U2054" s="18">
        <v>0</v>
      </c>
      <c r="V2054" s="18">
        <v>100000</v>
      </c>
      <c r="W2054" t="s" s="19">
        <v>39</v>
      </c>
    </row>
    <row r="2055" ht="20.05" customHeight="1">
      <c r="A2055" s="15">
        <v>129</v>
      </c>
      <c r="B2055" t="s" s="16">
        <f>CONCATENATE($A2055,C2055,G2055,S2055,R2055)</f>
        <v>2350</v>
      </c>
      <c r="C2055" t="s" s="17">
        <v>37</v>
      </c>
      <c r="D2055" s="18">
        <v>5</v>
      </c>
      <c r="E2055" t="s" s="19">
        <v>2343</v>
      </c>
      <c r="F2055" s="18">
        <v>0</v>
      </c>
      <c r="G2055" s="18">
        <v>0</v>
      </c>
      <c r="H2055" t="s" s="19">
        <v>80</v>
      </c>
      <c r="I2055" t="s" s="19">
        <v>1814</v>
      </c>
      <c r="J2055" s="18">
        <v>11196</v>
      </c>
      <c r="K2055" s="18">
        <v>5608</v>
      </c>
      <c r="L2055" s="18">
        <v>16803</v>
      </c>
      <c r="M2055" s="20">
        <v>204.948</v>
      </c>
      <c r="N2055" s="18">
        <v>8</v>
      </c>
      <c r="O2055" s="18">
        <v>1</v>
      </c>
      <c r="P2055" s="18">
        <v>4</v>
      </c>
      <c r="Q2055" s="18">
        <v>1</v>
      </c>
      <c r="R2055" s="18">
        <v>1</v>
      </c>
      <c r="S2055" t="s" s="19">
        <v>43</v>
      </c>
      <c r="T2055" s="18">
        <v>0</v>
      </c>
      <c r="U2055" s="18">
        <v>0</v>
      </c>
      <c r="V2055" s="18">
        <v>100000</v>
      </c>
      <c r="W2055" t="s" s="19">
        <v>39</v>
      </c>
    </row>
    <row r="2056" ht="20.05" customHeight="1">
      <c r="A2056" s="15">
        <v>129</v>
      </c>
      <c r="B2056" t="s" s="16">
        <f>CONCATENATE($A2056,C2056,G2056,S2056,R2056)</f>
        <v>2351</v>
      </c>
      <c r="C2056" t="s" s="17">
        <v>37</v>
      </c>
      <c r="D2056" s="18">
        <v>5</v>
      </c>
      <c r="E2056" t="s" s="19">
        <v>2343</v>
      </c>
      <c r="F2056" s="18">
        <v>0</v>
      </c>
      <c r="G2056" s="18">
        <v>0</v>
      </c>
      <c r="H2056" t="s" s="19">
        <v>63</v>
      </c>
      <c r="I2056" t="s" s="19">
        <v>2352</v>
      </c>
      <c r="J2056" s="18">
        <v>14444</v>
      </c>
      <c r="K2056" s="18">
        <v>7232</v>
      </c>
      <c r="L2056" s="18">
        <v>23007</v>
      </c>
      <c r="M2056" s="20">
        <v>1800.31</v>
      </c>
      <c r="N2056" s="18">
        <v>8</v>
      </c>
      <c r="O2056" s="18">
        <v>1</v>
      </c>
      <c r="P2056" s="18">
        <v>2</v>
      </c>
      <c r="Q2056" s="18">
        <v>2</v>
      </c>
      <c r="R2056" s="18">
        <v>3</v>
      </c>
      <c r="S2056" t="s" s="19">
        <v>43</v>
      </c>
      <c r="T2056" s="18">
        <v>0</v>
      </c>
      <c r="U2056" s="18">
        <v>0</v>
      </c>
      <c r="V2056" s="18">
        <v>100000</v>
      </c>
      <c r="W2056" t="s" s="19">
        <v>39</v>
      </c>
    </row>
    <row r="2057" ht="20.05" customHeight="1">
      <c r="A2057" s="15">
        <v>129</v>
      </c>
      <c r="B2057" t="s" s="16">
        <f>CONCATENATE($A2057,C2057,G2057,S2057,R2057)</f>
        <v>2353</v>
      </c>
      <c r="C2057" t="s" s="17">
        <v>37</v>
      </c>
      <c r="D2057" s="18">
        <v>5</v>
      </c>
      <c r="E2057" t="s" s="19">
        <v>2343</v>
      </c>
      <c r="F2057" s="18">
        <v>0</v>
      </c>
      <c r="G2057" s="18">
        <v>0</v>
      </c>
      <c r="H2057" t="s" s="19">
        <v>63</v>
      </c>
      <c r="I2057" t="s" s="19">
        <v>2349</v>
      </c>
      <c r="J2057" s="18">
        <v>17752</v>
      </c>
      <c r="K2057" s="18">
        <v>8886</v>
      </c>
      <c r="L2057" s="18">
        <v>29340</v>
      </c>
      <c r="M2057" s="20">
        <v>1800.5</v>
      </c>
      <c r="N2057" s="18">
        <v>8</v>
      </c>
      <c r="O2057" s="18">
        <v>1</v>
      </c>
      <c r="P2057" s="18">
        <v>2</v>
      </c>
      <c r="Q2057" s="18">
        <v>2</v>
      </c>
      <c r="R2057" s="18">
        <v>5</v>
      </c>
      <c r="S2057" t="s" s="19">
        <v>43</v>
      </c>
      <c r="T2057" s="18">
        <v>0</v>
      </c>
      <c r="U2057" s="18">
        <v>0</v>
      </c>
      <c r="V2057" s="18">
        <v>100000</v>
      </c>
      <c r="W2057" t="s" s="19">
        <v>39</v>
      </c>
    </row>
    <row r="2058" ht="20.05" customHeight="1">
      <c r="A2058" s="15">
        <v>129</v>
      </c>
      <c r="B2058" t="s" s="16">
        <f>CONCATENATE($A2058,C2058,G2058,S2058,R2058)</f>
        <v>2354</v>
      </c>
      <c r="C2058" t="s" s="17">
        <v>37</v>
      </c>
      <c r="D2058" s="18">
        <v>5</v>
      </c>
      <c r="E2058" t="s" s="19">
        <v>2343</v>
      </c>
      <c r="F2058" s="18">
        <v>0</v>
      </c>
      <c r="G2058" s="18">
        <v>0</v>
      </c>
      <c r="H2058" t="s" s="19">
        <v>63</v>
      </c>
      <c r="I2058" t="s" s="19">
        <v>2355</v>
      </c>
      <c r="J2058" s="18">
        <v>11684</v>
      </c>
      <c r="K2058" s="18">
        <v>5852</v>
      </c>
      <c r="L2058" s="18">
        <v>17691</v>
      </c>
      <c r="M2058" s="20">
        <v>1800.21</v>
      </c>
      <c r="N2058" s="18">
        <v>8</v>
      </c>
      <c r="O2058" s="18">
        <v>1</v>
      </c>
      <c r="P2058" s="18">
        <v>3</v>
      </c>
      <c r="Q2058" s="18">
        <v>2</v>
      </c>
      <c r="R2058" s="18">
        <v>1</v>
      </c>
      <c r="S2058" t="s" s="19">
        <v>47</v>
      </c>
      <c r="T2058" s="18">
        <v>0</v>
      </c>
      <c r="U2058" s="18">
        <v>0</v>
      </c>
      <c r="V2058" s="18">
        <v>100000</v>
      </c>
      <c r="W2058" t="s" s="19">
        <v>39</v>
      </c>
    </row>
    <row r="2059" ht="20.05" customHeight="1">
      <c r="A2059" s="15">
        <v>129</v>
      </c>
      <c r="B2059" t="s" s="16">
        <f>CONCATENATE($A2059,C2059,G2059,S2059,R2059)</f>
        <v>2356</v>
      </c>
      <c r="C2059" t="s" s="17">
        <v>37</v>
      </c>
      <c r="D2059" s="18">
        <v>5</v>
      </c>
      <c r="E2059" t="s" s="19">
        <v>2343</v>
      </c>
      <c r="F2059" s="18">
        <v>0</v>
      </c>
      <c r="G2059" s="18">
        <v>0</v>
      </c>
      <c r="H2059" t="s" s="19">
        <v>63</v>
      </c>
      <c r="I2059" t="s" s="19">
        <v>2352</v>
      </c>
      <c r="J2059" s="18">
        <v>14444</v>
      </c>
      <c r="K2059" s="18">
        <v>7232</v>
      </c>
      <c r="L2059" s="18">
        <v>22879</v>
      </c>
      <c r="M2059" s="20">
        <v>1800.32</v>
      </c>
      <c r="N2059" s="18">
        <v>8</v>
      </c>
      <c r="O2059" s="18">
        <v>1</v>
      </c>
      <c r="P2059" s="18">
        <v>2</v>
      </c>
      <c r="Q2059" s="18">
        <v>2</v>
      </c>
      <c r="R2059" s="18">
        <v>3</v>
      </c>
      <c r="S2059" t="s" s="19">
        <v>47</v>
      </c>
      <c r="T2059" s="18">
        <v>0</v>
      </c>
      <c r="U2059" s="18">
        <v>0</v>
      </c>
      <c r="V2059" s="18">
        <v>100000</v>
      </c>
      <c r="W2059" t="s" s="19">
        <v>39</v>
      </c>
    </row>
    <row r="2060" ht="20.05" customHeight="1">
      <c r="A2060" s="15">
        <v>129</v>
      </c>
      <c r="B2060" t="s" s="16">
        <f>CONCATENATE($A2060,C2060,G2060,S2060,R2060)</f>
        <v>2357</v>
      </c>
      <c r="C2060" t="s" s="17">
        <v>37</v>
      </c>
      <c r="D2060" s="18">
        <v>5</v>
      </c>
      <c r="E2060" t="s" s="19">
        <v>2343</v>
      </c>
      <c r="F2060" s="18">
        <v>0</v>
      </c>
      <c r="G2060" s="18">
        <v>0</v>
      </c>
      <c r="H2060" t="s" s="19">
        <v>80</v>
      </c>
      <c r="I2060" t="s" s="19">
        <v>2349</v>
      </c>
      <c r="J2060" s="18">
        <v>17752</v>
      </c>
      <c r="K2060" s="18">
        <v>8886</v>
      </c>
      <c r="L2060" s="18">
        <v>29236</v>
      </c>
      <c r="M2060" s="20">
        <v>83.4616</v>
      </c>
      <c r="N2060" s="18">
        <v>8</v>
      </c>
      <c r="O2060" s="18">
        <v>1</v>
      </c>
      <c r="P2060" s="18">
        <v>3</v>
      </c>
      <c r="Q2060" s="18">
        <v>1</v>
      </c>
      <c r="R2060" s="18">
        <v>5</v>
      </c>
      <c r="S2060" t="s" s="19">
        <v>47</v>
      </c>
      <c r="T2060" s="18">
        <v>0</v>
      </c>
      <c r="U2060" s="18">
        <v>0</v>
      </c>
      <c r="V2060" s="18">
        <v>100000</v>
      </c>
      <c r="W2060" t="s" s="19">
        <v>39</v>
      </c>
    </row>
    <row r="2061" ht="20.05" customHeight="1">
      <c r="A2061" s="15">
        <v>129</v>
      </c>
      <c r="B2061" t="s" s="16">
        <f>CONCATENATE($A2061,C2061,G2061,S2061,R2061)</f>
        <v>2358</v>
      </c>
      <c r="C2061" t="s" s="17">
        <v>31</v>
      </c>
      <c r="D2061" s="18">
        <v>5</v>
      </c>
      <c r="E2061" t="s" s="19">
        <v>2343</v>
      </c>
      <c r="F2061" s="18">
        <v>0</v>
      </c>
      <c r="G2061" s="18">
        <v>1</v>
      </c>
      <c r="H2061" t="s" s="19">
        <v>63</v>
      </c>
      <c r="I2061" t="s" s="19">
        <v>2344</v>
      </c>
      <c r="J2061" s="18">
        <v>23085</v>
      </c>
      <c r="K2061" s="18">
        <v>11571</v>
      </c>
      <c r="L2061" s="18">
        <v>39530</v>
      </c>
      <c r="M2061" s="20">
        <v>1800.87</v>
      </c>
      <c r="N2061" s="18">
        <v>8</v>
      </c>
      <c r="O2061" s="18">
        <v>1</v>
      </c>
      <c r="P2061" t="s" s="19">
        <v>35</v>
      </c>
      <c r="Q2061" t="s" s="19">
        <v>35</v>
      </c>
      <c r="R2061" t="s" s="19">
        <v>35</v>
      </c>
      <c r="S2061" t="s" s="19">
        <v>35</v>
      </c>
      <c r="T2061" t="s" s="19">
        <v>35</v>
      </c>
      <c r="U2061" t="s" s="19">
        <v>35</v>
      </c>
      <c r="V2061" t="s" s="19">
        <v>35</v>
      </c>
      <c r="W2061" t="s" s="19">
        <v>35</v>
      </c>
    </row>
    <row r="2062" ht="20.05" customHeight="1">
      <c r="A2062" s="15">
        <v>129</v>
      </c>
      <c r="B2062" t="s" s="16">
        <f>CONCATENATE($A2062,C2062,G2062,S2062,R2062)</f>
        <v>2359</v>
      </c>
      <c r="C2062" t="s" s="17">
        <v>52</v>
      </c>
      <c r="D2062" s="18">
        <v>5</v>
      </c>
      <c r="E2062" t="s" s="19">
        <v>2343</v>
      </c>
      <c r="F2062" s="18">
        <v>1</v>
      </c>
      <c r="G2062" s="18">
        <v>1</v>
      </c>
      <c r="H2062" t="s" s="19">
        <v>80</v>
      </c>
      <c r="I2062" t="s" s="19">
        <v>1807</v>
      </c>
      <c r="J2062" s="18">
        <v>2308</v>
      </c>
      <c r="K2062" s="18">
        <v>1164</v>
      </c>
      <c r="L2062" s="18">
        <v>2473</v>
      </c>
      <c r="M2062" s="20">
        <v>2.16641</v>
      </c>
      <c r="N2062" s="18">
        <v>8</v>
      </c>
      <c r="O2062" s="18">
        <v>1</v>
      </c>
      <c r="P2062" t="s" s="19">
        <v>35</v>
      </c>
      <c r="Q2062" t="s" s="19">
        <v>35</v>
      </c>
      <c r="R2062" t="s" s="19">
        <v>35</v>
      </c>
      <c r="S2062" t="s" s="19">
        <v>35</v>
      </c>
      <c r="T2062" t="s" s="19">
        <v>35</v>
      </c>
      <c r="U2062" t="s" s="19">
        <v>35</v>
      </c>
      <c r="V2062" t="s" s="19">
        <v>35</v>
      </c>
      <c r="W2062" t="s" s="19">
        <v>35</v>
      </c>
    </row>
    <row r="2063" ht="20.05" customHeight="1">
      <c r="A2063" s="15">
        <v>129</v>
      </c>
      <c r="B2063" t="s" s="16">
        <f>CONCATENATE($A2063,C2063,G2063,S2063,R2063)</f>
        <v>2360</v>
      </c>
      <c r="C2063" t="s" s="17">
        <v>37</v>
      </c>
      <c r="D2063" s="18">
        <v>5</v>
      </c>
      <c r="E2063" t="s" s="19">
        <v>2343</v>
      </c>
      <c r="F2063" s="18">
        <v>0</v>
      </c>
      <c r="G2063" s="18">
        <v>1</v>
      </c>
      <c r="H2063" t="s" s="19">
        <v>63</v>
      </c>
      <c r="I2063" t="s" s="19">
        <v>2352</v>
      </c>
      <c r="J2063" s="18">
        <v>14444</v>
      </c>
      <c r="K2063" s="18">
        <v>7232</v>
      </c>
      <c r="L2063" s="18">
        <v>23007</v>
      </c>
      <c r="M2063" s="20">
        <v>1800.32</v>
      </c>
      <c r="N2063" s="18">
        <v>8</v>
      </c>
      <c r="O2063" s="18">
        <v>1</v>
      </c>
      <c r="P2063" s="18">
        <v>2</v>
      </c>
      <c r="Q2063" s="18">
        <v>2</v>
      </c>
      <c r="R2063" s="18">
        <v>3</v>
      </c>
      <c r="S2063" t="s" s="19">
        <v>43</v>
      </c>
      <c r="T2063" s="18">
        <v>0</v>
      </c>
      <c r="U2063" s="18">
        <v>0</v>
      </c>
      <c r="V2063" s="18">
        <v>100000</v>
      </c>
      <c r="W2063" t="s" s="19">
        <v>55</v>
      </c>
    </row>
    <row r="2064" ht="20.05" customHeight="1">
      <c r="A2064" s="15">
        <v>129</v>
      </c>
      <c r="B2064" t="s" s="16">
        <f>CONCATENATE($A2064,C2064,G2064,S2064,R2064)</f>
        <v>2361</v>
      </c>
      <c r="C2064" t="s" s="17">
        <v>57</v>
      </c>
      <c r="D2064" s="18">
        <v>5</v>
      </c>
      <c r="E2064" t="s" s="19">
        <v>2343</v>
      </c>
      <c r="F2064" s="18">
        <v>0</v>
      </c>
      <c r="G2064" s="18">
        <v>0</v>
      </c>
      <c r="H2064" t="s" s="19">
        <v>80</v>
      </c>
      <c r="I2064" t="s" s="19">
        <v>1810</v>
      </c>
      <c r="J2064" s="18">
        <v>15840</v>
      </c>
      <c r="K2064" s="18">
        <v>7930</v>
      </c>
      <c r="L2064" s="18">
        <v>25574</v>
      </c>
      <c r="M2064" s="20">
        <v>8.101599999999999</v>
      </c>
      <c r="N2064" s="18">
        <v>4</v>
      </c>
      <c r="O2064" s="18">
        <v>1</v>
      </c>
      <c r="P2064" t="s" s="19">
        <v>35</v>
      </c>
      <c r="Q2064" t="s" s="19">
        <v>35</v>
      </c>
      <c r="R2064" t="s" s="19">
        <v>35</v>
      </c>
      <c r="S2064" t="s" s="19">
        <v>35</v>
      </c>
      <c r="T2064" t="s" s="19">
        <v>35</v>
      </c>
      <c r="U2064" t="s" s="19">
        <v>35</v>
      </c>
      <c r="V2064" t="s" s="19">
        <v>35</v>
      </c>
      <c r="W2064" t="s" s="19">
        <v>35</v>
      </c>
    </row>
    <row r="2065" ht="20.05" customHeight="1">
      <c r="A2065" s="15">
        <v>129</v>
      </c>
      <c r="B2065" t="s" s="16">
        <f>CONCATENATE($A2065,C2065,G2065,S2065,R2065)</f>
        <v>2362</v>
      </c>
      <c r="C2065" t="s" s="17">
        <v>60</v>
      </c>
      <c r="D2065" s="18">
        <v>5</v>
      </c>
      <c r="E2065" t="s" s="19">
        <v>2343</v>
      </c>
      <c r="F2065" s="18">
        <v>0</v>
      </c>
      <c r="G2065" s="18">
        <v>0</v>
      </c>
      <c r="H2065" t="s" s="19">
        <v>80</v>
      </c>
      <c r="I2065" t="s" s="19">
        <v>1810</v>
      </c>
      <c r="J2065" s="18">
        <v>15840</v>
      </c>
      <c r="K2065" s="18">
        <v>7930</v>
      </c>
      <c r="L2065" s="18">
        <v>25574</v>
      </c>
      <c r="M2065" s="20">
        <v>2.35374</v>
      </c>
      <c r="N2065" s="18">
        <v>4</v>
      </c>
      <c r="O2065" s="18">
        <v>1</v>
      </c>
      <c r="P2065" t="s" s="19">
        <v>35</v>
      </c>
      <c r="Q2065" t="s" s="19">
        <v>35</v>
      </c>
      <c r="R2065" t="s" s="19">
        <v>35</v>
      </c>
      <c r="S2065" t="s" s="19">
        <v>35</v>
      </c>
      <c r="T2065" t="s" s="19">
        <v>35</v>
      </c>
      <c r="U2065" t="s" s="19">
        <v>35</v>
      </c>
      <c r="V2065" t="s" s="19">
        <v>35</v>
      </c>
      <c r="W2065" t="s" s="19">
        <v>35</v>
      </c>
    </row>
    <row r="2066" ht="20.05" customHeight="1">
      <c r="A2066" s="15">
        <v>129</v>
      </c>
      <c r="B2066" t="s" s="16">
        <f>CONCATENATE($A2066,C2066,G2066,S2066,R2066)</f>
        <v>2363</v>
      </c>
      <c r="C2066" t="s" s="17">
        <v>62</v>
      </c>
      <c r="D2066" s="18">
        <v>5</v>
      </c>
      <c r="E2066" t="s" s="19">
        <v>2343</v>
      </c>
      <c r="F2066" s="18">
        <v>0</v>
      </c>
      <c r="G2066" s="18">
        <v>0</v>
      </c>
      <c r="H2066" t="s" s="19">
        <v>63</v>
      </c>
      <c r="I2066" t="s" s="19">
        <v>1810</v>
      </c>
      <c r="J2066" s="18">
        <v>17960</v>
      </c>
      <c r="K2066" s="18">
        <v>8990</v>
      </c>
      <c r="L2066" s="18">
        <v>29472</v>
      </c>
      <c r="M2066" s="20">
        <v>1803.57</v>
      </c>
      <c r="N2066" s="18">
        <v>4</v>
      </c>
      <c r="O2066" s="18">
        <v>1</v>
      </c>
      <c r="P2066" t="s" s="19">
        <v>35</v>
      </c>
      <c r="Q2066" t="s" s="19">
        <v>35</v>
      </c>
      <c r="R2066" t="s" s="19">
        <v>35</v>
      </c>
      <c r="S2066" t="s" s="19">
        <v>35</v>
      </c>
      <c r="T2066" t="s" s="19">
        <v>35</v>
      </c>
      <c r="U2066" t="s" s="19">
        <v>35</v>
      </c>
      <c r="V2066" t="s" s="19">
        <v>35</v>
      </c>
      <c r="W2066" t="s" s="19">
        <v>35</v>
      </c>
    </row>
    <row r="2067" ht="20.05" customHeight="1">
      <c r="A2067" s="15">
        <v>130</v>
      </c>
      <c r="B2067" t="s" s="16">
        <f>CONCATENATE($A2067,C2067,G2067,S2067,R2067)</f>
        <v>2364</v>
      </c>
      <c r="C2067" t="s" s="17">
        <v>31</v>
      </c>
      <c r="D2067" s="18">
        <v>5</v>
      </c>
      <c r="E2067" t="s" s="19">
        <v>2179</v>
      </c>
      <c r="F2067" s="18">
        <v>0</v>
      </c>
      <c r="G2067" s="18">
        <v>0</v>
      </c>
      <c r="H2067" t="s" s="19">
        <v>63</v>
      </c>
      <c r="I2067" t="s" s="19">
        <v>2365</v>
      </c>
      <c r="J2067" s="18">
        <v>12472</v>
      </c>
      <c r="K2067" s="18">
        <v>6246</v>
      </c>
      <c r="L2067" s="18">
        <v>19658</v>
      </c>
      <c r="M2067" s="20">
        <v>1800.26</v>
      </c>
      <c r="N2067" s="18">
        <v>8</v>
      </c>
      <c r="O2067" s="18">
        <v>1</v>
      </c>
      <c r="P2067" t="s" s="19">
        <v>35</v>
      </c>
      <c r="Q2067" t="s" s="19">
        <v>35</v>
      </c>
      <c r="R2067" t="s" s="19">
        <v>35</v>
      </c>
      <c r="S2067" t="s" s="19">
        <v>35</v>
      </c>
      <c r="T2067" t="s" s="19">
        <v>35</v>
      </c>
      <c r="U2067" t="s" s="19">
        <v>35</v>
      </c>
      <c r="V2067" t="s" s="19">
        <v>35</v>
      </c>
      <c r="W2067" t="s" s="19">
        <v>35</v>
      </c>
    </row>
    <row r="2068" ht="20.05" customHeight="1">
      <c r="A2068" s="15">
        <v>130</v>
      </c>
      <c r="B2068" t="s" s="16">
        <f>CONCATENATE($A2068,C2068,G2068,S2068,R2068)</f>
        <v>2366</v>
      </c>
      <c r="C2068" t="s" s="17">
        <v>37</v>
      </c>
      <c r="D2068" s="18">
        <v>5</v>
      </c>
      <c r="E2068" t="s" s="19">
        <v>2179</v>
      </c>
      <c r="F2068" s="18">
        <v>1</v>
      </c>
      <c r="G2068" s="18">
        <v>0</v>
      </c>
      <c r="H2068" t="s" s="19">
        <v>63</v>
      </c>
      <c r="I2068" t="s" s="19">
        <v>2367</v>
      </c>
      <c r="J2068" s="18">
        <v>11140</v>
      </c>
      <c r="K2068" s="18">
        <v>5580</v>
      </c>
      <c r="L2068" s="18">
        <v>17053</v>
      </c>
      <c r="M2068" s="20">
        <v>1800.2</v>
      </c>
      <c r="N2068" s="18">
        <v>8</v>
      </c>
      <c r="O2068" s="18">
        <v>1</v>
      </c>
      <c r="P2068" s="18">
        <v>4</v>
      </c>
      <c r="Q2068" s="18">
        <v>3</v>
      </c>
      <c r="R2068" s="18">
        <v>1</v>
      </c>
      <c r="S2068" t="s" s="19">
        <v>38</v>
      </c>
      <c r="T2068" s="18">
        <v>0</v>
      </c>
      <c r="U2068" s="18">
        <v>0</v>
      </c>
      <c r="V2068" s="18">
        <v>100000</v>
      </c>
      <c r="W2068" t="s" s="19">
        <v>39</v>
      </c>
    </row>
    <row r="2069" ht="20.05" customHeight="1">
      <c r="A2069" s="15">
        <v>130</v>
      </c>
      <c r="B2069" t="s" s="16">
        <f>CONCATENATE($A2069,C2069,G2069,S2069,R2069)</f>
        <v>2368</v>
      </c>
      <c r="C2069" t="s" s="17">
        <v>37</v>
      </c>
      <c r="D2069" s="18">
        <v>5</v>
      </c>
      <c r="E2069" t="s" s="19">
        <v>2179</v>
      </c>
      <c r="F2069" s="18">
        <v>1</v>
      </c>
      <c r="G2069" s="18">
        <v>0</v>
      </c>
      <c r="H2069" t="s" s="19">
        <v>63</v>
      </c>
      <c r="I2069" t="s" s="19">
        <v>2369</v>
      </c>
      <c r="J2069" s="18">
        <v>11584</v>
      </c>
      <c r="K2069" s="18">
        <v>5802</v>
      </c>
      <c r="L2069" s="18">
        <v>17922</v>
      </c>
      <c r="M2069" s="20">
        <v>1800.21</v>
      </c>
      <c r="N2069" s="18">
        <v>8</v>
      </c>
      <c r="O2069" s="18">
        <v>1</v>
      </c>
      <c r="P2069" s="18">
        <v>3</v>
      </c>
      <c r="Q2069" s="18">
        <v>2</v>
      </c>
      <c r="R2069" s="18">
        <v>3</v>
      </c>
      <c r="S2069" t="s" s="19">
        <v>38</v>
      </c>
      <c r="T2069" s="18">
        <v>0</v>
      </c>
      <c r="U2069" s="18">
        <v>0</v>
      </c>
      <c r="V2069" s="18">
        <v>100000</v>
      </c>
      <c r="W2069" t="s" s="19">
        <v>39</v>
      </c>
    </row>
    <row r="2070" ht="20.05" customHeight="1">
      <c r="A2070" s="15">
        <v>130</v>
      </c>
      <c r="B2070" t="s" s="16">
        <f>CONCATENATE($A2070,C2070,G2070,S2070,R2070)</f>
        <v>2370</v>
      </c>
      <c r="C2070" t="s" s="17">
        <v>37</v>
      </c>
      <c r="D2070" s="18">
        <v>5</v>
      </c>
      <c r="E2070" t="s" s="19">
        <v>2179</v>
      </c>
      <c r="F2070" s="18">
        <v>1</v>
      </c>
      <c r="G2070" s="18">
        <v>0</v>
      </c>
      <c r="H2070" t="s" s="19">
        <v>63</v>
      </c>
      <c r="I2070" t="s" s="19">
        <v>2365</v>
      </c>
      <c r="J2070" s="18">
        <v>12472</v>
      </c>
      <c r="K2070" s="18">
        <v>6246</v>
      </c>
      <c r="L2070" s="18">
        <v>19658</v>
      </c>
      <c r="M2070" s="20">
        <v>1800.26</v>
      </c>
      <c r="N2070" s="18">
        <v>8</v>
      </c>
      <c r="O2070" s="18">
        <v>1</v>
      </c>
      <c r="P2070" s="18">
        <v>3</v>
      </c>
      <c r="Q2070" s="18">
        <v>2</v>
      </c>
      <c r="R2070" s="18">
        <v>5</v>
      </c>
      <c r="S2070" t="s" s="19">
        <v>38</v>
      </c>
      <c r="T2070" s="18">
        <v>0</v>
      </c>
      <c r="U2070" s="18">
        <v>0</v>
      </c>
      <c r="V2070" s="18">
        <v>100000</v>
      </c>
      <c r="W2070" t="s" s="19">
        <v>39</v>
      </c>
    </row>
    <row r="2071" ht="20.05" customHeight="1">
      <c r="A2071" s="15">
        <v>130</v>
      </c>
      <c r="B2071" t="s" s="16">
        <f>CONCATENATE($A2071,C2071,G2071,S2071,R2071)</f>
        <v>2371</v>
      </c>
      <c r="C2071" t="s" s="17">
        <v>37</v>
      </c>
      <c r="D2071" s="18">
        <v>5</v>
      </c>
      <c r="E2071" t="s" s="19">
        <v>2179</v>
      </c>
      <c r="F2071" s="18">
        <v>1</v>
      </c>
      <c r="G2071" s="18">
        <v>0</v>
      </c>
      <c r="H2071" t="s" s="19">
        <v>80</v>
      </c>
      <c r="I2071" t="s" s="19">
        <v>2036</v>
      </c>
      <c r="J2071" s="18">
        <v>9060</v>
      </c>
      <c r="K2071" s="18">
        <v>4540</v>
      </c>
      <c r="L2071" s="18">
        <v>13155</v>
      </c>
      <c r="M2071" s="20">
        <v>65.0056</v>
      </c>
      <c r="N2071" s="18">
        <v>8</v>
      </c>
      <c r="O2071" s="18">
        <v>1</v>
      </c>
      <c r="P2071" s="18">
        <v>3</v>
      </c>
      <c r="Q2071" s="18">
        <v>1</v>
      </c>
      <c r="R2071" s="18">
        <v>1</v>
      </c>
      <c r="S2071" t="s" s="19">
        <v>43</v>
      </c>
      <c r="T2071" s="18">
        <v>0</v>
      </c>
      <c r="U2071" s="18">
        <v>0</v>
      </c>
      <c r="V2071" s="18">
        <v>100000</v>
      </c>
      <c r="W2071" t="s" s="19">
        <v>39</v>
      </c>
    </row>
    <row r="2072" ht="20.05" customHeight="1">
      <c r="A2072" s="15">
        <v>130</v>
      </c>
      <c r="B2072" t="s" s="16">
        <f>CONCATENATE($A2072,C2072,G2072,S2072,R2072)</f>
        <v>2372</v>
      </c>
      <c r="C2072" t="s" s="17">
        <v>37</v>
      </c>
      <c r="D2072" s="18">
        <v>5</v>
      </c>
      <c r="E2072" t="s" s="19">
        <v>2179</v>
      </c>
      <c r="F2072" s="18">
        <v>0</v>
      </c>
      <c r="G2072" s="18">
        <v>0</v>
      </c>
      <c r="H2072" t="s" s="19">
        <v>63</v>
      </c>
      <c r="I2072" t="s" s="19">
        <v>2367</v>
      </c>
      <c r="J2072" s="18">
        <v>11140</v>
      </c>
      <c r="K2072" s="18">
        <v>5580</v>
      </c>
      <c r="L2072" s="18">
        <v>17095</v>
      </c>
      <c r="M2072" s="20">
        <v>1800.2</v>
      </c>
      <c r="N2072" s="18">
        <v>8</v>
      </c>
      <c r="O2072" s="18">
        <v>1</v>
      </c>
      <c r="P2072" s="18">
        <v>2</v>
      </c>
      <c r="Q2072" s="18">
        <v>2</v>
      </c>
      <c r="R2072" s="18">
        <v>3</v>
      </c>
      <c r="S2072" t="s" s="19">
        <v>43</v>
      </c>
      <c r="T2072" s="18">
        <v>0</v>
      </c>
      <c r="U2072" s="18">
        <v>0</v>
      </c>
      <c r="V2072" s="18">
        <v>100000</v>
      </c>
      <c r="W2072" t="s" s="19">
        <v>39</v>
      </c>
    </row>
    <row r="2073" ht="20.05" customHeight="1">
      <c r="A2073" s="15">
        <v>130</v>
      </c>
      <c r="B2073" t="s" s="16">
        <f>CONCATENATE($A2073,C2073,G2073,S2073,R2073)</f>
        <v>2373</v>
      </c>
      <c r="C2073" t="s" s="17">
        <v>37</v>
      </c>
      <c r="D2073" s="18">
        <v>5</v>
      </c>
      <c r="E2073" t="s" s="19">
        <v>2179</v>
      </c>
      <c r="F2073" s="18">
        <v>0</v>
      </c>
      <c r="G2073" s="18">
        <v>0</v>
      </c>
      <c r="H2073" t="s" s="19">
        <v>63</v>
      </c>
      <c r="I2073" t="s" s="19">
        <v>2374</v>
      </c>
      <c r="J2073" s="18">
        <v>12028</v>
      </c>
      <c r="K2073" s="18">
        <v>6024</v>
      </c>
      <c r="L2073" s="18">
        <v>18819</v>
      </c>
      <c r="M2073" s="20">
        <v>1800.23</v>
      </c>
      <c r="N2073" s="18">
        <v>8</v>
      </c>
      <c r="O2073" s="18">
        <v>1</v>
      </c>
      <c r="P2073" s="18">
        <v>2</v>
      </c>
      <c r="Q2073" s="18">
        <v>2</v>
      </c>
      <c r="R2073" s="18">
        <v>5</v>
      </c>
      <c r="S2073" t="s" s="19">
        <v>43</v>
      </c>
      <c r="T2073" s="18">
        <v>0</v>
      </c>
      <c r="U2073" s="18">
        <v>0</v>
      </c>
      <c r="V2073" s="18">
        <v>100000</v>
      </c>
      <c r="W2073" t="s" s="19">
        <v>39</v>
      </c>
    </row>
    <row r="2074" ht="20.05" customHeight="1">
      <c r="A2074" s="15">
        <v>130</v>
      </c>
      <c r="B2074" t="s" s="16">
        <f>CONCATENATE($A2074,C2074,G2074,S2074,R2074)</f>
        <v>2375</v>
      </c>
      <c r="C2074" t="s" s="17">
        <v>37</v>
      </c>
      <c r="D2074" s="18">
        <v>5</v>
      </c>
      <c r="E2074" t="s" s="19">
        <v>2179</v>
      </c>
      <c r="F2074" s="18">
        <v>1</v>
      </c>
      <c r="G2074" s="18">
        <v>0</v>
      </c>
      <c r="H2074" t="s" s="19">
        <v>80</v>
      </c>
      <c r="I2074" t="s" s="19">
        <v>2376</v>
      </c>
      <c r="J2074" s="18">
        <v>9504</v>
      </c>
      <c r="K2074" s="18">
        <v>4762</v>
      </c>
      <c r="L2074" s="18">
        <v>14024</v>
      </c>
      <c r="M2074" s="20">
        <v>74.4247</v>
      </c>
      <c r="N2074" s="18">
        <v>8</v>
      </c>
      <c r="O2074" s="18">
        <v>1</v>
      </c>
      <c r="P2074" s="18">
        <v>4</v>
      </c>
      <c r="Q2074" s="18">
        <v>1</v>
      </c>
      <c r="R2074" s="18">
        <v>1</v>
      </c>
      <c r="S2074" t="s" s="19">
        <v>47</v>
      </c>
      <c r="T2074" s="18">
        <v>0</v>
      </c>
      <c r="U2074" s="18">
        <v>0</v>
      </c>
      <c r="V2074" s="18">
        <v>100000</v>
      </c>
      <c r="W2074" t="s" s="19">
        <v>39</v>
      </c>
    </row>
    <row r="2075" ht="20.05" customHeight="1">
      <c r="A2075" s="15">
        <v>130</v>
      </c>
      <c r="B2075" t="s" s="16">
        <f>CONCATENATE($A2075,C2075,G2075,S2075,R2075)</f>
        <v>2377</v>
      </c>
      <c r="C2075" t="s" s="17">
        <v>37</v>
      </c>
      <c r="D2075" s="18">
        <v>5</v>
      </c>
      <c r="E2075" t="s" s="19">
        <v>2179</v>
      </c>
      <c r="F2075" s="18">
        <v>1</v>
      </c>
      <c r="G2075" s="18">
        <v>0</v>
      </c>
      <c r="H2075" t="s" s="19">
        <v>63</v>
      </c>
      <c r="I2075" t="s" s="19">
        <v>2369</v>
      </c>
      <c r="J2075" s="18">
        <v>11584</v>
      </c>
      <c r="K2075" s="18">
        <v>5802</v>
      </c>
      <c r="L2075" s="18">
        <v>17950</v>
      </c>
      <c r="M2075" s="20">
        <v>1800.22</v>
      </c>
      <c r="N2075" s="18">
        <v>8</v>
      </c>
      <c r="O2075" s="18">
        <v>1</v>
      </c>
      <c r="P2075" s="18">
        <v>3</v>
      </c>
      <c r="Q2075" s="18">
        <v>2</v>
      </c>
      <c r="R2075" s="18">
        <v>3</v>
      </c>
      <c r="S2075" t="s" s="19">
        <v>47</v>
      </c>
      <c r="T2075" s="18">
        <v>0</v>
      </c>
      <c r="U2075" s="18">
        <v>0</v>
      </c>
      <c r="V2075" s="18">
        <v>100000</v>
      </c>
      <c r="W2075" t="s" s="19">
        <v>39</v>
      </c>
    </row>
    <row r="2076" ht="20.05" customHeight="1">
      <c r="A2076" s="15">
        <v>130</v>
      </c>
      <c r="B2076" t="s" s="16">
        <f>CONCATENATE($A2076,C2076,G2076,S2076,R2076)</f>
        <v>2378</v>
      </c>
      <c r="C2076" t="s" s="17">
        <v>37</v>
      </c>
      <c r="D2076" s="18">
        <v>5</v>
      </c>
      <c r="E2076" t="s" s="19">
        <v>2179</v>
      </c>
      <c r="F2076" s="18">
        <v>1</v>
      </c>
      <c r="G2076" s="18">
        <v>0</v>
      </c>
      <c r="H2076" t="s" s="19">
        <v>63</v>
      </c>
      <c r="I2076" t="s" s="19">
        <v>2365</v>
      </c>
      <c r="J2076" s="18">
        <v>12472</v>
      </c>
      <c r="K2076" s="18">
        <v>6246</v>
      </c>
      <c r="L2076" s="18">
        <v>19658</v>
      </c>
      <c r="M2076" s="20">
        <v>1800.26</v>
      </c>
      <c r="N2076" s="18">
        <v>8</v>
      </c>
      <c r="O2076" s="18">
        <v>1</v>
      </c>
      <c r="P2076" s="18">
        <v>3</v>
      </c>
      <c r="Q2076" s="18">
        <v>2</v>
      </c>
      <c r="R2076" s="18">
        <v>5</v>
      </c>
      <c r="S2076" t="s" s="19">
        <v>47</v>
      </c>
      <c r="T2076" s="18">
        <v>0</v>
      </c>
      <c r="U2076" s="18">
        <v>0</v>
      </c>
      <c r="V2076" s="18">
        <v>100000</v>
      </c>
      <c r="W2076" t="s" s="19">
        <v>39</v>
      </c>
    </row>
    <row r="2077" ht="20.05" customHeight="1">
      <c r="A2077" s="15">
        <v>130</v>
      </c>
      <c r="B2077" t="s" s="16">
        <f>CONCATENATE($A2077,C2077,G2077,S2077,R2077)</f>
        <v>2379</v>
      </c>
      <c r="C2077" t="s" s="17">
        <v>31</v>
      </c>
      <c r="D2077" s="18">
        <v>5</v>
      </c>
      <c r="E2077" t="s" s="19">
        <v>2179</v>
      </c>
      <c r="F2077" s="18">
        <v>0</v>
      </c>
      <c r="G2077" s="18">
        <v>1</v>
      </c>
      <c r="H2077" t="s" s="19">
        <v>63</v>
      </c>
      <c r="I2077" t="s" s="19">
        <v>2365</v>
      </c>
      <c r="J2077" s="18">
        <v>12490</v>
      </c>
      <c r="K2077" s="18">
        <v>6264</v>
      </c>
      <c r="L2077" s="18">
        <v>19694</v>
      </c>
      <c r="M2077" s="20">
        <v>1800.27</v>
      </c>
      <c r="N2077" s="18">
        <v>8</v>
      </c>
      <c r="O2077" s="18">
        <v>1</v>
      </c>
      <c r="P2077" t="s" s="19">
        <v>35</v>
      </c>
      <c r="Q2077" t="s" s="19">
        <v>35</v>
      </c>
      <c r="R2077" t="s" s="19">
        <v>35</v>
      </c>
      <c r="S2077" t="s" s="19">
        <v>35</v>
      </c>
      <c r="T2077" t="s" s="19">
        <v>35</v>
      </c>
      <c r="U2077" t="s" s="19">
        <v>35</v>
      </c>
      <c r="V2077" t="s" s="19">
        <v>35</v>
      </c>
      <c r="W2077" t="s" s="19">
        <v>35</v>
      </c>
    </row>
    <row r="2078" ht="20.05" customHeight="1">
      <c r="A2078" s="15">
        <v>130</v>
      </c>
      <c r="B2078" t="s" s="16">
        <f>CONCATENATE($A2078,C2078,G2078,S2078,R2078)</f>
        <v>2380</v>
      </c>
      <c r="C2078" t="s" s="17">
        <v>52</v>
      </c>
      <c r="D2078" s="18">
        <v>5</v>
      </c>
      <c r="E2078" t="s" s="19">
        <v>2179</v>
      </c>
      <c r="F2078" s="18">
        <v>1</v>
      </c>
      <c r="G2078" s="18">
        <v>1</v>
      </c>
      <c r="H2078" t="s" s="19">
        <v>80</v>
      </c>
      <c r="I2078" t="s" s="19">
        <v>1807</v>
      </c>
      <c r="J2078" s="18">
        <v>2040</v>
      </c>
      <c r="K2078" s="18">
        <v>1030</v>
      </c>
      <c r="L2078" s="18">
        <v>2188</v>
      </c>
      <c r="M2078" s="20">
        <v>1.36847</v>
      </c>
      <c r="N2078" s="18">
        <v>8</v>
      </c>
      <c r="O2078" s="18">
        <v>1</v>
      </c>
      <c r="P2078" t="s" s="19">
        <v>35</v>
      </c>
      <c r="Q2078" t="s" s="19">
        <v>35</v>
      </c>
      <c r="R2078" t="s" s="19">
        <v>35</v>
      </c>
      <c r="S2078" t="s" s="19">
        <v>35</v>
      </c>
      <c r="T2078" t="s" s="19">
        <v>35</v>
      </c>
      <c r="U2078" t="s" s="19">
        <v>35</v>
      </c>
      <c r="V2078" t="s" s="19">
        <v>35</v>
      </c>
      <c r="W2078" t="s" s="19">
        <v>35</v>
      </c>
    </row>
    <row r="2079" ht="20.05" customHeight="1">
      <c r="A2079" s="15">
        <v>130</v>
      </c>
      <c r="B2079" t="s" s="16">
        <f>CONCATENATE($A2079,C2079,G2079,S2079,R2079)</f>
        <v>2381</v>
      </c>
      <c r="C2079" t="s" s="17">
        <v>37</v>
      </c>
      <c r="D2079" s="18">
        <v>5</v>
      </c>
      <c r="E2079" t="s" s="19">
        <v>2179</v>
      </c>
      <c r="F2079" s="18">
        <v>0</v>
      </c>
      <c r="G2079" s="18">
        <v>1</v>
      </c>
      <c r="H2079" t="s" s="19">
        <v>63</v>
      </c>
      <c r="I2079" t="s" s="19">
        <v>2367</v>
      </c>
      <c r="J2079" s="18">
        <v>11140</v>
      </c>
      <c r="K2079" s="18">
        <v>5580</v>
      </c>
      <c r="L2079" s="18">
        <v>17095</v>
      </c>
      <c r="M2079" s="20">
        <v>1800.19</v>
      </c>
      <c r="N2079" s="18">
        <v>8</v>
      </c>
      <c r="O2079" s="18">
        <v>1</v>
      </c>
      <c r="P2079" s="18">
        <v>2</v>
      </c>
      <c r="Q2079" s="18">
        <v>2</v>
      </c>
      <c r="R2079" s="18">
        <v>3</v>
      </c>
      <c r="S2079" t="s" s="19">
        <v>43</v>
      </c>
      <c r="T2079" s="18">
        <v>0</v>
      </c>
      <c r="U2079" s="18">
        <v>0</v>
      </c>
      <c r="V2079" s="18">
        <v>100000</v>
      </c>
      <c r="W2079" t="s" s="19">
        <v>55</v>
      </c>
    </row>
    <row r="2080" ht="20.05" customHeight="1">
      <c r="A2080" s="15">
        <v>130</v>
      </c>
      <c r="B2080" t="s" s="16">
        <f>CONCATENATE($A2080,C2080,G2080,S2080,R2080)</f>
        <v>2382</v>
      </c>
      <c r="C2080" t="s" s="17">
        <v>57</v>
      </c>
      <c r="D2080" s="18">
        <v>5</v>
      </c>
      <c r="E2080" t="s" s="19">
        <v>2179</v>
      </c>
      <c r="F2080" s="18">
        <v>0</v>
      </c>
      <c r="G2080" s="18">
        <v>0</v>
      </c>
      <c r="H2080" t="s" s="19">
        <v>63</v>
      </c>
      <c r="I2080" t="s" s="19">
        <v>1810</v>
      </c>
      <c r="J2080" s="18">
        <v>18140</v>
      </c>
      <c r="K2080" s="18">
        <v>9080</v>
      </c>
      <c r="L2080" s="18">
        <v>30435</v>
      </c>
      <c r="M2080" s="20">
        <v>1804.47</v>
      </c>
      <c r="N2080" s="18">
        <v>4</v>
      </c>
      <c r="O2080" s="18">
        <v>1</v>
      </c>
      <c r="P2080" t="s" s="19">
        <v>35</v>
      </c>
      <c r="Q2080" t="s" s="19">
        <v>35</v>
      </c>
      <c r="R2080" t="s" s="19">
        <v>35</v>
      </c>
      <c r="S2080" t="s" s="19">
        <v>35</v>
      </c>
      <c r="T2080" t="s" s="19">
        <v>35</v>
      </c>
      <c r="U2080" t="s" s="19">
        <v>35</v>
      </c>
      <c r="V2080" t="s" s="19">
        <v>35</v>
      </c>
      <c r="W2080" t="s" s="19">
        <v>35</v>
      </c>
    </row>
    <row r="2081" ht="20.05" customHeight="1">
      <c r="A2081" s="15">
        <v>130</v>
      </c>
      <c r="B2081" t="s" s="16">
        <f>CONCATENATE($A2081,C2081,G2081,S2081,R2081)</f>
        <v>2383</v>
      </c>
      <c r="C2081" t="s" s="17">
        <v>60</v>
      </c>
      <c r="D2081" s="18">
        <v>5</v>
      </c>
      <c r="E2081" t="s" s="19">
        <v>2179</v>
      </c>
      <c r="F2081" s="18">
        <v>0</v>
      </c>
      <c r="G2081" s="18">
        <v>0</v>
      </c>
      <c r="H2081" t="s" s="19">
        <v>80</v>
      </c>
      <c r="I2081" t="s" s="19">
        <v>1810</v>
      </c>
      <c r="J2081" s="18">
        <v>18860</v>
      </c>
      <c r="K2081" s="18">
        <v>9440</v>
      </c>
      <c r="L2081" s="18">
        <v>31835</v>
      </c>
      <c r="M2081" s="20">
        <v>67.381</v>
      </c>
      <c r="N2081" s="18">
        <v>4</v>
      </c>
      <c r="O2081" s="18">
        <v>1</v>
      </c>
      <c r="P2081" t="s" s="19">
        <v>35</v>
      </c>
      <c r="Q2081" t="s" s="19">
        <v>35</v>
      </c>
      <c r="R2081" t="s" s="19">
        <v>35</v>
      </c>
      <c r="S2081" t="s" s="19">
        <v>35</v>
      </c>
      <c r="T2081" t="s" s="19">
        <v>35</v>
      </c>
      <c r="U2081" t="s" s="19">
        <v>35</v>
      </c>
      <c r="V2081" t="s" s="19">
        <v>35</v>
      </c>
      <c r="W2081" t="s" s="19">
        <v>35</v>
      </c>
    </row>
    <row r="2082" ht="20.05" customHeight="1">
      <c r="A2082" s="15">
        <v>130</v>
      </c>
      <c r="B2082" t="s" s="16">
        <f>CONCATENATE($A2082,C2082,G2082,S2082,R2082)</f>
        <v>2384</v>
      </c>
      <c r="C2082" t="s" s="17">
        <v>62</v>
      </c>
      <c r="D2082" s="18">
        <v>5</v>
      </c>
      <c r="E2082" t="s" s="19">
        <v>2179</v>
      </c>
      <c r="F2082" s="18">
        <v>0</v>
      </c>
      <c r="G2082" s="18">
        <v>0</v>
      </c>
      <c r="H2082" t="s" s="19">
        <v>80</v>
      </c>
      <c r="I2082" t="s" s="19">
        <v>1810</v>
      </c>
      <c r="J2082" s="18">
        <v>16300</v>
      </c>
      <c r="K2082" s="18">
        <v>8160</v>
      </c>
      <c r="L2082" s="18">
        <v>27071</v>
      </c>
      <c r="M2082" s="20">
        <v>316.106</v>
      </c>
      <c r="N2082" s="18">
        <v>4</v>
      </c>
      <c r="O2082" s="18">
        <v>1</v>
      </c>
      <c r="P2082" t="s" s="19">
        <v>35</v>
      </c>
      <c r="Q2082" t="s" s="19">
        <v>35</v>
      </c>
      <c r="R2082" t="s" s="19">
        <v>35</v>
      </c>
      <c r="S2082" t="s" s="19">
        <v>35</v>
      </c>
      <c r="T2082" t="s" s="19">
        <v>35</v>
      </c>
      <c r="U2082" t="s" s="19">
        <v>35</v>
      </c>
      <c r="V2082" t="s" s="19">
        <v>35</v>
      </c>
      <c r="W2082" t="s" s="19">
        <v>35</v>
      </c>
    </row>
    <row r="2083" ht="20.05" customHeight="1">
      <c r="A2083" s="15">
        <v>131</v>
      </c>
      <c r="B2083" t="s" s="16">
        <f>CONCATENATE($A2083,C2083,G2083,S2083,R2083)</f>
        <v>2385</v>
      </c>
      <c r="C2083" t="s" s="17">
        <v>31</v>
      </c>
      <c r="D2083" s="18">
        <v>5</v>
      </c>
      <c r="E2083" t="s" s="19">
        <v>2386</v>
      </c>
      <c r="F2083" s="18">
        <v>0</v>
      </c>
      <c r="G2083" s="18">
        <v>0</v>
      </c>
      <c r="H2083" t="s" s="19">
        <v>33</v>
      </c>
      <c r="I2083" t="s" s="19">
        <v>2387</v>
      </c>
      <c r="J2083" s="18">
        <v>9828</v>
      </c>
      <c r="K2083" s="18">
        <v>4924</v>
      </c>
      <c r="L2083" s="18">
        <v>15161</v>
      </c>
      <c r="M2083" s="20">
        <v>0.205634</v>
      </c>
      <c r="N2083" s="18">
        <v>8</v>
      </c>
      <c r="O2083" s="18">
        <v>1</v>
      </c>
      <c r="P2083" t="s" s="19">
        <v>35</v>
      </c>
      <c r="Q2083" t="s" s="19">
        <v>35</v>
      </c>
      <c r="R2083" t="s" s="19">
        <v>35</v>
      </c>
      <c r="S2083" t="s" s="19">
        <v>35</v>
      </c>
      <c r="T2083" t="s" s="19">
        <v>35</v>
      </c>
      <c r="U2083" t="s" s="19">
        <v>35</v>
      </c>
      <c r="V2083" t="s" s="19">
        <v>35</v>
      </c>
      <c r="W2083" t="s" s="19">
        <v>35</v>
      </c>
    </row>
    <row r="2084" ht="20.05" customHeight="1">
      <c r="A2084" s="15">
        <v>131</v>
      </c>
      <c r="B2084" t="s" s="16">
        <f>CONCATENATE($A2084,C2084,G2084,S2084,R2084)</f>
        <v>2388</v>
      </c>
      <c r="C2084" t="s" s="17">
        <v>37</v>
      </c>
      <c r="D2084" s="18">
        <v>5</v>
      </c>
      <c r="E2084" t="s" s="19">
        <v>2386</v>
      </c>
      <c r="F2084" s="18">
        <v>0</v>
      </c>
      <c r="G2084" s="18">
        <v>0</v>
      </c>
      <c r="H2084" t="s" s="19">
        <v>33</v>
      </c>
      <c r="I2084" t="s" s="19">
        <v>2387</v>
      </c>
      <c r="J2084" s="18">
        <v>9828</v>
      </c>
      <c r="K2084" s="18">
        <v>4924</v>
      </c>
      <c r="L2084" s="18">
        <v>15161</v>
      </c>
      <c r="M2084" s="20">
        <v>0.675875</v>
      </c>
      <c r="N2084" s="18">
        <v>8</v>
      </c>
      <c r="O2084" s="18">
        <v>1</v>
      </c>
      <c r="P2084" s="18">
        <v>6</v>
      </c>
      <c r="Q2084" s="18">
        <v>5</v>
      </c>
      <c r="R2084" s="18">
        <v>1</v>
      </c>
      <c r="S2084" t="s" s="19">
        <v>38</v>
      </c>
      <c r="T2084" s="18">
        <v>0</v>
      </c>
      <c r="U2084" s="18">
        <v>0</v>
      </c>
      <c r="V2084" s="18">
        <v>100000</v>
      </c>
      <c r="W2084" t="s" s="19">
        <v>39</v>
      </c>
    </row>
    <row r="2085" ht="20.05" customHeight="1">
      <c r="A2085" s="15">
        <v>131</v>
      </c>
      <c r="B2085" t="s" s="16">
        <f>CONCATENATE($A2085,C2085,G2085,S2085,R2085)</f>
        <v>2389</v>
      </c>
      <c r="C2085" t="s" s="17">
        <v>37</v>
      </c>
      <c r="D2085" s="18">
        <v>5</v>
      </c>
      <c r="E2085" t="s" s="19">
        <v>2386</v>
      </c>
      <c r="F2085" s="18">
        <v>0</v>
      </c>
      <c r="G2085" s="18">
        <v>0</v>
      </c>
      <c r="H2085" t="s" s="19">
        <v>33</v>
      </c>
      <c r="I2085" t="s" s="19">
        <v>2387</v>
      </c>
      <c r="J2085" s="18">
        <v>9828</v>
      </c>
      <c r="K2085" s="18">
        <v>4924</v>
      </c>
      <c r="L2085" s="18">
        <v>15161</v>
      </c>
      <c r="M2085" s="20">
        <v>0.400657</v>
      </c>
      <c r="N2085" s="18">
        <v>8</v>
      </c>
      <c r="O2085" s="18">
        <v>1</v>
      </c>
      <c r="P2085" s="18">
        <v>4</v>
      </c>
      <c r="Q2085" s="18">
        <v>3</v>
      </c>
      <c r="R2085" s="18">
        <v>3</v>
      </c>
      <c r="S2085" t="s" s="19">
        <v>38</v>
      </c>
      <c r="T2085" s="18">
        <v>0</v>
      </c>
      <c r="U2085" s="18">
        <v>0</v>
      </c>
      <c r="V2085" s="18">
        <v>100000</v>
      </c>
      <c r="W2085" t="s" s="19">
        <v>39</v>
      </c>
    </row>
    <row r="2086" ht="20.05" customHeight="1">
      <c r="A2086" s="15">
        <v>131</v>
      </c>
      <c r="B2086" t="s" s="16">
        <f>CONCATENATE($A2086,C2086,G2086,S2086,R2086)</f>
        <v>2390</v>
      </c>
      <c r="C2086" t="s" s="17">
        <v>37</v>
      </c>
      <c r="D2086" s="18">
        <v>5</v>
      </c>
      <c r="E2086" t="s" s="19">
        <v>2386</v>
      </c>
      <c r="F2086" s="18">
        <v>0</v>
      </c>
      <c r="G2086" s="18">
        <v>0</v>
      </c>
      <c r="H2086" t="s" s="19">
        <v>33</v>
      </c>
      <c r="I2086" t="s" s="19">
        <v>2387</v>
      </c>
      <c r="J2086" s="18">
        <v>9828</v>
      </c>
      <c r="K2086" s="18">
        <v>4924</v>
      </c>
      <c r="L2086" s="18">
        <v>15161</v>
      </c>
      <c r="M2086" s="20">
        <v>0.227101</v>
      </c>
      <c r="N2086" s="18">
        <v>8</v>
      </c>
      <c r="O2086" s="18">
        <v>1</v>
      </c>
      <c r="P2086" s="18">
        <v>3</v>
      </c>
      <c r="Q2086" s="18">
        <v>2</v>
      </c>
      <c r="R2086" s="18">
        <v>5</v>
      </c>
      <c r="S2086" t="s" s="19">
        <v>38</v>
      </c>
      <c r="T2086" s="18">
        <v>0</v>
      </c>
      <c r="U2086" s="18">
        <v>0</v>
      </c>
      <c r="V2086" s="18">
        <v>100000</v>
      </c>
      <c r="W2086" t="s" s="19">
        <v>39</v>
      </c>
    </row>
    <row r="2087" ht="20.05" customHeight="1">
      <c r="A2087" s="15">
        <v>131</v>
      </c>
      <c r="B2087" t="s" s="16">
        <f>CONCATENATE($A2087,C2087,G2087,S2087,R2087)</f>
        <v>2391</v>
      </c>
      <c r="C2087" t="s" s="17">
        <v>37</v>
      </c>
      <c r="D2087" s="18">
        <v>5</v>
      </c>
      <c r="E2087" t="s" s="19">
        <v>2386</v>
      </c>
      <c r="F2087" s="18">
        <v>0</v>
      </c>
      <c r="G2087" s="18">
        <v>0</v>
      </c>
      <c r="H2087" t="s" s="19">
        <v>33</v>
      </c>
      <c r="I2087" t="s" s="19">
        <v>2387</v>
      </c>
      <c r="J2087" s="18">
        <v>9828</v>
      </c>
      <c r="K2087" s="18">
        <v>4924</v>
      </c>
      <c r="L2087" s="18">
        <v>15161</v>
      </c>
      <c r="M2087" s="20">
        <v>0.676818</v>
      </c>
      <c r="N2087" s="18">
        <v>8</v>
      </c>
      <c r="O2087" s="18">
        <v>1</v>
      </c>
      <c r="P2087" s="18">
        <v>6</v>
      </c>
      <c r="Q2087" s="18">
        <v>5</v>
      </c>
      <c r="R2087" s="18">
        <v>1</v>
      </c>
      <c r="S2087" t="s" s="19">
        <v>43</v>
      </c>
      <c r="T2087" s="18">
        <v>0</v>
      </c>
      <c r="U2087" s="18">
        <v>0</v>
      </c>
      <c r="V2087" s="18">
        <v>100000</v>
      </c>
      <c r="W2087" t="s" s="19">
        <v>39</v>
      </c>
    </row>
    <row r="2088" ht="20.05" customHeight="1">
      <c r="A2088" s="15">
        <v>131</v>
      </c>
      <c r="B2088" t="s" s="16">
        <f>CONCATENATE($A2088,C2088,G2088,S2088,R2088)</f>
        <v>2392</v>
      </c>
      <c r="C2088" t="s" s="17">
        <v>37</v>
      </c>
      <c r="D2088" s="18">
        <v>5</v>
      </c>
      <c r="E2088" t="s" s="19">
        <v>2386</v>
      </c>
      <c r="F2088" s="18">
        <v>0</v>
      </c>
      <c r="G2088" s="18">
        <v>0</v>
      </c>
      <c r="H2088" t="s" s="19">
        <v>33</v>
      </c>
      <c r="I2088" t="s" s="19">
        <v>2387</v>
      </c>
      <c r="J2088" s="18">
        <v>9828</v>
      </c>
      <c r="K2088" s="18">
        <v>4924</v>
      </c>
      <c r="L2088" s="18">
        <v>15161</v>
      </c>
      <c r="M2088" s="20">
        <v>0.407169</v>
      </c>
      <c r="N2088" s="18">
        <v>8</v>
      </c>
      <c r="O2088" s="18">
        <v>1</v>
      </c>
      <c r="P2088" s="18">
        <v>4</v>
      </c>
      <c r="Q2088" s="18">
        <v>3</v>
      </c>
      <c r="R2088" s="18">
        <v>3</v>
      </c>
      <c r="S2088" t="s" s="19">
        <v>43</v>
      </c>
      <c r="T2088" s="18">
        <v>0</v>
      </c>
      <c r="U2088" s="18">
        <v>0</v>
      </c>
      <c r="V2088" s="18">
        <v>100000</v>
      </c>
      <c r="W2088" t="s" s="19">
        <v>39</v>
      </c>
    </row>
    <row r="2089" ht="20.05" customHeight="1">
      <c r="A2089" s="15">
        <v>131</v>
      </c>
      <c r="B2089" t="s" s="16">
        <f>CONCATENATE($A2089,C2089,G2089,S2089,R2089)</f>
        <v>2393</v>
      </c>
      <c r="C2089" t="s" s="17">
        <v>37</v>
      </c>
      <c r="D2089" s="18">
        <v>5</v>
      </c>
      <c r="E2089" t="s" s="19">
        <v>2386</v>
      </c>
      <c r="F2089" s="18">
        <v>0</v>
      </c>
      <c r="G2089" s="18">
        <v>0</v>
      </c>
      <c r="H2089" t="s" s="19">
        <v>33</v>
      </c>
      <c r="I2089" t="s" s="19">
        <v>2387</v>
      </c>
      <c r="J2089" s="18">
        <v>9828</v>
      </c>
      <c r="K2089" s="18">
        <v>4924</v>
      </c>
      <c r="L2089" s="18">
        <v>15161</v>
      </c>
      <c r="M2089" s="20">
        <v>0.229852</v>
      </c>
      <c r="N2089" s="18">
        <v>8</v>
      </c>
      <c r="O2089" s="18">
        <v>1</v>
      </c>
      <c r="P2089" s="18">
        <v>3</v>
      </c>
      <c r="Q2089" s="18">
        <v>2</v>
      </c>
      <c r="R2089" s="18">
        <v>5</v>
      </c>
      <c r="S2089" t="s" s="19">
        <v>43</v>
      </c>
      <c r="T2089" s="18">
        <v>0</v>
      </c>
      <c r="U2089" s="18">
        <v>0</v>
      </c>
      <c r="V2089" s="18">
        <v>100000</v>
      </c>
      <c r="W2089" t="s" s="19">
        <v>39</v>
      </c>
    </row>
    <row r="2090" ht="20.05" customHeight="1">
      <c r="A2090" s="15">
        <v>131</v>
      </c>
      <c r="B2090" t="s" s="16">
        <f>CONCATENATE($A2090,C2090,G2090,S2090,R2090)</f>
        <v>2394</v>
      </c>
      <c r="C2090" t="s" s="17">
        <v>37</v>
      </c>
      <c r="D2090" s="18">
        <v>5</v>
      </c>
      <c r="E2090" t="s" s="19">
        <v>2386</v>
      </c>
      <c r="F2090" s="18">
        <v>0</v>
      </c>
      <c r="G2090" s="18">
        <v>0</v>
      </c>
      <c r="H2090" t="s" s="19">
        <v>33</v>
      </c>
      <c r="I2090" t="s" s="19">
        <v>2387</v>
      </c>
      <c r="J2090" s="18">
        <v>9828</v>
      </c>
      <c r="K2090" s="18">
        <v>4924</v>
      </c>
      <c r="L2090" s="18">
        <v>15161</v>
      </c>
      <c r="M2090" s="20">
        <v>0.678978</v>
      </c>
      <c r="N2090" s="18">
        <v>8</v>
      </c>
      <c r="O2090" s="18">
        <v>1</v>
      </c>
      <c r="P2090" s="18">
        <v>6</v>
      </c>
      <c r="Q2090" s="18">
        <v>5</v>
      </c>
      <c r="R2090" s="18">
        <v>1</v>
      </c>
      <c r="S2090" t="s" s="19">
        <v>47</v>
      </c>
      <c r="T2090" s="18">
        <v>0</v>
      </c>
      <c r="U2090" s="18">
        <v>0</v>
      </c>
      <c r="V2090" s="18">
        <v>100000</v>
      </c>
      <c r="W2090" t="s" s="19">
        <v>39</v>
      </c>
    </row>
    <row r="2091" ht="20.05" customHeight="1">
      <c r="A2091" s="15">
        <v>131</v>
      </c>
      <c r="B2091" t="s" s="16">
        <f>CONCATENATE($A2091,C2091,G2091,S2091,R2091)</f>
        <v>2395</v>
      </c>
      <c r="C2091" t="s" s="17">
        <v>37</v>
      </c>
      <c r="D2091" s="18">
        <v>5</v>
      </c>
      <c r="E2091" t="s" s="19">
        <v>2386</v>
      </c>
      <c r="F2091" s="18">
        <v>0</v>
      </c>
      <c r="G2091" s="18">
        <v>0</v>
      </c>
      <c r="H2091" t="s" s="19">
        <v>33</v>
      </c>
      <c r="I2091" t="s" s="19">
        <v>2387</v>
      </c>
      <c r="J2091" s="18">
        <v>9828</v>
      </c>
      <c r="K2091" s="18">
        <v>4924</v>
      </c>
      <c r="L2091" s="18">
        <v>15161</v>
      </c>
      <c r="M2091" s="20">
        <v>0.40955</v>
      </c>
      <c r="N2091" s="18">
        <v>8</v>
      </c>
      <c r="O2091" s="18">
        <v>1</v>
      </c>
      <c r="P2091" s="18">
        <v>4</v>
      </c>
      <c r="Q2091" s="18">
        <v>3</v>
      </c>
      <c r="R2091" s="18">
        <v>3</v>
      </c>
      <c r="S2091" t="s" s="19">
        <v>47</v>
      </c>
      <c r="T2091" s="18">
        <v>0</v>
      </c>
      <c r="U2091" s="18">
        <v>0</v>
      </c>
      <c r="V2091" s="18">
        <v>100000</v>
      </c>
      <c r="W2091" t="s" s="19">
        <v>39</v>
      </c>
    </row>
    <row r="2092" ht="20.05" customHeight="1">
      <c r="A2092" s="15">
        <v>131</v>
      </c>
      <c r="B2092" t="s" s="16">
        <f>CONCATENATE($A2092,C2092,G2092,S2092,R2092)</f>
        <v>2396</v>
      </c>
      <c r="C2092" t="s" s="17">
        <v>37</v>
      </c>
      <c r="D2092" s="18">
        <v>5</v>
      </c>
      <c r="E2092" t="s" s="19">
        <v>2386</v>
      </c>
      <c r="F2092" s="18">
        <v>0</v>
      </c>
      <c r="G2092" s="18">
        <v>0</v>
      </c>
      <c r="H2092" t="s" s="19">
        <v>33</v>
      </c>
      <c r="I2092" t="s" s="19">
        <v>2387</v>
      </c>
      <c r="J2092" s="18">
        <v>9828</v>
      </c>
      <c r="K2092" s="18">
        <v>4924</v>
      </c>
      <c r="L2092" s="18">
        <v>15161</v>
      </c>
      <c r="M2092" s="20">
        <v>0.228712</v>
      </c>
      <c r="N2092" s="18">
        <v>8</v>
      </c>
      <c r="O2092" s="18">
        <v>1</v>
      </c>
      <c r="P2092" s="18">
        <v>3</v>
      </c>
      <c r="Q2092" s="18">
        <v>2</v>
      </c>
      <c r="R2092" s="18">
        <v>5</v>
      </c>
      <c r="S2092" t="s" s="19">
        <v>47</v>
      </c>
      <c r="T2092" s="18">
        <v>0</v>
      </c>
      <c r="U2092" s="18">
        <v>0</v>
      </c>
      <c r="V2092" s="18">
        <v>100000</v>
      </c>
      <c r="W2092" t="s" s="19">
        <v>39</v>
      </c>
    </row>
    <row r="2093" ht="20.05" customHeight="1">
      <c r="A2093" s="15">
        <v>131</v>
      </c>
      <c r="B2093" t="s" s="16">
        <f>CONCATENATE($A2093,C2093,G2093,S2093,R2093)</f>
        <v>2397</v>
      </c>
      <c r="C2093" t="s" s="17">
        <v>31</v>
      </c>
      <c r="D2093" s="18">
        <v>5</v>
      </c>
      <c r="E2093" t="s" s="19">
        <v>2386</v>
      </c>
      <c r="F2093" s="18">
        <v>0</v>
      </c>
      <c r="G2093" s="18">
        <v>1</v>
      </c>
      <c r="H2093" t="s" s="19">
        <v>33</v>
      </c>
      <c r="I2093" t="s" s="19">
        <v>2387</v>
      </c>
      <c r="J2093" s="18">
        <v>9844</v>
      </c>
      <c r="K2093" s="18">
        <v>4940</v>
      </c>
      <c r="L2093" s="18">
        <v>15193</v>
      </c>
      <c r="M2093" s="20">
        <v>0.208859</v>
      </c>
      <c r="N2093" s="18">
        <v>8</v>
      </c>
      <c r="O2093" s="18">
        <v>1</v>
      </c>
      <c r="P2093" t="s" s="19">
        <v>35</v>
      </c>
      <c r="Q2093" t="s" s="19">
        <v>35</v>
      </c>
      <c r="R2093" t="s" s="19">
        <v>35</v>
      </c>
      <c r="S2093" t="s" s="19">
        <v>35</v>
      </c>
      <c r="T2093" t="s" s="19">
        <v>35</v>
      </c>
      <c r="U2093" t="s" s="19">
        <v>35</v>
      </c>
      <c r="V2093" t="s" s="19">
        <v>35</v>
      </c>
      <c r="W2093" t="s" s="19">
        <v>35</v>
      </c>
    </row>
    <row r="2094" ht="20.05" customHeight="1">
      <c r="A2094" s="15">
        <v>131</v>
      </c>
      <c r="B2094" t="s" s="16">
        <f>CONCATENATE($A2094,C2094,G2094,S2094,R2094)</f>
        <v>2398</v>
      </c>
      <c r="C2094" t="s" s="17">
        <v>52</v>
      </c>
      <c r="D2094" s="18">
        <v>5</v>
      </c>
      <c r="E2094" t="s" s="19">
        <v>2386</v>
      </c>
      <c r="F2094" s="18">
        <v>0</v>
      </c>
      <c r="G2094" s="18">
        <v>1</v>
      </c>
      <c r="H2094" t="s" s="19">
        <v>33</v>
      </c>
      <c r="I2094" t="s" s="19">
        <v>1807</v>
      </c>
      <c r="J2094" s="18">
        <v>1712</v>
      </c>
      <c r="K2094" s="18">
        <v>866</v>
      </c>
      <c r="L2094" s="18">
        <v>1846</v>
      </c>
      <c r="M2094" s="20">
        <v>2.87853</v>
      </c>
      <c r="N2094" s="18">
        <v>8</v>
      </c>
      <c r="O2094" s="18">
        <v>1</v>
      </c>
      <c r="P2094" t="s" s="19">
        <v>35</v>
      </c>
      <c r="Q2094" t="s" s="19">
        <v>35</v>
      </c>
      <c r="R2094" t="s" s="19">
        <v>35</v>
      </c>
      <c r="S2094" t="s" s="19">
        <v>35</v>
      </c>
      <c r="T2094" t="s" s="19">
        <v>35</v>
      </c>
      <c r="U2094" t="s" s="19">
        <v>35</v>
      </c>
      <c r="V2094" t="s" s="19">
        <v>35</v>
      </c>
      <c r="W2094" t="s" s="19">
        <v>35</v>
      </c>
    </row>
    <row r="2095" ht="20.05" customHeight="1">
      <c r="A2095" s="15">
        <v>131</v>
      </c>
      <c r="B2095" t="s" s="16">
        <f>CONCATENATE($A2095,C2095,G2095,S2095,R2095)</f>
        <v>2399</v>
      </c>
      <c r="C2095" t="s" s="17">
        <v>37</v>
      </c>
      <c r="D2095" s="18">
        <v>5</v>
      </c>
      <c r="E2095" t="s" s="19">
        <v>2386</v>
      </c>
      <c r="F2095" s="18">
        <v>0</v>
      </c>
      <c r="G2095" s="18">
        <v>1</v>
      </c>
      <c r="H2095" t="s" s="19">
        <v>33</v>
      </c>
      <c r="I2095" t="s" s="19">
        <v>2387</v>
      </c>
      <c r="J2095" s="18">
        <v>9828</v>
      </c>
      <c r="K2095" s="18">
        <v>4924</v>
      </c>
      <c r="L2095" s="18">
        <v>15161</v>
      </c>
      <c r="M2095" s="20">
        <v>0.406886</v>
      </c>
      <c r="N2095" s="18">
        <v>8</v>
      </c>
      <c r="O2095" s="18">
        <v>1</v>
      </c>
      <c r="P2095" s="18">
        <v>4</v>
      </c>
      <c r="Q2095" s="18">
        <v>3</v>
      </c>
      <c r="R2095" s="18">
        <v>3</v>
      </c>
      <c r="S2095" t="s" s="19">
        <v>43</v>
      </c>
      <c r="T2095" s="18">
        <v>0</v>
      </c>
      <c r="U2095" s="18">
        <v>0</v>
      </c>
      <c r="V2095" s="18">
        <v>100000</v>
      </c>
      <c r="W2095" t="s" s="19">
        <v>55</v>
      </c>
    </row>
    <row r="2096" ht="20.05" customHeight="1">
      <c r="A2096" s="15">
        <v>131</v>
      </c>
      <c r="B2096" t="s" s="16">
        <f>CONCATENATE($A2096,C2096,G2096,S2096,R2096)</f>
        <v>2400</v>
      </c>
      <c r="C2096" t="s" s="17">
        <v>57</v>
      </c>
      <c r="D2096" s="18">
        <v>5</v>
      </c>
      <c r="E2096" t="s" s="19">
        <v>2386</v>
      </c>
      <c r="F2096" s="18">
        <v>0</v>
      </c>
      <c r="G2096" s="18">
        <v>0</v>
      </c>
      <c r="H2096" t="s" s="19">
        <v>80</v>
      </c>
      <c r="I2096" t="s" s="19">
        <v>1810</v>
      </c>
      <c r="J2096" s="18">
        <v>9208</v>
      </c>
      <c r="K2096" s="18">
        <v>4614</v>
      </c>
      <c r="L2096" s="18">
        <v>13986</v>
      </c>
      <c r="M2096" s="20">
        <v>3.25705</v>
      </c>
      <c r="N2096" s="18">
        <v>4</v>
      </c>
      <c r="O2096" s="18">
        <v>1</v>
      </c>
      <c r="P2096" t="s" s="19">
        <v>35</v>
      </c>
      <c r="Q2096" t="s" s="19">
        <v>35</v>
      </c>
      <c r="R2096" t="s" s="19">
        <v>35</v>
      </c>
      <c r="S2096" t="s" s="19">
        <v>35</v>
      </c>
      <c r="T2096" t="s" s="19">
        <v>35</v>
      </c>
      <c r="U2096" t="s" s="19">
        <v>35</v>
      </c>
      <c r="V2096" t="s" s="19">
        <v>35</v>
      </c>
      <c r="W2096" t="s" s="19">
        <v>35</v>
      </c>
    </row>
    <row r="2097" ht="20.05" customHeight="1">
      <c r="A2097" s="15">
        <v>131</v>
      </c>
      <c r="B2097" t="s" s="16">
        <f>CONCATENATE($A2097,C2097,G2097,S2097,R2097)</f>
        <v>2401</v>
      </c>
      <c r="C2097" t="s" s="17">
        <v>60</v>
      </c>
      <c r="D2097" s="18">
        <v>5</v>
      </c>
      <c r="E2097" t="s" s="19">
        <v>2386</v>
      </c>
      <c r="F2097" s="18">
        <v>0</v>
      </c>
      <c r="G2097" s="18">
        <v>0</v>
      </c>
      <c r="H2097" t="s" s="19">
        <v>80</v>
      </c>
      <c r="I2097" t="s" s="19">
        <v>1810</v>
      </c>
      <c r="J2097" s="18">
        <v>9208</v>
      </c>
      <c r="K2097" s="18">
        <v>4614</v>
      </c>
      <c r="L2097" s="18">
        <v>13986</v>
      </c>
      <c r="M2097" s="20">
        <v>1.30342</v>
      </c>
      <c r="N2097" s="18">
        <v>4</v>
      </c>
      <c r="O2097" s="18">
        <v>1</v>
      </c>
      <c r="P2097" t="s" s="19">
        <v>35</v>
      </c>
      <c r="Q2097" t="s" s="19">
        <v>35</v>
      </c>
      <c r="R2097" t="s" s="19">
        <v>35</v>
      </c>
      <c r="S2097" t="s" s="19">
        <v>35</v>
      </c>
      <c r="T2097" t="s" s="19">
        <v>35</v>
      </c>
      <c r="U2097" t="s" s="19">
        <v>35</v>
      </c>
      <c r="V2097" t="s" s="19">
        <v>35</v>
      </c>
      <c r="W2097" t="s" s="19">
        <v>35</v>
      </c>
    </row>
    <row r="2098" ht="20.05" customHeight="1">
      <c r="A2098" s="15">
        <v>131</v>
      </c>
      <c r="B2098" t="s" s="16">
        <f>CONCATENATE($A2098,C2098,G2098,S2098,R2098)</f>
        <v>2402</v>
      </c>
      <c r="C2098" t="s" s="17">
        <v>62</v>
      </c>
      <c r="D2098" s="18">
        <v>5</v>
      </c>
      <c r="E2098" t="s" s="19">
        <v>2386</v>
      </c>
      <c r="F2098" s="18">
        <v>0</v>
      </c>
      <c r="G2098" s="18">
        <v>0</v>
      </c>
      <c r="H2098" t="s" s="19">
        <v>80</v>
      </c>
      <c r="I2098" t="s" s="19">
        <v>1810</v>
      </c>
      <c r="J2098" s="18">
        <v>11504</v>
      </c>
      <c r="K2098" s="18">
        <v>5762</v>
      </c>
      <c r="L2098" s="18">
        <v>18350</v>
      </c>
      <c r="M2098" s="20">
        <v>613.544</v>
      </c>
      <c r="N2098" s="18">
        <v>4</v>
      </c>
      <c r="O2098" s="18">
        <v>1</v>
      </c>
      <c r="P2098" t="s" s="19">
        <v>35</v>
      </c>
      <c r="Q2098" t="s" s="19">
        <v>35</v>
      </c>
      <c r="R2098" t="s" s="19">
        <v>35</v>
      </c>
      <c r="S2098" t="s" s="19">
        <v>35</v>
      </c>
      <c r="T2098" t="s" s="19">
        <v>35</v>
      </c>
      <c r="U2098" t="s" s="19">
        <v>35</v>
      </c>
      <c r="V2098" t="s" s="19">
        <v>35</v>
      </c>
      <c r="W2098" t="s" s="19">
        <v>35</v>
      </c>
    </row>
    <row r="2099" ht="20.05" customHeight="1">
      <c r="A2099" s="15">
        <v>132</v>
      </c>
      <c r="B2099" t="s" s="16">
        <f>CONCATENATE($A2099,C2099,G2099,S2099,R2099)</f>
        <v>2403</v>
      </c>
      <c r="C2099" t="s" s="17">
        <v>31</v>
      </c>
      <c r="D2099" s="18">
        <v>5</v>
      </c>
      <c r="E2099" t="s" s="19">
        <v>2404</v>
      </c>
      <c r="F2099" s="18">
        <v>0</v>
      </c>
      <c r="G2099" s="18">
        <v>0</v>
      </c>
      <c r="H2099" t="s" s="19">
        <v>33</v>
      </c>
      <c r="I2099" t="s" s="19">
        <v>2367</v>
      </c>
      <c r="J2099" s="18">
        <v>9424</v>
      </c>
      <c r="K2099" s="18">
        <v>4722</v>
      </c>
      <c r="L2099" s="18">
        <v>14350</v>
      </c>
      <c r="M2099" s="20">
        <v>0.189586</v>
      </c>
      <c r="N2099" s="18">
        <v>8</v>
      </c>
      <c r="O2099" s="18">
        <v>1</v>
      </c>
      <c r="P2099" t="s" s="19">
        <v>35</v>
      </c>
      <c r="Q2099" t="s" s="19">
        <v>35</v>
      </c>
      <c r="R2099" t="s" s="19">
        <v>35</v>
      </c>
      <c r="S2099" t="s" s="19">
        <v>35</v>
      </c>
      <c r="T2099" t="s" s="19">
        <v>35</v>
      </c>
      <c r="U2099" t="s" s="19">
        <v>35</v>
      </c>
      <c r="V2099" t="s" s="19">
        <v>35</v>
      </c>
      <c r="W2099" t="s" s="19">
        <v>35</v>
      </c>
    </row>
    <row r="2100" ht="20.05" customHeight="1">
      <c r="A2100" s="15">
        <v>132</v>
      </c>
      <c r="B2100" t="s" s="16">
        <f>CONCATENATE($A2100,C2100,G2100,S2100,R2100)</f>
        <v>2405</v>
      </c>
      <c r="C2100" t="s" s="17">
        <v>37</v>
      </c>
      <c r="D2100" s="18">
        <v>5</v>
      </c>
      <c r="E2100" t="s" s="19">
        <v>2404</v>
      </c>
      <c r="F2100" s="18">
        <v>0</v>
      </c>
      <c r="G2100" s="18">
        <v>0</v>
      </c>
      <c r="H2100" t="s" s="19">
        <v>33</v>
      </c>
      <c r="I2100" t="s" s="19">
        <v>2367</v>
      </c>
      <c r="J2100" s="18">
        <v>9424</v>
      </c>
      <c r="K2100" s="18">
        <v>4722</v>
      </c>
      <c r="L2100" s="18">
        <v>14350</v>
      </c>
      <c r="M2100" s="20">
        <v>0.478797</v>
      </c>
      <c r="N2100" s="18">
        <v>8</v>
      </c>
      <c r="O2100" s="18">
        <v>1</v>
      </c>
      <c r="P2100" s="18">
        <v>5</v>
      </c>
      <c r="Q2100" s="18">
        <v>4</v>
      </c>
      <c r="R2100" s="18">
        <v>1</v>
      </c>
      <c r="S2100" t="s" s="19">
        <v>38</v>
      </c>
      <c r="T2100" s="18">
        <v>0</v>
      </c>
      <c r="U2100" s="18">
        <v>0</v>
      </c>
      <c r="V2100" s="18">
        <v>100000</v>
      </c>
      <c r="W2100" t="s" s="19">
        <v>39</v>
      </c>
    </row>
    <row r="2101" ht="20.05" customHeight="1">
      <c r="A2101" s="15">
        <v>132</v>
      </c>
      <c r="B2101" t="s" s="16">
        <f>CONCATENATE($A2101,C2101,G2101,S2101,R2101)</f>
        <v>2406</v>
      </c>
      <c r="C2101" t="s" s="17">
        <v>37</v>
      </c>
      <c r="D2101" s="18">
        <v>5</v>
      </c>
      <c r="E2101" t="s" s="19">
        <v>2404</v>
      </c>
      <c r="F2101" s="18">
        <v>0</v>
      </c>
      <c r="G2101" s="18">
        <v>0</v>
      </c>
      <c r="H2101" t="s" s="19">
        <v>33</v>
      </c>
      <c r="I2101" t="s" s="19">
        <v>2367</v>
      </c>
      <c r="J2101" s="18">
        <v>9424</v>
      </c>
      <c r="K2101" s="18">
        <v>4722</v>
      </c>
      <c r="L2101" s="18">
        <v>14350</v>
      </c>
      <c r="M2101" s="20">
        <v>0.212625</v>
      </c>
      <c r="N2101" s="18">
        <v>8</v>
      </c>
      <c r="O2101" s="18">
        <v>1</v>
      </c>
      <c r="P2101" s="18">
        <v>3</v>
      </c>
      <c r="Q2101" s="18">
        <v>2</v>
      </c>
      <c r="R2101" s="18">
        <v>3</v>
      </c>
      <c r="S2101" t="s" s="19">
        <v>38</v>
      </c>
      <c r="T2101" s="18">
        <v>0</v>
      </c>
      <c r="U2101" s="18">
        <v>0</v>
      </c>
      <c r="V2101" s="18">
        <v>100000</v>
      </c>
      <c r="W2101" t="s" s="19">
        <v>39</v>
      </c>
    </row>
    <row r="2102" ht="20.05" customHeight="1">
      <c r="A2102" s="15">
        <v>132</v>
      </c>
      <c r="B2102" t="s" s="16">
        <f>CONCATENATE($A2102,C2102,G2102,S2102,R2102)</f>
        <v>2407</v>
      </c>
      <c r="C2102" t="s" s="17">
        <v>37</v>
      </c>
      <c r="D2102" s="18">
        <v>5</v>
      </c>
      <c r="E2102" t="s" s="19">
        <v>2404</v>
      </c>
      <c r="F2102" s="18">
        <v>0</v>
      </c>
      <c r="G2102" s="18">
        <v>0</v>
      </c>
      <c r="H2102" t="s" s="19">
        <v>33</v>
      </c>
      <c r="I2102" t="s" s="19">
        <v>2367</v>
      </c>
      <c r="J2102" s="18">
        <v>9424</v>
      </c>
      <c r="K2102" s="18">
        <v>4722</v>
      </c>
      <c r="L2102" s="18">
        <v>14350</v>
      </c>
      <c r="M2102" s="20">
        <v>0.211368</v>
      </c>
      <c r="N2102" s="18">
        <v>8</v>
      </c>
      <c r="O2102" s="18">
        <v>1</v>
      </c>
      <c r="P2102" s="18">
        <v>3</v>
      </c>
      <c r="Q2102" s="18">
        <v>2</v>
      </c>
      <c r="R2102" s="18">
        <v>5</v>
      </c>
      <c r="S2102" t="s" s="19">
        <v>38</v>
      </c>
      <c r="T2102" s="18">
        <v>0</v>
      </c>
      <c r="U2102" s="18">
        <v>0</v>
      </c>
      <c r="V2102" s="18">
        <v>100000</v>
      </c>
      <c r="W2102" t="s" s="19">
        <v>39</v>
      </c>
    </row>
    <row r="2103" ht="20.05" customHeight="1">
      <c r="A2103" s="15">
        <v>132</v>
      </c>
      <c r="B2103" t="s" s="16">
        <f>CONCATENATE($A2103,C2103,G2103,S2103,R2103)</f>
        <v>2408</v>
      </c>
      <c r="C2103" t="s" s="17">
        <v>37</v>
      </c>
      <c r="D2103" s="18">
        <v>5</v>
      </c>
      <c r="E2103" t="s" s="19">
        <v>2404</v>
      </c>
      <c r="F2103" s="18">
        <v>0</v>
      </c>
      <c r="G2103" s="18">
        <v>0</v>
      </c>
      <c r="H2103" t="s" s="19">
        <v>33</v>
      </c>
      <c r="I2103" t="s" s="19">
        <v>2367</v>
      </c>
      <c r="J2103" s="18">
        <v>9424</v>
      </c>
      <c r="K2103" s="18">
        <v>4722</v>
      </c>
      <c r="L2103" s="18">
        <v>14350</v>
      </c>
      <c r="M2103" s="20">
        <v>0.48178</v>
      </c>
      <c r="N2103" s="18">
        <v>8</v>
      </c>
      <c r="O2103" s="18">
        <v>1</v>
      </c>
      <c r="P2103" s="18">
        <v>5</v>
      </c>
      <c r="Q2103" s="18">
        <v>4</v>
      </c>
      <c r="R2103" s="18">
        <v>1</v>
      </c>
      <c r="S2103" t="s" s="19">
        <v>43</v>
      </c>
      <c r="T2103" s="18">
        <v>0</v>
      </c>
      <c r="U2103" s="18">
        <v>0</v>
      </c>
      <c r="V2103" s="18">
        <v>100000</v>
      </c>
      <c r="W2103" t="s" s="19">
        <v>39</v>
      </c>
    </row>
    <row r="2104" ht="20.05" customHeight="1">
      <c r="A2104" s="15">
        <v>132</v>
      </c>
      <c r="B2104" t="s" s="16">
        <f>CONCATENATE($A2104,C2104,G2104,S2104,R2104)</f>
        <v>2409</v>
      </c>
      <c r="C2104" t="s" s="17">
        <v>37</v>
      </c>
      <c r="D2104" s="18">
        <v>5</v>
      </c>
      <c r="E2104" t="s" s="19">
        <v>2404</v>
      </c>
      <c r="F2104" s="18">
        <v>0</v>
      </c>
      <c r="G2104" s="18">
        <v>0</v>
      </c>
      <c r="H2104" t="s" s="19">
        <v>33</v>
      </c>
      <c r="I2104" t="s" s="19">
        <v>2367</v>
      </c>
      <c r="J2104" s="18">
        <v>9424</v>
      </c>
      <c r="K2104" s="18">
        <v>4722</v>
      </c>
      <c r="L2104" s="18">
        <v>14350</v>
      </c>
      <c r="M2104" s="20">
        <v>0.211578</v>
      </c>
      <c r="N2104" s="18">
        <v>8</v>
      </c>
      <c r="O2104" s="18">
        <v>1</v>
      </c>
      <c r="P2104" s="18">
        <v>3</v>
      </c>
      <c r="Q2104" s="18">
        <v>2</v>
      </c>
      <c r="R2104" s="18">
        <v>3</v>
      </c>
      <c r="S2104" t="s" s="19">
        <v>43</v>
      </c>
      <c r="T2104" s="18">
        <v>0</v>
      </c>
      <c r="U2104" s="18">
        <v>0</v>
      </c>
      <c r="V2104" s="18">
        <v>100000</v>
      </c>
      <c r="W2104" t="s" s="19">
        <v>39</v>
      </c>
    </row>
    <row r="2105" ht="20.05" customHeight="1">
      <c r="A2105" s="15">
        <v>132</v>
      </c>
      <c r="B2105" t="s" s="16">
        <f>CONCATENATE($A2105,C2105,G2105,S2105,R2105)</f>
        <v>2410</v>
      </c>
      <c r="C2105" t="s" s="17">
        <v>37</v>
      </c>
      <c r="D2105" s="18">
        <v>5</v>
      </c>
      <c r="E2105" t="s" s="19">
        <v>2404</v>
      </c>
      <c r="F2105" s="18">
        <v>0</v>
      </c>
      <c r="G2105" s="18">
        <v>0</v>
      </c>
      <c r="H2105" t="s" s="19">
        <v>33</v>
      </c>
      <c r="I2105" t="s" s="19">
        <v>2367</v>
      </c>
      <c r="J2105" s="18">
        <v>9424</v>
      </c>
      <c r="K2105" s="18">
        <v>4722</v>
      </c>
      <c r="L2105" s="18">
        <v>14350</v>
      </c>
      <c r="M2105" s="20">
        <v>0.211356</v>
      </c>
      <c r="N2105" s="18">
        <v>8</v>
      </c>
      <c r="O2105" s="18">
        <v>1</v>
      </c>
      <c r="P2105" s="18">
        <v>3</v>
      </c>
      <c r="Q2105" s="18">
        <v>2</v>
      </c>
      <c r="R2105" s="18">
        <v>5</v>
      </c>
      <c r="S2105" t="s" s="19">
        <v>43</v>
      </c>
      <c r="T2105" s="18">
        <v>0</v>
      </c>
      <c r="U2105" s="18">
        <v>0</v>
      </c>
      <c r="V2105" s="18">
        <v>100000</v>
      </c>
      <c r="W2105" t="s" s="19">
        <v>39</v>
      </c>
    </row>
    <row r="2106" ht="20.05" customHeight="1">
      <c r="A2106" s="15">
        <v>132</v>
      </c>
      <c r="B2106" t="s" s="16">
        <f>CONCATENATE($A2106,C2106,G2106,S2106,R2106)</f>
        <v>2411</v>
      </c>
      <c r="C2106" t="s" s="17">
        <v>37</v>
      </c>
      <c r="D2106" s="18">
        <v>5</v>
      </c>
      <c r="E2106" t="s" s="19">
        <v>2404</v>
      </c>
      <c r="F2106" s="18">
        <v>0</v>
      </c>
      <c r="G2106" s="18">
        <v>0</v>
      </c>
      <c r="H2106" t="s" s="19">
        <v>33</v>
      </c>
      <c r="I2106" t="s" s="19">
        <v>2367</v>
      </c>
      <c r="J2106" s="18">
        <v>9424</v>
      </c>
      <c r="K2106" s="18">
        <v>4722</v>
      </c>
      <c r="L2106" s="18">
        <v>14350</v>
      </c>
      <c r="M2106" s="20">
        <v>0.477104</v>
      </c>
      <c r="N2106" s="18">
        <v>8</v>
      </c>
      <c r="O2106" s="18">
        <v>1</v>
      </c>
      <c r="P2106" s="18">
        <v>5</v>
      </c>
      <c r="Q2106" s="18">
        <v>4</v>
      </c>
      <c r="R2106" s="18">
        <v>1</v>
      </c>
      <c r="S2106" t="s" s="19">
        <v>47</v>
      </c>
      <c r="T2106" s="18">
        <v>0</v>
      </c>
      <c r="U2106" s="18">
        <v>0</v>
      </c>
      <c r="V2106" s="18">
        <v>100000</v>
      </c>
      <c r="W2106" t="s" s="19">
        <v>39</v>
      </c>
    </row>
    <row r="2107" ht="20.05" customHeight="1">
      <c r="A2107" s="15">
        <v>132</v>
      </c>
      <c r="B2107" t="s" s="16">
        <f>CONCATENATE($A2107,C2107,G2107,S2107,R2107)</f>
        <v>2412</v>
      </c>
      <c r="C2107" t="s" s="17">
        <v>37</v>
      </c>
      <c r="D2107" s="18">
        <v>5</v>
      </c>
      <c r="E2107" t="s" s="19">
        <v>2404</v>
      </c>
      <c r="F2107" s="18">
        <v>0</v>
      </c>
      <c r="G2107" s="18">
        <v>0</v>
      </c>
      <c r="H2107" t="s" s="19">
        <v>33</v>
      </c>
      <c r="I2107" t="s" s="19">
        <v>2367</v>
      </c>
      <c r="J2107" s="18">
        <v>9424</v>
      </c>
      <c r="K2107" s="18">
        <v>4722</v>
      </c>
      <c r="L2107" s="18">
        <v>14350</v>
      </c>
      <c r="M2107" s="20">
        <v>0.211444</v>
      </c>
      <c r="N2107" s="18">
        <v>8</v>
      </c>
      <c r="O2107" s="18">
        <v>1</v>
      </c>
      <c r="P2107" s="18">
        <v>3</v>
      </c>
      <c r="Q2107" s="18">
        <v>2</v>
      </c>
      <c r="R2107" s="18">
        <v>3</v>
      </c>
      <c r="S2107" t="s" s="19">
        <v>47</v>
      </c>
      <c r="T2107" s="18">
        <v>0</v>
      </c>
      <c r="U2107" s="18">
        <v>0</v>
      </c>
      <c r="V2107" s="18">
        <v>100000</v>
      </c>
      <c r="W2107" t="s" s="19">
        <v>39</v>
      </c>
    </row>
    <row r="2108" ht="20.05" customHeight="1">
      <c r="A2108" s="15">
        <v>132</v>
      </c>
      <c r="B2108" t="s" s="16">
        <f>CONCATENATE($A2108,C2108,G2108,S2108,R2108)</f>
        <v>2413</v>
      </c>
      <c r="C2108" t="s" s="17">
        <v>37</v>
      </c>
      <c r="D2108" s="18">
        <v>5</v>
      </c>
      <c r="E2108" t="s" s="19">
        <v>2404</v>
      </c>
      <c r="F2108" s="18">
        <v>0</v>
      </c>
      <c r="G2108" s="18">
        <v>0</v>
      </c>
      <c r="H2108" t="s" s="19">
        <v>33</v>
      </c>
      <c r="I2108" t="s" s="19">
        <v>2367</v>
      </c>
      <c r="J2108" s="18">
        <v>9424</v>
      </c>
      <c r="K2108" s="18">
        <v>4722</v>
      </c>
      <c r="L2108" s="18">
        <v>14350</v>
      </c>
      <c r="M2108" s="20">
        <v>0.210459</v>
      </c>
      <c r="N2108" s="18">
        <v>8</v>
      </c>
      <c r="O2108" s="18">
        <v>1</v>
      </c>
      <c r="P2108" s="18">
        <v>3</v>
      </c>
      <c r="Q2108" s="18">
        <v>2</v>
      </c>
      <c r="R2108" s="18">
        <v>5</v>
      </c>
      <c r="S2108" t="s" s="19">
        <v>47</v>
      </c>
      <c r="T2108" s="18">
        <v>0</v>
      </c>
      <c r="U2108" s="18">
        <v>0</v>
      </c>
      <c r="V2108" s="18">
        <v>100000</v>
      </c>
      <c r="W2108" t="s" s="19">
        <v>39</v>
      </c>
    </row>
    <row r="2109" ht="20.05" customHeight="1">
      <c r="A2109" s="15">
        <v>132</v>
      </c>
      <c r="B2109" t="s" s="16">
        <f>CONCATENATE($A2109,C2109,G2109,S2109,R2109)</f>
        <v>2414</v>
      </c>
      <c r="C2109" t="s" s="17">
        <v>31</v>
      </c>
      <c r="D2109" s="18">
        <v>5</v>
      </c>
      <c r="E2109" t="s" s="19">
        <v>2404</v>
      </c>
      <c r="F2109" s="18">
        <v>0</v>
      </c>
      <c r="G2109" s="18">
        <v>1</v>
      </c>
      <c r="H2109" t="s" s="19">
        <v>33</v>
      </c>
      <c r="I2109" t="s" s="19">
        <v>2367</v>
      </c>
      <c r="J2109" s="18">
        <v>9439</v>
      </c>
      <c r="K2109" s="18">
        <v>4737</v>
      </c>
      <c r="L2109" s="18">
        <v>14380</v>
      </c>
      <c r="M2109" s="20">
        <v>0.191195</v>
      </c>
      <c r="N2109" s="18">
        <v>8</v>
      </c>
      <c r="O2109" s="18">
        <v>1</v>
      </c>
      <c r="P2109" t="s" s="19">
        <v>35</v>
      </c>
      <c r="Q2109" t="s" s="19">
        <v>35</v>
      </c>
      <c r="R2109" t="s" s="19">
        <v>35</v>
      </c>
      <c r="S2109" t="s" s="19">
        <v>35</v>
      </c>
      <c r="T2109" t="s" s="19">
        <v>35</v>
      </c>
      <c r="U2109" t="s" s="19">
        <v>35</v>
      </c>
      <c r="V2109" t="s" s="19">
        <v>35</v>
      </c>
      <c r="W2109" t="s" s="19">
        <v>35</v>
      </c>
    </row>
    <row r="2110" ht="20.05" customHeight="1">
      <c r="A2110" s="15">
        <v>132</v>
      </c>
      <c r="B2110" t="s" s="16">
        <f>CONCATENATE($A2110,C2110,G2110,S2110,R2110)</f>
        <v>2415</v>
      </c>
      <c r="C2110" t="s" s="17">
        <v>52</v>
      </c>
      <c r="D2110" s="18">
        <v>5</v>
      </c>
      <c r="E2110" t="s" s="19">
        <v>2404</v>
      </c>
      <c r="F2110" s="18">
        <v>0</v>
      </c>
      <c r="G2110" s="18">
        <v>1</v>
      </c>
      <c r="H2110" t="s" s="19">
        <v>33</v>
      </c>
      <c r="I2110" t="s" s="19">
        <v>1807</v>
      </c>
      <c r="J2110" s="18">
        <v>1720</v>
      </c>
      <c r="K2110" s="18">
        <v>870</v>
      </c>
      <c r="L2110" s="18">
        <v>1850</v>
      </c>
      <c r="M2110" s="20">
        <v>2.34668</v>
      </c>
      <c r="N2110" s="18">
        <v>8</v>
      </c>
      <c r="O2110" s="18">
        <v>1</v>
      </c>
      <c r="P2110" t="s" s="19">
        <v>35</v>
      </c>
      <c r="Q2110" t="s" s="19">
        <v>35</v>
      </c>
      <c r="R2110" t="s" s="19">
        <v>35</v>
      </c>
      <c r="S2110" t="s" s="19">
        <v>35</v>
      </c>
      <c r="T2110" t="s" s="19">
        <v>35</v>
      </c>
      <c r="U2110" t="s" s="19">
        <v>35</v>
      </c>
      <c r="V2110" t="s" s="19">
        <v>35</v>
      </c>
      <c r="W2110" t="s" s="19">
        <v>35</v>
      </c>
    </row>
    <row r="2111" ht="20.05" customHeight="1">
      <c r="A2111" s="15">
        <v>132</v>
      </c>
      <c r="B2111" t="s" s="16">
        <f>CONCATENATE($A2111,C2111,G2111,S2111,R2111)</f>
        <v>2416</v>
      </c>
      <c r="C2111" t="s" s="17">
        <v>37</v>
      </c>
      <c r="D2111" s="18">
        <v>5</v>
      </c>
      <c r="E2111" t="s" s="19">
        <v>2404</v>
      </c>
      <c r="F2111" s="18">
        <v>0</v>
      </c>
      <c r="G2111" s="18">
        <v>1</v>
      </c>
      <c r="H2111" t="s" s="19">
        <v>33</v>
      </c>
      <c r="I2111" t="s" s="19">
        <v>2367</v>
      </c>
      <c r="J2111" s="18">
        <v>9424</v>
      </c>
      <c r="K2111" s="18">
        <v>4722</v>
      </c>
      <c r="L2111" s="18">
        <v>14350</v>
      </c>
      <c r="M2111" s="20">
        <v>0.211565</v>
      </c>
      <c r="N2111" s="18">
        <v>8</v>
      </c>
      <c r="O2111" s="18">
        <v>1</v>
      </c>
      <c r="P2111" s="18">
        <v>3</v>
      </c>
      <c r="Q2111" s="18">
        <v>2</v>
      </c>
      <c r="R2111" s="18">
        <v>3</v>
      </c>
      <c r="S2111" t="s" s="19">
        <v>43</v>
      </c>
      <c r="T2111" s="18">
        <v>0</v>
      </c>
      <c r="U2111" s="18">
        <v>0</v>
      </c>
      <c r="V2111" s="18">
        <v>100000</v>
      </c>
      <c r="W2111" t="s" s="19">
        <v>55</v>
      </c>
    </row>
    <row r="2112" ht="20.05" customHeight="1">
      <c r="A2112" s="15">
        <v>132</v>
      </c>
      <c r="B2112" t="s" s="16">
        <f>CONCATENATE($A2112,C2112,G2112,S2112,R2112)</f>
        <v>2417</v>
      </c>
      <c r="C2112" t="s" s="17">
        <v>57</v>
      </c>
      <c r="D2112" s="18">
        <v>5</v>
      </c>
      <c r="E2112" t="s" s="19">
        <v>2404</v>
      </c>
      <c r="F2112" s="18">
        <v>0</v>
      </c>
      <c r="G2112" s="18">
        <v>0</v>
      </c>
      <c r="H2112" t="s" s="19">
        <v>63</v>
      </c>
      <c r="I2112" t="s" s="19">
        <v>1810</v>
      </c>
      <c r="J2112" s="18">
        <v>10520</v>
      </c>
      <c r="K2112" s="18">
        <v>5270</v>
      </c>
      <c r="L2112" s="18">
        <v>16484</v>
      </c>
      <c r="M2112" s="20">
        <v>1817.96</v>
      </c>
      <c r="N2112" s="18">
        <v>4</v>
      </c>
      <c r="O2112" s="18">
        <v>1</v>
      </c>
      <c r="P2112" t="s" s="19">
        <v>35</v>
      </c>
      <c r="Q2112" t="s" s="19">
        <v>35</v>
      </c>
      <c r="R2112" t="s" s="19">
        <v>35</v>
      </c>
      <c r="S2112" t="s" s="19">
        <v>35</v>
      </c>
      <c r="T2112" t="s" s="19">
        <v>35</v>
      </c>
      <c r="U2112" t="s" s="19">
        <v>35</v>
      </c>
      <c r="V2112" t="s" s="19">
        <v>35</v>
      </c>
      <c r="W2112" t="s" s="19">
        <v>35</v>
      </c>
    </row>
    <row r="2113" ht="20.05" customHeight="1">
      <c r="A2113" s="15">
        <v>132</v>
      </c>
      <c r="B2113" t="s" s="16">
        <f>CONCATENATE($A2113,C2113,G2113,S2113,R2113)</f>
        <v>2418</v>
      </c>
      <c r="C2113" t="s" s="17">
        <v>60</v>
      </c>
      <c r="D2113" s="18">
        <v>5</v>
      </c>
      <c r="E2113" t="s" s="19">
        <v>2404</v>
      </c>
      <c r="F2113" s="18">
        <v>0</v>
      </c>
      <c r="G2113" s="18">
        <v>0</v>
      </c>
      <c r="H2113" t="s" s="19">
        <v>63</v>
      </c>
      <c r="I2113" t="s" s="19">
        <v>1810</v>
      </c>
      <c r="J2113" s="18">
        <v>10520</v>
      </c>
      <c r="K2113" s="18">
        <v>5270</v>
      </c>
      <c r="L2113" s="18">
        <v>16484</v>
      </c>
      <c r="M2113" s="20">
        <v>1816.58</v>
      </c>
      <c r="N2113" s="18">
        <v>4</v>
      </c>
      <c r="O2113" s="18">
        <v>1</v>
      </c>
      <c r="P2113" t="s" s="19">
        <v>35</v>
      </c>
      <c r="Q2113" t="s" s="19">
        <v>35</v>
      </c>
      <c r="R2113" t="s" s="19">
        <v>35</v>
      </c>
      <c r="S2113" t="s" s="19">
        <v>35</v>
      </c>
      <c r="T2113" t="s" s="19">
        <v>35</v>
      </c>
      <c r="U2113" t="s" s="19">
        <v>35</v>
      </c>
      <c r="V2113" t="s" s="19">
        <v>35</v>
      </c>
      <c r="W2113" t="s" s="19">
        <v>35</v>
      </c>
    </row>
    <row r="2114" ht="20.05" customHeight="1">
      <c r="A2114" s="15">
        <v>132</v>
      </c>
      <c r="B2114" t="s" s="16">
        <f>CONCATENATE($A2114,C2114,G2114,S2114,R2114)</f>
        <v>2419</v>
      </c>
      <c r="C2114" t="s" s="17">
        <v>62</v>
      </c>
      <c r="D2114" s="18">
        <v>5</v>
      </c>
      <c r="E2114" t="s" s="19">
        <v>2404</v>
      </c>
      <c r="F2114" s="18">
        <v>0</v>
      </c>
      <c r="G2114" s="18">
        <v>0</v>
      </c>
      <c r="H2114" t="s" s="19">
        <v>63</v>
      </c>
      <c r="I2114" t="s" s="19">
        <v>1810</v>
      </c>
      <c r="J2114" s="18">
        <v>11176</v>
      </c>
      <c r="K2114" s="18">
        <v>5598</v>
      </c>
      <c r="L2114" s="18">
        <v>17702</v>
      </c>
      <c r="M2114" s="20">
        <v>1800.43</v>
      </c>
      <c r="N2114" s="18">
        <v>4</v>
      </c>
      <c r="O2114" s="18">
        <v>1</v>
      </c>
      <c r="P2114" t="s" s="19">
        <v>35</v>
      </c>
      <c r="Q2114" t="s" s="19">
        <v>35</v>
      </c>
      <c r="R2114" t="s" s="19">
        <v>35</v>
      </c>
      <c r="S2114" t="s" s="19">
        <v>35</v>
      </c>
      <c r="T2114" t="s" s="19">
        <v>35</v>
      </c>
      <c r="U2114" t="s" s="19">
        <v>35</v>
      </c>
      <c r="V2114" t="s" s="19">
        <v>35</v>
      </c>
      <c r="W2114" t="s" s="19">
        <v>35</v>
      </c>
    </row>
    <row r="2115" ht="20.05" customHeight="1">
      <c r="A2115" s="15">
        <v>133</v>
      </c>
      <c r="B2115" t="s" s="16">
        <f>CONCATENATE($A2115,C2115,G2115,S2115,R2115)</f>
        <v>2420</v>
      </c>
      <c r="C2115" t="s" s="17">
        <v>31</v>
      </c>
      <c r="D2115" s="18">
        <v>5</v>
      </c>
      <c r="E2115" t="s" s="19">
        <v>2421</v>
      </c>
      <c r="F2115" s="18">
        <v>0</v>
      </c>
      <c r="G2115" s="18">
        <v>0</v>
      </c>
      <c r="H2115" t="s" s="19">
        <v>63</v>
      </c>
      <c r="I2115" t="s" s="19">
        <v>2422</v>
      </c>
      <c r="J2115" s="18">
        <v>12676</v>
      </c>
      <c r="K2115" s="18">
        <v>6348</v>
      </c>
      <c r="L2115" s="18">
        <v>20305</v>
      </c>
      <c r="M2115" s="20">
        <v>1800.27</v>
      </c>
      <c r="N2115" s="18">
        <v>8</v>
      </c>
      <c r="O2115" s="18">
        <v>1</v>
      </c>
      <c r="P2115" t="s" s="19">
        <v>35</v>
      </c>
      <c r="Q2115" t="s" s="19">
        <v>35</v>
      </c>
      <c r="R2115" t="s" s="19">
        <v>35</v>
      </c>
      <c r="S2115" t="s" s="19">
        <v>35</v>
      </c>
      <c r="T2115" t="s" s="19">
        <v>35</v>
      </c>
      <c r="U2115" t="s" s="19">
        <v>35</v>
      </c>
      <c r="V2115" t="s" s="19">
        <v>35</v>
      </c>
      <c r="W2115" t="s" s="19">
        <v>35</v>
      </c>
    </row>
    <row r="2116" ht="20.05" customHeight="1">
      <c r="A2116" s="15">
        <v>133</v>
      </c>
      <c r="B2116" t="s" s="16">
        <f>CONCATENATE($A2116,C2116,G2116,S2116,R2116)</f>
        <v>2423</v>
      </c>
      <c r="C2116" t="s" s="17">
        <v>37</v>
      </c>
      <c r="D2116" s="18">
        <v>5</v>
      </c>
      <c r="E2116" t="s" s="19">
        <v>2421</v>
      </c>
      <c r="F2116" s="18">
        <v>1</v>
      </c>
      <c r="G2116" s="18">
        <v>0</v>
      </c>
      <c r="H2116" t="s" s="19">
        <v>80</v>
      </c>
      <c r="I2116" t="s" s="19">
        <v>2253</v>
      </c>
      <c r="J2116" s="18">
        <v>4416</v>
      </c>
      <c r="K2116" s="18">
        <v>2218</v>
      </c>
      <c r="L2116" s="18">
        <v>6032</v>
      </c>
      <c r="M2116" s="20">
        <v>0.451616</v>
      </c>
      <c r="N2116" s="18">
        <v>8</v>
      </c>
      <c r="O2116" s="18">
        <v>1</v>
      </c>
      <c r="P2116" s="18">
        <v>3</v>
      </c>
      <c r="Q2116" s="18">
        <v>0</v>
      </c>
      <c r="R2116" s="18">
        <v>1</v>
      </c>
      <c r="S2116" t="s" s="19">
        <v>38</v>
      </c>
      <c r="T2116" s="18">
        <v>0</v>
      </c>
      <c r="U2116" s="18">
        <v>0</v>
      </c>
      <c r="V2116" s="18">
        <v>100000</v>
      </c>
      <c r="W2116" t="s" s="19">
        <v>39</v>
      </c>
    </row>
    <row r="2117" ht="20.05" customHeight="1">
      <c r="A2117" s="15">
        <v>133</v>
      </c>
      <c r="B2117" t="s" s="16">
        <f>CONCATENATE($A2117,C2117,G2117,S2117,R2117)</f>
        <v>2424</v>
      </c>
      <c r="C2117" t="s" s="17">
        <v>37</v>
      </c>
      <c r="D2117" s="18">
        <v>5</v>
      </c>
      <c r="E2117" t="s" s="19">
        <v>2421</v>
      </c>
      <c r="F2117" s="18">
        <v>1</v>
      </c>
      <c r="G2117" s="18">
        <v>0</v>
      </c>
      <c r="H2117" t="s" s="19">
        <v>80</v>
      </c>
      <c r="I2117" t="s" s="19">
        <v>2253</v>
      </c>
      <c r="J2117" s="18">
        <v>4416</v>
      </c>
      <c r="K2117" s="18">
        <v>2218</v>
      </c>
      <c r="L2117" s="18">
        <v>6032</v>
      </c>
      <c r="M2117" s="20">
        <v>0.454872</v>
      </c>
      <c r="N2117" s="18">
        <v>8</v>
      </c>
      <c r="O2117" s="18">
        <v>1</v>
      </c>
      <c r="P2117" s="18">
        <v>3</v>
      </c>
      <c r="Q2117" s="18">
        <v>0</v>
      </c>
      <c r="R2117" s="18">
        <v>3</v>
      </c>
      <c r="S2117" t="s" s="19">
        <v>38</v>
      </c>
      <c r="T2117" s="18">
        <v>0</v>
      </c>
      <c r="U2117" s="18">
        <v>0</v>
      </c>
      <c r="V2117" s="18">
        <v>100000</v>
      </c>
      <c r="W2117" t="s" s="19">
        <v>39</v>
      </c>
    </row>
    <row r="2118" ht="20.05" customHeight="1">
      <c r="A2118" s="15">
        <v>133</v>
      </c>
      <c r="B2118" t="s" s="16">
        <f>CONCATENATE($A2118,C2118,G2118,S2118,R2118)</f>
        <v>2425</v>
      </c>
      <c r="C2118" t="s" s="17">
        <v>37</v>
      </c>
      <c r="D2118" s="18">
        <v>5</v>
      </c>
      <c r="E2118" t="s" s="19">
        <v>2421</v>
      </c>
      <c r="F2118" s="18">
        <v>1</v>
      </c>
      <c r="G2118" s="18">
        <v>0</v>
      </c>
      <c r="H2118" t="s" s="19">
        <v>80</v>
      </c>
      <c r="I2118" t="s" s="19">
        <v>2253</v>
      </c>
      <c r="J2118" s="18">
        <v>4416</v>
      </c>
      <c r="K2118" s="18">
        <v>2218</v>
      </c>
      <c r="L2118" s="18">
        <v>6032</v>
      </c>
      <c r="M2118" s="20">
        <v>0.452856</v>
      </c>
      <c r="N2118" s="18">
        <v>8</v>
      </c>
      <c r="O2118" s="18">
        <v>1</v>
      </c>
      <c r="P2118" s="18">
        <v>3</v>
      </c>
      <c r="Q2118" s="18">
        <v>0</v>
      </c>
      <c r="R2118" s="18">
        <v>5</v>
      </c>
      <c r="S2118" t="s" s="19">
        <v>38</v>
      </c>
      <c r="T2118" s="18">
        <v>0</v>
      </c>
      <c r="U2118" s="18">
        <v>0</v>
      </c>
      <c r="V2118" s="18">
        <v>100000</v>
      </c>
      <c r="W2118" t="s" s="19">
        <v>39</v>
      </c>
    </row>
    <row r="2119" ht="20.05" customHeight="1">
      <c r="A2119" s="15">
        <v>133</v>
      </c>
      <c r="B2119" t="s" s="16">
        <f>CONCATENATE($A2119,C2119,G2119,S2119,R2119)</f>
        <v>2426</v>
      </c>
      <c r="C2119" t="s" s="17">
        <v>37</v>
      </c>
      <c r="D2119" s="18">
        <v>5</v>
      </c>
      <c r="E2119" t="s" s="19">
        <v>2421</v>
      </c>
      <c r="F2119" s="18">
        <v>1</v>
      </c>
      <c r="G2119" s="18">
        <v>0</v>
      </c>
      <c r="H2119" t="s" s="19">
        <v>80</v>
      </c>
      <c r="I2119" t="s" s="19">
        <v>2253</v>
      </c>
      <c r="J2119" s="18">
        <v>4416</v>
      </c>
      <c r="K2119" s="18">
        <v>2218</v>
      </c>
      <c r="L2119" s="18">
        <v>6032</v>
      </c>
      <c r="M2119" s="20">
        <v>0.454994</v>
      </c>
      <c r="N2119" s="18">
        <v>8</v>
      </c>
      <c r="O2119" s="18">
        <v>1</v>
      </c>
      <c r="P2119" s="18">
        <v>3</v>
      </c>
      <c r="Q2119" s="18">
        <v>0</v>
      </c>
      <c r="R2119" s="18">
        <v>1</v>
      </c>
      <c r="S2119" t="s" s="19">
        <v>43</v>
      </c>
      <c r="T2119" s="18">
        <v>0</v>
      </c>
      <c r="U2119" s="18">
        <v>0</v>
      </c>
      <c r="V2119" s="18">
        <v>100000</v>
      </c>
      <c r="W2119" t="s" s="19">
        <v>39</v>
      </c>
    </row>
    <row r="2120" ht="20.05" customHeight="1">
      <c r="A2120" s="15">
        <v>133</v>
      </c>
      <c r="B2120" t="s" s="16">
        <f>CONCATENATE($A2120,C2120,G2120,S2120,R2120)</f>
        <v>2427</v>
      </c>
      <c r="C2120" t="s" s="17">
        <v>37</v>
      </c>
      <c r="D2120" s="18">
        <v>5</v>
      </c>
      <c r="E2120" t="s" s="19">
        <v>2421</v>
      </c>
      <c r="F2120" s="18">
        <v>1</v>
      </c>
      <c r="G2120" s="18">
        <v>0</v>
      </c>
      <c r="H2120" t="s" s="19">
        <v>80</v>
      </c>
      <c r="I2120" t="s" s="19">
        <v>2253</v>
      </c>
      <c r="J2120" s="18">
        <v>4416</v>
      </c>
      <c r="K2120" s="18">
        <v>2218</v>
      </c>
      <c r="L2120" s="18">
        <v>6032</v>
      </c>
      <c r="M2120" s="20">
        <v>0.452999</v>
      </c>
      <c r="N2120" s="18">
        <v>8</v>
      </c>
      <c r="O2120" s="18">
        <v>1</v>
      </c>
      <c r="P2120" s="18">
        <v>3</v>
      </c>
      <c r="Q2120" s="18">
        <v>0</v>
      </c>
      <c r="R2120" s="18">
        <v>3</v>
      </c>
      <c r="S2120" t="s" s="19">
        <v>43</v>
      </c>
      <c r="T2120" s="18">
        <v>0</v>
      </c>
      <c r="U2120" s="18">
        <v>0</v>
      </c>
      <c r="V2120" s="18">
        <v>100000</v>
      </c>
      <c r="W2120" t="s" s="19">
        <v>39</v>
      </c>
    </row>
    <row r="2121" ht="20.05" customHeight="1">
      <c r="A2121" s="15">
        <v>133</v>
      </c>
      <c r="B2121" t="s" s="16">
        <f>CONCATENATE($A2121,C2121,G2121,S2121,R2121)</f>
        <v>2428</v>
      </c>
      <c r="C2121" t="s" s="17">
        <v>37</v>
      </c>
      <c r="D2121" s="18">
        <v>5</v>
      </c>
      <c r="E2121" t="s" s="19">
        <v>2421</v>
      </c>
      <c r="F2121" s="18">
        <v>1</v>
      </c>
      <c r="G2121" s="18">
        <v>0</v>
      </c>
      <c r="H2121" t="s" s="19">
        <v>80</v>
      </c>
      <c r="I2121" t="s" s="19">
        <v>2253</v>
      </c>
      <c r="J2121" s="18">
        <v>4416</v>
      </c>
      <c r="K2121" s="18">
        <v>2218</v>
      </c>
      <c r="L2121" s="18">
        <v>6032</v>
      </c>
      <c r="M2121" s="20">
        <v>0.453848</v>
      </c>
      <c r="N2121" s="18">
        <v>8</v>
      </c>
      <c r="O2121" s="18">
        <v>1</v>
      </c>
      <c r="P2121" s="18">
        <v>3</v>
      </c>
      <c r="Q2121" s="18">
        <v>0</v>
      </c>
      <c r="R2121" s="18">
        <v>5</v>
      </c>
      <c r="S2121" t="s" s="19">
        <v>43</v>
      </c>
      <c r="T2121" s="18">
        <v>0</v>
      </c>
      <c r="U2121" s="18">
        <v>0</v>
      </c>
      <c r="V2121" s="18">
        <v>100000</v>
      </c>
      <c r="W2121" t="s" s="19">
        <v>39</v>
      </c>
    </row>
    <row r="2122" ht="20.05" customHeight="1">
      <c r="A2122" s="15">
        <v>133</v>
      </c>
      <c r="B2122" t="s" s="16">
        <f>CONCATENATE($A2122,C2122,G2122,S2122,R2122)</f>
        <v>2429</v>
      </c>
      <c r="C2122" t="s" s="17">
        <v>37</v>
      </c>
      <c r="D2122" s="18">
        <v>5</v>
      </c>
      <c r="E2122" t="s" s="19">
        <v>2421</v>
      </c>
      <c r="F2122" s="18">
        <v>1</v>
      </c>
      <c r="G2122" s="18">
        <v>0</v>
      </c>
      <c r="H2122" t="s" s="19">
        <v>80</v>
      </c>
      <c r="I2122" t="s" s="19">
        <v>2253</v>
      </c>
      <c r="J2122" s="18">
        <v>4416</v>
      </c>
      <c r="K2122" s="18">
        <v>2218</v>
      </c>
      <c r="L2122" s="18">
        <v>6032</v>
      </c>
      <c r="M2122" s="20">
        <v>0.451685</v>
      </c>
      <c r="N2122" s="18">
        <v>8</v>
      </c>
      <c r="O2122" s="18">
        <v>1</v>
      </c>
      <c r="P2122" s="18">
        <v>3</v>
      </c>
      <c r="Q2122" s="18">
        <v>0</v>
      </c>
      <c r="R2122" s="18">
        <v>1</v>
      </c>
      <c r="S2122" t="s" s="19">
        <v>47</v>
      </c>
      <c r="T2122" s="18">
        <v>0</v>
      </c>
      <c r="U2122" s="18">
        <v>0</v>
      </c>
      <c r="V2122" s="18">
        <v>100000</v>
      </c>
      <c r="W2122" t="s" s="19">
        <v>39</v>
      </c>
    </row>
    <row r="2123" ht="20.05" customHeight="1">
      <c r="A2123" s="15">
        <v>133</v>
      </c>
      <c r="B2123" t="s" s="16">
        <f>CONCATENATE($A2123,C2123,G2123,S2123,R2123)</f>
        <v>2430</v>
      </c>
      <c r="C2123" t="s" s="17">
        <v>37</v>
      </c>
      <c r="D2123" s="18">
        <v>5</v>
      </c>
      <c r="E2123" t="s" s="19">
        <v>2421</v>
      </c>
      <c r="F2123" s="18">
        <v>1</v>
      </c>
      <c r="G2123" s="18">
        <v>0</v>
      </c>
      <c r="H2123" t="s" s="19">
        <v>80</v>
      </c>
      <c r="I2123" t="s" s="19">
        <v>2253</v>
      </c>
      <c r="J2123" s="18">
        <v>4416</v>
      </c>
      <c r="K2123" s="18">
        <v>2218</v>
      </c>
      <c r="L2123" s="18">
        <v>6032</v>
      </c>
      <c r="M2123" s="20">
        <v>0.449164</v>
      </c>
      <c r="N2123" s="18">
        <v>8</v>
      </c>
      <c r="O2123" s="18">
        <v>1</v>
      </c>
      <c r="P2123" s="18">
        <v>3</v>
      </c>
      <c r="Q2123" s="18">
        <v>0</v>
      </c>
      <c r="R2123" s="18">
        <v>3</v>
      </c>
      <c r="S2123" t="s" s="19">
        <v>47</v>
      </c>
      <c r="T2123" s="18">
        <v>0</v>
      </c>
      <c r="U2123" s="18">
        <v>0</v>
      </c>
      <c r="V2123" s="18">
        <v>100000</v>
      </c>
      <c r="W2123" t="s" s="19">
        <v>39</v>
      </c>
    </row>
    <row r="2124" ht="20.05" customHeight="1">
      <c r="A2124" s="15">
        <v>133</v>
      </c>
      <c r="B2124" t="s" s="16">
        <f>CONCATENATE($A2124,C2124,G2124,S2124,R2124)</f>
        <v>2431</v>
      </c>
      <c r="C2124" t="s" s="17">
        <v>37</v>
      </c>
      <c r="D2124" s="18">
        <v>5</v>
      </c>
      <c r="E2124" t="s" s="19">
        <v>2421</v>
      </c>
      <c r="F2124" s="18">
        <v>1</v>
      </c>
      <c r="G2124" s="18">
        <v>0</v>
      </c>
      <c r="H2124" t="s" s="19">
        <v>80</v>
      </c>
      <c r="I2124" t="s" s="19">
        <v>2253</v>
      </c>
      <c r="J2124" s="18">
        <v>4416</v>
      </c>
      <c r="K2124" s="18">
        <v>2218</v>
      </c>
      <c r="L2124" s="18">
        <v>6032</v>
      </c>
      <c r="M2124" s="20">
        <v>0.452652</v>
      </c>
      <c r="N2124" s="18">
        <v>8</v>
      </c>
      <c r="O2124" s="18">
        <v>1</v>
      </c>
      <c r="P2124" s="18">
        <v>3</v>
      </c>
      <c r="Q2124" s="18">
        <v>0</v>
      </c>
      <c r="R2124" s="18">
        <v>5</v>
      </c>
      <c r="S2124" t="s" s="19">
        <v>47</v>
      </c>
      <c r="T2124" s="18">
        <v>0</v>
      </c>
      <c r="U2124" s="18">
        <v>0</v>
      </c>
      <c r="V2124" s="18">
        <v>100000</v>
      </c>
      <c r="W2124" t="s" s="19">
        <v>39</v>
      </c>
    </row>
    <row r="2125" ht="20.05" customHeight="1">
      <c r="A2125" s="15">
        <v>133</v>
      </c>
      <c r="B2125" t="s" s="16">
        <f>CONCATENATE($A2125,C2125,G2125,S2125,R2125)</f>
        <v>2432</v>
      </c>
      <c r="C2125" t="s" s="17">
        <v>31</v>
      </c>
      <c r="D2125" s="18">
        <v>5</v>
      </c>
      <c r="E2125" t="s" s="19">
        <v>2421</v>
      </c>
      <c r="F2125" s="18">
        <v>0</v>
      </c>
      <c r="G2125" s="18">
        <v>1</v>
      </c>
      <c r="H2125" t="s" s="19">
        <v>63</v>
      </c>
      <c r="I2125" t="s" s="19">
        <v>2422</v>
      </c>
      <c r="J2125" s="18">
        <v>12698</v>
      </c>
      <c r="K2125" s="18">
        <v>6370</v>
      </c>
      <c r="L2125" s="18">
        <v>20349</v>
      </c>
      <c r="M2125" s="20">
        <v>1800.28</v>
      </c>
      <c r="N2125" s="18">
        <v>8</v>
      </c>
      <c r="O2125" s="18">
        <v>1</v>
      </c>
      <c r="P2125" t="s" s="19">
        <v>35</v>
      </c>
      <c r="Q2125" t="s" s="19">
        <v>35</v>
      </c>
      <c r="R2125" t="s" s="19">
        <v>35</v>
      </c>
      <c r="S2125" t="s" s="19">
        <v>35</v>
      </c>
      <c r="T2125" t="s" s="19">
        <v>35</v>
      </c>
      <c r="U2125" t="s" s="19">
        <v>35</v>
      </c>
      <c r="V2125" t="s" s="19">
        <v>35</v>
      </c>
      <c r="W2125" t="s" s="19">
        <v>35</v>
      </c>
    </row>
    <row r="2126" ht="20.05" customHeight="1">
      <c r="A2126" s="15">
        <v>133</v>
      </c>
      <c r="B2126" t="s" s="16">
        <f>CONCATENATE($A2126,C2126,G2126,S2126,R2126)</f>
        <v>2433</v>
      </c>
      <c r="C2126" t="s" s="17">
        <v>52</v>
      </c>
      <c r="D2126" s="18">
        <v>5</v>
      </c>
      <c r="E2126" t="s" s="19">
        <v>2421</v>
      </c>
      <c r="F2126" s="18">
        <v>1</v>
      </c>
      <c r="G2126" s="18">
        <v>1</v>
      </c>
      <c r="H2126" t="s" s="19">
        <v>80</v>
      </c>
      <c r="I2126" t="s" s="19">
        <v>1807</v>
      </c>
      <c r="J2126" s="18">
        <v>1828</v>
      </c>
      <c r="K2126" s="18">
        <v>924</v>
      </c>
      <c r="L2126" s="18">
        <v>1925</v>
      </c>
      <c r="M2126" s="20">
        <v>1.7469</v>
      </c>
      <c r="N2126" s="18">
        <v>8</v>
      </c>
      <c r="O2126" s="18">
        <v>1</v>
      </c>
      <c r="P2126" t="s" s="19">
        <v>35</v>
      </c>
      <c r="Q2126" t="s" s="19">
        <v>35</v>
      </c>
      <c r="R2126" t="s" s="19">
        <v>35</v>
      </c>
      <c r="S2126" t="s" s="19">
        <v>35</v>
      </c>
      <c r="T2126" t="s" s="19">
        <v>35</v>
      </c>
      <c r="U2126" t="s" s="19">
        <v>35</v>
      </c>
      <c r="V2126" t="s" s="19">
        <v>35</v>
      </c>
      <c r="W2126" t="s" s="19">
        <v>35</v>
      </c>
    </row>
    <row r="2127" ht="20.05" customHeight="1">
      <c r="A2127" s="15">
        <v>133</v>
      </c>
      <c r="B2127" t="s" s="16">
        <f>CONCATENATE($A2127,C2127,G2127,S2127,R2127)</f>
        <v>2434</v>
      </c>
      <c r="C2127" t="s" s="17">
        <v>37</v>
      </c>
      <c r="D2127" s="18">
        <v>5</v>
      </c>
      <c r="E2127" t="s" s="19">
        <v>2421</v>
      </c>
      <c r="F2127" s="18">
        <v>1</v>
      </c>
      <c r="G2127" s="18">
        <v>1</v>
      </c>
      <c r="H2127" t="s" s="19">
        <v>80</v>
      </c>
      <c r="I2127" t="s" s="19">
        <v>2253</v>
      </c>
      <c r="J2127" s="18">
        <v>4416</v>
      </c>
      <c r="K2127" s="18">
        <v>2218</v>
      </c>
      <c r="L2127" s="18">
        <v>6032</v>
      </c>
      <c r="M2127" s="20">
        <v>0.453167</v>
      </c>
      <c r="N2127" s="18">
        <v>8</v>
      </c>
      <c r="O2127" s="18">
        <v>1</v>
      </c>
      <c r="P2127" s="18">
        <v>3</v>
      </c>
      <c r="Q2127" s="18">
        <v>0</v>
      </c>
      <c r="R2127" s="18">
        <v>3</v>
      </c>
      <c r="S2127" t="s" s="19">
        <v>43</v>
      </c>
      <c r="T2127" s="18">
        <v>0</v>
      </c>
      <c r="U2127" s="18">
        <v>0</v>
      </c>
      <c r="V2127" s="18">
        <v>100000</v>
      </c>
      <c r="W2127" t="s" s="19">
        <v>55</v>
      </c>
    </row>
    <row r="2128" ht="20.05" customHeight="1">
      <c r="A2128" s="15">
        <v>133</v>
      </c>
      <c r="B2128" t="s" s="16">
        <f>CONCATENATE($A2128,C2128,G2128,S2128,R2128)</f>
        <v>2435</v>
      </c>
      <c r="C2128" t="s" s="17">
        <v>57</v>
      </c>
      <c r="D2128" s="18">
        <v>5</v>
      </c>
      <c r="E2128" t="s" s="19">
        <v>2421</v>
      </c>
      <c r="F2128" s="18">
        <v>0</v>
      </c>
      <c r="G2128" s="18">
        <v>0</v>
      </c>
      <c r="H2128" t="s" s="19">
        <v>63</v>
      </c>
      <c r="I2128" t="s" s="19">
        <v>1810</v>
      </c>
      <c r="J2128" s="18">
        <v>12400</v>
      </c>
      <c r="K2128" s="18">
        <v>6210</v>
      </c>
      <c r="L2128" s="18">
        <v>19292</v>
      </c>
      <c r="M2128" s="20">
        <v>1801.88</v>
      </c>
      <c r="N2128" s="18">
        <v>4</v>
      </c>
      <c r="O2128" s="18">
        <v>1</v>
      </c>
      <c r="P2128" t="s" s="19">
        <v>35</v>
      </c>
      <c r="Q2128" t="s" s="19">
        <v>35</v>
      </c>
      <c r="R2128" t="s" s="19">
        <v>35</v>
      </c>
      <c r="S2128" t="s" s="19">
        <v>35</v>
      </c>
      <c r="T2128" t="s" s="19">
        <v>35</v>
      </c>
      <c r="U2128" t="s" s="19">
        <v>35</v>
      </c>
      <c r="V2128" t="s" s="19">
        <v>35</v>
      </c>
      <c r="W2128" t="s" s="19">
        <v>35</v>
      </c>
    </row>
    <row r="2129" ht="20.05" customHeight="1">
      <c r="A2129" s="15">
        <v>133</v>
      </c>
      <c r="B2129" t="s" s="16">
        <f>CONCATENATE($A2129,C2129,G2129,S2129,R2129)</f>
        <v>2436</v>
      </c>
      <c r="C2129" t="s" s="17">
        <v>60</v>
      </c>
      <c r="D2129" s="18">
        <v>5</v>
      </c>
      <c r="E2129" t="s" s="19">
        <v>2421</v>
      </c>
      <c r="F2129" s="18">
        <v>0</v>
      </c>
      <c r="G2129" s="18">
        <v>0</v>
      </c>
      <c r="H2129" t="s" s="19">
        <v>63</v>
      </c>
      <c r="I2129" t="s" s="19">
        <v>1810</v>
      </c>
      <c r="J2129" s="18">
        <v>12400</v>
      </c>
      <c r="K2129" s="18">
        <v>6210</v>
      </c>
      <c r="L2129" s="18">
        <v>19292</v>
      </c>
      <c r="M2129" s="20">
        <v>1800.25</v>
      </c>
      <c r="N2129" s="18">
        <v>4</v>
      </c>
      <c r="O2129" s="18">
        <v>1</v>
      </c>
      <c r="P2129" t="s" s="19">
        <v>35</v>
      </c>
      <c r="Q2129" t="s" s="19">
        <v>35</v>
      </c>
      <c r="R2129" t="s" s="19">
        <v>35</v>
      </c>
      <c r="S2129" t="s" s="19">
        <v>35</v>
      </c>
      <c r="T2129" t="s" s="19">
        <v>35</v>
      </c>
      <c r="U2129" t="s" s="19">
        <v>35</v>
      </c>
      <c r="V2129" t="s" s="19">
        <v>35</v>
      </c>
      <c r="W2129" t="s" s="19">
        <v>35</v>
      </c>
    </row>
    <row r="2130" ht="20.05" customHeight="1">
      <c r="A2130" s="15">
        <v>133</v>
      </c>
      <c r="B2130" t="s" s="16">
        <f>CONCATENATE($A2130,C2130,G2130,S2130,R2130)</f>
        <v>2437</v>
      </c>
      <c r="C2130" t="s" s="17">
        <v>62</v>
      </c>
      <c r="D2130" s="18">
        <v>5</v>
      </c>
      <c r="E2130" t="s" s="19">
        <v>2421</v>
      </c>
      <c r="F2130" s="18">
        <v>0</v>
      </c>
      <c r="G2130" s="18">
        <v>0</v>
      </c>
      <c r="H2130" t="s" s="19">
        <v>63</v>
      </c>
      <c r="I2130" t="s" s="19">
        <v>1810</v>
      </c>
      <c r="J2130" s="18">
        <v>12024</v>
      </c>
      <c r="K2130" s="18">
        <v>6022</v>
      </c>
      <c r="L2130" s="18">
        <v>18610</v>
      </c>
      <c r="M2130" s="20">
        <v>1800.23</v>
      </c>
      <c r="N2130" s="18">
        <v>4</v>
      </c>
      <c r="O2130" s="18">
        <v>1</v>
      </c>
      <c r="P2130" t="s" s="19">
        <v>35</v>
      </c>
      <c r="Q2130" t="s" s="19">
        <v>35</v>
      </c>
      <c r="R2130" t="s" s="19">
        <v>35</v>
      </c>
      <c r="S2130" t="s" s="19">
        <v>35</v>
      </c>
      <c r="T2130" t="s" s="19">
        <v>35</v>
      </c>
      <c r="U2130" t="s" s="19">
        <v>35</v>
      </c>
      <c r="V2130" t="s" s="19">
        <v>35</v>
      </c>
      <c r="W2130" t="s" s="19">
        <v>35</v>
      </c>
    </row>
    <row r="2131" ht="20.05" customHeight="1">
      <c r="A2131" s="15">
        <v>134</v>
      </c>
      <c r="B2131" t="s" s="16">
        <f>CONCATENATE($A2131,C2131,G2131,S2131,R2131)</f>
        <v>2438</v>
      </c>
      <c r="C2131" t="s" s="17">
        <v>31</v>
      </c>
      <c r="D2131" s="18">
        <v>5</v>
      </c>
      <c r="E2131" t="s" s="19">
        <v>1919</v>
      </c>
      <c r="F2131" s="18">
        <v>0</v>
      </c>
      <c r="G2131" s="18">
        <v>0</v>
      </c>
      <c r="H2131" t="s" s="19">
        <v>80</v>
      </c>
      <c r="I2131" t="s" s="19">
        <v>2439</v>
      </c>
      <c r="J2131" s="18">
        <v>10024</v>
      </c>
      <c r="K2131" s="18">
        <v>5022</v>
      </c>
      <c r="L2131" s="18">
        <v>15324</v>
      </c>
      <c r="M2131" s="20">
        <v>5.15844</v>
      </c>
      <c r="N2131" s="18">
        <v>8</v>
      </c>
      <c r="O2131" s="18">
        <v>1</v>
      </c>
      <c r="P2131" t="s" s="19">
        <v>35</v>
      </c>
      <c r="Q2131" t="s" s="19">
        <v>35</v>
      </c>
      <c r="R2131" t="s" s="19">
        <v>35</v>
      </c>
      <c r="S2131" t="s" s="19">
        <v>35</v>
      </c>
      <c r="T2131" t="s" s="19">
        <v>35</v>
      </c>
      <c r="U2131" t="s" s="19">
        <v>35</v>
      </c>
      <c r="V2131" t="s" s="19">
        <v>35</v>
      </c>
      <c r="W2131" t="s" s="19">
        <v>35</v>
      </c>
    </row>
    <row r="2132" ht="20.05" customHeight="1">
      <c r="A2132" s="15">
        <v>134</v>
      </c>
      <c r="B2132" t="s" s="16">
        <f>CONCATENATE($A2132,C2132,G2132,S2132,R2132)</f>
        <v>2440</v>
      </c>
      <c r="C2132" t="s" s="17">
        <v>37</v>
      </c>
      <c r="D2132" s="18">
        <v>5</v>
      </c>
      <c r="E2132" t="s" s="19">
        <v>1919</v>
      </c>
      <c r="F2132" s="18">
        <v>0</v>
      </c>
      <c r="G2132" s="18">
        <v>0</v>
      </c>
      <c r="H2132" t="s" s="19">
        <v>80</v>
      </c>
      <c r="I2132" t="s" s="19">
        <v>2216</v>
      </c>
      <c r="J2132" s="18">
        <v>9648</v>
      </c>
      <c r="K2132" s="18">
        <v>4834</v>
      </c>
      <c r="L2132" s="18">
        <v>14602</v>
      </c>
      <c r="M2132" s="20">
        <v>1.03522</v>
      </c>
      <c r="N2132" s="18">
        <v>8</v>
      </c>
      <c r="O2132" s="18">
        <v>1</v>
      </c>
      <c r="P2132" s="18">
        <v>5</v>
      </c>
      <c r="Q2132" s="18">
        <v>3</v>
      </c>
      <c r="R2132" s="18">
        <v>1</v>
      </c>
      <c r="S2132" t="s" s="19">
        <v>38</v>
      </c>
      <c r="T2132" s="18">
        <v>0</v>
      </c>
      <c r="U2132" s="18">
        <v>0</v>
      </c>
      <c r="V2132" s="18">
        <v>100000</v>
      </c>
      <c r="W2132" t="s" s="19">
        <v>39</v>
      </c>
    </row>
    <row r="2133" ht="20.05" customHeight="1">
      <c r="A2133" s="15">
        <v>134</v>
      </c>
      <c r="B2133" t="s" s="16">
        <f>CONCATENATE($A2133,C2133,G2133,S2133,R2133)</f>
        <v>2441</v>
      </c>
      <c r="C2133" t="s" s="17">
        <v>37</v>
      </c>
      <c r="D2133" s="18">
        <v>5</v>
      </c>
      <c r="E2133" t="s" s="19">
        <v>1919</v>
      </c>
      <c r="F2133" s="18">
        <v>0</v>
      </c>
      <c r="G2133" s="18">
        <v>0</v>
      </c>
      <c r="H2133" t="s" s="19">
        <v>80</v>
      </c>
      <c r="I2133" t="s" s="19">
        <v>2216</v>
      </c>
      <c r="J2133" s="18">
        <v>9648</v>
      </c>
      <c r="K2133" s="18">
        <v>4834</v>
      </c>
      <c r="L2133" s="18">
        <v>14602</v>
      </c>
      <c r="M2133" s="20">
        <v>0.748745</v>
      </c>
      <c r="N2133" s="18">
        <v>8</v>
      </c>
      <c r="O2133" s="18">
        <v>1</v>
      </c>
      <c r="P2133" s="18">
        <v>3</v>
      </c>
      <c r="Q2133" s="18">
        <v>1</v>
      </c>
      <c r="R2133" s="18">
        <v>3</v>
      </c>
      <c r="S2133" t="s" s="19">
        <v>38</v>
      </c>
      <c r="T2133" s="18">
        <v>0</v>
      </c>
      <c r="U2133" s="18">
        <v>0</v>
      </c>
      <c r="V2133" s="18">
        <v>100000</v>
      </c>
      <c r="W2133" t="s" s="19">
        <v>39</v>
      </c>
    </row>
    <row r="2134" ht="20.05" customHeight="1">
      <c r="A2134" s="15">
        <v>134</v>
      </c>
      <c r="B2134" t="s" s="16">
        <f>CONCATENATE($A2134,C2134,G2134,S2134,R2134)</f>
        <v>2442</v>
      </c>
      <c r="C2134" t="s" s="17">
        <v>37</v>
      </c>
      <c r="D2134" s="18">
        <v>5</v>
      </c>
      <c r="E2134" t="s" s="19">
        <v>1919</v>
      </c>
      <c r="F2134" s="18">
        <v>0</v>
      </c>
      <c r="G2134" s="18">
        <v>0</v>
      </c>
      <c r="H2134" t="s" s="19">
        <v>80</v>
      </c>
      <c r="I2134" t="s" s="19">
        <v>2439</v>
      </c>
      <c r="J2134" s="18">
        <v>10024</v>
      </c>
      <c r="K2134" s="18">
        <v>5022</v>
      </c>
      <c r="L2134" s="18">
        <v>15324</v>
      </c>
      <c r="M2134" s="20">
        <v>1.12222</v>
      </c>
      <c r="N2134" s="18">
        <v>8</v>
      </c>
      <c r="O2134" s="18">
        <v>1</v>
      </c>
      <c r="P2134" s="18">
        <v>3</v>
      </c>
      <c r="Q2134" s="18">
        <v>1</v>
      </c>
      <c r="R2134" s="18">
        <v>5</v>
      </c>
      <c r="S2134" t="s" s="19">
        <v>38</v>
      </c>
      <c r="T2134" s="18">
        <v>0</v>
      </c>
      <c r="U2134" s="18">
        <v>0</v>
      </c>
      <c r="V2134" s="18">
        <v>100000</v>
      </c>
      <c r="W2134" t="s" s="19">
        <v>39</v>
      </c>
    </row>
    <row r="2135" ht="20.05" customHeight="1">
      <c r="A2135" s="15">
        <v>134</v>
      </c>
      <c r="B2135" t="s" s="16">
        <f>CONCATENATE($A2135,C2135,G2135,S2135,R2135)</f>
        <v>2443</v>
      </c>
      <c r="C2135" t="s" s="17">
        <v>37</v>
      </c>
      <c r="D2135" s="18">
        <v>5</v>
      </c>
      <c r="E2135" t="s" s="19">
        <v>1919</v>
      </c>
      <c r="F2135" s="18">
        <v>0</v>
      </c>
      <c r="G2135" s="18">
        <v>0</v>
      </c>
      <c r="H2135" t="s" s="19">
        <v>80</v>
      </c>
      <c r="I2135" t="s" s="19">
        <v>1847</v>
      </c>
      <c r="J2135" s="18">
        <v>8516</v>
      </c>
      <c r="K2135" s="18">
        <v>4268</v>
      </c>
      <c r="L2135" s="18">
        <v>12517</v>
      </c>
      <c r="M2135" s="20">
        <v>0.724639</v>
      </c>
      <c r="N2135" s="18">
        <v>8</v>
      </c>
      <c r="O2135" s="18">
        <v>1</v>
      </c>
      <c r="P2135" s="18">
        <v>4</v>
      </c>
      <c r="Q2135" s="18">
        <v>1</v>
      </c>
      <c r="R2135" s="18">
        <v>1</v>
      </c>
      <c r="S2135" t="s" s="19">
        <v>43</v>
      </c>
      <c r="T2135" s="18">
        <v>0</v>
      </c>
      <c r="U2135" s="18">
        <v>0</v>
      </c>
      <c r="V2135" s="18">
        <v>100000</v>
      </c>
      <c r="W2135" t="s" s="19">
        <v>39</v>
      </c>
    </row>
    <row r="2136" ht="20.05" customHeight="1">
      <c r="A2136" s="15">
        <v>134</v>
      </c>
      <c r="B2136" t="s" s="16">
        <f>CONCATENATE($A2136,C2136,G2136,S2136,R2136)</f>
        <v>2444</v>
      </c>
      <c r="C2136" t="s" s="17">
        <v>37</v>
      </c>
      <c r="D2136" s="18">
        <v>5</v>
      </c>
      <c r="E2136" t="s" s="19">
        <v>1919</v>
      </c>
      <c r="F2136" s="18">
        <v>0</v>
      </c>
      <c r="G2136" s="18">
        <v>0</v>
      </c>
      <c r="H2136" t="s" s="19">
        <v>80</v>
      </c>
      <c r="I2136" t="s" s="19">
        <v>2216</v>
      </c>
      <c r="J2136" s="18">
        <v>9648</v>
      </c>
      <c r="K2136" s="18">
        <v>4834</v>
      </c>
      <c r="L2136" s="18">
        <v>14628</v>
      </c>
      <c r="M2136" s="20">
        <v>170.73</v>
      </c>
      <c r="N2136" s="18">
        <v>8</v>
      </c>
      <c r="O2136" s="18">
        <v>1</v>
      </c>
      <c r="P2136" s="18">
        <v>3</v>
      </c>
      <c r="Q2136" s="18">
        <v>1</v>
      </c>
      <c r="R2136" s="18">
        <v>3</v>
      </c>
      <c r="S2136" t="s" s="19">
        <v>43</v>
      </c>
      <c r="T2136" s="18">
        <v>0</v>
      </c>
      <c r="U2136" s="18">
        <v>0</v>
      </c>
      <c r="V2136" s="18">
        <v>100000</v>
      </c>
      <c r="W2136" t="s" s="19">
        <v>39</v>
      </c>
    </row>
    <row r="2137" ht="20.05" customHeight="1">
      <c r="A2137" s="15">
        <v>134</v>
      </c>
      <c r="B2137" t="s" s="16">
        <f>CONCATENATE($A2137,C2137,G2137,S2137,R2137)</f>
        <v>2445</v>
      </c>
      <c r="C2137" t="s" s="17">
        <v>37</v>
      </c>
      <c r="D2137" s="18">
        <v>5</v>
      </c>
      <c r="E2137" t="s" s="19">
        <v>1919</v>
      </c>
      <c r="F2137" s="18">
        <v>0</v>
      </c>
      <c r="G2137" s="18">
        <v>0</v>
      </c>
      <c r="H2137" t="s" s="19">
        <v>63</v>
      </c>
      <c r="I2137" t="s" s="19">
        <v>2439</v>
      </c>
      <c r="J2137" s="18">
        <v>10024</v>
      </c>
      <c r="K2137" s="18">
        <v>5022</v>
      </c>
      <c r="L2137" s="18">
        <v>15324</v>
      </c>
      <c r="M2137" s="20">
        <v>1800.16</v>
      </c>
      <c r="N2137" s="18">
        <v>8</v>
      </c>
      <c r="O2137" s="18">
        <v>1</v>
      </c>
      <c r="P2137" s="18">
        <v>2</v>
      </c>
      <c r="Q2137" s="18">
        <v>2</v>
      </c>
      <c r="R2137" s="18">
        <v>5</v>
      </c>
      <c r="S2137" t="s" s="19">
        <v>43</v>
      </c>
      <c r="T2137" s="18">
        <v>0</v>
      </c>
      <c r="U2137" s="18">
        <v>0</v>
      </c>
      <c r="V2137" s="18">
        <v>100000</v>
      </c>
      <c r="W2137" t="s" s="19">
        <v>39</v>
      </c>
    </row>
    <row r="2138" ht="20.05" customHeight="1">
      <c r="A2138" s="15">
        <v>134</v>
      </c>
      <c r="B2138" t="s" s="16">
        <f>CONCATENATE($A2138,C2138,G2138,S2138,R2138)</f>
        <v>2446</v>
      </c>
      <c r="C2138" t="s" s="17">
        <v>37</v>
      </c>
      <c r="D2138" s="18">
        <v>5</v>
      </c>
      <c r="E2138" t="s" s="19">
        <v>1919</v>
      </c>
      <c r="F2138" s="18">
        <v>0</v>
      </c>
      <c r="G2138" s="18">
        <v>0</v>
      </c>
      <c r="H2138" t="s" s="19">
        <v>80</v>
      </c>
      <c r="I2138" t="s" s="19">
        <v>1847</v>
      </c>
      <c r="J2138" s="18">
        <v>8516</v>
      </c>
      <c r="K2138" s="18">
        <v>4268</v>
      </c>
      <c r="L2138" s="18">
        <v>12517</v>
      </c>
      <c r="M2138" s="20">
        <v>0.7234429999999999</v>
      </c>
      <c r="N2138" s="18">
        <v>8</v>
      </c>
      <c r="O2138" s="18">
        <v>1</v>
      </c>
      <c r="P2138" s="18">
        <v>4</v>
      </c>
      <c r="Q2138" s="18">
        <v>1</v>
      </c>
      <c r="R2138" s="18">
        <v>1</v>
      </c>
      <c r="S2138" t="s" s="19">
        <v>47</v>
      </c>
      <c r="T2138" s="18">
        <v>0</v>
      </c>
      <c r="U2138" s="18">
        <v>0</v>
      </c>
      <c r="V2138" s="18">
        <v>100000</v>
      </c>
      <c r="W2138" t="s" s="19">
        <v>39</v>
      </c>
    </row>
    <row r="2139" ht="20.05" customHeight="1">
      <c r="A2139" s="15">
        <v>134</v>
      </c>
      <c r="B2139" t="s" s="16">
        <f>CONCATENATE($A2139,C2139,G2139,S2139,R2139)</f>
        <v>2447</v>
      </c>
      <c r="C2139" t="s" s="17">
        <v>37</v>
      </c>
      <c r="D2139" s="18">
        <v>5</v>
      </c>
      <c r="E2139" t="s" s="19">
        <v>1919</v>
      </c>
      <c r="F2139" s="18">
        <v>0</v>
      </c>
      <c r="G2139" s="18">
        <v>0</v>
      </c>
      <c r="H2139" t="s" s="19">
        <v>63</v>
      </c>
      <c r="I2139" t="s" s="19">
        <v>2216</v>
      </c>
      <c r="J2139" s="18">
        <v>9648</v>
      </c>
      <c r="K2139" s="18">
        <v>4834</v>
      </c>
      <c r="L2139" s="18">
        <v>14628</v>
      </c>
      <c r="M2139" s="20">
        <v>1800.15</v>
      </c>
      <c r="N2139" s="18">
        <v>8</v>
      </c>
      <c r="O2139" s="18">
        <v>1</v>
      </c>
      <c r="P2139" s="18">
        <v>2</v>
      </c>
      <c r="Q2139" s="18">
        <v>2</v>
      </c>
      <c r="R2139" s="18">
        <v>3</v>
      </c>
      <c r="S2139" t="s" s="19">
        <v>47</v>
      </c>
      <c r="T2139" s="18">
        <v>0</v>
      </c>
      <c r="U2139" s="18">
        <v>0</v>
      </c>
      <c r="V2139" s="18">
        <v>100000</v>
      </c>
      <c r="W2139" t="s" s="19">
        <v>39</v>
      </c>
    </row>
    <row r="2140" ht="20.05" customHeight="1">
      <c r="A2140" s="15">
        <v>134</v>
      </c>
      <c r="B2140" t="s" s="16">
        <f>CONCATENATE($A2140,C2140,G2140,S2140,R2140)</f>
        <v>2448</v>
      </c>
      <c r="C2140" t="s" s="17">
        <v>37</v>
      </c>
      <c r="D2140" s="18">
        <v>5</v>
      </c>
      <c r="E2140" t="s" s="19">
        <v>1919</v>
      </c>
      <c r="F2140" s="18">
        <v>0</v>
      </c>
      <c r="G2140" s="18">
        <v>0</v>
      </c>
      <c r="H2140" t="s" s="19">
        <v>63</v>
      </c>
      <c r="I2140" t="s" s="19">
        <v>2439</v>
      </c>
      <c r="J2140" s="18">
        <v>10024</v>
      </c>
      <c r="K2140" s="18">
        <v>5022</v>
      </c>
      <c r="L2140" s="18">
        <v>15324</v>
      </c>
      <c r="M2140" s="20">
        <v>1800.16</v>
      </c>
      <c r="N2140" s="18">
        <v>8</v>
      </c>
      <c r="O2140" s="18">
        <v>1</v>
      </c>
      <c r="P2140" s="18">
        <v>2</v>
      </c>
      <c r="Q2140" s="18">
        <v>2</v>
      </c>
      <c r="R2140" s="18">
        <v>5</v>
      </c>
      <c r="S2140" t="s" s="19">
        <v>47</v>
      </c>
      <c r="T2140" s="18">
        <v>0</v>
      </c>
      <c r="U2140" s="18">
        <v>0</v>
      </c>
      <c r="V2140" s="18">
        <v>100000</v>
      </c>
      <c r="W2140" t="s" s="19">
        <v>39</v>
      </c>
    </row>
    <row r="2141" ht="20.05" customHeight="1">
      <c r="A2141" s="15">
        <v>134</v>
      </c>
      <c r="B2141" t="s" s="16">
        <f>CONCATENATE($A2141,C2141,G2141,S2141,R2141)</f>
        <v>2449</v>
      </c>
      <c r="C2141" t="s" s="17">
        <v>31</v>
      </c>
      <c r="D2141" s="18">
        <v>5</v>
      </c>
      <c r="E2141" t="s" s="19">
        <v>1919</v>
      </c>
      <c r="F2141" s="18">
        <v>0</v>
      </c>
      <c r="G2141" s="18">
        <v>1</v>
      </c>
      <c r="H2141" t="s" s="19">
        <v>80</v>
      </c>
      <c r="I2141" t="s" s="19">
        <v>2439</v>
      </c>
      <c r="J2141" s="18">
        <v>10039</v>
      </c>
      <c r="K2141" s="18">
        <v>5037</v>
      </c>
      <c r="L2141" s="18">
        <v>15354</v>
      </c>
      <c r="M2141" s="20">
        <v>0.867103</v>
      </c>
      <c r="N2141" s="18">
        <v>8</v>
      </c>
      <c r="O2141" s="18">
        <v>1</v>
      </c>
      <c r="P2141" t="s" s="19">
        <v>35</v>
      </c>
      <c r="Q2141" t="s" s="19">
        <v>35</v>
      </c>
      <c r="R2141" t="s" s="19">
        <v>35</v>
      </c>
      <c r="S2141" t="s" s="19">
        <v>35</v>
      </c>
      <c r="T2141" t="s" s="19">
        <v>35</v>
      </c>
      <c r="U2141" t="s" s="19">
        <v>35</v>
      </c>
      <c r="V2141" t="s" s="19">
        <v>35</v>
      </c>
      <c r="W2141" t="s" s="19">
        <v>35</v>
      </c>
    </row>
    <row r="2142" ht="20.05" customHeight="1">
      <c r="A2142" s="15">
        <v>134</v>
      </c>
      <c r="B2142" t="s" s="16">
        <f>CONCATENATE($A2142,C2142,G2142,S2142,R2142)</f>
        <v>2450</v>
      </c>
      <c r="C2142" t="s" s="17">
        <v>52</v>
      </c>
      <c r="D2142" s="18">
        <v>5</v>
      </c>
      <c r="E2142" t="s" s="19">
        <v>1919</v>
      </c>
      <c r="F2142" s="18">
        <v>1</v>
      </c>
      <c r="G2142" s="18">
        <v>1</v>
      </c>
      <c r="H2142" t="s" s="19">
        <v>80</v>
      </c>
      <c r="I2142" t="s" s="19">
        <v>1807</v>
      </c>
      <c r="J2142" s="18">
        <v>1820</v>
      </c>
      <c r="K2142" s="18">
        <v>920</v>
      </c>
      <c r="L2142" s="18">
        <v>1963</v>
      </c>
      <c r="M2142" s="20">
        <v>2.20503</v>
      </c>
      <c r="N2142" s="18">
        <v>8</v>
      </c>
      <c r="O2142" s="18">
        <v>1</v>
      </c>
      <c r="P2142" t="s" s="19">
        <v>35</v>
      </c>
      <c r="Q2142" t="s" s="19">
        <v>35</v>
      </c>
      <c r="R2142" t="s" s="19">
        <v>35</v>
      </c>
      <c r="S2142" t="s" s="19">
        <v>35</v>
      </c>
      <c r="T2142" t="s" s="19">
        <v>35</v>
      </c>
      <c r="U2142" t="s" s="19">
        <v>35</v>
      </c>
      <c r="V2142" t="s" s="19">
        <v>35</v>
      </c>
      <c r="W2142" t="s" s="19">
        <v>35</v>
      </c>
    </row>
    <row r="2143" ht="20.05" customHeight="1">
      <c r="A2143" s="15">
        <v>134</v>
      </c>
      <c r="B2143" t="s" s="16">
        <f>CONCATENATE($A2143,C2143,G2143,S2143,R2143)</f>
        <v>2451</v>
      </c>
      <c r="C2143" t="s" s="17">
        <v>37</v>
      </c>
      <c r="D2143" s="18">
        <v>5</v>
      </c>
      <c r="E2143" t="s" s="19">
        <v>1919</v>
      </c>
      <c r="F2143" s="18">
        <v>0</v>
      </c>
      <c r="G2143" s="18">
        <v>1</v>
      </c>
      <c r="H2143" t="s" s="19">
        <v>33</v>
      </c>
      <c r="I2143" t="s" s="19">
        <v>1807</v>
      </c>
      <c r="J2143" s="18">
        <v>1820</v>
      </c>
      <c r="K2143" s="18">
        <v>920</v>
      </c>
      <c r="L2143" s="18">
        <v>1943</v>
      </c>
      <c r="M2143" s="20">
        <v>172.79</v>
      </c>
      <c r="N2143" s="18">
        <v>8</v>
      </c>
      <c r="O2143" s="18">
        <v>1</v>
      </c>
      <c r="P2143" s="18">
        <v>3</v>
      </c>
      <c r="Q2143" s="18">
        <v>1</v>
      </c>
      <c r="R2143" s="18">
        <v>3</v>
      </c>
      <c r="S2143" t="s" s="19">
        <v>43</v>
      </c>
      <c r="T2143" s="18">
        <v>0</v>
      </c>
      <c r="U2143" s="18">
        <v>0</v>
      </c>
      <c r="V2143" s="18">
        <v>100000</v>
      </c>
      <c r="W2143" t="s" s="19">
        <v>55</v>
      </c>
    </row>
    <row r="2144" ht="20.05" customHeight="1">
      <c r="A2144" s="15">
        <v>134</v>
      </c>
      <c r="B2144" t="s" s="16">
        <f>CONCATENATE($A2144,C2144,G2144,S2144,R2144)</f>
        <v>2452</v>
      </c>
      <c r="C2144" t="s" s="17">
        <v>57</v>
      </c>
      <c r="D2144" s="18">
        <v>5</v>
      </c>
      <c r="E2144" t="s" s="19">
        <v>1919</v>
      </c>
      <c r="F2144" s="18">
        <v>0</v>
      </c>
      <c r="G2144" s="18">
        <v>0</v>
      </c>
      <c r="H2144" t="s" s="19">
        <v>80</v>
      </c>
      <c r="I2144" t="s" s="19">
        <v>1810</v>
      </c>
      <c r="J2144" s="18">
        <v>13912</v>
      </c>
      <c r="K2144" s="18">
        <v>6966</v>
      </c>
      <c r="L2144" s="18">
        <v>22728</v>
      </c>
      <c r="M2144" s="20">
        <v>40.6137</v>
      </c>
      <c r="N2144" s="18">
        <v>4</v>
      </c>
      <c r="O2144" s="18">
        <v>1</v>
      </c>
      <c r="P2144" t="s" s="19">
        <v>35</v>
      </c>
      <c r="Q2144" t="s" s="19">
        <v>35</v>
      </c>
      <c r="R2144" t="s" s="19">
        <v>35</v>
      </c>
      <c r="S2144" t="s" s="19">
        <v>35</v>
      </c>
      <c r="T2144" t="s" s="19">
        <v>35</v>
      </c>
      <c r="U2144" t="s" s="19">
        <v>35</v>
      </c>
      <c r="V2144" t="s" s="19">
        <v>35</v>
      </c>
      <c r="W2144" t="s" s="19">
        <v>35</v>
      </c>
    </row>
    <row r="2145" ht="20.05" customHeight="1">
      <c r="A2145" s="15">
        <v>134</v>
      </c>
      <c r="B2145" t="s" s="16">
        <f>CONCATENATE($A2145,C2145,G2145,S2145,R2145)</f>
        <v>2453</v>
      </c>
      <c r="C2145" t="s" s="17">
        <v>60</v>
      </c>
      <c r="D2145" s="18">
        <v>5</v>
      </c>
      <c r="E2145" t="s" s="19">
        <v>1919</v>
      </c>
      <c r="F2145" s="18">
        <v>0</v>
      </c>
      <c r="G2145" s="18">
        <v>0</v>
      </c>
      <c r="H2145" t="s" s="19">
        <v>80</v>
      </c>
      <c r="I2145" t="s" s="19">
        <v>1810</v>
      </c>
      <c r="J2145" s="18">
        <v>13912</v>
      </c>
      <c r="K2145" s="18">
        <v>6966</v>
      </c>
      <c r="L2145" s="18">
        <v>22728</v>
      </c>
      <c r="M2145" s="20">
        <v>34.4316</v>
      </c>
      <c r="N2145" s="18">
        <v>4</v>
      </c>
      <c r="O2145" s="18">
        <v>1</v>
      </c>
      <c r="P2145" t="s" s="19">
        <v>35</v>
      </c>
      <c r="Q2145" t="s" s="19">
        <v>35</v>
      </c>
      <c r="R2145" t="s" s="19">
        <v>35</v>
      </c>
      <c r="S2145" t="s" s="19">
        <v>35</v>
      </c>
      <c r="T2145" t="s" s="19">
        <v>35</v>
      </c>
      <c r="U2145" t="s" s="19">
        <v>35</v>
      </c>
      <c r="V2145" t="s" s="19">
        <v>35</v>
      </c>
      <c r="W2145" t="s" s="19">
        <v>35</v>
      </c>
    </row>
    <row r="2146" ht="20.05" customHeight="1">
      <c r="A2146" s="15">
        <v>134</v>
      </c>
      <c r="B2146" t="s" s="16">
        <f>CONCATENATE($A2146,C2146,G2146,S2146,R2146)</f>
        <v>2454</v>
      </c>
      <c r="C2146" t="s" s="17">
        <v>62</v>
      </c>
      <c r="D2146" s="18">
        <v>5</v>
      </c>
      <c r="E2146" t="s" s="19">
        <v>1919</v>
      </c>
      <c r="F2146" s="18">
        <v>0</v>
      </c>
      <c r="G2146" s="18">
        <v>0</v>
      </c>
      <c r="H2146" t="s" s="19">
        <v>80</v>
      </c>
      <c r="I2146" t="s" s="19">
        <v>1810</v>
      </c>
      <c r="J2146" s="18">
        <v>14256</v>
      </c>
      <c r="K2146" s="18">
        <v>7138</v>
      </c>
      <c r="L2146" s="18">
        <v>23380</v>
      </c>
      <c r="M2146" s="20">
        <v>130.717</v>
      </c>
      <c r="N2146" s="18">
        <v>4</v>
      </c>
      <c r="O2146" s="18">
        <v>1</v>
      </c>
      <c r="P2146" t="s" s="19">
        <v>35</v>
      </c>
      <c r="Q2146" t="s" s="19">
        <v>35</v>
      </c>
      <c r="R2146" t="s" s="19">
        <v>35</v>
      </c>
      <c r="S2146" t="s" s="19">
        <v>35</v>
      </c>
      <c r="T2146" t="s" s="19">
        <v>35</v>
      </c>
      <c r="U2146" t="s" s="19">
        <v>35</v>
      </c>
      <c r="V2146" t="s" s="19">
        <v>35</v>
      </c>
      <c r="W2146" t="s" s="19">
        <v>35</v>
      </c>
    </row>
    <row r="2147" ht="20.05" customHeight="1">
      <c r="A2147" s="15">
        <v>135</v>
      </c>
      <c r="B2147" t="s" s="16">
        <f>CONCATENATE($A2147,C2147,G2147,S2147,R2147)</f>
        <v>2455</v>
      </c>
      <c r="C2147" t="s" s="17">
        <v>31</v>
      </c>
      <c r="D2147" s="18">
        <v>5</v>
      </c>
      <c r="E2147" t="s" s="19">
        <v>2456</v>
      </c>
      <c r="F2147" s="18">
        <v>0</v>
      </c>
      <c r="G2147" s="18">
        <v>0</v>
      </c>
      <c r="H2147" t="s" s="19">
        <v>33</v>
      </c>
      <c r="I2147" t="s" s="19">
        <v>2457</v>
      </c>
      <c r="J2147" s="18">
        <v>7788</v>
      </c>
      <c r="K2147" s="18">
        <v>3904</v>
      </c>
      <c r="L2147" s="18">
        <v>11581</v>
      </c>
      <c r="M2147" s="20">
        <v>0.141075</v>
      </c>
      <c r="N2147" s="18">
        <v>8</v>
      </c>
      <c r="O2147" s="18">
        <v>1</v>
      </c>
      <c r="P2147" t="s" s="19">
        <v>35</v>
      </c>
      <c r="Q2147" t="s" s="19">
        <v>35</v>
      </c>
      <c r="R2147" t="s" s="19">
        <v>35</v>
      </c>
      <c r="S2147" t="s" s="19">
        <v>35</v>
      </c>
      <c r="T2147" t="s" s="19">
        <v>35</v>
      </c>
      <c r="U2147" t="s" s="19">
        <v>35</v>
      </c>
      <c r="V2147" t="s" s="19">
        <v>35</v>
      </c>
      <c r="W2147" t="s" s="19">
        <v>35</v>
      </c>
    </row>
    <row r="2148" ht="20.05" customHeight="1">
      <c r="A2148" s="15">
        <v>135</v>
      </c>
      <c r="B2148" t="s" s="16">
        <f>CONCATENATE($A2148,C2148,G2148,S2148,R2148)</f>
        <v>2458</v>
      </c>
      <c r="C2148" t="s" s="17">
        <v>37</v>
      </c>
      <c r="D2148" s="18">
        <v>5</v>
      </c>
      <c r="E2148" t="s" s="19">
        <v>2456</v>
      </c>
      <c r="F2148" s="18">
        <v>0</v>
      </c>
      <c r="G2148" s="18">
        <v>0</v>
      </c>
      <c r="H2148" t="s" s="19">
        <v>33</v>
      </c>
      <c r="I2148" t="s" s="19">
        <v>2457</v>
      </c>
      <c r="J2148" s="18">
        <v>7788</v>
      </c>
      <c r="K2148" s="18">
        <v>3904</v>
      </c>
      <c r="L2148" s="18">
        <v>11581</v>
      </c>
      <c r="M2148" s="20">
        <v>0.360644</v>
      </c>
      <c r="N2148" s="18">
        <v>8</v>
      </c>
      <c r="O2148" s="18">
        <v>1</v>
      </c>
      <c r="P2148" s="18">
        <v>5</v>
      </c>
      <c r="Q2148" s="18">
        <v>4</v>
      </c>
      <c r="R2148" s="18">
        <v>1</v>
      </c>
      <c r="S2148" t="s" s="19">
        <v>38</v>
      </c>
      <c r="T2148" s="18">
        <v>0</v>
      </c>
      <c r="U2148" s="18">
        <v>0</v>
      </c>
      <c r="V2148" s="18">
        <v>100000</v>
      </c>
      <c r="W2148" t="s" s="19">
        <v>39</v>
      </c>
    </row>
    <row r="2149" ht="20.05" customHeight="1">
      <c r="A2149" s="15">
        <v>135</v>
      </c>
      <c r="B2149" t="s" s="16">
        <f>CONCATENATE($A2149,C2149,G2149,S2149,R2149)</f>
        <v>2459</v>
      </c>
      <c r="C2149" t="s" s="17">
        <v>37</v>
      </c>
      <c r="D2149" s="18">
        <v>5</v>
      </c>
      <c r="E2149" t="s" s="19">
        <v>2456</v>
      </c>
      <c r="F2149" s="18">
        <v>0</v>
      </c>
      <c r="G2149" s="18">
        <v>0</v>
      </c>
      <c r="H2149" t="s" s="19">
        <v>33</v>
      </c>
      <c r="I2149" t="s" s="19">
        <v>2457</v>
      </c>
      <c r="J2149" s="18">
        <v>7788</v>
      </c>
      <c r="K2149" s="18">
        <v>3904</v>
      </c>
      <c r="L2149" s="18">
        <v>11581</v>
      </c>
      <c r="M2149" s="20">
        <v>0.157989</v>
      </c>
      <c r="N2149" s="18">
        <v>8</v>
      </c>
      <c r="O2149" s="18">
        <v>1</v>
      </c>
      <c r="P2149" s="18">
        <v>3</v>
      </c>
      <c r="Q2149" s="18">
        <v>2</v>
      </c>
      <c r="R2149" s="18">
        <v>3</v>
      </c>
      <c r="S2149" t="s" s="19">
        <v>38</v>
      </c>
      <c r="T2149" s="18">
        <v>0</v>
      </c>
      <c r="U2149" s="18">
        <v>0</v>
      </c>
      <c r="V2149" s="18">
        <v>100000</v>
      </c>
      <c r="W2149" t="s" s="19">
        <v>39</v>
      </c>
    </row>
    <row r="2150" ht="20.05" customHeight="1">
      <c r="A2150" s="15">
        <v>135</v>
      </c>
      <c r="B2150" t="s" s="16">
        <f>CONCATENATE($A2150,C2150,G2150,S2150,R2150)</f>
        <v>2460</v>
      </c>
      <c r="C2150" t="s" s="17">
        <v>37</v>
      </c>
      <c r="D2150" s="18">
        <v>5</v>
      </c>
      <c r="E2150" t="s" s="19">
        <v>2456</v>
      </c>
      <c r="F2150" s="18">
        <v>0</v>
      </c>
      <c r="G2150" s="18">
        <v>0</v>
      </c>
      <c r="H2150" t="s" s="19">
        <v>33</v>
      </c>
      <c r="I2150" t="s" s="19">
        <v>2457</v>
      </c>
      <c r="J2150" s="18">
        <v>7788</v>
      </c>
      <c r="K2150" s="18">
        <v>3904</v>
      </c>
      <c r="L2150" s="18">
        <v>11581</v>
      </c>
      <c r="M2150" s="20">
        <v>0.158377</v>
      </c>
      <c r="N2150" s="18">
        <v>8</v>
      </c>
      <c r="O2150" s="18">
        <v>1</v>
      </c>
      <c r="P2150" s="18">
        <v>3</v>
      </c>
      <c r="Q2150" s="18">
        <v>2</v>
      </c>
      <c r="R2150" s="18">
        <v>5</v>
      </c>
      <c r="S2150" t="s" s="19">
        <v>38</v>
      </c>
      <c r="T2150" s="18">
        <v>0</v>
      </c>
      <c r="U2150" s="18">
        <v>0</v>
      </c>
      <c r="V2150" s="18">
        <v>100000</v>
      </c>
      <c r="W2150" t="s" s="19">
        <v>39</v>
      </c>
    </row>
    <row r="2151" ht="20.05" customHeight="1">
      <c r="A2151" s="15">
        <v>135</v>
      </c>
      <c r="B2151" t="s" s="16">
        <f>CONCATENATE($A2151,C2151,G2151,S2151,R2151)</f>
        <v>2461</v>
      </c>
      <c r="C2151" t="s" s="17">
        <v>37</v>
      </c>
      <c r="D2151" s="18">
        <v>5</v>
      </c>
      <c r="E2151" t="s" s="19">
        <v>2456</v>
      </c>
      <c r="F2151" s="18">
        <v>0</v>
      </c>
      <c r="G2151" s="18">
        <v>0</v>
      </c>
      <c r="H2151" t="s" s="19">
        <v>33</v>
      </c>
      <c r="I2151" t="s" s="19">
        <v>2457</v>
      </c>
      <c r="J2151" s="18">
        <v>7788</v>
      </c>
      <c r="K2151" s="18">
        <v>3904</v>
      </c>
      <c r="L2151" s="18">
        <v>11581</v>
      </c>
      <c r="M2151" s="20">
        <v>0.362938</v>
      </c>
      <c r="N2151" s="18">
        <v>8</v>
      </c>
      <c r="O2151" s="18">
        <v>1</v>
      </c>
      <c r="P2151" s="18">
        <v>5</v>
      </c>
      <c r="Q2151" s="18">
        <v>4</v>
      </c>
      <c r="R2151" s="18">
        <v>1</v>
      </c>
      <c r="S2151" t="s" s="19">
        <v>43</v>
      </c>
      <c r="T2151" s="18">
        <v>0</v>
      </c>
      <c r="U2151" s="18">
        <v>0</v>
      </c>
      <c r="V2151" s="18">
        <v>100000</v>
      </c>
      <c r="W2151" t="s" s="19">
        <v>39</v>
      </c>
    </row>
    <row r="2152" ht="20.05" customHeight="1">
      <c r="A2152" s="15">
        <v>135</v>
      </c>
      <c r="B2152" t="s" s="16">
        <f>CONCATENATE($A2152,C2152,G2152,S2152,R2152)</f>
        <v>2462</v>
      </c>
      <c r="C2152" t="s" s="17">
        <v>37</v>
      </c>
      <c r="D2152" s="18">
        <v>5</v>
      </c>
      <c r="E2152" t="s" s="19">
        <v>2456</v>
      </c>
      <c r="F2152" s="18">
        <v>0</v>
      </c>
      <c r="G2152" s="18">
        <v>0</v>
      </c>
      <c r="H2152" t="s" s="19">
        <v>33</v>
      </c>
      <c r="I2152" t="s" s="19">
        <v>2457</v>
      </c>
      <c r="J2152" s="18">
        <v>7788</v>
      </c>
      <c r="K2152" s="18">
        <v>3904</v>
      </c>
      <c r="L2152" s="18">
        <v>11581</v>
      </c>
      <c r="M2152" s="20">
        <v>0.157481</v>
      </c>
      <c r="N2152" s="18">
        <v>8</v>
      </c>
      <c r="O2152" s="18">
        <v>1</v>
      </c>
      <c r="P2152" s="18">
        <v>3</v>
      </c>
      <c r="Q2152" s="18">
        <v>2</v>
      </c>
      <c r="R2152" s="18">
        <v>3</v>
      </c>
      <c r="S2152" t="s" s="19">
        <v>43</v>
      </c>
      <c r="T2152" s="18">
        <v>0</v>
      </c>
      <c r="U2152" s="18">
        <v>0</v>
      </c>
      <c r="V2152" s="18">
        <v>100000</v>
      </c>
      <c r="W2152" t="s" s="19">
        <v>39</v>
      </c>
    </row>
    <row r="2153" ht="20.05" customHeight="1">
      <c r="A2153" s="15">
        <v>135</v>
      </c>
      <c r="B2153" t="s" s="16">
        <f>CONCATENATE($A2153,C2153,G2153,S2153,R2153)</f>
        <v>2463</v>
      </c>
      <c r="C2153" t="s" s="17">
        <v>37</v>
      </c>
      <c r="D2153" s="18">
        <v>5</v>
      </c>
      <c r="E2153" t="s" s="19">
        <v>2456</v>
      </c>
      <c r="F2153" s="18">
        <v>0</v>
      </c>
      <c r="G2153" s="18">
        <v>0</v>
      </c>
      <c r="H2153" t="s" s="19">
        <v>33</v>
      </c>
      <c r="I2153" t="s" s="19">
        <v>2457</v>
      </c>
      <c r="J2153" s="18">
        <v>7788</v>
      </c>
      <c r="K2153" s="18">
        <v>3904</v>
      </c>
      <c r="L2153" s="18">
        <v>11581</v>
      </c>
      <c r="M2153" s="20">
        <v>0.157913</v>
      </c>
      <c r="N2153" s="18">
        <v>8</v>
      </c>
      <c r="O2153" s="18">
        <v>1</v>
      </c>
      <c r="P2153" s="18">
        <v>3</v>
      </c>
      <c r="Q2153" s="18">
        <v>2</v>
      </c>
      <c r="R2153" s="18">
        <v>5</v>
      </c>
      <c r="S2153" t="s" s="19">
        <v>43</v>
      </c>
      <c r="T2153" s="18">
        <v>0</v>
      </c>
      <c r="U2153" s="18">
        <v>0</v>
      </c>
      <c r="V2153" s="18">
        <v>100000</v>
      </c>
      <c r="W2153" t="s" s="19">
        <v>39</v>
      </c>
    </row>
    <row r="2154" ht="20.05" customHeight="1">
      <c r="A2154" s="15">
        <v>135</v>
      </c>
      <c r="B2154" t="s" s="16">
        <f>CONCATENATE($A2154,C2154,G2154,S2154,R2154)</f>
        <v>2464</v>
      </c>
      <c r="C2154" t="s" s="17">
        <v>37</v>
      </c>
      <c r="D2154" s="18">
        <v>5</v>
      </c>
      <c r="E2154" t="s" s="19">
        <v>2456</v>
      </c>
      <c r="F2154" s="18">
        <v>0</v>
      </c>
      <c r="G2154" s="18">
        <v>0</v>
      </c>
      <c r="H2154" t="s" s="19">
        <v>33</v>
      </c>
      <c r="I2154" t="s" s="19">
        <v>2457</v>
      </c>
      <c r="J2154" s="18">
        <v>7788</v>
      </c>
      <c r="K2154" s="18">
        <v>3904</v>
      </c>
      <c r="L2154" s="18">
        <v>11581</v>
      </c>
      <c r="M2154" s="20">
        <v>0.363209</v>
      </c>
      <c r="N2154" s="18">
        <v>8</v>
      </c>
      <c r="O2154" s="18">
        <v>1</v>
      </c>
      <c r="P2154" s="18">
        <v>5</v>
      </c>
      <c r="Q2154" s="18">
        <v>4</v>
      </c>
      <c r="R2154" s="18">
        <v>1</v>
      </c>
      <c r="S2154" t="s" s="19">
        <v>47</v>
      </c>
      <c r="T2154" s="18">
        <v>0</v>
      </c>
      <c r="U2154" s="18">
        <v>0</v>
      </c>
      <c r="V2154" s="18">
        <v>100000</v>
      </c>
      <c r="W2154" t="s" s="19">
        <v>39</v>
      </c>
    </row>
    <row r="2155" ht="20.05" customHeight="1">
      <c r="A2155" s="15">
        <v>135</v>
      </c>
      <c r="B2155" t="s" s="16">
        <f>CONCATENATE($A2155,C2155,G2155,S2155,R2155)</f>
        <v>2465</v>
      </c>
      <c r="C2155" t="s" s="17">
        <v>37</v>
      </c>
      <c r="D2155" s="18">
        <v>5</v>
      </c>
      <c r="E2155" t="s" s="19">
        <v>2456</v>
      </c>
      <c r="F2155" s="18">
        <v>0</v>
      </c>
      <c r="G2155" s="18">
        <v>0</v>
      </c>
      <c r="H2155" t="s" s="19">
        <v>33</v>
      </c>
      <c r="I2155" t="s" s="19">
        <v>2457</v>
      </c>
      <c r="J2155" s="18">
        <v>7788</v>
      </c>
      <c r="K2155" s="18">
        <v>3904</v>
      </c>
      <c r="L2155" s="18">
        <v>11581</v>
      </c>
      <c r="M2155" s="20">
        <v>0.15746</v>
      </c>
      <c r="N2155" s="18">
        <v>8</v>
      </c>
      <c r="O2155" s="18">
        <v>1</v>
      </c>
      <c r="P2155" s="18">
        <v>3</v>
      </c>
      <c r="Q2155" s="18">
        <v>2</v>
      </c>
      <c r="R2155" s="18">
        <v>3</v>
      </c>
      <c r="S2155" t="s" s="19">
        <v>47</v>
      </c>
      <c r="T2155" s="18">
        <v>0</v>
      </c>
      <c r="U2155" s="18">
        <v>0</v>
      </c>
      <c r="V2155" s="18">
        <v>100000</v>
      </c>
      <c r="W2155" t="s" s="19">
        <v>39</v>
      </c>
    </row>
    <row r="2156" ht="20.05" customHeight="1">
      <c r="A2156" s="15">
        <v>135</v>
      </c>
      <c r="B2156" t="s" s="16">
        <f>CONCATENATE($A2156,C2156,G2156,S2156,R2156)</f>
        <v>2466</v>
      </c>
      <c r="C2156" t="s" s="17">
        <v>37</v>
      </c>
      <c r="D2156" s="18">
        <v>5</v>
      </c>
      <c r="E2156" t="s" s="19">
        <v>2456</v>
      </c>
      <c r="F2156" s="18">
        <v>0</v>
      </c>
      <c r="G2156" s="18">
        <v>0</v>
      </c>
      <c r="H2156" t="s" s="19">
        <v>33</v>
      </c>
      <c r="I2156" t="s" s="19">
        <v>2457</v>
      </c>
      <c r="J2156" s="18">
        <v>7788</v>
      </c>
      <c r="K2156" s="18">
        <v>3904</v>
      </c>
      <c r="L2156" s="18">
        <v>11581</v>
      </c>
      <c r="M2156" s="20">
        <v>0.158173</v>
      </c>
      <c r="N2156" s="18">
        <v>8</v>
      </c>
      <c r="O2156" s="18">
        <v>1</v>
      </c>
      <c r="P2156" s="18">
        <v>3</v>
      </c>
      <c r="Q2156" s="18">
        <v>2</v>
      </c>
      <c r="R2156" s="18">
        <v>5</v>
      </c>
      <c r="S2156" t="s" s="19">
        <v>47</v>
      </c>
      <c r="T2156" s="18">
        <v>0</v>
      </c>
      <c r="U2156" s="18">
        <v>0</v>
      </c>
      <c r="V2156" s="18">
        <v>100000</v>
      </c>
      <c r="W2156" t="s" s="19">
        <v>39</v>
      </c>
    </row>
    <row r="2157" ht="20.05" customHeight="1">
      <c r="A2157" s="15">
        <v>135</v>
      </c>
      <c r="B2157" t="s" s="16">
        <f>CONCATENATE($A2157,C2157,G2157,S2157,R2157)</f>
        <v>2467</v>
      </c>
      <c r="C2157" t="s" s="17">
        <v>31</v>
      </c>
      <c r="D2157" s="18">
        <v>5</v>
      </c>
      <c r="E2157" t="s" s="19">
        <v>2456</v>
      </c>
      <c r="F2157" s="18">
        <v>0</v>
      </c>
      <c r="G2157" s="18">
        <v>1</v>
      </c>
      <c r="H2157" t="s" s="19">
        <v>33</v>
      </c>
      <c r="I2157" t="s" s="19">
        <v>2457</v>
      </c>
      <c r="J2157" s="18">
        <v>7800</v>
      </c>
      <c r="K2157" s="18">
        <v>3916</v>
      </c>
      <c r="L2157" s="18">
        <v>11605</v>
      </c>
      <c r="M2157" s="20">
        <v>0.141254</v>
      </c>
      <c r="N2157" s="18">
        <v>8</v>
      </c>
      <c r="O2157" s="18">
        <v>1</v>
      </c>
      <c r="P2157" t="s" s="19">
        <v>35</v>
      </c>
      <c r="Q2157" t="s" s="19">
        <v>35</v>
      </c>
      <c r="R2157" t="s" s="19">
        <v>35</v>
      </c>
      <c r="S2157" t="s" s="19">
        <v>35</v>
      </c>
      <c r="T2157" t="s" s="19">
        <v>35</v>
      </c>
      <c r="U2157" t="s" s="19">
        <v>35</v>
      </c>
      <c r="V2157" t="s" s="19">
        <v>35</v>
      </c>
      <c r="W2157" t="s" s="19">
        <v>35</v>
      </c>
    </row>
    <row r="2158" ht="20.05" customHeight="1">
      <c r="A2158" s="15">
        <v>135</v>
      </c>
      <c r="B2158" t="s" s="16">
        <f>CONCATENATE($A2158,C2158,G2158,S2158,R2158)</f>
        <v>2468</v>
      </c>
      <c r="C2158" t="s" s="17">
        <v>52</v>
      </c>
      <c r="D2158" s="18">
        <v>5</v>
      </c>
      <c r="E2158" t="s" s="19">
        <v>2456</v>
      </c>
      <c r="F2158" s="18">
        <v>0</v>
      </c>
      <c r="G2158" s="18">
        <v>1</v>
      </c>
      <c r="H2158" t="s" s="19">
        <v>33</v>
      </c>
      <c r="I2158" t="s" s="19">
        <v>1807</v>
      </c>
      <c r="J2158" s="18">
        <v>1776</v>
      </c>
      <c r="K2158" s="18">
        <v>898</v>
      </c>
      <c r="L2158" s="18">
        <v>1894</v>
      </c>
      <c r="M2158" s="20">
        <v>0.60129</v>
      </c>
      <c r="N2158" s="18">
        <v>8</v>
      </c>
      <c r="O2158" s="18">
        <v>1</v>
      </c>
      <c r="P2158" t="s" s="19">
        <v>35</v>
      </c>
      <c r="Q2158" t="s" s="19">
        <v>35</v>
      </c>
      <c r="R2158" t="s" s="19">
        <v>35</v>
      </c>
      <c r="S2158" t="s" s="19">
        <v>35</v>
      </c>
      <c r="T2158" t="s" s="19">
        <v>35</v>
      </c>
      <c r="U2158" t="s" s="19">
        <v>35</v>
      </c>
      <c r="V2158" t="s" s="19">
        <v>35</v>
      </c>
      <c r="W2158" t="s" s="19">
        <v>35</v>
      </c>
    </row>
    <row r="2159" ht="20.05" customHeight="1">
      <c r="A2159" s="15">
        <v>135</v>
      </c>
      <c r="B2159" t="s" s="16">
        <f>CONCATENATE($A2159,C2159,G2159,S2159,R2159)</f>
        <v>2469</v>
      </c>
      <c r="C2159" t="s" s="17">
        <v>37</v>
      </c>
      <c r="D2159" s="18">
        <v>5</v>
      </c>
      <c r="E2159" t="s" s="19">
        <v>2456</v>
      </c>
      <c r="F2159" s="18">
        <v>0</v>
      </c>
      <c r="G2159" s="18">
        <v>1</v>
      </c>
      <c r="H2159" t="s" s="19">
        <v>33</v>
      </c>
      <c r="I2159" t="s" s="19">
        <v>2457</v>
      </c>
      <c r="J2159" s="18">
        <v>7788</v>
      </c>
      <c r="K2159" s="18">
        <v>3904</v>
      </c>
      <c r="L2159" s="18">
        <v>11581</v>
      </c>
      <c r="M2159" s="20">
        <v>0.157912</v>
      </c>
      <c r="N2159" s="18">
        <v>8</v>
      </c>
      <c r="O2159" s="18">
        <v>1</v>
      </c>
      <c r="P2159" s="18">
        <v>3</v>
      </c>
      <c r="Q2159" s="18">
        <v>2</v>
      </c>
      <c r="R2159" s="18">
        <v>3</v>
      </c>
      <c r="S2159" t="s" s="19">
        <v>43</v>
      </c>
      <c r="T2159" s="18">
        <v>0</v>
      </c>
      <c r="U2159" s="18">
        <v>0</v>
      </c>
      <c r="V2159" s="18">
        <v>100000</v>
      </c>
      <c r="W2159" t="s" s="19">
        <v>55</v>
      </c>
    </row>
    <row r="2160" ht="20.05" customHeight="1">
      <c r="A2160" s="15">
        <v>135</v>
      </c>
      <c r="B2160" t="s" s="16">
        <f>CONCATENATE($A2160,C2160,G2160,S2160,R2160)</f>
        <v>2470</v>
      </c>
      <c r="C2160" t="s" s="17">
        <v>57</v>
      </c>
      <c r="D2160" s="18">
        <v>5</v>
      </c>
      <c r="E2160" t="s" s="19">
        <v>2456</v>
      </c>
      <c r="F2160" s="18">
        <v>0</v>
      </c>
      <c r="G2160" s="18">
        <v>0</v>
      </c>
      <c r="H2160" t="s" s="19">
        <v>33</v>
      </c>
      <c r="I2160" t="s" s="19">
        <v>1810</v>
      </c>
      <c r="J2160" s="18">
        <v>11852</v>
      </c>
      <c r="K2160" s="18">
        <v>5936</v>
      </c>
      <c r="L2160" s="18">
        <v>19005</v>
      </c>
      <c r="M2160" s="20">
        <v>6.30997</v>
      </c>
      <c r="N2160" s="18">
        <v>4</v>
      </c>
      <c r="O2160" s="18">
        <v>1</v>
      </c>
      <c r="P2160" t="s" s="19">
        <v>35</v>
      </c>
      <c r="Q2160" t="s" s="19">
        <v>35</v>
      </c>
      <c r="R2160" t="s" s="19">
        <v>35</v>
      </c>
      <c r="S2160" t="s" s="19">
        <v>35</v>
      </c>
      <c r="T2160" t="s" s="19">
        <v>35</v>
      </c>
      <c r="U2160" t="s" s="19">
        <v>35</v>
      </c>
      <c r="V2160" t="s" s="19">
        <v>35</v>
      </c>
      <c r="W2160" t="s" s="19">
        <v>35</v>
      </c>
    </row>
    <row r="2161" ht="20.05" customHeight="1">
      <c r="A2161" s="15">
        <v>135</v>
      </c>
      <c r="B2161" t="s" s="16">
        <f>CONCATENATE($A2161,C2161,G2161,S2161,R2161)</f>
        <v>2471</v>
      </c>
      <c r="C2161" t="s" s="17">
        <v>60</v>
      </c>
      <c r="D2161" s="18">
        <v>5</v>
      </c>
      <c r="E2161" t="s" s="19">
        <v>2456</v>
      </c>
      <c r="F2161" s="18">
        <v>0</v>
      </c>
      <c r="G2161" s="18">
        <v>0</v>
      </c>
      <c r="H2161" t="s" s="19">
        <v>33</v>
      </c>
      <c r="I2161" t="s" s="19">
        <v>1810</v>
      </c>
      <c r="J2161" s="18">
        <v>11852</v>
      </c>
      <c r="K2161" s="18">
        <v>5936</v>
      </c>
      <c r="L2161" s="18">
        <v>19005</v>
      </c>
      <c r="M2161" s="20">
        <v>1.74679</v>
      </c>
      <c r="N2161" s="18">
        <v>4</v>
      </c>
      <c r="O2161" s="18">
        <v>1</v>
      </c>
      <c r="P2161" t="s" s="19">
        <v>35</v>
      </c>
      <c r="Q2161" t="s" s="19">
        <v>35</v>
      </c>
      <c r="R2161" t="s" s="19">
        <v>35</v>
      </c>
      <c r="S2161" t="s" s="19">
        <v>35</v>
      </c>
      <c r="T2161" t="s" s="19">
        <v>35</v>
      </c>
      <c r="U2161" t="s" s="19">
        <v>35</v>
      </c>
      <c r="V2161" t="s" s="19">
        <v>35</v>
      </c>
      <c r="W2161" t="s" s="19">
        <v>35</v>
      </c>
    </row>
    <row r="2162" ht="20.05" customHeight="1">
      <c r="A2162" s="15">
        <v>135</v>
      </c>
      <c r="B2162" t="s" s="16">
        <f>CONCATENATE($A2162,C2162,G2162,S2162,R2162)</f>
        <v>2472</v>
      </c>
      <c r="C2162" t="s" s="17">
        <v>62</v>
      </c>
      <c r="D2162" s="18">
        <v>5</v>
      </c>
      <c r="E2162" t="s" s="19">
        <v>2456</v>
      </c>
      <c r="F2162" s="18">
        <v>0</v>
      </c>
      <c r="G2162" s="18">
        <v>0</v>
      </c>
      <c r="H2162" t="s" s="19">
        <v>33</v>
      </c>
      <c r="I2162" t="s" s="19">
        <v>1810</v>
      </c>
      <c r="J2162" s="18">
        <v>11852</v>
      </c>
      <c r="K2162" s="18">
        <v>5936</v>
      </c>
      <c r="L2162" s="18">
        <v>19005</v>
      </c>
      <c r="M2162" s="20">
        <v>1.87311</v>
      </c>
      <c r="N2162" s="18">
        <v>4</v>
      </c>
      <c r="O2162" s="18">
        <v>1</v>
      </c>
      <c r="P2162" t="s" s="19">
        <v>35</v>
      </c>
      <c r="Q2162" t="s" s="19">
        <v>35</v>
      </c>
      <c r="R2162" t="s" s="19">
        <v>35</v>
      </c>
      <c r="S2162" t="s" s="19">
        <v>35</v>
      </c>
      <c r="T2162" t="s" s="19">
        <v>35</v>
      </c>
      <c r="U2162" t="s" s="19">
        <v>35</v>
      </c>
      <c r="V2162" t="s" s="19">
        <v>35</v>
      </c>
      <c r="W2162" t="s" s="19">
        <v>35</v>
      </c>
    </row>
    <row r="2163" ht="20.05" customHeight="1">
      <c r="A2163" s="15">
        <v>136</v>
      </c>
      <c r="B2163" t="s" s="16">
        <f>CONCATENATE($A2163,C2163,G2163,S2163,R2163)</f>
        <v>2473</v>
      </c>
      <c r="C2163" t="s" s="17">
        <v>31</v>
      </c>
      <c r="D2163" s="18">
        <v>5</v>
      </c>
      <c r="E2163" t="s" s="19">
        <v>2474</v>
      </c>
      <c r="F2163" s="18">
        <v>0</v>
      </c>
      <c r="G2163" s="18">
        <v>0</v>
      </c>
      <c r="H2163" t="s" s="19">
        <v>33</v>
      </c>
      <c r="I2163" t="s" s="19">
        <v>2475</v>
      </c>
      <c r="J2163" s="18">
        <v>10636</v>
      </c>
      <c r="K2163" s="18">
        <v>5328</v>
      </c>
      <c r="L2163" s="18">
        <v>16617</v>
      </c>
      <c r="M2163" s="20">
        <v>0.236996</v>
      </c>
      <c r="N2163" s="18">
        <v>8</v>
      </c>
      <c r="O2163" s="18">
        <v>1</v>
      </c>
      <c r="P2163" t="s" s="19">
        <v>35</v>
      </c>
      <c r="Q2163" t="s" s="19">
        <v>35</v>
      </c>
      <c r="R2163" t="s" s="19">
        <v>35</v>
      </c>
      <c r="S2163" t="s" s="19">
        <v>35</v>
      </c>
      <c r="T2163" t="s" s="19">
        <v>35</v>
      </c>
      <c r="U2163" t="s" s="19">
        <v>35</v>
      </c>
      <c r="V2163" t="s" s="19">
        <v>35</v>
      </c>
      <c r="W2163" t="s" s="19">
        <v>35</v>
      </c>
    </row>
    <row r="2164" ht="20.05" customHeight="1">
      <c r="A2164" s="15">
        <v>136</v>
      </c>
      <c r="B2164" t="s" s="16">
        <f>CONCATENATE($A2164,C2164,G2164,S2164,R2164)</f>
        <v>2476</v>
      </c>
      <c r="C2164" t="s" s="17">
        <v>37</v>
      </c>
      <c r="D2164" s="18">
        <v>5</v>
      </c>
      <c r="E2164" t="s" s="19">
        <v>2474</v>
      </c>
      <c r="F2164" s="18">
        <v>0</v>
      </c>
      <c r="G2164" s="18">
        <v>0</v>
      </c>
      <c r="H2164" t="s" s="19">
        <v>33</v>
      </c>
      <c r="I2164" t="s" s="19">
        <v>2475</v>
      </c>
      <c r="J2164" s="18">
        <v>10636</v>
      </c>
      <c r="K2164" s="18">
        <v>5328</v>
      </c>
      <c r="L2164" s="18">
        <v>16617</v>
      </c>
      <c r="M2164" s="20">
        <v>0.936395</v>
      </c>
      <c r="N2164" s="18">
        <v>8</v>
      </c>
      <c r="O2164" s="18">
        <v>1</v>
      </c>
      <c r="P2164" s="18">
        <v>7</v>
      </c>
      <c r="Q2164" s="18">
        <v>6</v>
      </c>
      <c r="R2164" s="18">
        <v>1</v>
      </c>
      <c r="S2164" t="s" s="19">
        <v>38</v>
      </c>
      <c r="T2164" s="18">
        <v>0</v>
      </c>
      <c r="U2164" s="18">
        <v>0</v>
      </c>
      <c r="V2164" s="18">
        <v>100000</v>
      </c>
      <c r="W2164" t="s" s="19">
        <v>39</v>
      </c>
    </row>
    <row r="2165" ht="20.05" customHeight="1">
      <c r="A2165" s="15">
        <v>136</v>
      </c>
      <c r="B2165" t="s" s="16">
        <f>CONCATENATE($A2165,C2165,G2165,S2165,R2165)</f>
        <v>2477</v>
      </c>
      <c r="C2165" t="s" s="17">
        <v>37</v>
      </c>
      <c r="D2165" s="18">
        <v>5</v>
      </c>
      <c r="E2165" t="s" s="19">
        <v>2474</v>
      </c>
      <c r="F2165" s="18">
        <v>0</v>
      </c>
      <c r="G2165" s="18">
        <v>0</v>
      </c>
      <c r="H2165" t="s" s="19">
        <v>33</v>
      </c>
      <c r="I2165" t="s" s="19">
        <v>2475</v>
      </c>
      <c r="J2165" s="18">
        <v>10636</v>
      </c>
      <c r="K2165" s="18">
        <v>5328</v>
      </c>
      <c r="L2165" s="18">
        <v>16617</v>
      </c>
      <c r="M2165" s="20">
        <v>0.447837</v>
      </c>
      <c r="N2165" s="18">
        <v>8</v>
      </c>
      <c r="O2165" s="18">
        <v>1</v>
      </c>
      <c r="P2165" s="18">
        <v>4</v>
      </c>
      <c r="Q2165" s="18">
        <v>3</v>
      </c>
      <c r="R2165" s="18">
        <v>3</v>
      </c>
      <c r="S2165" t="s" s="19">
        <v>38</v>
      </c>
      <c r="T2165" s="18">
        <v>0</v>
      </c>
      <c r="U2165" s="18">
        <v>0</v>
      </c>
      <c r="V2165" s="18">
        <v>100000</v>
      </c>
      <c r="W2165" t="s" s="19">
        <v>39</v>
      </c>
    </row>
    <row r="2166" ht="20.05" customHeight="1">
      <c r="A2166" s="15">
        <v>136</v>
      </c>
      <c r="B2166" t="s" s="16">
        <f>CONCATENATE($A2166,C2166,G2166,S2166,R2166)</f>
        <v>2478</v>
      </c>
      <c r="C2166" t="s" s="17">
        <v>37</v>
      </c>
      <c r="D2166" s="18">
        <v>5</v>
      </c>
      <c r="E2166" t="s" s="19">
        <v>2474</v>
      </c>
      <c r="F2166" s="18">
        <v>0</v>
      </c>
      <c r="G2166" s="18">
        <v>0</v>
      </c>
      <c r="H2166" t="s" s="19">
        <v>33</v>
      </c>
      <c r="I2166" t="s" s="19">
        <v>2475</v>
      </c>
      <c r="J2166" s="18">
        <v>10636</v>
      </c>
      <c r="K2166" s="18">
        <v>5328</v>
      </c>
      <c r="L2166" s="18">
        <v>16617</v>
      </c>
      <c r="M2166" s="20">
        <v>0.261614</v>
      </c>
      <c r="N2166" s="18">
        <v>8</v>
      </c>
      <c r="O2166" s="18">
        <v>1</v>
      </c>
      <c r="P2166" s="18">
        <v>3</v>
      </c>
      <c r="Q2166" s="18">
        <v>2</v>
      </c>
      <c r="R2166" s="18">
        <v>5</v>
      </c>
      <c r="S2166" t="s" s="19">
        <v>38</v>
      </c>
      <c r="T2166" s="18">
        <v>0</v>
      </c>
      <c r="U2166" s="18">
        <v>0</v>
      </c>
      <c r="V2166" s="18">
        <v>100000</v>
      </c>
      <c r="W2166" t="s" s="19">
        <v>39</v>
      </c>
    </row>
    <row r="2167" ht="20.05" customHeight="1">
      <c r="A2167" s="15">
        <v>136</v>
      </c>
      <c r="B2167" t="s" s="16">
        <f>CONCATENATE($A2167,C2167,G2167,S2167,R2167)</f>
        <v>2479</v>
      </c>
      <c r="C2167" t="s" s="17">
        <v>37</v>
      </c>
      <c r="D2167" s="18">
        <v>5</v>
      </c>
      <c r="E2167" t="s" s="19">
        <v>2474</v>
      </c>
      <c r="F2167" s="18">
        <v>0</v>
      </c>
      <c r="G2167" s="18">
        <v>0</v>
      </c>
      <c r="H2167" t="s" s="19">
        <v>33</v>
      </c>
      <c r="I2167" t="s" s="19">
        <v>2475</v>
      </c>
      <c r="J2167" s="18">
        <v>10636</v>
      </c>
      <c r="K2167" s="18">
        <v>5328</v>
      </c>
      <c r="L2167" s="18">
        <v>16617</v>
      </c>
      <c r="M2167" s="20">
        <v>0.939443</v>
      </c>
      <c r="N2167" s="18">
        <v>8</v>
      </c>
      <c r="O2167" s="18">
        <v>1</v>
      </c>
      <c r="P2167" s="18">
        <v>7</v>
      </c>
      <c r="Q2167" s="18">
        <v>6</v>
      </c>
      <c r="R2167" s="18">
        <v>1</v>
      </c>
      <c r="S2167" t="s" s="19">
        <v>43</v>
      </c>
      <c r="T2167" s="18">
        <v>0</v>
      </c>
      <c r="U2167" s="18">
        <v>0</v>
      </c>
      <c r="V2167" s="18">
        <v>100000</v>
      </c>
      <c r="W2167" t="s" s="19">
        <v>39</v>
      </c>
    </row>
    <row r="2168" ht="20.05" customHeight="1">
      <c r="A2168" s="15">
        <v>136</v>
      </c>
      <c r="B2168" t="s" s="16">
        <f>CONCATENATE($A2168,C2168,G2168,S2168,R2168)</f>
        <v>2480</v>
      </c>
      <c r="C2168" t="s" s="17">
        <v>37</v>
      </c>
      <c r="D2168" s="18">
        <v>5</v>
      </c>
      <c r="E2168" t="s" s="19">
        <v>2474</v>
      </c>
      <c r="F2168" s="18">
        <v>0</v>
      </c>
      <c r="G2168" s="18">
        <v>0</v>
      </c>
      <c r="H2168" t="s" s="19">
        <v>33</v>
      </c>
      <c r="I2168" t="s" s="19">
        <v>2475</v>
      </c>
      <c r="J2168" s="18">
        <v>10636</v>
      </c>
      <c r="K2168" s="18">
        <v>5328</v>
      </c>
      <c r="L2168" s="18">
        <v>16617</v>
      </c>
      <c r="M2168" s="20">
        <v>0.452073</v>
      </c>
      <c r="N2168" s="18">
        <v>8</v>
      </c>
      <c r="O2168" s="18">
        <v>1</v>
      </c>
      <c r="P2168" s="18">
        <v>4</v>
      </c>
      <c r="Q2168" s="18">
        <v>3</v>
      </c>
      <c r="R2168" s="18">
        <v>3</v>
      </c>
      <c r="S2168" t="s" s="19">
        <v>43</v>
      </c>
      <c r="T2168" s="18">
        <v>0</v>
      </c>
      <c r="U2168" s="18">
        <v>0</v>
      </c>
      <c r="V2168" s="18">
        <v>100000</v>
      </c>
      <c r="W2168" t="s" s="19">
        <v>39</v>
      </c>
    </row>
    <row r="2169" ht="20.05" customHeight="1">
      <c r="A2169" s="15">
        <v>136</v>
      </c>
      <c r="B2169" t="s" s="16">
        <f>CONCATENATE($A2169,C2169,G2169,S2169,R2169)</f>
        <v>2481</v>
      </c>
      <c r="C2169" t="s" s="17">
        <v>37</v>
      </c>
      <c r="D2169" s="18">
        <v>5</v>
      </c>
      <c r="E2169" t="s" s="19">
        <v>2474</v>
      </c>
      <c r="F2169" s="18">
        <v>0</v>
      </c>
      <c r="G2169" s="18">
        <v>0</v>
      </c>
      <c r="H2169" t="s" s="19">
        <v>33</v>
      </c>
      <c r="I2169" t="s" s="19">
        <v>2475</v>
      </c>
      <c r="J2169" s="18">
        <v>10636</v>
      </c>
      <c r="K2169" s="18">
        <v>5328</v>
      </c>
      <c r="L2169" s="18">
        <v>16617</v>
      </c>
      <c r="M2169" s="20">
        <v>0.263818</v>
      </c>
      <c r="N2169" s="18">
        <v>8</v>
      </c>
      <c r="O2169" s="18">
        <v>1</v>
      </c>
      <c r="P2169" s="18">
        <v>3</v>
      </c>
      <c r="Q2169" s="18">
        <v>2</v>
      </c>
      <c r="R2169" s="18">
        <v>5</v>
      </c>
      <c r="S2169" t="s" s="19">
        <v>43</v>
      </c>
      <c r="T2169" s="18">
        <v>0</v>
      </c>
      <c r="U2169" s="18">
        <v>0</v>
      </c>
      <c r="V2169" s="18">
        <v>100000</v>
      </c>
      <c r="W2169" t="s" s="19">
        <v>39</v>
      </c>
    </row>
    <row r="2170" ht="20.05" customHeight="1">
      <c r="A2170" s="15">
        <v>136</v>
      </c>
      <c r="B2170" t="s" s="16">
        <f>CONCATENATE($A2170,C2170,G2170,S2170,R2170)</f>
        <v>2482</v>
      </c>
      <c r="C2170" t="s" s="17">
        <v>37</v>
      </c>
      <c r="D2170" s="18">
        <v>5</v>
      </c>
      <c r="E2170" t="s" s="19">
        <v>2474</v>
      </c>
      <c r="F2170" s="18">
        <v>0</v>
      </c>
      <c r="G2170" s="18">
        <v>0</v>
      </c>
      <c r="H2170" t="s" s="19">
        <v>33</v>
      </c>
      <c r="I2170" t="s" s="19">
        <v>2475</v>
      </c>
      <c r="J2170" s="18">
        <v>10636</v>
      </c>
      <c r="K2170" s="18">
        <v>5328</v>
      </c>
      <c r="L2170" s="18">
        <v>16617</v>
      </c>
      <c r="M2170" s="20">
        <v>0.939163</v>
      </c>
      <c r="N2170" s="18">
        <v>8</v>
      </c>
      <c r="O2170" s="18">
        <v>1</v>
      </c>
      <c r="P2170" s="18">
        <v>7</v>
      </c>
      <c r="Q2170" s="18">
        <v>6</v>
      </c>
      <c r="R2170" s="18">
        <v>1</v>
      </c>
      <c r="S2170" t="s" s="19">
        <v>47</v>
      </c>
      <c r="T2170" s="18">
        <v>0</v>
      </c>
      <c r="U2170" s="18">
        <v>0</v>
      </c>
      <c r="V2170" s="18">
        <v>100000</v>
      </c>
      <c r="W2170" t="s" s="19">
        <v>39</v>
      </c>
    </row>
    <row r="2171" ht="20.05" customHeight="1">
      <c r="A2171" s="15">
        <v>136</v>
      </c>
      <c r="B2171" t="s" s="16">
        <f>CONCATENATE($A2171,C2171,G2171,S2171,R2171)</f>
        <v>2483</v>
      </c>
      <c r="C2171" t="s" s="17">
        <v>37</v>
      </c>
      <c r="D2171" s="18">
        <v>5</v>
      </c>
      <c r="E2171" t="s" s="19">
        <v>2474</v>
      </c>
      <c r="F2171" s="18">
        <v>0</v>
      </c>
      <c r="G2171" s="18">
        <v>0</v>
      </c>
      <c r="H2171" t="s" s="19">
        <v>33</v>
      </c>
      <c r="I2171" t="s" s="19">
        <v>2475</v>
      </c>
      <c r="J2171" s="18">
        <v>10636</v>
      </c>
      <c r="K2171" s="18">
        <v>5328</v>
      </c>
      <c r="L2171" s="18">
        <v>16617</v>
      </c>
      <c r="M2171" s="20">
        <v>0.451761</v>
      </c>
      <c r="N2171" s="18">
        <v>8</v>
      </c>
      <c r="O2171" s="18">
        <v>1</v>
      </c>
      <c r="P2171" s="18">
        <v>4</v>
      </c>
      <c r="Q2171" s="18">
        <v>3</v>
      </c>
      <c r="R2171" s="18">
        <v>3</v>
      </c>
      <c r="S2171" t="s" s="19">
        <v>47</v>
      </c>
      <c r="T2171" s="18">
        <v>0</v>
      </c>
      <c r="U2171" s="18">
        <v>0</v>
      </c>
      <c r="V2171" s="18">
        <v>100000</v>
      </c>
      <c r="W2171" t="s" s="19">
        <v>39</v>
      </c>
    </row>
    <row r="2172" ht="20.05" customHeight="1">
      <c r="A2172" s="15">
        <v>136</v>
      </c>
      <c r="B2172" t="s" s="16">
        <f>CONCATENATE($A2172,C2172,G2172,S2172,R2172)</f>
        <v>2484</v>
      </c>
      <c r="C2172" t="s" s="17">
        <v>37</v>
      </c>
      <c r="D2172" s="18">
        <v>5</v>
      </c>
      <c r="E2172" t="s" s="19">
        <v>2474</v>
      </c>
      <c r="F2172" s="18">
        <v>0</v>
      </c>
      <c r="G2172" s="18">
        <v>0</v>
      </c>
      <c r="H2172" t="s" s="19">
        <v>33</v>
      </c>
      <c r="I2172" t="s" s="19">
        <v>2475</v>
      </c>
      <c r="J2172" s="18">
        <v>10636</v>
      </c>
      <c r="K2172" s="18">
        <v>5328</v>
      </c>
      <c r="L2172" s="18">
        <v>16617</v>
      </c>
      <c r="M2172" s="20">
        <v>0.262314</v>
      </c>
      <c r="N2172" s="18">
        <v>8</v>
      </c>
      <c r="O2172" s="18">
        <v>1</v>
      </c>
      <c r="P2172" s="18">
        <v>3</v>
      </c>
      <c r="Q2172" s="18">
        <v>2</v>
      </c>
      <c r="R2172" s="18">
        <v>5</v>
      </c>
      <c r="S2172" t="s" s="19">
        <v>47</v>
      </c>
      <c r="T2172" s="18">
        <v>0</v>
      </c>
      <c r="U2172" s="18">
        <v>0</v>
      </c>
      <c r="V2172" s="18">
        <v>100000</v>
      </c>
      <c r="W2172" t="s" s="19">
        <v>39</v>
      </c>
    </row>
    <row r="2173" ht="20.05" customHeight="1">
      <c r="A2173" s="15">
        <v>136</v>
      </c>
      <c r="B2173" t="s" s="16">
        <f>CONCATENATE($A2173,C2173,G2173,S2173,R2173)</f>
        <v>2485</v>
      </c>
      <c r="C2173" t="s" s="17">
        <v>31</v>
      </c>
      <c r="D2173" s="18">
        <v>5</v>
      </c>
      <c r="E2173" t="s" s="19">
        <v>2474</v>
      </c>
      <c r="F2173" s="18">
        <v>0</v>
      </c>
      <c r="G2173" s="18">
        <v>1</v>
      </c>
      <c r="H2173" t="s" s="19">
        <v>33</v>
      </c>
      <c r="I2173" t="s" s="19">
        <v>2475</v>
      </c>
      <c r="J2173" s="18">
        <v>10654</v>
      </c>
      <c r="K2173" s="18">
        <v>5346</v>
      </c>
      <c r="L2173" s="18">
        <v>16653</v>
      </c>
      <c r="M2173" s="20">
        <v>0.2436</v>
      </c>
      <c r="N2173" s="18">
        <v>8</v>
      </c>
      <c r="O2173" s="18">
        <v>1</v>
      </c>
      <c r="P2173" t="s" s="19">
        <v>35</v>
      </c>
      <c r="Q2173" t="s" s="19">
        <v>35</v>
      </c>
      <c r="R2173" t="s" s="19">
        <v>35</v>
      </c>
      <c r="S2173" t="s" s="19">
        <v>35</v>
      </c>
      <c r="T2173" t="s" s="19">
        <v>35</v>
      </c>
      <c r="U2173" t="s" s="19">
        <v>35</v>
      </c>
      <c r="V2173" t="s" s="19">
        <v>35</v>
      </c>
      <c r="W2173" t="s" s="19">
        <v>35</v>
      </c>
    </row>
    <row r="2174" ht="20.05" customHeight="1">
      <c r="A2174" s="15">
        <v>136</v>
      </c>
      <c r="B2174" t="s" s="16">
        <f>CONCATENATE($A2174,C2174,G2174,S2174,R2174)</f>
        <v>2486</v>
      </c>
      <c r="C2174" t="s" s="17">
        <v>52</v>
      </c>
      <c r="D2174" s="18">
        <v>5</v>
      </c>
      <c r="E2174" t="s" s="19">
        <v>2474</v>
      </c>
      <c r="F2174" s="18">
        <v>0</v>
      </c>
      <c r="G2174" s="18">
        <v>1</v>
      </c>
      <c r="H2174" t="s" s="19">
        <v>33</v>
      </c>
      <c r="I2174" t="s" s="19">
        <v>1807</v>
      </c>
      <c r="J2174" s="18">
        <v>1736</v>
      </c>
      <c r="K2174" s="18">
        <v>878</v>
      </c>
      <c r="L2174" s="18">
        <v>1876</v>
      </c>
      <c r="M2174" s="20">
        <v>5.0059</v>
      </c>
      <c r="N2174" s="18">
        <v>8</v>
      </c>
      <c r="O2174" s="18">
        <v>1</v>
      </c>
      <c r="P2174" t="s" s="19">
        <v>35</v>
      </c>
      <c r="Q2174" t="s" s="19">
        <v>35</v>
      </c>
      <c r="R2174" t="s" s="19">
        <v>35</v>
      </c>
      <c r="S2174" t="s" s="19">
        <v>35</v>
      </c>
      <c r="T2174" t="s" s="19">
        <v>35</v>
      </c>
      <c r="U2174" t="s" s="19">
        <v>35</v>
      </c>
      <c r="V2174" t="s" s="19">
        <v>35</v>
      </c>
      <c r="W2174" t="s" s="19">
        <v>35</v>
      </c>
    </row>
    <row r="2175" ht="20.05" customHeight="1">
      <c r="A2175" s="15">
        <v>136</v>
      </c>
      <c r="B2175" t="s" s="16">
        <f>CONCATENATE($A2175,C2175,G2175,S2175,R2175)</f>
        <v>2487</v>
      </c>
      <c r="C2175" t="s" s="17">
        <v>37</v>
      </c>
      <c r="D2175" s="18">
        <v>5</v>
      </c>
      <c r="E2175" t="s" s="19">
        <v>2474</v>
      </c>
      <c r="F2175" s="18">
        <v>0</v>
      </c>
      <c r="G2175" s="18">
        <v>1</v>
      </c>
      <c r="H2175" t="s" s="19">
        <v>33</v>
      </c>
      <c r="I2175" t="s" s="19">
        <v>2475</v>
      </c>
      <c r="J2175" s="18">
        <v>10636</v>
      </c>
      <c r="K2175" s="18">
        <v>5328</v>
      </c>
      <c r="L2175" s="18">
        <v>16617</v>
      </c>
      <c r="M2175" s="20">
        <v>0.450318</v>
      </c>
      <c r="N2175" s="18">
        <v>8</v>
      </c>
      <c r="O2175" s="18">
        <v>1</v>
      </c>
      <c r="P2175" s="18">
        <v>4</v>
      </c>
      <c r="Q2175" s="18">
        <v>3</v>
      </c>
      <c r="R2175" s="18">
        <v>3</v>
      </c>
      <c r="S2175" t="s" s="19">
        <v>43</v>
      </c>
      <c r="T2175" s="18">
        <v>0</v>
      </c>
      <c r="U2175" s="18">
        <v>0</v>
      </c>
      <c r="V2175" s="18">
        <v>100000</v>
      </c>
      <c r="W2175" t="s" s="19">
        <v>55</v>
      </c>
    </row>
    <row r="2176" ht="20.05" customHeight="1">
      <c r="A2176" s="15">
        <v>136</v>
      </c>
      <c r="B2176" t="s" s="16">
        <f>CONCATENATE($A2176,C2176,G2176,S2176,R2176)</f>
        <v>2488</v>
      </c>
      <c r="C2176" t="s" s="17">
        <v>57</v>
      </c>
      <c r="D2176" s="18">
        <v>5</v>
      </c>
      <c r="E2176" t="s" s="19">
        <v>2474</v>
      </c>
      <c r="F2176" s="18">
        <v>0</v>
      </c>
      <c r="G2176" s="18">
        <v>0</v>
      </c>
      <c r="H2176" t="s" s="19">
        <v>63</v>
      </c>
      <c r="I2176" t="s" s="19">
        <v>1810</v>
      </c>
      <c r="J2176" s="18">
        <v>14400</v>
      </c>
      <c r="K2176" s="18">
        <v>7210</v>
      </c>
      <c r="L2176" s="18">
        <v>23424</v>
      </c>
      <c r="M2176" s="20">
        <v>1803.61</v>
      </c>
      <c r="N2176" s="18">
        <v>4</v>
      </c>
      <c r="O2176" s="18">
        <v>1</v>
      </c>
      <c r="P2176" t="s" s="19">
        <v>35</v>
      </c>
      <c r="Q2176" t="s" s="19">
        <v>35</v>
      </c>
      <c r="R2176" t="s" s="19">
        <v>35</v>
      </c>
      <c r="S2176" t="s" s="19">
        <v>35</v>
      </c>
      <c r="T2176" t="s" s="19">
        <v>35</v>
      </c>
      <c r="U2176" t="s" s="19">
        <v>35</v>
      </c>
      <c r="V2176" t="s" s="19">
        <v>35</v>
      </c>
      <c r="W2176" t="s" s="19">
        <v>35</v>
      </c>
    </row>
    <row r="2177" ht="20.05" customHeight="1">
      <c r="A2177" s="15">
        <v>136</v>
      </c>
      <c r="B2177" t="s" s="16">
        <f>CONCATENATE($A2177,C2177,G2177,S2177,R2177)</f>
        <v>2489</v>
      </c>
      <c r="C2177" t="s" s="17">
        <v>60</v>
      </c>
      <c r="D2177" s="18">
        <v>5</v>
      </c>
      <c r="E2177" t="s" s="19">
        <v>2474</v>
      </c>
      <c r="F2177" s="18">
        <v>0</v>
      </c>
      <c r="G2177" s="18">
        <v>0</v>
      </c>
      <c r="H2177" t="s" s="19">
        <v>63</v>
      </c>
      <c r="I2177" t="s" s="19">
        <v>1810</v>
      </c>
      <c r="J2177" s="18">
        <v>12880</v>
      </c>
      <c r="K2177" s="18">
        <v>6450</v>
      </c>
      <c r="L2177" s="18">
        <v>20482</v>
      </c>
      <c r="M2177" s="20">
        <v>1800.81</v>
      </c>
      <c r="N2177" s="18">
        <v>4</v>
      </c>
      <c r="O2177" s="18">
        <v>1</v>
      </c>
      <c r="P2177" t="s" s="19">
        <v>35</v>
      </c>
      <c r="Q2177" t="s" s="19">
        <v>35</v>
      </c>
      <c r="R2177" t="s" s="19">
        <v>35</v>
      </c>
      <c r="S2177" t="s" s="19">
        <v>35</v>
      </c>
      <c r="T2177" t="s" s="19">
        <v>35</v>
      </c>
      <c r="U2177" t="s" s="19">
        <v>35</v>
      </c>
      <c r="V2177" t="s" s="19">
        <v>35</v>
      </c>
      <c r="W2177" t="s" s="19">
        <v>35</v>
      </c>
    </row>
    <row r="2178" ht="20.05" customHeight="1">
      <c r="A2178" s="15">
        <v>136</v>
      </c>
      <c r="B2178" t="s" s="16">
        <f>CONCATENATE($A2178,C2178,G2178,S2178,R2178)</f>
        <v>2490</v>
      </c>
      <c r="C2178" t="s" s="17">
        <v>62</v>
      </c>
      <c r="D2178" s="18">
        <v>5</v>
      </c>
      <c r="E2178" t="s" s="19">
        <v>2474</v>
      </c>
      <c r="F2178" s="18">
        <v>0</v>
      </c>
      <c r="G2178" s="18">
        <v>0</v>
      </c>
      <c r="H2178" t="s" s="19">
        <v>63</v>
      </c>
      <c r="I2178" t="s" s="19">
        <v>1810</v>
      </c>
      <c r="J2178" s="18">
        <v>10700</v>
      </c>
      <c r="K2178" s="18">
        <v>5360</v>
      </c>
      <c r="L2178" s="18">
        <v>16375</v>
      </c>
      <c r="M2178" s="20">
        <v>1800.18</v>
      </c>
      <c r="N2178" s="18">
        <v>4</v>
      </c>
      <c r="O2178" s="18">
        <v>1</v>
      </c>
      <c r="P2178" t="s" s="19">
        <v>35</v>
      </c>
      <c r="Q2178" t="s" s="19">
        <v>35</v>
      </c>
      <c r="R2178" t="s" s="19">
        <v>35</v>
      </c>
      <c r="S2178" t="s" s="19">
        <v>35</v>
      </c>
      <c r="T2178" t="s" s="19">
        <v>35</v>
      </c>
      <c r="U2178" t="s" s="19">
        <v>35</v>
      </c>
      <c r="V2178" t="s" s="19">
        <v>35</v>
      </c>
      <c r="W2178" t="s" s="19">
        <v>35</v>
      </c>
    </row>
    <row r="2179" ht="20.05" customHeight="1">
      <c r="A2179" s="15">
        <v>137</v>
      </c>
      <c r="B2179" t="s" s="16">
        <f>CONCATENATE($A2179,C2179,G2179,S2179,R2179)</f>
        <v>2491</v>
      </c>
      <c r="C2179" t="s" s="17">
        <v>31</v>
      </c>
      <c r="D2179" s="18">
        <v>5</v>
      </c>
      <c r="E2179" t="s" s="19">
        <v>1976</v>
      </c>
      <c r="F2179" s="18">
        <v>1</v>
      </c>
      <c r="G2179" s="18">
        <v>0</v>
      </c>
      <c r="H2179" t="s" s="19">
        <v>80</v>
      </c>
      <c r="I2179" t="s" s="19">
        <v>2050</v>
      </c>
      <c r="J2179" s="18">
        <v>9100</v>
      </c>
      <c r="K2179" s="18">
        <v>4560</v>
      </c>
      <c r="L2179" s="18">
        <v>13605</v>
      </c>
      <c r="M2179" s="20">
        <v>0.401147</v>
      </c>
      <c r="N2179" s="18">
        <v>8</v>
      </c>
      <c r="O2179" s="18">
        <v>1</v>
      </c>
      <c r="P2179" t="s" s="19">
        <v>35</v>
      </c>
      <c r="Q2179" t="s" s="19">
        <v>35</v>
      </c>
      <c r="R2179" t="s" s="19">
        <v>35</v>
      </c>
      <c r="S2179" t="s" s="19">
        <v>35</v>
      </c>
      <c r="T2179" t="s" s="19">
        <v>35</v>
      </c>
      <c r="U2179" t="s" s="19">
        <v>35</v>
      </c>
      <c r="V2179" t="s" s="19">
        <v>35</v>
      </c>
      <c r="W2179" t="s" s="19">
        <v>35</v>
      </c>
    </row>
    <row r="2180" ht="20.05" customHeight="1">
      <c r="A2180" s="15">
        <v>137</v>
      </c>
      <c r="B2180" t="s" s="16">
        <f>CONCATENATE($A2180,C2180,G2180,S2180,R2180)</f>
        <v>2492</v>
      </c>
      <c r="C2180" t="s" s="17">
        <v>37</v>
      </c>
      <c r="D2180" s="18">
        <v>5</v>
      </c>
      <c r="E2180" t="s" s="19">
        <v>1976</v>
      </c>
      <c r="F2180" s="18">
        <v>1</v>
      </c>
      <c r="G2180" s="18">
        <v>0</v>
      </c>
      <c r="H2180" t="s" s="19">
        <v>80</v>
      </c>
      <c r="I2180" t="s" s="19">
        <v>2050</v>
      </c>
      <c r="J2180" s="18">
        <v>9100</v>
      </c>
      <c r="K2180" s="18">
        <v>4560</v>
      </c>
      <c r="L2180" s="18">
        <v>13605</v>
      </c>
      <c r="M2180" s="20">
        <v>0.87912</v>
      </c>
      <c r="N2180" s="18">
        <v>8</v>
      </c>
      <c r="O2180" s="18">
        <v>1</v>
      </c>
      <c r="P2180" s="18">
        <v>5</v>
      </c>
      <c r="Q2180" s="18">
        <v>3</v>
      </c>
      <c r="R2180" s="18">
        <v>1</v>
      </c>
      <c r="S2180" t="s" s="19">
        <v>38</v>
      </c>
      <c r="T2180" s="18">
        <v>0</v>
      </c>
      <c r="U2180" s="18">
        <v>0</v>
      </c>
      <c r="V2180" s="18">
        <v>100000</v>
      </c>
      <c r="W2180" t="s" s="19">
        <v>39</v>
      </c>
    </row>
    <row r="2181" ht="20.05" customHeight="1">
      <c r="A2181" s="15">
        <v>137</v>
      </c>
      <c r="B2181" t="s" s="16">
        <f>CONCATENATE($A2181,C2181,G2181,S2181,R2181)</f>
        <v>2493</v>
      </c>
      <c r="C2181" t="s" s="17">
        <v>37</v>
      </c>
      <c r="D2181" s="18">
        <v>5</v>
      </c>
      <c r="E2181" t="s" s="19">
        <v>1976</v>
      </c>
      <c r="F2181" s="18">
        <v>1</v>
      </c>
      <c r="G2181" s="18">
        <v>0</v>
      </c>
      <c r="H2181" t="s" s="19">
        <v>80</v>
      </c>
      <c r="I2181" t="s" s="19">
        <v>2050</v>
      </c>
      <c r="J2181" s="18">
        <v>9100</v>
      </c>
      <c r="K2181" s="18">
        <v>4560</v>
      </c>
      <c r="L2181" s="18">
        <v>13605</v>
      </c>
      <c r="M2181" s="20">
        <v>0.611891</v>
      </c>
      <c r="N2181" s="18">
        <v>8</v>
      </c>
      <c r="O2181" s="18">
        <v>1</v>
      </c>
      <c r="P2181" s="18">
        <v>3</v>
      </c>
      <c r="Q2181" s="18">
        <v>1</v>
      </c>
      <c r="R2181" s="18">
        <v>3</v>
      </c>
      <c r="S2181" t="s" s="19">
        <v>38</v>
      </c>
      <c r="T2181" s="18">
        <v>0</v>
      </c>
      <c r="U2181" s="18">
        <v>0</v>
      </c>
      <c r="V2181" s="18">
        <v>100000</v>
      </c>
      <c r="W2181" t="s" s="19">
        <v>39</v>
      </c>
    </row>
    <row r="2182" ht="20.05" customHeight="1">
      <c r="A2182" s="15">
        <v>137</v>
      </c>
      <c r="B2182" t="s" s="16">
        <f>CONCATENATE($A2182,C2182,G2182,S2182,R2182)</f>
        <v>2494</v>
      </c>
      <c r="C2182" t="s" s="17">
        <v>37</v>
      </c>
      <c r="D2182" s="18">
        <v>5</v>
      </c>
      <c r="E2182" t="s" s="19">
        <v>1976</v>
      </c>
      <c r="F2182" s="18">
        <v>1</v>
      </c>
      <c r="G2182" s="18">
        <v>0</v>
      </c>
      <c r="H2182" t="s" s="19">
        <v>80</v>
      </c>
      <c r="I2182" t="s" s="19">
        <v>2050</v>
      </c>
      <c r="J2182" s="18">
        <v>9100</v>
      </c>
      <c r="K2182" s="18">
        <v>4560</v>
      </c>
      <c r="L2182" s="18">
        <v>13605</v>
      </c>
      <c r="M2182" s="20">
        <v>0.609464</v>
      </c>
      <c r="N2182" s="18">
        <v>8</v>
      </c>
      <c r="O2182" s="18">
        <v>1</v>
      </c>
      <c r="P2182" s="18">
        <v>3</v>
      </c>
      <c r="Q2182" s="18">
        <v>1</v>
      </c>
      <c r="R2182" s="18">
        <v>5</v>
      </c>
      <c r="S2182" t="s" s="19">
        <v>38</v>
      </c>
      <c r="T2182" s="18">
        <v>0</v>
      </c>
      <c r="U2182" s="18">
        <v>0</v>
      </c>
      <c r="V2182" s="18">
        <v>100000</v>
      </c>
      <c r="W2182" t="s" s="19">
        <v>39</v>
      </c>
    </row>
    <row r="2183" ht="20.05" customHeight="1">
      <c r="A2183" s="15">
        <v>137</v>
      </c>
      <c r="B2183" t="s" s="16">
        <f>CONCATENATE($A2183,C2183,G2183,S2183,R2183)</f>
        <v>2495</v>
      </c>
      <c r="C2183" t="s" s="17">
        <v>37</v>
      </c>
      <c r="D2183" s="18">
        <v>5</v>
      </c>
      <c r="E2183" t="s" s="19">
        <v>1976</v>
      </c>
      <c r="F2183" s="18">
        <v>1</v>
      </c>
      <c r="G2183" s="18">
        <v>0</v>
      </c>
      <c r="H2183" t="s" s="19">
        <v>80</v>
      </c>
      <c r="I2183" t="s" s="19">
        <v>2036</v>
      </c>
      <c r="J2183" s="18">
        <v>8000</v>
      </c>
      <c r="K2183" s="18">
        <v>4010</v>
      </c>
      <c r="L2183" s="18">
        <v>11554</v>
      </c>
      <c r="M2183" s="20">
        <v>0.349607</v>
      </c>
      <c r="N2183" s="18">
        <v>8</v>
      </c>
      <c r="O2183" s="18">
        <v>1</v>
      </c>
      <c r="P2183" s="18">
        <v>3</v>
      </c>
      <c r="Q2183" s="18">
        <v>1</v>
      </c>
      <c r="R2183" s="18">
        <v>1</v>
      </c>
      <c r="S2183" t="s" s="19">
        <v>43</v>
      </c>
      <c r="T2183" s="18">
        <v>0</v>
      </c>
      <c r="U2183" s="18">
        <v>0</v>
      </c>
      <c r="V2183" s="18">
        <v>100000</v>
      </c>
      <c r="W2183" t="s" s="19">
        <v>39</v>
      </c>
    </row>
    <row r="2184" ht="20.05" customHeight="1">
      <c r="A2184" s="15">
        <v>137</v>
      </c>
      <c r="B2184" t="s" s="16">
        <f>CONCATENATE($A2184,C2184,G2184,S2184,R2184)</f>
        <v>2496</v>
      </c>
      <c r="C2184" t="s" s="17">
        <v>37</v>
      </c>
      <c r="D2184" s="18">
        <v>5</v>
      </c>
      <c r="E2184" t="s" s="19">
        <v>1976</v>
      </c>
      <c r="F2184" s="18">
        <v>1</v>
      </c>
      <c r="G2184" s="18">
        <v>0</v>
      </c>
      <c r="H2184" t="s" s="19">
        <v>80</v>
      </c>
      <c r="I2184" t="s" s="19">
        <v>2050</v>
      </c>
      <c r="J2184" s="18">
        <v>9100</v>
      </c>
      <c r="K2184" s="18">
        <v>4560</v>
      </c>
      <c r="L2184" s="18">
        <v>13605</v>
      </c>
      <c r="M2184" s="20">
        <v>0.47811</v>
      </c>
      <c r="N2184" s="18">
        <v>8</v>
      </c>
      <c r="O2184" s="18">
        <v>1</v>
      </c>
      <c r="P2184" s="18">
        <v>3</v>
      </c>
      <c r="Q2184" s="18">
        <v>1</v>
      </c>
      <c r="R2184" s="18">
        <v>3</v>
      </c>
      <c r="S2184" t="s" s="19">
        <v>43</v>
      </c>
      <c r="T2184" s="18">
        <v>0</v>
      </c>
      <c r="U2184" s="18">
        <v>0</v>
      </c>
      <c r="V2184" s="18">
        <v>100000</v>
      </c>
      <c r="W2184" t="s" s="19">
        <v>39</v>
      </c>
    </row>
    <row r="2185" ht="20.05" customHeight="1">
      <c r="A2185" s="15">
        <v>137</v>
      </c>
      <c r="B2185" t="s" s="16">
        <f>CONCATENATE($A2185,C2185,G2185,S2185,R2185)</f>
        <v>2497</v>
      </c>
      <c r="C2185" t="s" s="17">
        <v>37</v>
      </c>
      <c r="D2185" s="18">
        <v>5</v>
      </c>
      <c r="E2185" t="s" s="19">
        <v>1976</v>
      </c>
      <c r="F2185" s="18">
        <v>1</v>
      </c>
      <c r="G2185" s="18">
        <v>0</v>
      </c>
      <c r="H2185" t="s" s="19">
        <v>80</v>
      </c>
      <c r="I2185" t="s" s="19">
        <v>2050</v>
      </c>
      <c r="J2185" s="18">
        <v>9100</v>
      </c>
      <c r="K2185" s="18">
        <v>4560</v>
      </c>
      <c r="L2185" s="18">
        <v>13605</v>
      </c>
      <c r="M2185" s="20">
        <v>0.472908</v>
      </c>
      <c r="N2185" s="18">
        <v>8</v>
      </c>
      <c r="O2185" s="18">
        <v>1</v>
      </c>
      <c r="P2185" s="18">
        <v>3</v>
      </c>
      <c r="Q2185" s="18">
        <v>1</v>
      </c>
      <c r="R2185" s="18">
        <v>5</v>
      </c>
      <c r="S2185" t="s" s="19">
        <v>43</v>
      </c>
      <c r="T2185" s="18">
        <v>0</v>
      </c>
      <c r="U2185" s="18">
        <v>0</v>
      </c>
      <c r="V2185" s="18">
        <v>100000</v>
      </c>
      <c r="W2185" t="s" s="19">
        <v>39</v>
      </c>
    </row>
    <row r="2186" ht="20.05" customHeight="1">
      <c r="A2186" s="15">
        <v>137</v>
      </c>
      <c r="B2186" t="s" s="16">
        <f>CONCATENATE($A2186,C2186,G2186,S2186,R2186)</f>
        <v>2498</v>
      </c>
      <c r="C2186" t="s" s="17">
        <v>37</v>
      </c>
      <c r="D2186" s="18">
        <v>5</v>
      </c>
      <c r="E2186" t="s" s="19">
        <v>1976</v>
      </c>
      <c r="F2186" s="18">
        <v>1</v>
      </c>
      <c r="G2186" s="18">
        <v>0</v>
      </c>
      <c r="H2186" t="s" s="19">
        <v>80</v>
      </c>
      <c r="I2186" t="s" s="19">
        <v>2376</v>
      </c>
      <c r="J2186" s="18">
        <v>8348</v>
      </c>
      <c r="K2186" s="18">
        <v>4184</v>
      </c>
      <c r="L2186" s="18">
        <v>12193</v>
      </c>
      <c r="M2186" s="20">
        <v>0.647079</v>
      </c>
      <c r="N2186" s="18">
        <v>8</v>
      </c>
      <c r="O2186" s="18">
        <v>1</v>
      </c>
      <c r="P2186" s="18">
        <v>4</v>
      </c>
      <c r="Q2186" s="18">
        <v>1</v>
      </c>
      <c r="R2186" s="18">
        <v>1</v>
      </c>
      <c r="S2186" t="s" s="19">
        <v>47</v>
      </c>
      <c r="T2186" s="18">
        <v>0</v>
      </c>
      <c r="U2186" s="18">
        <v>0</v>
      </c>
      <c r="V2186" s="18">
        <v>100000</v>
      </c>
      <c r="W2186" t="s" s="19">
        <v>39</v>
      </c>
    </row>
    <row r="2187" ht="20.05" customHeight="1">
      <c r="A2187" s="15">
        <v>137</v>
      </c>
      <c r="B2187" t="s" s="16">
        <f>CONCATENATE($A2187,C2187,G2187,S2187,R2187)</f>
        <v>2499</v>
      </c>
      <c r="C2187" t="s" s="17">
        <v>37</v>
      </c>
      <c r="D2187" s="18">
        <v>5</v>
      </c>
      <c r="E2187" t="s" s="19">
        <v>1976</v>
      </c>
      <c r="F2187" s="18">
        <v>1</v>
      </c>
      <c r="G2187" s="18">
        <v>0</v>
      </c>
      <c r="H2187" t="s" s="19">
        <v>80</v>
      </c>
      <c r="I2187" t="s" s="19">
        <v>2050</v>
      </c>
      <c r="J2187" s="18">
        <v>9100</v>
      </c>
      <c r="K2187" s="18">
        <v>4560</v>
      </c>
      <c r="L2187" s="18">
        <v>13605</v>
      </c>
      <c r="M2187" s="20">
        <v>0.449434</v>
      </c>
      <c r="N2187" s="18">
        <v>8</v>
      </c>
      <c r="O2187" s="18">
        <v>1</v>
      </c>
      <c r="P2187" s="18">
        <v>3</v>
      </c>
      <c r="Q2187" s="18">
        <v>1</v>
      </c>
      <c r="R2187" s="18">
        <v>3</v>
      </c>
      <c r="S2187" t="s" s="19">
        <v>47</v>
      </c>
      <c r="T2187" s="18">
        <v>0</v>
      </c>
      <c r="U2187" s="18">
        <v>0</v>
      </c>
      <c r="V2187" s="18">
        <v>100000</v>
      </c>
      <c r="W2187" t="s" s="19">
        <v>39</v>
      </c>
    </row>
    <row r="2188" ht="20.05" customHeight="1">
      <c r="A2188" s="15">
        <v>137</v>
      </c>
      <c r="B2188" t="s" s="16">
        <f>CONCATENATE($A2188,C2188,G2188,S2188,R2188)</f>
        <v>2500</v>
      </c>
      <c r="C2188" t="s" s="17">
        <v>37</v>
      </c>
      <c r="D2188" s="18">
        <v>5</v>
      </c>
      <c r="E2188" t="s" s="19">
        <v>1976</v>
      </c>
      <c r="F2188" s="18">
        <v>1</v>
      </c>
      <c r="G2188" s="18">
        <v>0</v>
      </c>
      <c r="H2188" t="s" s="19">
        <v>80</v>
      </c>
      <c r="I2188" t="s" s="19">
        <v>2050</v>
      </c>
      <c r="J2188" s="18">
        <v>9100</v>
      </c>
      <c r="K2188" s="18">
        <v>4560</v>
      </c>
      <c r="L2188" s="18">
        <v>13605</v>
      </c>
      <c r="M2188" s="20">
        <v>0.447757</v>
      </c>
      <c r="N2188" s="18">
        <v>8</v>
      </c>
      <c r="O2188" s="18">
        <v>1</v>
      </c>
      <c r="P2188" s="18">
        <v>3</v>
      </c>
      <c r="Q2188" s="18">
        <v>1</v>
      </c>
      <c r="R2188" s="18">
        <v>5</v>
      </c>
      <c r="S2188" t="s" s="19">
        <v>47</v>
      </c>
      <c r="T2188" s="18">
        <v>0</v>
      </c>
      <c r="U2188" s="18">
        <v>0</v>
      </c>
      <c r="V2188" s="18">
        <v>100000</v>
      </c>
      <c r="W2188" t="s" s="19">
        <v>39</v>
      </c>
    </row>
    <row r="2189" ht="20.05" customHeight="1">
      <c r="A2189" s="15">
        <v>137</v>
      </c>
      <c r="B2189" t="s" s="16">
        <f>CONCATENATE($A2189,C2189,G2189,S2189,R2189)</f>
        <v>2501</v>
      </c>
      <c r="C2189" t="s" s="17">
        <v>31</v>
      </c>
      <c r="D2189" s="18">
        <v>5</v>
      </c>
      <c r="E2189" t="s" s="19">
        <v>1976</v>
      </c>
      <c r="F2189" s="18">
        <v>1</v>
      </c>
      <c r="G2189" s="18">
        <v>1</v>
      </c>
      <c r="H2189" t="s" s="19">
        <v>80</v>
      </c>
      <c r="I2189" t="s" s="19">
        <v>2050</v>
      </c>
      <c r="J2189" s="18">
        <v>9113</v>
      </c>
      <c r="K2189" s="18">
        <v>4573</v>
      </c>
      <c r="L2189" s="18">
        <v>13631</v>
      </c>
      <c r="M2189" s="20">
        <v>0.2943</v>
      </c>
      <c r="N2189" s="18">
        <v>8</v>
      </c>
      <c r="O2189" s="18">
        <v>1</v>
      </c>
      <c r="P2189" t="s" s="19">
        <v>35</v>
      </c>
      <c r="Q2189" t="s" s="19">
        <v>35</v>
      </c>
      <c r="R2189" t="s" s="19">
        <v>35</v>
      </c>
      <c r="S2189" t="s" s="19">
        <v>35</v>
      </c>
      <c r="T2189" t="s" s="19">
        <v>35</v>
      </c>
      <c r="U2189" t="s" s="19">
        <v>35</v>
      </c>
      <c r="V2189" t="s" s="19">
        <v>35</v>
      </c>
      <c r="W2189" t="s" s="19">
        <v>35</v>
      </c>
    </row>
    <row r="2190" ht="20.05" customHeight="1">
      <c r="A2190" s="15">
        <v>137</v>
      </c>
      <c r="B2190" t="s" s="16">
        <f>CONCATENATE($A2190,C2190,G2190,S2190,R2190)</f>
        <v>2502</v>
      </c>
      <c r="C2190" t="s" s="17">
        <v>52</v>
      </c>
      <c r="D2190" s="18">
        <v>5</v>
      </c>
      <c r="E2190" t="s" s="19">
        <v>1976</v>
      </c>
      <c r="F2190" s="18">
        <v>1</v>
      </c>
      <c r="G2190" s="18">
        <v>1</v>
      </c>
      <c r="H2190" t="s" s="19">
        <v>80</v>
      </c>
      <c r="I2190" t="s" s="19">
        <v>1807</v>
      </c>
      <c r="J2190" s="18">
        <v>1780</v>
      </c>
      <c r="K2190" s="18">
        <v>900</v>
      </c>
      <c r="L2190" s="18">
        <v>1881</v>
      </c>
      <c r="M2190" s="20">
        <v>0.606555</v>
      </c>
      <c r="N2190" s="18">
        <v>8</v>
      </c>
      <c r="O2190" s="18">
        <v>1</v>
      </c>
      <c r="P2190" t="s" s="19">
        <v>35</v>
      </c>
      <c r="Q2190" t="s" s="19">
        <v>35</v>
      </c>
      <c r="R2190" t="s" s="19">
        <v>35</v>
      </c>
      <c r="S2190" t="s" s="19">
        <v>35</v>
      </c>
      <c r="T2190" t="s" s="19">
        <v>35</v>
      </c>
      <c r="U2190" t="s" s="19">
        <v>35</v>
      </c>
      <c r="V2190" t="s" s="19">
        <v>35</v>
      </c>
      <c r="W2190" t="s" s="19">
        <v>35</v>
      </c>
    </row>
    <row r="2191" ht="20.05" customHeight="1">
      <c r="A2191" s="15">
        <v>137</v>
      </c>
      <c r="B2191" t="s" s="16">
        <f>CONCATENATE($A2191,C2191,G2191,S2191,R2191)</f>
        <v>2503</v>
      </c>
      <c r="C2191" t="s" s="17">
        <v>37</v>
      </c>
      <c r="D2191" s="18">
        <v>5</v>
      </c>
      <c r="E2191" t="s" s="19">
        <v>1976</v>
      </c>
      <c r="F2191" s="18">
        <v>1</v>
      </c>
      <c r="G2191" s="18">
        <v>1</v>
      </c>
      <c r="H2191" t="s" s="19">
        <v>80</v>
      </c>
      <c r="I2191" t="s" s="19">
        <v>2050</v>
      </c>
      <c r="J2191" s="18">
        <v>9100</v>
      </c>
      <c r="K2191" s="18">
        <v>4560</v>
      </c>
      <c r="L2191" s="18">
        <v>13605</v>
      </c>
      <c r="M2191" s="20">
        <v>0.475879</v>
      </c>
      <c r="N2191" s="18">
        <v>8</v>
      </c>
      <c r="O2191" s="18">
        <v>1</v>
      </c>
      <c r="P2191" s="18">
        <v>3</v>
      </c>
      <c r="Q2191" s="18">
        <v>1</v>
      </c>
      <c r="R2191" s="18">
        <v>3</v>
      </c>
      <c r="S2191" t="s" s="19">
        <v>43</v>
      </c>
      <c r="T2191" s="18">
        <v>0</v>
      </c>
      <c r="U2191" s="18">
        <v>0</v>
      </c>
      <c r="V2191" s="18">
        <v>100000</v>
      </c>
      <c r="W2191" t="s" s="19">
        <v>55</v>
      </c>
    </row>
    <row r="2192" ht="20.05" customHeight="1">
      <c r="A2192" s="15">
        <v>137</v>
      </c>
      <c r="B2192" t="s" s="16">
        <f>CONCATENATE($A2192,C2192,G2192,S2192,R2192)</f>
        <v>2504</v>
      </c>
      <c r="C2192" t="s" s="17">
        <v>57</v>
      </c>
      <c r="D2192" s="18">
        <v>5</v>
      </c>
      <c r="E2192" t="s" s="19">
        <v>1976</v>
      </c>
      <c r="F2192" s="18">
        <v>0</v>
      </c>
      <c r="G2192" s="18">
        <v>0</v>
      </c>
      <c r="H2192" t="s" s="19">
        <v>80</v>
      </c>
      <c r="I2192" t="s" s="19">
        <v>1810</v>
      </c>
      <c r="J2192" s="18">
        <v>12172</v>
      </c>
      <c r="K2192" s="18">
        <v>6096</v>
      </c>
      <c r="L2192" s="18">
        <v>19411</v>
      </c>
      <c r="M2192" s="20">
        <v>10.5504</v>
      </c>
      <c r="N2192" s="18">
        <v>4</v>
      </c>
      <c r="O2192" s="18">
        <v>1</v>
      </c>
      <c r="P2192" t="s" s="19">
        <v>35</v>
      </c>
      <c r="Q2192" t="s" s="19">
        <v>35</v>
      </c>
      <c r="R2192" t="s" s="19">
        <v>35</v>
      </c>
      <c r="S2192" t="s" s="19">
        <v>35</v>
      </c>
      <c r="T2192" t="s" s="19">
        <v>35</v>
      </c>
      <c r="U2192" t="s" s="19">
        <v>35</v>
      </c>
      <c r="V2192" t="s" s="19">
        <v>35</v>
      </c>
      <c r="W2192" t="s" s="19">
        <v>35</v>
      </c>
    </row>
    <row r="2193" ht="20.05" customHeight="1">
      <c r="A2193" s="15">
        <v>137</v>
      </c>
      <c r="B2193" t="s" s="16">
        <f>CONCATENATE($A2193,C2193,G2193,S2193,R2193)</f>
        <v>2505</v>
      </c>
      <c r="C2193" t="s" s="17">
        <v>60</v>
      </c>
      <c r="D2193" s="18">
        <v>5</v>
      </c>
      <c r="E2193" t="s" s="19">
        <v>1976</v>
      </c>
      <c r="F2193" s="18">
        <v>0</v>
      </c>
      <c r="G2193" s="18">
        <v>0</v>
      </c>
      <c r="H2193" t="s" s="19">
        <v>80</v>
      </c>
      <c r="I2193" t="s" s="19">
        <v>1810</v>
      </c>
      <c r="J2193" s="18">
        <v>12172</v>
      </c>
      <c r="K2193" s="18">
        <v>6096</v>
      </c>
      <c r="L2193" s="18">
        <v>19411</v>
      </c>
      <c r="M2193" s="20">
        <v>5.79651</v>
      </c>
      <c r="N2193" s="18">
        <v>4</v>
      </c>
      <c r="O2193" s="18">
        <v>1</v>
      </c>
      <c r="P2193" t="s" s="19">
        <v>35</v>
      </c>
      <c r="Q2193" t="s" s="19">
        <v>35</v>
      </c>
      <c r="R2193" t="s" s="19">
        <v>35</v>
      </c>
      <c r="S2193" t="s" s="19">
        <v>35</v>
      </c>
      <c r="T2193" t="s" s="19">
        <v>35</v>
      </c>
      <c r="U2193" t="s" s="19">
        <v>35</v>
      </c>
      <c r="V2193" t="s" s="19">
        <v>35</v>
      </c>
      <c r="W2193" t="s" s="19">
        <v>35</v>
      </c>
    </row>
    <row r="2194" ht="20.05" customHeight="1">
      <c r="A2194" s="15">
        <v>137</v>
      </c>
      <c r="B2194" t="s" s="16">
        <f>CONCATENATE($A2194,C2194,G2194,S2194,R2194)</f>
        <v>2506</v>
      </c>
      <c r="C2194" t="s" s="17">
        <v>62</v>
      </c>
      <c r="D2194" s="18">
        <v>5</v>
      </c>
      <c r="E2194" t="s" s="19">
        <v>1976</v>
      </c>
      <c r="F2194" s="18">
        <v>0</v>
      </c>
      <c r="G2194" s="18">
        <v>0</v>
      </c>
      <c r="H2194" t="s" s="19">
        <v>80</v>
      </c>
      <c r="I2194" t="s" s="19">
        <v>1810</v>
      </c>
      <c r="J2194" s="18">
        <v>11484</v>
      </c>
      <c r="K2194" s="18">
        <v>5752</v>
      </c>
      <c r="L2194" s="18">
        <v>18099</v>
      </c>
      <c r="M2194" s="20">
        <v>2.07442</v>
      </c>
      <c r="N2194" s="18">
        <v>4</v>
      </c>
      <c r="O2194" s="18">
        <v>1</v>
      </c>
      <c r="P2194" t="s" s="19">
        <v>35</v>
      </c>
      <c r="Q2194" t="s" s="19">
        <v>35</v>
      </c>
      <c r="R2194" t="s" s="19">
        <v>35</v>
      </c>
      <c r="S2194" t="s" s="19">
        <v>35</v>
      </c>
      <c r="T2194" t="s" s="19">
        <v>35</v>
      </c>
      <c r="U2194" t="s" s="19">
        <v>35</v>
      </c>
      <c r="V2194" t="s" s="19">
        <v>35</v>
      </c>
      <c r="W2194" t="s" s="19">
        <v>35</v>
      </c>
    </row>
    <row r="2195" ht="20.05" customHeight="1">
      <c r="A2195" s="15">
        <v>138</v>
      </c>
      <c r="B2195" t="s" s="16">
        <f>CONCATENATE($A2195,C2195,G2195,S2195,R2195)</f>
        <v>2507</v>
      </c>
      <c r="C2195" t="s" s="17">
        <v>31</v>
      </c>
      <c r="D2195" s="18">
        <v>5</v>
      </c>
      <c r="E2195" t="s" s="19">
        <v>1976</v>
      </c>
      <c r="F2195" s="18">
        <v>0</v>
      </c>
      <c r="G2195" s="18">
        <v>0</v>
      </c>
      <c r="H2195" t="s" s="19">
        <v>33</v>
      </c>
      <c r="I2195" t="s" s="19">
        <v>2508</v>
      </c>
      <c r="J2195" s="18">
        <v>11188</v>
      </c>
      <c r="K2195" s="18">
        <v>5604</v>
      </c>
      <c r="L2195" s="18">
        <v>17819</v>
      </c>
      <c r="M2195" s="20">
        <v>0.259069</v>
      </c>
      <c r="N2195" s="18">
        <v>8</v>
      </c>
      <c r="O2195" s="18">
        <v>1</v>
      </c>
      <c r="P2195" t="s" s="19">
        <v>35</v>
      </c>
      <c r="Q2195" t="s" s="19">
        <v>35</v>
      </c>
      <c r="R2195" t="s" s="19">
        <v>35</v>
      </c>
      <c r="S2195" t="s" s="19">
        <v>35</v>
      </c>
      <c r="T2195" t="s" s="19">
        <v>35</v>
      </c>
      <c r="U2195" t="s" s="19">
        <v>35</v>
      </c>
      <c r="V2195" t="s" s="19">
        <v>35</v>
      </c>
      <c r="W2195" t="s" s="19">
        <v>35</v>
      </c>
    </row>
    <row r="2196" ht="20.05" customHeight="1">
      <c r="A2196" s="15">
        <v>138</v>
      </c>
      <c r="B2196" t="s" s="16">
        <f>CONCATENATE($A2196,C2196,G2196,S2196,R2196)</f>
        <v>2509</v>
      </c>
      <c r="C2196" t="s" s="17">
        <v>37</v>
      </c>
      <c r="D2196" s="18">
        <v>5</v>
      </c>
      <c r="E2196" t="s" s="19">
        <v>1976</v>
      </c>
      <c r="F2196" s="18">
        <v>0</v>
      </c>
      <c r="G2196" s="18">
        <v>0</v>
      </c>
      <c r="H2196" t="s" s="19">
        <v>33</v>
      </c>
      <c r="I2196" t="s" s="19">
        <v>2508</v>
      </c>
      <c r="J2196" s="18">
        <v>11188</v>
      </c>
      <c r="K2196" s="18">
        <v>5604</v>
      </c>
      <c r="L2196" s="18">
        <v>17819</v>
      </c>
      <c r="M2196" s="20">
        <v>1.36962</v>
      </c>
      <c r="N2196" s="18">
        <v>8</v>
      </c>
      <c r="O2196" s="18">
        <v>1</v>
      </c>
      <c r="P2196" s="18">
        <v>9</v>
      </c>
      <c r="Q2196" s="18">
        <v>8</v>
      </c>
      <c r="R2196" s="18">
        <v>1</v>
      </c>
      <c r="S2196" t="s" s="19">
        <v>38</v>
      </c>
      <c r="T2196" s="18">
        <v>0</v>
      </c>
      <c r="U2196" s="18">
        <v>0</v>
      </c>
      <c r="V2196" s="18">
        <v>100000</v>
      </c>
      <c r="W2196" t="s" s="19">
        <v>39</v>
      </c>
    </row>
    <row r="2197" ht="20.05" customHeight="1">
      <c r="A2197" s="15">
        <v>138</v>
      </c>
      <c r="B2197" t="s" s="16">
        <f>CONCATENATE($A2197,C2197,G2197,S2197,R2197)</f>
        <v>2510</v>
      </c>
      <c r="C2197" t="s" s="17">
        <v>37</v>
      </c>
      <c r="D2197" s="18">
        <v>5</v>
      </c>
      <c r="E2197" t="s" s="19">
        <v>1976</v>
      </c>
      <c r="F2197" s="18">
        <v>0</v>
      </c>
      <c r="G2197" s="18">
        <v>0</v>
      </c>
      <c r="H2197" t="s" s="19">
        <v>33</v>
      </c>
      <c r="I2197" t="s" s="19">
        <v>2508</v>
      </c>
      <c r="J2197" s="18">
        <v>11188</v>
      </c>
      <c r="K2197" s="18">
        <v>5604</v>
      </c>
      <c r="L2197" s="18">
        <v>17819</v>
      </c>
      <c r="M2197" s="20">
        <v>0.690855</v>
      </c>
      <c r="N2197" s="18">
        <v>8</v>
      </c>
      <c r="O2197" s="18">
        <v>1</v>
      </c>
      <c r="P2197" s="18">
        <v>5</v>
      </c>
      <c r="Q2197" s="18">
        <v>4</v>
      </c>
      <c r="R2197" s="18">
        <v>3</v>
      </c>
      <c r="S2197" t="s" s="19">
        <v>38</v>
      </c>
      <c r="T2197" s="18">
        <v>0</v>
      </c>
      <c r="U2197" s="18">
        <v>0</v>
      </c>
      <c r="V2197" s="18">
        <v>100000</v>
      </c>
      <c r="W2197" t="s" s="19">
        <v>39</v>
      </c>
    </row>
    <row r="2198" ht="20.05" customHeight="1">
      <c r="A2198" s="15">
        <v>138</v>
      </c>
      <c r="B2198" t="s" s="16">
        <f>CONCATENATE($A2198,C2198,G2198,S2198,R2198)</f>
        <v>2511</v>
      </c>
      <c r="C2198" t="s" s="17">
        <v>37</v>
      </c>
      <c r="D2198" s="18">
        <v>5</v>
      </c>
      <c r="E2198" t="s" s="19">
        <v>1976</v>
      </c>
      <c r="F2198" s="18">
        <v>0</v>
      </c>
      <c r="G2198" s="18">
        <v>0</v>
      </c>
      <c r="H2198" t="s" s="19">
        <v>33</v>
      </c>
      <c r="I2198" t="s" s="19">
        <v>2508</v>
      </c>
      <c r="J2198" s="18">
        <v>11188</v>
      </c>
      <c r="K2198" s="18">
        <v>5604</v>
      </c>
      <c r="L2198" s="18">
        <v>17819</v>
      </c>
      <c r="M2198" s="20">
        <v>0.492728</v>
      </c>
      <c r="N2198" s="18">
        <v>8</v>
      </c>
      <c r="O2198" s="18">
        <v>1</v>
      </c>
      <c r="P2198" s="18">
        <v>4</v>
      </c>
      <c r="Q2198" s="18">
        <v>3</v>
      </c>
      <c r="R2198" s="18">
        <v>5</v>
      </c>
      <c r="S2198" t="s" s="19">
        <v>38</v>
      </c>
      <c r="T2198" s="18">
        <v>0</v>
      </c>
      <c r="U2198" s="18">
        <v>0</v>
      </c>
      <c r="V2198" s="18">
        <v>100000</v>
      </c>
      <c r="W2198" t="s" s="19">
        <v>39</v>
      </c>
    </row>
    <row r="2199" ht="20.05" customHeight="1">
      <c r="A2199" s="15">
        <v>138</v>
      </c>
      <c r="B2199" t="s" s="16">
        <f>CONCATENATE($A2199,C2199,G2199,S2199,R2199)</f>
        <v>2512</v>
      </c>
      <c r="C2199" t="s" s="17">
        <v>37</v>
      </c>
      <c r="D2199" s="18">
        <v>5</v>
      </c>
      <c r="E2199" t="s" s="19">
        <v>1976</v>
      </c>
      <c r="F2199" s="18">
        <v>0</v>
      </c>
      <c r="G2199" s="18">
        <v>0</v>
      </c>
      <c r="H2199" t="s" s="19">
        <v>33</v>
      </c>
      <c r="I2199" t="s" s="19">
        <v>2508</v>
      </c>
      <c r="J2199" s="18">
        <v>11188</v>
      </c>
      <c r="K2199" s="18">
        <v>5604</v>
      </c>
      <c r="L2199" s="18">
        <v>17819</v>
      </c>
      <c r="M2199" s="20">
        <v>1.37718</v>
      </c>
      <c r="N2199" s="18">
        <v>8</v>
      </c>
      <c r="O2199" s="18">
        <v>1</v>
      </c>
      <c r="P2199" s="18">
        <v>9</v>
      </c>
      <c r="Q2199" s="18">
        <v>8</v>
      </c>
      <c r="R2199" s="18">
        <v>1</v>
      </c>
      <c r="S2199" t="s" s="19">
        <v>43</v>
      </c>
      <c r="T2199" s="18">
        <v>0</v>
      </c>
      <c r="U2199" s="18">
        <v>0</v>
      </c>
      <c r="V2199" s="18">
        <v>100000</v>
      </c>
      <c r="W2199" t="s" s="19">
        <v>39</v>
      </c>
    </row>
    <row r="2200" ht="20.05" customHeight="1">
      <c r="A2200" s="15">
        <v>138</v>
      </c>
      <c r="B2200" t="s" s="16">
        <f>CONCATENATE($A2200,C2200,G2200,S2200,R2200)</f>
        <v>2513</v>
      </c>
      <c r="C2200" t="s" s="17">
        <v>37</v>
      </c>
      <c r="D2200" s="18">
        <v>5</v>
      </c>
      <c r="E2200" t="s" s="19">
        <v>1976</v>
      </c>
      <c r="F2200" s="18">
        <v>0</v>
      </c>
      <c r="G2200" s="18">
        <v>0</v>
      </c>
      <c r="H2200" t="s" s="19">
        <v>33</v>
      </c>
      <c r="I2200" t="s" s="19">
        <v>2508</v>
      </c>
      <c r="J2200" s="18">
        <v>11188</v>
      </c>
      <c r="K2200" s="18">
        <v>5604</v>
      </c>
      <c r="L2200" s="18">
        <v>17819</v>
      </c>
      <c r="M2200" s="20">
        <v>0.690939</v>
      </c>
      <c r="N2200" s="18">
        <v>8</v>
      </c>
      <c r="O2200" s="18">
        <v>1</v>
      </c>
      <c r="P2200" s="18">
        <v>5</v>
      </c>
      <c r="Q2200" s="18">
        <v>4</v>
      </c>
      <c r="R2200" s="18">
        <v>3</v>
      </c>
      <c r="S2200" t="s" s="19">
        <v>43</v>
      </c>
      <c r="T2200" s="18">
        <v>0</v>
      </c>
      <c r="U2200" s="18">
        <v>0</v>
      </c>
      <c r="V2200" s="18">
        <v>100000</v>
      </c>
      <c r="W2200" t="s" s="19">
        <v>39</v>
      </c>
    </row>
    <row r="2201" ht="20.05" customHeight="1">
      <c r="A2201" s="15">
        <v>138</v>
      </c>
      <c r="B2201" t="s" s="16">
        <f>CONCATENATE($A2201,C2201,G2201,S2201,R2201)</f>
        <v>2514</v>
      </c>
      <c r="C2201" t="s" s="17">
        <v>37</v>
      </c>
      <c r="D2201" s="18">
        <v>5</v>
      </c>
      <c r="E2201" t="s" s="19">
        <v>1976</v>
      </c>
      <c r="F2201" s="18">
        <v>0</v>
      </c>
      <c r="G2201" s="18">
        <v>0</v>
      </c>
      <c r="H2201" t="s" s="19">
        <v>33</v>
      </c>
      <c r="I2201" t="s" s="19">
        <v>2508</v>
      </c>
      <c r="J2201" s="18">
        <v>11188</v>
      </c>
      <c r="K2201" s="18">
        <v>5604</v>
      </c>
      <c r="L2201" s="18">
        <v>17819</v>
      </c>
      <c r="M2201" s="20">
        <v>0.49309</v>
      </c>
      <c r="N2201" s="18">
        <v>8</v>
      </c>
      <c r="O2201" s="18">
        <v>1</v>
      </c>
      <c r="P2201" s="18">
        <v>4</v>
      </c>
      <c r="Q2201" s="18">
        <v>3</v>
      </c>
      <c r="R2201" s="18">
        <v>5</v>
      </c>
      <c r="S2201" t="s" s="19">
        <v>43</v>
      </c>
      <c r="T2201" s="18">
        <v>0</v>
      </c>
      <c r="U2201" s="18">
        <v>0</v>
      </c>
      <c r="V2201" s="18">
        <v>100000</v>
      </c>
      <c r="W2201" t="s" s="19">
        <v>39</v>
      </c>
    </row>
    <row r="2202" ht="20.05" customHeight="1">
      <c r="A2202" s="15">
        <v>138</v>
      </c>
      <c r="B2202" t="s" s="16">
        <f>CONCATENATE($A2202,C2202,G2202,S2202,R2202)</f>
        <v>2515</v>
      </c>
      <c r="C2202" t="s" s="17">
        <v>37</v>
      </c>
      <c r="D2202" s="18">
        <v>5</v>
      </c>
      <c r="E2202" t="s" s="19">
        <v>1976</v>
      </c>
      <c r="F2202" s="18">
        <v>0</v>
      </c>
      <c r="G2202" s="18">
        <v>0</v>
      </c>
      <c r="H2202" t="s" s="19">
        <v>33</v>
      </c>
      <c r="I2202" t="s" s="19">
        <v>2508</v>
      </c>
      <c r="J2202" s="18">
        <v>11188</v>
      </c>
      <c r="K2202" s="18">
        <v>5604</v>
      </c>
      <c r="L2202" s="18">
        <v>17819</v>
      </c>
      <c r="M2202" s="20">
        <v>1.37495</v>
      </c>
      <c r="N2202" s="18">
        <v>8</v>
      </c>
      <c r="O2202" s="18">
        <v>1</v>
      </c>
      <c r="P2202" s="18">
        <v>9</v>
      </c>
      <c r="Q2202" s="18">
        <v>8</v>
      </c>
      <c r="R2202" s="18">
        <v>1</v>
      </c>
      <c r="S2202" t="s" s="19">
        <v>47</v>
      </c>
      <c r="T2202" s="18">
        <v>0</v>
      </c>
      <c r="U2202" s="18">
        <v>0</v>
      </c>
      <c r="V2202" s="18">
        <v>100000</v>
      </c>
      <c r="W2202" t="s" s="19">
        <v>39</v>
      </c>
    </row>
    <row r="2203" ht="20.05" customHeight="1">
      <c r="A2203" s="15">
        <v>138</v>
      </c>
      <c r="B2203" t="s" s="16">
        <f>CONCATENATE($A2203,C2203,G2203,S2203,R2203)</f>
        <v>2516</v>
      </c>
      <c r="C2203" t="s" s="17">
        <v>37</v>
      </c>
      <c r="D2203" s="18">
        <v>5</v>
      </c>
      <c r="E2203" t="s" s="19">
        <v>1976</v>
      </c>
      <c r="F2203" s="18">
        <v>0</v>
      </c>
      <c r="G2203" s="18">
        <v>0</v>
      </c>
      <c r="H2203" t="s" s="19">
        <v>33</v>
      </c>
      <c r="I2203" t="s" s="19">
        <v>2508</v>
      </c>
      <c r="J2203" s="18">
        <v>11188</v>
      </c>
      <c r="K2203" s="18">
        <v>5604</v>
      </c>
      <c r="L2203" s="18">
        <v>17819</v>
      </c>
      <c r="M2203" s="20">
        <v>0.694765</v>
      </c>
      <c r="N2203" s="18">
        <v>8</v>
      </c>
      <c r="O2203" s="18">
        <v>1</v>
      </c>
      <c r="P2203" s="18">
        <v>5</v>
      </c>
      <c r="Q2203" s="18">
        <v>4</v>
      </c>
      <c r="R2203" s="18">
        <v>3</v>
      </c>
      <c r="S2203" t="s" s="19">
        <v>47</v>
      </c>
      <c r="T2203" s="18">
        <v>0</v>
      </c>
      <c r="U2203" s="18">
        <v>0</v>
      </c>
      <c r="V2203" s="18">
        <v>100000</v>
      </c>
      <c r="W2203" t="s" s="19">
        <v>39</v>
      </c>
    </row>
    <row r="2204" ht="20.05" customHeight="1">
      <c r="A2204" s="15">
        <v>138</v>
      </c>
      <c r="B2204" t="s" s="16">
        <f>CONCATENATE($A2204,C2204,G2204,S2204,R2204)</f>
        <v>2517</v>
      </c>
      <c r="C2204" t="s" s="17">
        <v>37</v>
      </c>
      <c r="D2204" s="18">
        <v>5</v>
      </c>
      <c r="E2204" t="s" s="19">
        <v>1976</v>
      </c>
      <c r="F2204" s="18">
        <v>0</v>
      </c>
      <c r="G2204" s="18">
        <v>0</v>
      </c>
      <c r="H2204" t="s" s="19">
        <v>33</v>
      </c>
      <c r="I2204" t="s" s="19">
        <v>2508</v>
      </c>
      <c r="J2204" s="18">
        <v>11188</v>
      </c>
      <c r="K2204" s="18">
        <v>5604</v>
      </c>
      <c r="L2204" s="18">
        <v>17819</v>
      </c>
      <c r="M2204" s="20">
        <v>0.493818</v>
      </c>
      <c r="N2204" s="18">
        <v>8</v>
      </c>
      <c r="O2204" s="18">
        <v>1</v>
      </c>
      <c r="P2204" s="18">
        <v>4</v>
      </c>
      <c r="Q2204" s="18">
        <v>3</v>
      </c>
      <c r="R2204" s="18">
        <v>5</v>
      </c>
      <c r="S2204" t="s" s="19">
        <v>47</v>
      </c>
      <c r="T2204" s="18">
        <v>0</v>
      </c>
      <c r="U2204" s="18">
        <v>0</v>
      </c>
      <c r="V2204" s="18">
        <v>100000</v>
      </c>
      <c r="W2204" t="s" s="19">
        <v>39</v>
      </c>
    </row>
    <row r="2205" ht="20.05" customHeight="1">
      <c r="A2205" s="15">
        <v>138</v>
      </c>
      <c r="B2205" t="s" s="16">
        <f>CONCATENATE($A2205,C2205,G2205,S2205,R2205)</f>
        <v>2518</v>
      </c>
      <c r="C2205" t="s" s="17">
        <v>31</v>
      </c>
      <c r="D2205" s="18">
        <v>5</v>
      </c>
      <c r="E2205" t="s" s="19">
        <v>1976</v>
      </c>
      <c r="F2205" s="18">
        <v>0</v>
      </c>
      <c r="G2205" s="18">
        <v>1</v>
      </c>
      <c r="H2205" t="s" s="19">
        <v>33</v>
      </c>
      <c r="I2205" t="s" s="19">
        <v>2508</v>
      </c>
      <c r="J2205" s="18">
        <v>11209</v>
      </c>
      <c r="K2205" s="18">
        <v>5625</v>
      </c>
      <c r="L2205" s="18">
        <v>17861</v>
      </c>
      <c r="M2205" s="20">
        <v>0.265817</v>
      </c>
      <c r="N2205" s="18">
        <v>8</v>
      </c>
      <c r="O2205" s="18">
        <v>1</v>
      </c>
      <c r="P2205" t="s" s="19">
        <v>35</v>
      </c>
      <c r="Q2205" t="s" s="19">
        <v>35</v>
      </c>
      <c r="R2205" t="s" s="19">
        <v>35</v>
      </c>
      <c r="S2205" t="s" s="19">
        <v>35</v>
      </c>
      <c r="T2205" t="s" s="19">
        <v>35</v>
      </c>
      <c r="U2205" t="s" s="19">
        <v>35</v>
      </c>
      <c r="V2205" t="s" s="19">
        <v>35</v>
      </c>
      <c r="W2205" t="s" s="19">
        <v>35</v>
      </c>
    </row>
    <row r="2206" ht="20.05" customHeight="1">
      <c r="A2206" s="15">
        <v>138</v>
      </c>
      <c r="B2206" t="s" s="16">
        <f>CONCATENATE($A2206,C2206,G2206,S2206,R2206)</f>
        <v>2519</v>
      </c>
      <c r="C2206" t="s" s="17">
        <v>52</v>
      </c>
      <c r="D2206" s="18">
        <v>5</v>
      </c>
      <c r="E2206" t="s" s="19">
        <v>1976</v>
      </c>
      <c r="F2206" s="18">
        <v>0</v>
      </c>
      <c r="G2206" s="18">
        <v>1</v>
      </c>
      <c r="H2206" t="s" s="19">
        <v>33</v>
      </c>
      <c r="I2206" t="s" s="19">
        <v>1807</v>
      </c>
      <c r="J2206" s="18">
        <v>1652</v>
      </c>
      <c r="K2206" s="18">
        <v>836</v>
      </c>
      <c r="L2206" s="18">
        <v>1769</v>
      </c>
      <c r="M2206" s="20">
        <v>8.076269999999999</v>
      </c>
      <c r="N2206" s="18">
        <v>8</v>
      </c>
      <c r="O2206" s="18">
        <v>1</v>
      </c>
      <c r="P2206" t="s" s="19">
        <v>35</v>
      </c>
      <c r="Q2206" t="s" s="19">
        <v>35</v>
      </c>
      <c r="R2206" t="s" s="19">
        <v>35</v>
      </c>
      <c r="S2206" t="s" s="19">
        <v>35</v>
      </c>
      <c r="T2206" t="s" s="19">
        <v>35</v>
      </c>
      <c r="U2206" t="s" s="19">
        <v>35</v>
      </c>
      <c r="V2206" t="s" s="19">
        <v>35</v>
      </c>
      <c r="W2206" t="s" s="19">
        <v>35</v>
      </c>
    </row>
    <row r="2207" ht="20.05" customHeight="1">
      <c r="A2207" s="15">
        <v>138</v>
      </c>
      <c r="B2207" t="s" s="16">
        <f>CONCATENATE($A2207,C2207,G2207,S2207,R2207)</f>
        <v>2520</v>
      </c>
      <c r="C2207" t="s" s="17">
        <v>37</v>
      </c>
      <c r="D2207" s="18">
        <v>5</v>
      </c>
      <c r="E2207" t="s" s="19">
        <v>1976</v>
      </c>
      <c r="F2207" s="18">
        <v>0</v>
      </c>
      <c r="G2207" s="18">
        <v>1</v>
      </c>
      <c r="H2207" t="s" s="19">
        <v>33</v>
      </c>
      <c r="I2207" t="s" s="19">
        <v>2508</v>
      </c>
      <c r="J2207" s="18">
        <v>11188</v>
      </c>
      <c r="K2207" s="18">
        <v>5604</v>
      </c>
      <c r="L2207" s="18">
        <v>17819</v>
      </c>
      <c r="M2207" s="20">
        <v>0.69318</v>
      </c>
      <c r="N2207" s="18">
        <v>8</v>
      </c>
      <c r="O2207" s="18">
        <v>1</v>
      </c>
      <c r="P2207" s="18">
        <v>5</v>
      </c>
      <c r="Q2207" s="18">
        <v>4</v>
      </c>
      <c r="R2207" s="18">
        <v>3</v>
      </c>
      <c r="S2207" t="s" s="19">
        <v>43</v>
      </c>
      <c r="T2207" s="18">
        <v>0</v>
      </c>
      <c r="U2207" s="18">
        <v>0</v>
      </c>
      <c r="V2207" s="18">
        <v>100000</v>
      </c>
      <c r="W2207" t="s" s="19">
        <v>55</v>
      </c>
    </row>
    <row r="2208" ht="20.05" customHeight="1">
      <c r="A2208" s="15">
        <v>138</v>
      </c>
      <c r="B2208" t="s" s="16">
        <f>CONCATENATE($A2208,C2208,G2208,S2208,R2208)</f>
        <v>2521</v>
      </c>
      <c r="C2208" t="s" s="17">
        <v>57</v>
      </c>
      <c r="D2208" s="18">
        <v>5</v>
      </c>
      <c r="E2208" t="s" s="19">
        <v>1976</v>
      </c>
      <c r="F2208" s="18">
        <v>0</v>
      </c>
      <c r="G2208" s="18">
        <v>0</v>
      </c>
      <c r="H2208" t="s" s="19">
        <v>33</v>
      </c>
      <c r="I2208" t="s" s="19">
        <v>1810</v>
      </c>
      <c r="J2208" s="18">
        <v>14236</v>
      </c>
      <c r="K2208" s="18">
        <v>7128</v>
      </c>
      <c r="L2208" s="18">
        <v>23421</v>
      </c>
      <c r="M2208" s="20">
        <v>550.36</v>
      </c>
      <c r="N2208" s="18">
        <v>4</v>
      </c>
      <c r="O2208" s="18">
        <v>1</v>
      </c>
      <c r="P2208" t="s" s="19">
        <v>35</v>
      </c>
      <c r="Q2208" t="s" s="19">
        <v>35</v>
      </c>
      <c r="R2208" t="s" s="19">
        <v>35</v>
      </c>
      <c r="S2208" t="s" s="19">
        <v>35</v>
      </c>
      <c r="T2208" t="s" s="19">
        <v>35</v>
      </c>
      <c r="U2208" t="s" s="19">
        <v>35</v>
      </c>
      <c r="V2208" t="s" s="19">
        <v>35</v>
      </c>
      <c r="W2208" t="s" s="19">
        <v>35</v>
      </c>
    </row>
    <row r="2209" ht="20.05" customHeight="1">
      <c r="A2209" s="15">
        <v>138</v>
      </c>
      <c r="B2209" t="s" s="16">
        <f>CONCATENATE($A2209,C2209,G2209,S2209,R2209)</f>
        <v>2522</v>
      </c>
      <c r="C2209" t="s" s="17">
        <v>60</v>
      </c>
      <c r="D2209" s="18">
        <v>5</v>
      </c>
      <c r="E2209" t="s" s="19">
        <v>1976</v>
      </c>
      <c r="F2209" s="18">
        <v>0</v>
      </c>
      <c r="G2209" s="18">
        <v>0</v>
      </c>
      <c r="H2209" t="s" s="19">
        <v>33</v>
      </c>
      <c r="I2209" t="s" s="19">
        <v>1810</v>
      </c>
      <c r="J2209" s="18">
        <v>14580</v>
      </c>
      <c r="K2209" s="18">
        <v>7300</v>
      </c>
      <c r="L2209" s="18">
        <v>24071</v>
      </c>
      <c r="M2209" s="20">
        <v>165.781</v>
      </c>
      <c r="N2209" s="18">
        <v>4</v>
      </c>
      <c r="O2209" s="18">
        <v>1</v>
      </c>
      <c r="P2209" t="s" s="19">
        <v>35</v>
      </c>
      <c r="Q2209" t="s" s="19">
        <v>35</v>
      </c>
      <c r="R2209" t="s" s="19">
        <v>35</v>
      </c>
      <c r="S2209" t="s" s="19">
        <v>35</v>
      </c>
      <c r="T2209" t="s" s="19">
        <v>35</v>
      </c>
      <c r="U2209" t="s" s="19">
        <v>35</v>
      </c>
      <c r="V2209" t="s" s="19">
        <v>35</v>
      </c>
      <c r="W2209" t="s" s="19">
        <v>35</v>
      </c>
    </row>
    <row r="2210" ht="20.05" customHeight="1">
      <c r="A2210" s="15">
        <v>138</v>
      </c>
      <c r="B2210" t="s" s="16">
        <f>CONCATENATE($A2210,C2210,G2210,S2210,R2210)</f>
        <v>2523</v>
      </c>
      <c r="C2210" t="s" s="17">
        <v>62</v>
      </c>
      <c r="D2210" s="18">
        <v>5</v>
      </c>
      <c r="E2210" t="s" s="19">
        <v>1976</v>
      </c>
      <c r="F2210" s="18">
        <v>0</v>
      </c>
      <c r="G2210" s="18">
        <v>0</v>
      </c>
      <c r="H2210" t="s" s="19">
        <v>33</v>
      </c>
      <c r="I2210" t="s" s="19">
        <v>1810</v>
      </c>
      <c r="J2210" s="18">
        <v>14924</v>
      </c>
      <c r="K2210" s="18">
        <v>7472</v>
      </c>
      <c r="L2210" s="18">
        <v>24709</v>
      </c>
      <c r="M2210" s="20">
        <v>28.8008</v>
      </c>
      <c r="N2210" s="18">
        <v>4</v>
      </c>
      <c r="O2210" s="18">
        <v>1</v>
      </c>
      <c r="P2210" t="s" s="19">
        <v>35</v>
      </c>
      <c r="Q2210" t="s" s="19">
        <v>35</v>
      </c>
      <c r="R2210" t="s" s="19">
        <v>35</v>
      </c>
      <c r="S2210" t="s" s="19">
        <v>35</v>
      </c>
      <c r="T2210" t="s" s="19">
        <v>35</v>
      </c>
      <c r="U2210" t="s" s="19">
        <v>35</v>
      </c>
      <c r="V2210" t="s" s="19">
        <v>35</v>
      </c>
      <c r="W2210" t="s" s="19">
        <v>35</v>
      </c>
    </row>
    <row r="2211" ht="20.05" customHeight="1">
      <c r="A2211" s="15">
        <v>139</v>
      </c>
      <c r="B2211" t="s" s="16">
        <f>CONCATENATE($A2211,C2211,G2211,S2211,R2211)</f>
        <v>2524</v>
      </c>
      <c r="C2211" t="s" s="17">
        <v>31</v>
      </c>
      <c r="D2211" s="18">
        <v>5</v>
      </c>
      <c r="E2211" t="s" s="19">
        <v>2525</v>
      </c>
      <c r="F2211" s="18">
        <v>0</v>
      </c>
      <c r="G2211" s="18">
        <v>0</v>
      </c>
      <c r="H2211" t="s" s="19">
        <v>63</v>
      </c>
      <c r="I2211" t="s" s="19">
        <v>2526</v>
      </c>
      <c r="J2211" s="18">
        <v>20924</v>
      </c>
      <c r="K2211" s="18">
        <v>10472</v>
      </c>
      <c r="L2211" s="18">
        <v>35747</v>
      </c>
      <c r="M2211" s="20">
        <v>1800.71</v>
      </c>
      <c r="N2211" s="18">
        <v>8</v>
      </c>
      <c r="O2211" s="18">
        <v>1</v>
      </c>
      <c r="P2211" t="s" s="19">
        <v>35</v>
      </c>
      <c r="Q2211" t="s" s="19">
        <v>35</v>
      </c>
      <c r="R2211" t="s" s="19">
        <v>35</v>
      </c>
      <c r="S2211" t="s" s="19">
        <v>35</v>
      </c>
      <c r="T2211" t="s" s="19">
        <v>35</v>
      </c>
      <c r="U2211" t="s" s="19">
        <v>35</v>
      </c>
      <c r="V2211" t="s" s="19">
        <v>35</v>
      </c>
      <c r="W2211" t="s" s="19">
        <v>35</v>
      </c>
    </row>
    <row r="2212" ht="20.05" customHeight="1">
      <c r="A2212" s="15">
        <v>139</v>
      </c>
      <c r="B2212" t="s" s="16">
        <f>CONCATENATE($A2212,C2212,G2212,S2212,R2212)</f>
        <v>2527</v>
      </c>
      <c r="C2212" t="s" s="17">
        <v>37</v>
      </c>
      <c r="D2212" s="18">
        <v>5</v>
      </c>
      <c r="E2212" t="s" s="19">
        <v>2525</v>
      </c>
      <c r="F2212" s="18">
        <v>1</v>
      </c>
      <c r="G2212" s="18">
        <v>0</v>
      </c>
      <c r="H2212" t="s" s="19">
        <v>80</v>
      </c>
      <c r="I2212" t="s" s="19">
        <v>2528</v>
      </c>
      <c r="J2212" s="18">
        <v>5132</v>
      </c>
      <c r="K2212" s="18">
        <v>2576</v>
      </c>
      <c r="L2212" s="18">
        <v>7103</v>
      </c>
      <c r="M2212" s="20">
        <v>0.578832</v>
      </c>
      <c r="N2212" s="18">
        <v>8</v>
      </c>
      <c r="O2212" s="18">
        <v>1</v>
      </c>
      <c r="P2212" s="18">
        <v>3</v>
      </c>
      <c r="Q2212" s="18">
        <v>0</v>
      </c>
      <c r="R2212" s="18">
        <v>1</v>
      </c>
      <c r="S2212" t="s" s="19">
        <v>38</v>
      </c>
      <c r="T2212" s="18">
        <v>0</v>
      </c>
      <c r="U2212" s="18">
        <v>0</v>
      </c>
      <c r="V2212" s="18">
        <v>100000</v>
      </c>
      <c r="W2212" t="s" s="19">
        <v>39</v>
      </c>
    </row>
    <row r="2213" ht="20.05" customHeight="1">
      <c r="A2213" s="15">
        <v>139</v>
      </c>
      <c r="B2213" t="s" s="16">
        <f>CONCATENATE($A2213,C2213,G2213,S2213,R2213)</f>
        <v>2529</v>
      </c>
      <c r="C2213" t="s" s="17">
        <v>37</v>
      </c>
      <c r="D2213" s="18">
        <v>5</v>
      </c>
      <c r="E2213" t="s" s="19">
        <v>2525</v>
      </c>
      <c r="F2213" s="18">
        <v>1</v>
      </c>
      <c r="G2213" s="18">
        <v>0</v>
      </c>
      <c r="H2213" t="s" s="19">
        <v>80</v>
      </c>
      <c r="I2213" t="s" s="19">
        <v>2528</v>
      </c>
      <c r="J2213" s="18">
        <v>5132</v>
      </c>
      <c r="K2213" s="18">
        <v>2576</v>
      </c>
      <c r="L2213" s="18">
        <v>7103</v>
      </c>
      <c r="M2213" s="20">
        <v>0.579921</v>
      </c>
      <c r="N2213" s="18">
        <v>8</v>
      </c>
      <c r="O2213" s="18">
        <v>1</v>
      </c>
      <c r="P2213" s="18">
        <v>3</v>
      </c>
      <c r="Q2213" s="18">
        <v>0</v>
      </c>
      <c r="R2213" s="18">
        <v>3</v>
      </c>
      <c r="S2213" t="s" s="19">
        <v>38</v>
      </c>
      <c r="T2213" s="18">
        <v>0</v>
      </c>
      <c r="U2213" s="18">
        <v>0</v>
      </c>
      <c r="V2213" s="18">
        <v>100000</v>
      </c>
      <c r="W2213" t="s" s="19">
        <v>39</v>
      </c>
    </row>
    <row r="2214" ht="20.05" customHeight="1">
      <c r="A2214" s="15">
        <v>139</v>
      </c>
      <c r="B2214" t="s" s="16">
        <f>CONCATENATE($A2214,C2214,G2214,S2214,R2214)</f>
        <v>2530</v>
      </c>
      <c r="C2214" t="s" s="17">
        <v>37</v>
      </c>
      <c r="D2214" s="18">
        <v>5</v>
      </c>
      <c r="E2214" t="s" s="19">
        <v>2525</v>
      </c>
      <c r="F2214" s="18">
        <v>1</v>
      </c>
      <c r="G2214" s="18">
        <v>0</v>
      </c>
      <c r="H2214" t="s" s="19">
        <v>80</v>
      </c>
      <c r="I2214" t="s" s="19">
        <v>2528</v>
      </c>
      <c r="J2214" s="18">
        <v>5132</v>
      </c>
      <c r="K2214" s="18">
        <v>2576</v>
      </c>
      <c r="L2214" s="18">
        <v>7103</v>
      </c>
      <c r="M2214" s="20">
        <v>0.578796</v>
      </c>
      <c r="N2214" s="18">
        <v>8</v>
      </c>
      <c r="O2214" s="18">
        <v>1</v>
      </c>
      <c r="P2214" s="18">
        <v>3</v>
      </c>
      <c r="Q2214" s="18">
        <v>0</v>
      </c>
      <c r="R2214" s="18">
        <v>5</v>
      </c>
      <c r="S2214" t="s" s="19">
        <v>38</v>
      </c>
      <c r="T2214" s="18">
        <v>0</v>
      </c>
      <c r="U2214" s="18">
        <v>0</v>
      </c>
      <c r="V2214" s="18">
        <v>100000</v>
      </c>
      <c r="W2214" t="s" s="19">
        <v>39</v>
      </c>
    </row>
    <row r="2215" ht="20.05" customHeight="1">
      <c r="A2215" s="15">
        <v>139</v>
      </c>
      <c r="B2215" t="s" s="16">
        <f>CONCATENATE($A2215,C2215,G2215,S2215,R2215)</f>
        <v>2531</v>
      </c>
      <c r="C2215" t="s" s="17">
        <v>37</v>
      </c>
      <c r="D2215" s="18">
        <v>5</v>
      </c>
      <c r="E2215" t="s" s="19">
        <v>2525</v>
      </c>
      <c r="F2215" s="18">
        <v>1</v>
      </c>
      <c r="G2215" s="18">
        <v>0</v>
      </c>
      <c r="H2215" t="s" s="19">
        <v>80</v>
      </c>
      <c r="I2215" t="s" s="19">
        <v>2528</v>
      </c>
      <c r="J2215" s="18">
        <v>5132</v>
      </c>
      <c r="K2215" s="18">
        <v>2576</v>
      </c>
      <c r="L2215" s="18">
        <v>7103</v>
      </c>
      <c r="M2215" s="20">
        <v>0.577918</v>
      </c>
      <c r="N2215" s="18">
        <v>8</v>
      </c>
      <c r="O2215" s="18">
        <v>1</v>
      </c>
      <c r="P2215" s="18">
        <v>3</v>
      </c>
      <c r="Q2215" s="18">
        <v>0</v>
      </c>
      <c r="R2215" s="18">
        <v>1</v>
      </c>
      <c r="S2215" t="s" s="19">
        <v>43</v>
      </c>
      <c r="T2215" s="18">
        <v>0</v>
      </c>
      <c r="U2215" s="18">
        <v>0</v>
      </c>
      <c r="V2215" s="18">
        <v>100000</v>
      </c>
      <c r="W2215" t="s" s="19">
        <v>39</v>
      </c>
    </row>
    <row r="2216" ht="20.05" customHeight="1">
      <c r="A2216" s="15">
        <v>139</v>
      </c>
      <c r="B2216" t="s" s="16">
        <f>CONCATENATE($A2216,C2216,G2216,S2216,R2216)</f>
        <v>2532</v>
      </c>
      <c r="C2216" t="s" s="17">
        <v>37</v>
      </c>
      <c r="D2216" s="18">
        <v>5</v>
      </c>
      <c r="E2216" t="s" s="19">
        <v>2525</v>
      </c>
      <c r="F2216" s="18">
        <v>1</v>
      </c>
      <c r="G2216" s="18">
        <v>0</v>
      </c>
      <c r="H2216" t="s" s="19">
        <v>80</v>
      </c>
      <c r="I2216" t="s" s="19">
        <v>2528</v>
      </c>
      <c r="J2216" s="18">
        <v>5132</v>
      </c>
      <c r="K2216" s="18">
        <v>2576</v>
      </c>
      <c r="L2216" s="18">
        <v>7103</v>
      </c>
      <c r="M2216" s="20">
        <v>0.579113</v>
      </c>
      <c r="N2216" s="18">
        <v>8</v>
      </c>
      <c r="O2216" s="18">
        <v>1</v>
      </c>
      <c r="P2216" s="18">
        <v>3</v>
      </c>
      <c r="Q2216" s="18">
        <v>0</v>
      </c>
      <c r="R2216" s="18">
        <v>3</v>
      </c>
      <c r="S2216" t="s" s="19">
        <v>43</v>
      </c>
      <c r="T2216" s="18">
        <v>0</v>
      </c>
      <c r="U2216" s="18">
        <v>0</v>
      </c>
      <c r="V2216" s="18">
        <v>100000</v>
      </c>
      <c r="W2216" t="s" s="19">
        <v>39</v>
      </c>
    </row>
    <row r="2217" ht="20.05" customHeight="1">
      <c r="A2217" s="15">
        <v>139</v>
      </c>
      <c r="B2217" t="s" s="16">
        <f>CONCATENATE($A2217,C2217,G2217,S2217,R2217)</f>
        <v>2533</v>
      </c>
      <c r="C2217" t="s" s="17">
        <v>37</v>
      </c>
      <c r="D2217" s="18">
        <v>5</v>
      </c>
      <c r="E2217" t="s" s="19">
        <v>2525</v>
      </c>
      <c r="F2217" s="18">
        <v>1</v>
      </c>
      <c r="G2217" s="18">
        <v>0</v>
      </c>
      <c r="H2217" t="s" s="19">
        <v>80</v>
      </c>
      <c r="I2217" t="s" s="19">
        <v>2528</v>
      </c>
      <c r="J2217" s="18">
        <v>5132</v>
      </c>
      <c r="K2217" s="18">
        <v>2576</v>
      </c>
      <c r="L2217" s="18">
        <v>7103</v>
      </c>
      <c r="M2217" s="20">
        <v>0.578563</v>
      </c>
      <c r="N2217" s="18">
        <v>8</v>
      </c>
      <c r="O2217" s="18">
        <v>1</v>
      </c>
      <c r="P2217" s="18">
        <v>3</v>
      </c>
      <c r="Q2217" s="18">
        <v>0</v>
      </c>
      <c r="R2217" s="18">
        <v>5</v>
      </c>
      <c r="S2217" t="s" s="19">
        <v>43</v>
      </c>
      <c r="T2217" s="18">
        <v>0</v>
      </c>
      <c r="U2217" s="18">
        <v>0</v>
      </c>
      <c r="V2217" s="18">
        <v>100000</v>
      </c>
      <c r="W2217" t="s" s="19">
        <v>39</v>
      </c>
    </row>
    <row r="2218" ht="20.05" customHeight="1">
      <c r="A2218" s="15">
        <v>139</v>
      </c>
      <c r="B2218" t="s" s="16">
        <f>CONCATENATE($A2218,C2218,G2218,S2218,R2218)</f>
        <v>2534</v>
      </c>
      <c r="C2218" t="s" s="17">
        <v>37</v>
      </c>
      <c r="D2218" s="18">
        <v>5</v>
      </c>
      <c r="E2218" t="s" s="19">
        <v>2525</v>
      </c>
      <c r="F2218" s="18">
        <v>1</v>
      </c>
      <c r="G2218" s="18">
        <v>0</v>
      </c>
      <c r="H2218" t="s" s="19">
        <v>80</v>
      </c>
      <c r="I2218" t="s" s="19">
        <v>2528</v>
      </c>
      <c r="J2218" s="18">
        <v>5132</v>
      </c>
      <c r="K2218" s="18">
        <v>2576</v>
      </c>
      <c r="L2218" s="18">
        <v>7103</v>
      </c>
      <c r="M2218" s="20">
        <v>0.579083</v>
      </c>
      <c r="N2218" s="18">
        <v>8</v>
      </c>
      <c r="O2218" s="18">
        <v>1</v>
      </c>
      <c r="P2218" s="18">
        <v>3</v>
      </c>
      <c r="Q2218" s="18">
        <v>0</v>
      </c>
      <c r="R2218" s="18">
        <v>1</v>
      </c>
      <c r="S2218" t="s" s="19">
        <v>47</v>
      </c>
      <c r="T2218" s="18">
        <v>0</v>
      </c>
      <c r="U2218" s="18">
        <v>0</v>
      </c>
      <c r="V2218" s="18">
        <v>100000</v>
      </c>
      <c r="W2218" t="s" s="19">
        <v>39</v>
      </c>
    </row>
    <row r="2219" ht="20.05" customHeight="1">
      <c r="A2219" s="15">
        <v>139</v>
      </c>
      <c r="B2219" t="s" s="16">
        <f>CONCATENATE($A2219,C2219,G2219,S2219,R2219)</f>
        <v>2535</v>
      </c>
      <c r="C2219" t="s" s="17">
        <v>37</v>
      </c>
      <c r="D2219" s="18">
        <v>5</v>
      </c>
      <c r="E2219" t="s" s="19">
        <v>2525</v>
      </c>
      <c r="F2219" s="18">
        <v>1</v>
      </c>
      <c r="G2219" s="18">
        <v>0</v>
      </c>
      <c r="H2219" t="s" s="19">
        <v>80</v>
      </c>
      <c r="I2219" t="s" s="19">
        <v>2528</v>
      </c>
      <c r="J2219" s="18">
        <v>5132</v>
      </c>
      <c r="K2219" s="18">
        <v>2576</v>
      </c>
      <c r="L2219" s="18">
        <v>7103</v>
      </c>
      <c r="M2219" s="20">
        <v>0.576608</v>
      </c>
      <c r="N2219" s="18">
        <v>8</v>
      </c>
      <c r="O2219" s="18">
        <v>1</v>
      </c>
      <c r="P2219" s="18">
        <v>3</v>
      </c>
      <c r="Q2219" s="18">
        <v>0</v>
      </c>
      <c r="R2219" s="18">
        <v>3</v>
      </c>
      <c r="S2219" t="s" s="19">
        <v>47</v>
      </c>
      <c r="T2219" s="18">
        <v>0</v>
      </c>
      <c r="U2219" s="18">
        <v>0</v>
      </c>
      <c r="V2219" s="18">
        <v>100000</v>
      </c>
      <c r="W2219" t="s" s="19">
        <v>39</v>
      </c>
    </row>
    <row r="2220" ht="20.05" customHeight="1">
      <c r="A2220" s="15">
        <v>139</v>
      </c>
      <c r="B2220" t="s" s="16">
        <f>CONCATENATE($A2220,C2220,G2220,S2220,R2220)</f>
        <v>2536</v>
      </c>
      <c r="C2220" t="s" s="17">
        <v>37</v>
      </c>
      <c r="D2220" s="18">
        <v>5</v>
      </c>
      <c r="E2220" t="s" s="19">
        <v>2525</v>
      </c>
      <c r="F2220" s="18">
        <v>1</v>
      </c>
      <c r="G2220" s="18">
        <v>0</v>
      </c>
      <c r="H2220" t="s" s="19">
        <v>80</v>
      </c>
      <c r="I2220" t="s" s="19">
        <v>2528</v>
      </c>
      <c r="J2220" s="18">
        <v>5132</v>
      </c>
      <c r="K2220" s="18">
        <v>2576</v>
      </c>
      <c r="L2220" s="18">
        <v>7103</v>
      </c>
      <c r="M2220" s="20">
        <v>0.577997</v>
      </c>
      <c r="N2220" s="18">
        <v>8</v>
      </c>
      <c r="O2220" s="18">
        <v>1</v>
      </c>
      <c r="P2220" s="18">
        <v>3</v>
      </c>
      <c r="Q2220" s="18">
        <v>0</v>
      </c>
      <c r="R2220" s="18">
        <v>5</v>
      </c>
      <c r="S2220" t="s" s="19">
        <v>47</v>
      </c>
      <c r="T2220" s="18">
        <v>0</v>
      </c>
      <c r="U2220" s="18">
        <v>0</v>
      </c>
      <c r="V2220" s="18">
        <v>100000</v>
      </c>
      <c r="W2220" t="s" s="19">
        <v>39</v>
      </c>
    </row>
    <row r="2221" ht="20.05" customHeight="1">
      <c r="A2221" s="15">
        <v>139</v>
      </c>
      <c r="B2221" t="s" s="16">
        <f>CONCATENATE($A2221,C2221,G2221,S2221,R2221)</f>
        <v>2537</v>
      </c>
      <c r="C2221" t="s" s="17">
        <v>31</v>
      </c>
      <c r="D2221" s="18">
        <v>5</v>
      </c>
      <c r="E2221" t="s" s="19">
        <v>2525</v>
      </c>
      <c r="F2221" s="18">
        <v>0</v>
      </c>
      <c r="G2221" s="18">
        <v>1</v>
      </c>
      <c r="H2221" t="s" s="19">
        <v>63</v>
      </c>
      <c r="I2221" t="s" s="19">
        <v>2526</v>
      </c>
      <c r="J2221" s="18">
        <v>20960</v>
      </c>
      <c r="K2221" s="18">
        <v>10508</v>
      </c>
      <c r="L2221" s="18">
        <v>35819</v>
      </c>
      <c r="M2221" s="20">
        <v>1800.73</v>
      </c>
      <c r="N2221" s="18">
        <v>8</v>
      </c>
      <c r="O2221" s="18">
        <v>1</v>
      </c>
      <c r="P2221" t="s" s="19">
        <v>35</v>
      </c>
      <c r="Q2221" t="s" s="19">
        <v>35</v>
      </c>
      <c r="R2221" t="s" s="19">
        <v>35</v>
      </c>
      <c r="S2221" t="s" s="19">
        <v>35</v>
      </c>
      <c r="T2221" t="s" s="19">
        <v>35</v>
      </c>
      <c r="U2221" t="s" s="19">
        <v>35</v>
      </c>
      <c r="V2221" t="s" s="19">
        <v>35</v>
      </c>
      <c r="W2221" t="s" s="19">
        <v>35</v>
      </c>
    </row>
    <row r="2222" ht="20.05" customHeight="1">
      <c r="A2222" s="15">
        <v>139</v>
      </c>
      <c r="B2222" t="s" s="16">
        <f>CONCATENATE($A2222,C2222,G2222,S2222,R2222)</f>
        <v>2538</v>
      </c>
      <c r="C2222" t="s" s="17">
        <v>52</v>
      </c>
      <c r="D2222" s="18">
        <v>5</v>
      </c>
      <c r="E2222" t="s" s="19">
        <v>2525</v>
      </c>
      <c r="F2222" s="18">
        <v>1</v>
      </c>
      <c r="G2222" s="18">
        <v>1</v>
      </c>
      <c r="H2222" t="s" s="19">
        <v>80</v>
      </c>
      <c r="I2222" t="s" s="19">
        <v>1807</v>
      </c>
      <c r="J2222" s="18">
        <v>2124</v>
      </c>
      <c r="K2222" s="18">
        <v>1072</v>
      </c>
      <c r="L2222" s="18">
        <v>2267</v>
      </c>
      <c r="M2222" s="20">
        <v>5.79466</v>
      </c>
      <c r="N2222" s="18">
        <v>8</v>
      </c>
      <c r="O2222" s="18">
        <v>1</v>
      </c>
      <c r="P2222" t="s" s="19">
        <v>35</v>
      </c>
      <c r="Q2222" t="s" s="19">
        <v>35</v>
      </c>
      <c r="R2222" t="s" s="19">
        <v>35</v>
      </c>
      <c r="S2222" t="s" s="19">
        <v>35</v>
      </c>
      <c r="T2222" t="s" s="19">
        <v>35</v>
      </c>
      <c r="U2222" t="s" s="19">
        <v>35</v>
      </c>
      <c r="V2222" t="s" s="19">
        <v>35</v>
      </c>
      <c r="W2222" t="s" s="19">
        <v>35</v>
      </c>
    </row>
    <row r="2223" ht="20.05" customHeight="1">
      <c r="A2223" s="15">
        <v>139</v>
      </c>
      <c r="B2223" t="s" s="16">
        <f>CONCATENATE($A2223,C2223,G2223,S2223,R2223)</f>
        <v>2539</v>
      </c>
      <c r="C2223" t="s" s="17">
        <v>37</v>
      </c>
      <c r="D2223" s="18">
        <v>5</v>
      </c>
      <c r="E2223" t="s" s="19">
        <v>2525</v>
      </c>
      <c r="F2223" s="18">
        <v>1</v>
      </c>
      <c r="G2223" s="18">
        <v>1</v>
      </c>
      <c r="H2223" t="s" s="19">
        <v>80</v>
      </c>
      <c r="I2223" t="s" s="19">
        <v>2528</v>
      </c>
      <c r="J2223" s="18">
        <v>5132</v>
      </c>
      <c r="K2223" s="18">
        <v>2576</v>
      </c>
      <c r="L2223" s="18">
        <v>7103</v>
      </c>
      <c r="M2223" s="20">
        <v>0.580264</v>
      </c>
      <c r="N2223" s="18">
        <v>8</v>
      </c>
      <c r="O2223" s="18">
        <v>1</v>
      </c>
      <c r="P2223" s="18">
        <v>3</v>
      </c>
      <c r="Q2223" s="18">
        <v>0</v>
      </c>
      <c r="R2223" s="18">
        <v>3</v>
      </c>
      <c r="S2223" t="s" s="19">
        <v>43</v>
      </c>
      <c r="T2223" s="18">
        <v>0</v>
      </c>
      <c r="U2223" s="18">
        <v>0</v>
      </c>
      <c r="V2223" s="18">
        <v>100000</v>
      </c>
      <c r="W2223" t="s" s="19">
        <v>55</v>
      </c>
    </row>
    <row r="2224" ht="20.05" customHeight="1">
      <c r="A2224" s="15">
        <v>139</v>
      </c>
      <c r="B2224" t="s" s="16">
        <f>CONCATENATE($A2224,C2224,G2224,S2224,R2224)</f>
        <v>2540</v>
      </c>
      <c r="C2224" t="s" s="17">
        <v>57</v>
      </c>
      <c r="D2224" s="18">
        <v>5</v>
      </c>
      <c r="E2224" t="s" s="19">
        <v>2525</v>
      </c>
      <c r="F2224" s="18">
        <v>0</v>
      </c>
      <c r="G2224" s="18">
        <v>0</v>
      </c>
      <c r="H2224" t="s" s="19">
        <v>63</v>
      </c>
      <c r="I2224" t="s" s="19">
        <v>1810</v>
      </c>
      <c r="J2224" s="18">
        <v>17508</v>
      </c>
      <c r="K2224" s="18">
        <v>8764</v>
      </c>
      <c r="L2224" s="18">
        <v>29153</v>
      </c>
      <c r="M2224" s="20">
        <v>1804.68</v>
      </c>
      <c r="N2224" s="18">
        <v>4</v>
      </c>
      <c r="O2224" s="18">
        <v>1</v>
      </c>
      <c r="P2224" t="s" s="19">
        <v>35</v>
      </c>
      <c r="Q2224" t="s" s="19">
        <v>35</v>
      </c>
      <c r="R2224" t="s" s="19">
        <v>35</v>
      </c>
      <c r="S2224" t="s" s="19">
        <v>35</v>
      </c>
      <c r="T2224" t="s" s="19">
        <v>35</v>
      </c>
      <c r="U2224" t="s" s="19">
        <v>35</v>
      </c>
      <c r="V2224" t="s" s="19">
        <v>35</v>
      </c>
      <c r="W2224" t="s" s="19">
        <v>35</v>
      </c>
    </row>
    <row r="2225" ht="20.05" customHeight="1">
      <c r="A2225" s="15">
        <v>139</v>
      </c>
      <c r="B2225" t="s" s="16">
        <f>CONCATENATE($A2225,C2225,G2225,S2225,R2225)</f>
        <v>2541</v>
      </c>
      <c r="C2225" t="s" s="17">
        <v>60</v>
      </c>
      <c r="D2225" s="18">
        <v>5</v>
      </c>
      <c r="E2225" t="s" s="19">
        <v>2525</v>
      </c>
      <c r="F2225" s="18">
        <v>0</v>
      </c>
      <c r="G2225" s="18">
        <v>0</v>
      </c>
      <c r="H2225" t="s" s="19">
        <v>63</v>
      </c>
      <c r="I2225" t="s" s="19">
        <v>1810</v>
      </c>
      <c r="J2225" s="18">
        <v>20972</v>
      </c>
      <c r="K2225" s="18">
        <v>10496</v>
      </c>
      <c r="L2225" s="18">
        <v>35761</v>
      </c>
      <c r="M2225" s="20">
        <v>1800.7</v>
      </c>
      <c r="N2225" s="18">
        <v>4</v>
      </c>
      <c r="O2225" s="18">
        <v>1</v>
      </c>
      <c r="P2225" t="s" s="19">
        <v>35</v>
      </c>
      <c r="Q2225" t="s" s="19">
        <v>35</v>
      </c>
      <c r="R2225" t="s" s="19">
        <v>35</v>
      </c>
      <c r="S2225" t="s" s="19">
        <v>35</v>
      </c>
      <c r="T2225" t="s" s="19">
        <v>35</v>
      </c>
      <c r="U2225" t="s" s="19">
        <v>35</v>
      </c>
      <c r="V2225" t="s" s="19">
        <v>35</v>
      </c>
      <c r="W2225" t="s" s="19">
        <v>35</v>
      </c>
    </row>
    <row r="2226" ht="20.05" customHeight="1">
      <c r="A2226" s="15">
        <v>139</v>
      </c>
      <c r="B2226" t="s" s="16">
        <f>CONCATENATE($A2226,C2226,G2226,S2226,R2226)</f>
        <v>2542</v>
      </c>
      <c r="C2226" t="s" s="17">
        <v>62</v>
      </c>
      <c r="D2226" s="18">
        <v>5</v>
      </c>
      <c r="E2226" t="s" s="19">
        <v>2525</v>
      </c>
      <c r="F2226" s="18">
        <v>0</v>
      </c>
      <c r="G2226" s="18">
        <v>0</v>
      </c>
      <c r="H2226" t="s" s="19">
        <v>63</v>
      </c>
      <c r="I2226" t="s" s="19">
        <v>1810</v>
      </c>
      <c r="J2226" s="18">
        <v>15924</v>
      </c>
      <c r="K2226" s="18">
        <v>7972</v>
      </c>
      <c r="L2226" s="18">
        <v>26093</v>
      </c>
      <c r="M2226" s="20">
        <v>1803.1</v>
      </c>
      <c r="N2226" s="18">
        <v>4</v>
      </c>
      <c r="O2226" s="18">
        <v>1</v>
      </c>
      <c r="P2226" t="s" s="19">
        <v>35</v>
      </c>
      <c r="Q2226" t="s" s="19">
        <v>35</v>
      </c>
      <c r="R2226" t="s" s="19">
        <v>35</v>
      </c>
      <c r="S2226" t="s" s="19">
        <v>35</v>
      </c>
      <c r="T2226" t="s" s="19">
        <v>35</v>
      </c>
      <c r="U2226" t="s" s="19">
        <v>35</v>
      </c>
      <c r="V2226" t="s" s="19">
        <v>35</v>
      </c>
      <c r="W2226" t="s" s="19">
        <v>35</v>
      </c>
    </row>
    <row r="2227" ht="20.05" customHeight="1">
      <c r="A2227" s="15">
        <v>140</v>
      </c>
      <c r="B2227" t="s" s="16">
        <f>CONCATENATE($A2227,C2227,G2227,S2227,R2227)</f>
        <v>2543</v>
      </c>
      <c r="C2227" t="s" s="17">
        <v>31</v>
      </c>
      <c r="D2227" s="18">
        <v>5</v>
      </c>
      <c r="E2227" t="s" s="19">
        <v>2404</v>
      </c>
      <c r="F2227" s="18">
        <v>0</v>
      </c>
      <c r="G2227" s="18">
        <v>0</v>
      </c>
      <c r="H2227" t="s" s="19">
        <v>33</v>
      </c>
      <c r="I2227" t="s" s="19">
        <v>2269</v>
      </c>
      <c r="J2227" s="18">
        <v>6776</v>
      </c>
      <c r="K2227" s="18">
        <v>3398</v>
      </c>
      <c r="L2227" s="18">
        <v>9808</v>
      </c>
      <c r="M2227" s="20">
        <v>0.110245</v>
      </c>
      <c r="N2227" s="18">
        <v>8</v>
      </c>
      <c r="O2227" s="18">
        <v>1</v>
      </c>
      <c r="P2227" t="s" s="19">
        <v>35</v>
      </c>
      <c r="Q2227" t="s" s="19">
        <v>35</v>
      </c>
      <c r="R2227" t="s" s="19">
        <v>35</v>
      </c>
      <c r="S2227" t="s" s="19">
        <v>35</v>
      </c>
      <c r="T2227" t="s" s="19">
        <v>35</v>
      </c>
      <c r="U2227" t="s" s="19">
        <v>35</v>
      </c>
      <c r="V2227" t="s" s="19">
        <v>35</v>
      </c>
      <c r="W2227" t="s" s="19">
        <v>35</v>
      </c>
    </row>
    <row r="2228" ht="20.05" customHeight="1">
      <c r="A2228" s="15">
        <v>140</v>
      </c>
      <c r="B2228" t="s" s="16">
        <f>CONCATENATE($A2228,C2228,G2228,S2228,R2228)</f>
        <v>2544</v>
      </c>
      <c r="C2228" t="s" s="17">
        <v>37</v>
      </c>
      <c r="D2228" s="18">
        <v>5</v>
      </c>
      <c r="E2228" t="s" s="19">
        <v>2404</v>
      </c>
      <c r="F2228" s="18">
        <v>0</v>
      </c>
      <c r="G2228" s="18">
        <v>0</v>
      </c>
      <c r="H2228" t="s" s="19">
        <v>33</v>
      </c>
      <c r="I2228" t="s" s="19">
        <v>2269</v>
      </c>
      <c r="J2228" s="18">
        <v>6776</v>
      </c>
      <c r="K2228" s="18">
        <v>3398</v>
      </c>
      <c r="L2228" s="18">
        <v>9808</v>
      </c>
      <c r="M2228" s="20">
        <v>0.213427</v>
      </c>
      <c r="N2228" s="18">
        <v>8</v>
      </c>
      <c r="O2228" s="18">
        <v>1</v>
      </c>
      <c r="P2228" s="18">
        <v>4</v>
      </c>
      <c r="Q2228" s="18">
        <v>3</v>
      </c>
      <c r="R2228" s="18">
        <v>1</v>
      </c>
      <c r="S2228" t="s" s="19">
        <v>38</v>
      </c>
      <c r="T2228" s="18">
        <v>0</v>
      </c>
      <c r="U2228" s="18">
        <v>0</v>
      </c>
      <c r="V2228" s="18">
        <v>100000</v>
      </c>
      <c r="W2228" t="s" s="19">
        <v>39</v>
      </c>
    </row>
    <row r="2229" ht="20.05" customHeight="1">
      <c r="A2229" s="15">
        <v>140</v>
      </c>
      <c r="B2229" t="s" s="16">
        <f>CONCATENATE($A2229,C2229,G2229,S2229,R2229)</f>
        <v>2545</v>
      </c>
      <c r="C2229" t="s" s="17">
        <v>37</v>
      </c>
      <c r="D2229" s="18">
        <v>5</v>
      </c>
      <c r="E2229" t="s" s="19">
        <v>2404</v>
      </c>
      <c r="F2229" s="18">
        <v>0</v>
      </c>
      <c r="G2229" s="18">
        <v>0</v>
      </c>
      <c r="H2229" t="s" s="19">
        <v>33</v>
      </c>
      <c r="I2229" t="s" s="19">
        <v>2269</v>
      </c>
      <c r="J2229" s="18">
        <v>6776</v>
      </c>
      <c r="K2229" s="18">
        <v>3398</v>
      </c>
      <c r="L2229" s="18">
        <v>9808</v>
      </c>
      <c r="M2229" s="20">
        <v>0.130016</v>
      </c>
      <c r="N2229" s="18">
        <v>8</v>
      </c>
      <c r="O2229" s="18">
        <v>1</v>
      </c>
      <c r="P2229" s="18">
        <v>3</v>
      </c>
      <c r="Q2229" s="18">
        <v>2</v>
      </c>
      <c r="R2229" s="18">
        <v>3</v>
      </c>
      <c r="S2229" t="s" s="19">
        <v>38</v>
      </c>
      <c r="T2229" s="18">
        <v>0</v>
      </c>
      <c r="U2229" s="18">
        <v>0</v>
      </c>
      <c r="V2229" s="18">
        <v>100000</v>
      </c>
      <c r="W2229" t="s" s="19">
        <v>39</v>
      </c>
    </row>
    <row r="2230" ht="20.05" customHeight="1">
      <c r="A2230" s="15">
        <v>140</v>
      </c>
      <c r="B2230" t="s" s="16">
        <f>CONCATENATE($A2230,C2230,G2230,S2230,R2230)</f>
        <v>2546</v>
      </c>
      <c r="C2230" t="s" s="17">
        <v>37</v>
      </c>
      <c r="D2230" s="18">
        <v>5</v>
      </c>
      <c r="E2230" t="s" s="19">
        <v>2404</v>
      </c>
      <c r="F2230" s="18">
        <v>0</v>
      </c>
      <c r="G2230" s="18">
        <v>0</v>
      </c>
      <c r="H2230" t="s" s="19">
        <v>33</v>
      </c>
      <c r="I2230" t="s" s="19">
        <v>2269</v>
      </c>
      <c r="J2230" s="18">
        <v>6776</v>
      </c>
      <c r="K2230" s="18">
        <v>3398</v>
      </c>
      <c r="L2230" s="18">
        <v>9808</v>
      </c>
      <c r="M2230" s="20">
        <v>0.129575</v>
      </c>
      <c r="N2230" s="18">
        <v>8</v>
      </c>
      <c r="O2230" s="18">
        <v>1</v>
      </c>
      <c r="P2230" s="18">
        <v>3</v>
      </c>
      <c r="Q2230" s="18">
        <v>2</v>
      </c>
      <c r="R2230" s="18">
        <v>5</v>
      </c>
      <c r="S2230" t="s" s="19">
        <v>38</v>
      </c>
      <c r="T2230" s="18">
        <v>0</v>
      </c>
      <c r="U2230" s="18">
        <v>0</v>
      </c>
      <c r="V2230" s="18">
        <v>100000</v>
      </c>
      <c r="W2230" t="s" s="19">
        <v>39</v>
      </c>
    </row>
    <row r="2231" ht="20.05" customHeight="1">
      <c r="A2231" s="15">
        <v>140</v>
      </c>
      <c r="B2231" t="s" s="16">
        <f>CONCATENATE($A2231,C2231,G2231,S2231,R2231)</f>
        <v>2547</v>
      </c>
      <c r="C2231" t="s" s="17">
        <v>37</v>
      </c>
      <c r="D2231" s="18">
        <v>5</v>
      </c>
      <c r="E2231" t="s" s="19">
        <v>2404</v>
      </c>
      <c r="F2231" s="18">
        <v>0</v>
      </c>
      <c r="G2231" s="18">
        <v>0</v>
      </c>
      <c r="H2231" t="s" s="19">
        <v>33</v>
      </c>
      <c r="I2231" t="s" s="19">
        <v>2269</v>
      </c>
      <c r="J2231" s="18">
        <v>6776</v>
      </c>
      <c r="K2231" s="18">
        <v>3398</v>
      </c>
      <c r="L2231" s="18">
        <v>9808</v>
      </c>
      <c r="M2231" s="20">
        <v>0.214018</v>
      </c>
      <c r="N2231" s="18">
        <v>8</v>
      </c>
      <c r="O2231" s="18">
        <v>1</v>
      </c>
      <c r="P2231" s="18">
        <v>4</v>
      </c>
      <c r="Q2231" s="18">
        <v>3</v>
      </c>
      <c r="R2231" s="18">
        <v>1</v>
      </c>
      <c r="S2231" t="s" s="19">
        <v>43</v>
      </c>
      <c r="T2231" s="18">
        <v>0</v>
      </c>
      <c r="U2231" s="18">
        <v>0</v>
      </c>
      <c r="V2231" s="18">
        <v>100000</v>
      </c>
      <c r="W2231" t="s" s="19">
        <v>39</v>
      </c>
    </row>
    <row r="2232" ht="20.05" customHeight="1">
      <c r="A2232" s="15">
        <v>140</v>
      </c>
      <c r="B2232" t="s" s="16">
        <f>CONCATENATE($A2232,C2232,G2232,S2232,R2232)</f>
        <v>2548</v>
      </c>
      <c r="C2232" t="s" s="17">
        <v>37</v>
      </c>
      <c r="D2232" s="18">
        <v>5</v>
      </c>
      <c r="E2232" t="s" s="19">
        <v>2404</v>
      </c>
      <c r="F2232" s="18">
        <v>0</v>
      </c>
      <c r="G2232" s="18">
        <v>0</v>
      </c>
      <c r="H2232" t="s" s="19">
        <v>33</v>
      </c>
      <c r="I2232" t="s" s="19">
        <v>2269</v>
      </c>
      <c r="J2232" s="18">
        <v>6776</v>
      </c>
      <c r="K2232" s="18">
        <v>3398</v>
      </c>
      <c r="L2232" s="18">
        <v>9808</v>
      </c>
      <c r="M2232" s="20">
        <v>0.129153</v>
      </c>
      <c r="N2232" s="18">
        <v>8</v>
      </c>
      <c r="O2232" s="18">
        <v>1</v>
      </c>
      <c r="P2232" s="18">
        <v>3</v>
      </c>
      <c r="Q2232" s="18">
        <v>2</v>
      </c>
      <c r="R2232" s="18">
        <v>3</v>
      </c>
      <c r="S2232" t="s" s="19">
        <v>43</v>
      </c>
      <c r="T2232" s="18">
        <v>0</v>
      </c>
      <c r="U2232" s="18">
        <v>0</v>
      </c>
      <c r="V2232" s="18">
        <v>100000</v>
      </c>
      <c r="W2232" t="s" s="19">
        <v>39</v>
      </c>
    </row>
    <row r="2233" ht="20.05" customHeight="1">
      <c r="A2233" s="15">
        <v>140</v>
      </c>
      <c r="B2233" t="s" s="16">
        <f>CONCATENATE($A2233,C2233,G2233,S2233,R2233)</f>
        <v>2549</v>
      </c>
      <c r="C2233" t="s" s="17">
        <v>37</v>
      </c>
      <c r="D2233" s="18">
        <v>5</v>
      </c>
      <c r="E2233" t="s" s="19">
        <v>2404</v>
      </c>
      <c r="F2233" s="18">
        <v>0</v>
      </c>
      <c r="G2233" s="18">
        <v>0</v>
      </c>
      <c r="H2233" t="s" s="19">
        <v>33</v>
      </c>
      <c r="I2233" t="s" s="19">
        <v>2269</v>
      </c>
      <c r="J2233" s="18">
        <v>6776</v>
      </c>
      <c r="K2233" s="18">
        <v>3398</v>
      </c>
      <c r="L2233" s="18">
        <v>9808</v>
      </c>
      <c r="M2233" s="20">
        <v>0.129231</v>
      </c>
      <c r="N2233" s="18">
        <v>8</v>
      </c>
      <c r="O2233" s="18">
        <v>1</v>
      </c>
      <c r="P2233" s="18">
        <v>3</v>
      </c>
      <c r="Q2233" s="18">
        <v>2</v>
      </c>
      <c r="R2233" s="18">
        <v>5</v>
      </c>
      <c r="S2233" t="s" s="19">
        <v>43</v>
      </c>
      <c r="T2233" s="18">
        <v>0</v>
      </c>
      <c r="U2233" s="18">
        <v>0</v>
      </c>
      <c r="V2233" s="18">
        <v>100000</v>
      </c>
      <c r="W2233" t="s" s="19">
        <v>39</v>
      </c>
    </row>
    <row r="2234" ht="20.05" customHeight="1">
      <c r="A2234" s="15">
        <v>140</v>
      </c>
      <c r="B2234" t="s" s="16">
        <f>CONCATENATE($A2234,C2234,G2234,S2234,R2234)</f>
        <v>2550</v>
      </c>
      <c r="C2234" t="s" s="17">
        <v>37</v>
      </c>
      <c r="D2234" s="18">
        <v>5</v>
      </c>
      <c r="E2234" t="s" s="19">
        <v>2404</v>
      </c>
      <c r="F2234" s="18">
        <v>0</v>
      </c>
      <c r="G2234" s="18">
        <v>0</v>
      </c>
      <c r="H2234" t="s" s="19">
        <v>33</v>
      </c>
      <c r="I2234" t="s" s="19">
        <v>2269</v>
      </c>
      <c r="J2234" s="18">
        <v>6776</v>
      </c>
      <c r="K2234" s="18">
        <v>3398</v>
      </c>
      <c r="L2234" s="18">
        <v>9808</v>
      </c>
      <c r="M2234" s="20">
        <v>0.215642</v>
      </c>
      <c r="N2234" s="18">
        <v>8</v>
      </c>
      <c r="O2234" s="18">
        <v>1</v>
      </c>
      <c r="P2234" s="18">
        <v>4</v>
      </c>
      <c r="Q2234" s="18">
        <v>3</v>
      </c>
      <c r="R2234" s="18">
        <v>1</v>
      </c>
      <c r="S2234" t="s" s="19">
        <v>47</v>
      </c>
      <c r="T2234" s="18">
        <v>0</v>
      </c>
      <c r="U2234" s="18">
        <v>0</v>
      </c>
      <c r="V2234" s="18">
        <v>100000</v>
      </c>
      <c r="W2234" t="s" s="19">
        <v>39</v>
      </c>
    </row>
    <row r="2235" ht="20.05" customHeight="1">
      <c r="A2235" s="15">
        <v>140</v>
      </c>
      <c r="B2235" t="s" s="16">
        <f>CONCATENATE($A2235,C2235,G2235,S2235,R2235)</f>
        <v>2551</v>
      </c>
      <c r="C2235" t="s" s="17">
        <v>37</v>
      </c>
      <c r="D2235" s="18">
        <v>5</v>
      </c>
      <c r="E2235" t="s" s="19">
        <v>2404</v>
      </c>
      <c r="F2235" s="18">
        <v>0</v>
      </c>
      <c r="G2235" s="18">
        <v>0</v>
      </c>
      <c r="H2235" t="s" s="19">
        <v>33</v>
      </c>
      <c r="I2235" t="s" s="19">
        <v>2269</v>
      </c>
      <c r="J2235" s="18">
        <v>6776</v>
      </c>
      <c r="K2235" s="18">
        <v>3398</v>
      </c>
      <c r="L2235" s="18">
        <v>9808</v>
      </c>
      <c r="M2235" s="20">
        <v>0.129518</v>
      </c>
      <c r="N2235" s="18">
        <v>8</v>
      </c>
      <c r="O2235" s="18">
        <v>1</v>
      </c>
      <c r="P2235" s="18">
        <v>3</v>
      </c>
      <c r="Q2235" s="18">
        <v>2</v>
      </c>
      <c r="R2235" s="18">
        <v>3</v>
      </c>
      <c r="S2235" t="s" s="19">
        <v>47</v>
      </c>
      <c r="T2235" s="18">
        <v>0</v>
      </c>
      <c r="U2235" s="18">
        <v>0</v>
      </c>
      <c r="V2235" s="18">
        <v>100000</v>
      </c>
      <c r="W2235" t="s" s="19">
        <v>39</v>
      </c>
    </row>
    <row r="2236" ht="20.05" customHeight="1">
      <c r="A2236" s="15">
        <v>140</v>
      </c>
      <c r="B2236" t="s" s="16">
        <f>CONCATENATE($A2236,C2236,G2236,S2236,R2236)</f>
        <v>2552</v>
      </c>
      <c r="C2236" t="s" s="17">
        <v>37</v>
      </c>
      <c r="D2236" s="18">
        <v>5</v>
      </c>
      <c r="E2236" t="s" s="19">
        <v>2404</v>
      </c>
      <c r="F2236" s="18">
        <v>0</v>
      </c>
      <c r="G2236" s="18">
        <v>0</v>
      </c>
      <c r="H2236" t="s" s="19">
        <v>33</v>
      </c>
      <c r="I2236" t="s" s="19">
        <v>2269</v>
      </c>
      <c r="J2236" s="18">
        <v>6776</v>
      </c>
      <c r="K2236" s="18">
        <v>3398</v>
      </c>
      <c r="L2236" s="18">
        <v>9808</v>
      </c>
      <c r="M2236" s="20">
        <v>0.129709</v>
      </c>
      <c r="N2236" s="18">
        <v>8</v>
      </c>
      <c r="O2236" s="18">
        <v>1</v>
      </c>
      <c r="P2236" s="18">
        <v>3</v>
      </c>
      <c r="Q2236" s="18">
        <v>2</v>
      </c>
      <c r="R2236" s="18">
        <v>5</v>
      </c>
      <c r="S2236" t="s" s="19">
        <v>47</v>
      </c>
      <c r="T2236" s="18">
        <v>0</v>
      </c>
      <c r="U2236" s="18">
        <v>0</v>
      </c>
      <c r="V2236" s="18">
        <v>100000</v>
      </c>
      <c r="W2236" t="s" s="19">
        <v>39</v>
      </c>
    </row>
    <row r="2237" ht="20.05" customHeight="1">
      <c r="A2237" s="15">
        <v>140</v>
      </c>
      <c r="B2237" t="s" s="16">
        <f>CONCATENATE($A2237,C2237,G2237,S2237,R2237)</f>
        <v>2553</v>
      </c>
      <c r="C2237" t="s" s="17">
        <v>31</v>
      </c>
      <c r="D2237" s="18">
        <v>5</v>
      </c>
      <c r="E2237" t="s" s="19">
        <v>2404</v>
      </c>
      <c r="F2237" s="18">
        <v>0</v>
      </c>
      <c r="G2237" s="18">
        <v>1</v>
      </c>
      <c r="H2237" t="s" s="19">
        <v>33</v>
      </c>
      <c r="I2237" t="s" s="19">
        <v>2269</v>
      </c>
      <c r="J2237" s="18">
        <v>6786</v>
      </c>
      <c r="K2237" s="18">
        <v>3408</v>
      </c>
      <c r="L2237" s="18">
        <v>9828</v>
      </c>
      <c r="M2237" s="20">
        <v>0.111899</v>
      </c>
      <c r="N2237" s="18">
        <v>8</v>
      </c>
      <c r="O2237" s="18">
        <v>1</v>
      </c>
      <c r="P2237" t="s" s="19">
        <v>35</v>
      </c>
      <c r="Q2237" t="s" s="19">
        <v>35</v>
      </c>
      <c r="R2237" t="s" s="19">
        <v>35</v>
      </c>
      <c r="S2237" t="s" s="19">
        <v>35</v>
      </c>
      <c r="T2237" t="s" s="19">
        <v>35</v>
      </c>
      <c r="U2237" t="s" s="19">
        <v>35</v>
      </c>
      <c r="V2237" t="s" s="19">
        <v>35</v>
      </c>
      <c r="W2237" t="s" s="19">
        <v>35</v>
      </c>
    </row>
    <row r="2238" ht="20.05" customHeight="1">
      <c r="A2238" s="15">
        <v>140</v>
      </c>
      <c r="B2238" t="s" s="16">
        <f>CONCATENATE($A2238,C2238,G2238,S2238,R2238)</f>
        <v>2554</v>
      </c>
      <c r="C2238" t="s" s="17">
        <v>52</v>
      </c>
      <c r="D2238" s="18">
        <v>5</v>
      </c>
      <c r="E2238" t="s" s="19">
        <v>2404</v>
      </c>
      <c r="F2238" s="18">
        <v>0</v>
      </c>
      <c r="G2238" s="18">
        <v>1</v>
      </c>
      <c r="H2238" t="s" s="19">
        <v>33</v>
      </c>
      <c r="I2238" t="s" s="19">
        <v>1807</v>
      </c>
      <c r="J2238" s="18">
        <v>1688</v>
      </c>
      <c r="K2238" s="18">
        <v>854</v>
      </c>
      <c r="L2238" s="18">
        <v>1794</v>
      </c>
      <c r="M2238" s="20">
        <v>0.286148</v>
      </c>
      <c r="N2238" s="18">
        <v>8</v>
      </c>
      <c r="O2238" s="18">
        <v>1</v>
      </c>
      <c r="P2238" t="s" s="19">
        <v>35</v>
      </c>
      <c r="Q2238" t="s" s="19">
        <v>35</v>
      </c>
      <c r="R2238" t="s" s="19">
        <v>35</v>
      </c>
      <c r="S2238" t="s" s="19">
        <v>35</v>
      </c>
      <c r="T2238" t="s" s="19">
        <v>35</v>
      </c>
      <c r="U2238" t="s" s="19">
        <v>35</v>
      </c>
      <c r="V2238" t="s" s="19">
        <v>35</v>
      </c>
      <c r="W2238" t="s" s="19">
        <v>35</v>
      </c>
    </row>
    <row r="2239" ht="20.05" customHeight="1">
      <c r="A2239" s="15">
        <v>140</v>
      </c>
      <c r="B2239" t="s" s="16">
        <f>CONCATENATE($A2239,C2239,G2239,S2239,R2239)</f>
        <v>2555</v>
      </c>
      <c r="C2239" t="s" s="17">
        <v>37</v>
      </c>
      <c r="D2239" s="18">
        <v>5</v>
      </c>
      <c r="E2239" t="s" s="19">
        <v>2404</v>
      </c>
      <c r="F2239" s="18">
        <v>0</v>
      </c>
      <c r="G2239" s="18">
        <v>1</v>
      </c>
      <c r="H2239" t="s" s="19">
        <v>33</v>
      </c>
      <c r="I2239" t="s" s="19">
        <v>2269</v>
      </c>
      <c r="J2239" s="18">
        <v>6776</v>
      </c>
      <c r="K2239" s="18">
        <v>3398</v>
      </c>
      <c r="L2239" s="18">
        <v>9808</v>
      </c>
      <c r="M2239" s="20">
        <v>0.130121</v>
      </c>
      <c r="N2239" s="18">
        <v>8</v>
      </c>
      <c r="O2239" s="18">
        <v>1</v>
      </c>
      <c r="P2239" s="18">
        <v>3</v>
      </c>
      <c r="Q2239" s="18">
        <v>2</v>
      </c>
      <c r="R2239" s="18">
        <v>3</v>
      </c>
      <c r="S2239" t="s" s="19">
        <v>43</v>
      </c>
      <c r="T2239" s="18">
        <v>0</v>
      </c>
      <c r="U2239" s="18">
        <v>0</v>
      </c>
      <c r="V2239" s="18">
        <v>100000</v>
      </c>
      <c r="W2239" t="s" s="19">
        <v>55</v>
      </c>
    </row>
    <row r="2240" ht="20.05" customHeight="1">
      <c r="A2240" s="15">
        <v>140</v>
      </c>
      <c r="B2240" t="s" s="16">
        <f>CONCATENATE($A2240,C2240,G2240,S2240,R2240)</f>
        <v>2556</v>
      </c>
      <c r="C2240" t="s" s="17">
        <v>57</v>
      </c>
      <c r="D2240" s="18">
        <v>5</v>
      </c>
      <c r="E2240" t="s" s="19">
        <v>2404</v>
      </c>
      <c r="F2240" s="18">
        <v>0</v>
      </c>
      <c r="G2240" s="18">
        <v>0</v>
      </c>
      <c r="H2240" t="s" s="19">
        <v>63</v>
      </c>
      <c r="I2240" t="s" s="19">
        <v>1810</v>
      </c>
      <c r="J2240" s="18">
        <v>8900</v>
      </c>
      <c r="K2240" s="18">
        <v>4460</v>
      </c>
      <c r="L2240" s="18">
        <v>13437</v>
      </c>
      <c r="M2240" s="20">
        <v>1800.94</v>
      </c>
      <c r="N2240" s="18">
        <v>4</v>
      </c>
      <c r="O2240" s="18">
        <v>1</v>
      </c>
      <c r="P2240" t="s" s="19">
        <v>35</v>
      </c>
      <c r="Q2240" t="s" s="19">
        <v>35</v>
      </c>
      <c r="R2240" t="s" s="19">
        <v>35</v>
      </c>
      <c r="S2240" t="s" s="19">
        <v>35</v>
      </c>
      <c r="T2240" t="s" s="19">
        <v>35</v>
      </c>
      <c r="U2240" t="s" s="19">
        <v>35</v>
      </c>
      <c r="V2240" t="s" s="19">
        <v>35</v>
      </c>
      <c r="W2240" t="s" s="19">
        <v>35</v>
      </c>
    </row>
    <row r="2241" ht="20.05" customHeight="1">
      <c r="A2241" s="15">
        <v>140</v>
      </c>
      <c r="B2241" t="s" s="16">
        <f>CONCATENATE($A2241,C2241,G2241,S2241,R2241)</f>
        <v>2557</v>
      </c>
      <c r="C2241" t="s" s="17">
        <v>60</v>
      </c>
      <c r="D2241" s="18">
        <v>5</v>
      </c>
      <c r="E2241" t="s" s="19">
        <v>2404</v>
      </c>
      <c r="F2241" s="18">
        <v>0</v>
      </c>
      <c r="G2241" s="18">
        <v>0</v>
      </c>
      <c r="H2241" t="s" s="19">
        <v>63</v>
      </c>
      <c r="I2241" t="s" s="19">
        <v>1810</v>
      </c>
      <c r="J2241" s="18">
        <v>8900</v>
      </c>
      <c r="K2241" s="18">
        <v>4460</v>
      </c>
      <c r="L2241" s="18">
        <v>13437</v>
      </c>
      <c r="M2241" s="20">
        <v>1800.13</v>
      </c>
      <c r="N2241" s="18">
        <v>4</v>
      </c>
      <c r="O2241" s="18">
        <v>1</v>
      </c>
      <c r="P2241" t="s" s="19">
        <v>35</v>
      </c>
      <c r="Q2241" t="s" s="19">
        <v>35</v>
      </c>
      <c r="R2241" t="s" s="19">
        <v>35</v>
      </c>
      <c r="S2241" t="s" s="19">
        <v>35</v>
      </c>
      <c r="T2241" t="s" s="19">
        <v>35</v>
      </c>
      <c r="U2241" t="s" s="19">
        <v>35</v>
      </c>
      <c r="V2241" t="s" s="19">
        <v>35</v>
      </c>
      <c r="W2241" t="s" s="19">
        <v>35</v>
      </c>
    </row>
    <row r="2242" ht="20.05" customHeight="1">
      <c r="A2242" s="15">
        <v>140</v>
      </c>
      <c r="B2242" t="s" s="16">
        <f>CONCATENATE($A2242,C2242,G2242,S2242,R2242)</f>
        <v>2558</v>
      </c>
      <c r="C2242" t="s" s="17">
        <v>62</v>
      </c>
      <c r="D2242" s="18">
        <v>5</v>
      </c>
      <c r="E2242" t="s" s="19">
        <v>2404</v>
      </c>
      <c r="F2242" s="18">
        <v>0</v>
      </c>
      <c r="G2242" s="18">
        <v>0</v>
      </c>
      <c r="H2242" t="s" s="19">
        <v>63</v>
      </c>
      <c r="I2242" t="s" s="19">
        <v>1810</v>
      </c>
      <c r="J2242" s="18">
        <v>9556</v>
      </c>
      <c r="K2242" s="18">
        <v>4788</v>
      </c>
      <c r="L2242" s="18">
        <v>14631</v>
      </c>
      <c r="M2242" s="20">
        <v>1800.16</v>
      </c>
      <c r="N2242" s="18">
        <v>4</v>
      </c>
      <c r="O2242" s="18">
        <v>1</v>
      </c>
      <c r="P2242" t="s" s="19">
        <v>35</v>
      </c>
      <c r="Q2242" t="s" s="19">
        <v>35</v>
      </c>
      <c r="R2242" t="s" s="19">
        <v>35</v>
      </c>
      <c r="S2242" t="s" s="19">
        <v>35</v>
      </c>
      <c r="T2242" t="s" s="19">
        <v>35</v>
      </c>
      <c r="U2242" t="s" s="19">
        <v>35</v>
      </c>
      <c r="V2242" t="s" s="19">
        <v>35</v>
      </c>
      <c r="W2242" t="s" s="19">
        <v>35</v>
      </c>
    </row>
    <row r="2243" ht="20.05" customHeight="1">
      <c r="A2243" s="15">
        <v>141</v>
      </c>
      <c r="B2243" t="s" s="16">
        <f>CONCATENATE($A2243,C2243,G2243,S2243,R2243)</f>
        <v>2559</v>
      </c>
      <c r="C2243" t="s" s="17">
        <v>31</v>
      </c>
      <c r="D2243" s="18">
        <v>5</v>
      </c>
      <c r="E2243" t="s" s="19">
        <v>2197</v>
      </c>
      <c r="F2243" s="18">
        <v>1</v>
      </c>
      <c r="G2243" s="18">
        <v>0</v>
      </c>
      <c r="H2243" t="s" s="19">
        <v>80</v>
      </c>
      <c r="I2243" t="s" s="19">
        <v>2560</v>
      </c>
      <c r="J2243" s="18">
        <v>9084</v>
      </c>
      <c r="K2243" s="18">
        <v>4552</v>
      </c>
      <c r="L2243" s="18">
        <v>13909</v>
      </c>
      <c r="M2243" s="20">
        <v>0.6245849999999999</v>
      </c>
      <c r="N2243" s="18">
        <v>8</v>
      </c>
      <c r="O2243" s="18">
        <v>1</v>
      </c>
      <c r="P2243" t="s" s="19">
        <v>35</v>
      </c>
      <c r="Q2243" t="s" s="19">
        <v>35</v>
      </c>
      <c r="R2243" t="s" s="19">
        <v>35</v>
      </c>
      <c r="S2243" t="s" s="19">
        <v>35</v>
      </c>
      <c r="T2243" t="s" s="19">
        <v>35</v>
      </c>
      <c r="U2243" t="s" s="19">
        <v>35</v>
      </c>
      <c r="V2243" t="s" s="19">
        <v>35</v>
      </c>
      <c r="W2243" t="s" s="19">
        <v>35</v>
      </c>
    </row>
    <row r="2244" ht="20.05" customHeight="1">
      <c r="A2244" s="15">
        <v>141</v>
      </c>
      <c r="B2244" t="s" s="16">
        <f>CONCATENATE($A2244,C2244,G2244,S2244,R2244)</f>
        <v>2561</v>
      </c>
      <c r="C2244" t="s" s="17">
        <v>37</v>
      </c>
      <c r="D2244" s="18">
        <v>5</v>
      </c>
      <c r="E2244" t="s" s="19">
        <v>2197</v>
      </c>
      <c r="F2244" s="18">
        <v>1</v>
      </c>
      <c r="G2244" s="18">
        <v>0</v>
      </c>
      <c r="H2244" t="s" s="19">
        <v>80</v>
      </c>
      <c r="I2244" t="s" s="19">
        <v>2562</v>
      </c>
      <c r="J2244" s="18">
        <v>8380</v>
      </c>
      <c r="K2244" s="18">
        <v>4200</v>
      </c>
      <c r="L2244" s="18">
        <v>12555</v>
      </c>
      <c r="M2244" s="20">
        <v>0.939828</v>
      </c>
      <c r="N2244" s="18">
        <v>8</v>
      </c>
      <c r="O2244" s="18">
        <v>1</v>
      </c>
      <c r="P2244" s="18">
        <v>5</v>
      </c>
      <c r="Q2244" s="18">
        <v>2</v>
      </c>
      <c r="R2244" s="18">
        <v>1</v>
      </c>
      <c r="S2244" t="s" s="19">
        <v>38</v>
      </c>
      <c r="T2244" s="18">
        <v>0</v>
      </c>
      <c r="U2244" s="18">
        <v>0</v>
      </c>
      <c r="V2244" s="18">
        <v>100000</v>
      </c>
      <c r="W2244" t="s" s="19">
        <v>39</v>
      </c>
    </row>
    <row r="2245" ht="20.05" customHeight="1">
      <c r="A2245" s="15">
        <v>141</v>
      </c>
      <c r="B2245" t="s" s="16">
        <f>CONCATENATE($A2245,C2245,G2245,S2245,R2245)</f>
        <v>2563</v>
      </c>
      <c r="C2245" t="s" s="17">
        <v>37</v>
      </c>
      <c r="D2245" s="18">
        <v>5</v>
      </c>
      <c r="E2245" t="s" s="19">
        <v>2197</v>
      </c>
      <c r="F2245" s="18">
        <v>1</v>
      </c>
      <c r="G2245" s="18">
        <v>0</v>
      </c>
      <c r="H2245" t="s" s="19">
        <v>80</v>
      </c>
      <c r="I2245" t="s" s="19">
        <v>2564</v>
      </c>
      <c r="J2245" s="18">
        <v>8732</v>
      </c>
      <c r="K2245" s="18">
        <v>4376</v>
      </c>
      <c r="L2245" s="18">
        <v>13227</v>
      </c>
      <c r="M2245" s="20">
        <v>1.13421</v>
      </c>
      <c r="N2245" s="18">
        <v>8</v>
      </c>
      <c r="O2245" s="18">
        <v>1</v>
      </c>
      <c r="P2245" s="18">
        <v>4</v>
      </c>
      <c r="Q2245" s="18">
        <v>1</v>
      </c>
      <c r="R2245" s="18">
        <v>3</v>
      </c>
      <c r="S2245" t="s" s="19">
        <v>38</v>
      </c>
      <c r="T2245" s="18">
        <v>0</v>
      </c>
      <c r="U2245" s="18">
        <v>0</v>
      </c>
      <c r="V2245" s="18">
        <v>100000</v>
      </c>
      <c r="W2245" t="s" s="19">
        <v>39</v>
      </c>
    </row>
    <row r="2246" ht="20.05" customHeight="1">
      <c r="A2246" s="15">
        <v>141</v>
      </c>
      <c r="B2246" t="s" s="16">
        <f>CONCATENATE($A2246,C2246,G2246,S2246,R2246)</f>
        <v>2565</v>
      </c>
      <c r="C2246" t="s" s="17">
        <v>37</v>
      </c>
      <c r="D2246" s="18">
        <v>5</v>
      </c>
      <c r="E2246" t="s" s="19">
        <v>2197</v>
      </c>
      <c r="F2246" s="18">
        <v>1</v>
      </c>
      <c r="G2246" s="18">
        <v>0</v>
      </c>
      <c r="H2246" t="s" s="19">
        <v>80</v>
      </c>
      <c r="I2246" t="s" s="19">
        <v>2560</v>
      </c>
      <c r="J2246" s="18">
        <v>9084</v>
      </c>
      <c r="K2246" s="18">
        <v>4552</v>
      </c>
      <c r="L2246" s="18">
        <v>13909</v>
      </c>
      <c r="M2246" s="20">
        <v>0.6693210000000001</v>
      </c>
      <c r="N2246" s="18">
        <v>8</v>
      </c>
      <c r="O2246" s="18">
        <v>1</v>
      </c>
      <c r="P2246" s="18">
        <v>3</v>
      </c>
      <c r="Q2246" s="18">
        <v>1</v>
      </c>
      <c r="R2246" s="18">
        <v>5</v>
      </c>
      <c r="S2246" t="s" s="19">
        <v>38</v>
      </c>
      <c r="T2246" s="18">
        <v>0</v>
      </c>
      <c r="U2246" s="18">
        <v>0</v>
      </c>
      <c r="V2246" s="18">
        <v>100000</v>
      </c>
      <c r="W2246" t="s" s="19">
        <v>39</v>
      </c>
    </row>
    <row r="2247" ht="20.05" customHeight="1">
      <c r="A2247" s="15">
        <v>141</v>
      </c>
      <c r="B2247" t="s" s="16">
        <f>CONCATENATE($A2247,C2247,G2247,S2247,R2247)</f>
        <v>2566</v>
      </c>
      <c r="C2247" t="s" s="17">
        <v>37</v>
      </c>
      <c r="D2247" s="18">
        <v>5</v>
      </c>
      <c r="E2247" t="s" s="19">
        <v>2197</v>
      </c>
      <c r="F2247" s="18">
        <v>1</v>
      </c>
      <c r="G2247" s="18">
        <v>0</v>
      </c>
      <c r="H2247" t="s" s="19">
        <v>80</v>
      </c>
      <c r="I2247" t="s" s="19">
        <v>2036</v>
      </c>
      <c r="J2247" s="18">
        <v>7352</v>
      </c>
      <c r="K2247" s="18">
        <v>3686</v>
      </c>
      <c r="L2247" s="18">
        <v>10630</v>
      </c>
      <c r="M2247" s="20">
        <v>0.325245</v>
      </c>
      <c r="N2247" s="18">
        <v>8</v>
      </c>
      <c r="O2247" s="18">
        <v>1</v>
      </c>
      <c r="P2247" s="18">
        <v>3</v>
      </c>
      <c r="Q2247" s="18">
        <v>1</v>
      </c>
      <c r="R2247" s="18">
        <v>1</v>
      </c>
      <c r="S2247" t="s" s="19">
        <v>43</v>
      </c>
      <c r="T2247" s="18">
        <v>0</v>
      </c>
      <c r="U2247" s="18">
        <v>0</v>
      </c>
      <c r="V2247" s="18">
        <v>100000</v>
      </c>
      <c r="W2247" t="s" s="19">
        <v>39</v>
      </c>
    </row>
    <row r="2248" ht="20.05" customHeight="1">
      <c r="A2248" s="15">
        <v>141</v>
      </c>
      <c r="B2248" t="s" s="16">
        <f>CONCATENATE($A2248,C2248,G2248,S2248,R2248)</f>
        <v>2567</v>
      </c>
      <c r="C2248" t="s" s="17">
        <v>37</v>
      </c>
      <c r="D2248" s="18">
        <v>5</v>
      </c>
      <c r="E2248" t="s" s="19">
        <v>2197</v>
      </c>
      <c r="F2248" s="18">
        <v>1</v>
      </c>
      <c r="G2248" s="18">
        <v>0</v>
      </c>
      <c r="H2248" t="s" s="19">
        <v>80</v>
      </c>
      <c r="I2248" t="s" s="19">
        <v>2562</v>
      </c>
      <c r="J2248" s="18">
        <v>8380</v>
      </c>
      <c r="K2248" s="18">
        <v>4200</v>
      </c>
      <c r="L2248" s="18">
        <v>12581</v>
      </c>
      <c r="M2248" s="20">
        <v>0.577195</v>
      </c>
      <c r="N2248" s="18">
        <v>8</v>
      </c>
      <c r="O2248" s="18">
        <v>1</v>
      </c>
      <c r="P2248" s="18">
        <v>3</v>
      </c>
      <c r="Q2248" s="18">
        <v>1</v>
      </c>
      <c r="R2248" s="18">
        <v>3</v>
      </c>
      <c r="S2248" t="s" s="19">
        <v>43</v>
      </c>
      <c r="T2248" s="18">
        <v>0</v>
      </c>
      <c r="U2248" s="18">
        <v>0</v>
      </c>
      <c r="V2248" s="18">
        <v>100000</v>
      </c>
      <c r="W2248" t="s" s="19">
        <v>39</v>
      </c>
    </row>
    <row r="2249" ht="20.05" customHeight="1">
      <c r="A2249" s="15">
        <v>141</v>
      </c>
      <c r="B2249" t="s" s="16">
        <f>CONCATENATE($A2249,C2249,G2249,S2249,R2249)</f>
        <v>2568</v>
      </c>
      <c r="C2249" t="s" s="17">
        <v>37</v>
      </c>
      <c r="D2249" s="18">
        <v>5</v>
      </c>
      <c r="E2249" t="s" s="19">
        <v>2197</v>
      </c>
      <c r="F2249" s="18">
        <v>1</v>
      </c>
      <c r="G2249" s="18">
        <v>0</v>
      </c>
      <c r="H2249" t="s" s="19">
        <v>80</v>
      </c>
      <c r="I2249" t="s" s="19">
        <v>2560</v>
      </c>
      <c r="J2249" s="18">
        <v>9084</v>
      </c>
      <c r="K2249" s="18">
        <v>4552</v>
      </c>
      <c r="L2249" s="18">
        <v>13909</v>
      </c>
      <c r="M2249" s="20">
        <v>0.7064859999999999</v>
      </c>
      <c r="N2249" s="18">
        <v>8</v>
      </c>
      <c r="O2249" s="18">
        <v>1</v>
      </c>
      <c r="P2249" s="18">
        <v>3</v>
      </c>
      <c r="Q2249" s="18">
        <v>1</v>
      </c>
      <c r="R2249" s="18">
        <v>5</v>
      </c>
      <c r="S2249" t="s" s="19">
        <v>43</v>
      </c>
      <c r="T2249" s="18">
        <v>0</v>
      </c>
      <c r="U2249" s="18">
        <v>0</v>
      </c>
      <c r="V2249" s="18">
        <v>100000</v>
      </c>
      <c r="W2249" t="s" s="19">
        <v>39</v>
      </c>
    </row>
    <row r="2250" ht="20.05" customHeight="1">
      <c r="A2250" s="15">
        <v>141</v>
      </c>
      <c r="B2250" t="s" s="16">
        <f>CONCATENATE($A2250,C2250,G2250,S2250,R2250)</f>
        <v>2569</v>
      </c>
      <c r="C2250" t="s" s="17">
        <v>37</v>
      </c>
      <c r="D2250" s="18">
        <v>5</v>
      </c>
      <c r="E2250" t="s" s="19">
        <v>2197</v>
      </c>
      <c r="F2250" s="18">
        <v>1</v>
      </c>
      <c r="G2250" s="18">
        <v>0</v>
      </c>
      <c r="H2250" t="s" s="19">
        <v>80</v>
      </c>
      <c r="I2250" t="s" s="19">
        <v>2233</v>
      </c>
      <c r="J2250" s="18">
        <v>7704</v>
      </c>
      <c r="K2250" s="18">
        <v>3862</v>
      </c>
      <c r="L2250" s="18">
        <v>11302</v>
      </c>
      <c r="M2250" s="20">
        <v>0.722137</v>
      </c>
      <c r="N2250" s="18">
        <v>8</v>
      </c>
      <c r="O2250" s="18">
        <v>1</v>
      </c>
      <c r="P2250" s="18">
        <v>4</v>
      </c>
      <c r="Q2250" s="18">
        <v>1</v>
      </c>
      <c r="R2250" s="18">
        <v>1</v>
      </c>
      <c r="S2250" t="s" s="19">
        <v>47</v>
      </c>
      <c r="T2250" s="18">
        <v>0</v>
      </c>
      <c r="U2250" s="18">
        <v>0</v>
      </c>
      <c r="V2250" s="18">
        <v>100000</v>
      </c>
      <c r="W2250" t="s" s="19">
        <v>39</v>
      </c>
    </row>
    <row r="2251" ht="20.05" customHeight="1">
      <c r="A2251" s="15">
        <v>141</v>
      </c>
      <c r="B2251" t="s" s="16">
        <f>CONCATENATE($A2251,C2251,G2251,S2251,R2251)</f>
        <v>2570</v>
      </c>
      <c r="C2251" t="s" s="17">
        <v>37</v>
      </c>
      <c r="D2251" s="18">
        <v>5</v>
      </c>
      <c r="E2251" t="s" s="19">
        <v>2197</v>
      </c>
      <c r="F2251" s="18">
        <v>1</v>
      </c>
      <c r="G2251" s="18">
        <v>0</v>
      </c>
      <c r="H2251" t="s" s="19">
        <v>80</v>
      </c>
      <c r="I2251" t="s" s="19">
        <v>2564</v>
      </c>
      <c r="J2251" s="18">
        <v>8732</v>
      </c>
      <c r="K2251" s="18">
        <v>4376</v>
      </c>
      <c r="L2251" s="18">
        <v>13227</v>
      </c>
      <c r="M2251" s="20">
        <v>0.952151</v>
      </c>
      <c r="N2251" s="18">
        <v>8</v>
      </c>
      <c r="O2251" s="18">
        <v>1</v>
      </c>
      <c r="P2251" s="18">
        <v>4</v>
      </c>
      <c r="Q2251" s="18">
        <v>1</v>
      </c>
      <c r="R2251" s="18">
        <v>3</v>
      </c>
      <c r="S2251" t="s" s="19">
        <v>47</v>
      </c>
      <c r="T2251" s="18">
        <v>0</v>
      </c>
      <c r="U2251" s="18">
        <v>0</v>
      </c>
      <c r="V2251" s="18">
        <v>100000</v>
      </c>
      <c r="W2251" t="s" s="19">
        <v>39</v>
      </c>
    </row>
    <row r="2252" ht="20.05" customHeight="1">
      <c r="A2252" s="15">
        <v>141</v>
      </c>
      <c r="B2252" t="s" s="16">
        <f>CONCATENATE($A2252,C2252,G2252,S2252,R2252)</f>
        <v>2571</v>
      </c>
      <c r="C2252" t="s" s="17">
        <v>37</v>
      </c>
      <c r="D2252" s="18">
        <v>5</v>
      </c>
      <c r="E2252" t="s" s="19">
        <v>2197</v>
      </c>
      <c r="F2252" s="18">
        <v>1</v>
      </c>
      <c r="G2252" s="18">
        <v>0</v>
      </c>
      <c r="H2252" t="s" s="19">
        <v>80</v>
      </c>
      <c r="I2252" t="s" s="19">
        <v>2560</v>
      </c>
      <c r="J2252" s="18">
        <v>9084</v>
      </c>
      <c r="K2252" s="18">
        <v>4552</v>
      </c>
      <c r="L2252" s="18">
        <v>13909</v>
      </c>
      <c r="M2252" s="20">
        <v>0.990775</v>
      </c>
      <c r="N2252" s="18">
        <v>8</v>
      </c>
      <c r="O2252" s="18">
        <v>1</v>
      </c>
      <c r="P2252" s="18">
        <v>3</v>
      </c>
      <c r="Q2252" s="18">
        <v>1</v>
      </c>
      <c r="R2252" s="18">
        <v>5</v>
      </c>
      <c r="S2252" t="s" s="19">
        <v>47</v>
      </c>
      <c r="T2252" s="18">
        <v>0</v>
      </c>
      <c r="U2252" s="18">
        <v>0</v>
      </c>
      <c r="V2252" s="18">
        <v>100000</v>
      </c>
      <c r="W2252" t="s" s="19">
        <v>39</v>
      </c>
    </row>
    <row r="2253" ht="20.05" customHeight="1">
      <c r="A2253" s="15">
        <v>141</v>
      </c>
      <c r="B2253" t="s" s="16">
        <f>CONCATENATE($A2253,C2253,G2253,S2253,R2253)</f>
        <v>2572</v>
      </c>
      <c r="C2253" t="s" s="17">
        <v>31</v>
      </c>
      <c r="D2253" s="18">
        <v>5</v>
      </c>
      <c r="E2253" t="s" s="19">
        <v>2197</v>
      </c>
      <c r="F2253" s="18">
        <v>1</v>
      </c>
      <c r="G2253" s="18">
        <v>1</v>
      </c>
      <c r="H2253" t="s" s="19">
        <v>80</v>
      </c>
      <c r="I2253" t="s" s="19">
        <v>2560</v>
      </c>
      <c r="J2253" s="18">
        <v>9099</v>
      </c>
      <c r="K2253" s="18">
        <v>4567</v>
      </c>
      <c r="L2253" s="18">
        <v>13939</v>
      </c>
      <c r="M2253" s="20">
        <v>1.15234</v>
      </c>
      <c r="N2253" s="18">
        <v>8</v>
      </c>
      <c r="O2253" s="18">
        <v>1</v>
      </c>
      <c r="P2253" t="s" s="19">
        <v>35</v>
      </c>
      <c r="Q2253" t="s" s="19">
        <v>35</v>
      </c>
      <c r="R2253" t="s" s="19">
        <v>35</v>
      </c>
      <c r="S2253" t="s" s="19">
        <v>35</v>
      </c>
      <c r="T2253" t="s" s="19">
        <v>35</v>
      </c>
      <c r="U2253" t="s" s="19">
        <v>35</v>
      </c>
      <c r="V2253" t="s" s="19">
        <v>35</v>
      </c>
      <c r="W2253" t="s" s="19">
        <v>35</v>
      </c>
    </row>
    <row r="2254" ht="20.05" customHeight="1">
      <c r="A2254" s="15">
        <v>141</v>
      </c>
      <c r="B2254" t="s" s="16">
        <f>CONCATENATE($A2254,C2254,G2254,S2254,R2254)</f>
        <v>2573</v>
      </c>
      <c r="C2254" t="s" s="17">
        <v>52</v>
      </c>
      <c r="D2254" s="18">
        <v>5</v>
      </c>
      <c r="E2254" t="s" s="19">
        <v>2197</v>
      </c>
      <c r="F2254" s="18">
        <v>1</v>
      </c>
      <c r="G2254" s="18">
        <v>1</v>
      </c>
      <c r="H2254" t="s" s="19">
        <v>80</v>
      </c>
      <c r="I2254" t="s" s="19">
        <v>1807</v>
      </c>
      <c r="J2254" s="18">
        <v>1636</v>
      </c>
      <c r="K2254" s="18">
        <v>828</v>
      </c>
      <c r="L2254" s="18">
        <v>1747</v>
      </c>
      <c r="M2254" s="20">
        <v>1.42944</v>
      </c>
      <c r="N2254" s="18">
        <v>8</v>
      </c>
      <c r="O2254" s="18">
        <v>1</v>
      </c>
      <c r="P2254" t="s" s="19">
        <v>35</v>
      </c>
      <c r="Q2254" t="s" s="19">
        <v>35</v>
      </c>
      <c r="R2254" t="s" s="19">
        <v>35</v>
      </c>
      <c r="S2254" t="s" s="19">
        <v>35</v>
      </c>
      <c r="T2254" t="s" s="19">
        <v>35</v>
      </c>
      <c r="U2254" t="s" s="19">
        <v>35</v>
      </c>
      <c r="V2254" t="s" s="19">
        <v>35</v>
      </c>
      <c r="W2254" t="s" s="19">
        <v>35</v>
      </c>
    </row>
    <row r="2255" ht="20.05" customHeight="1">
      <c r="A2255" s="15">
        <v>141</v>
      </c>
      <c r="B2255" t="s" s="16">
        <f>CONCATENATE($A2255,C2255,G2255,S2255,R2255)</f>
        <v>2574</v>
      </c>
      <c r="C2255" t="s" s="17">
        <v>37</v>
      </c>
      <c r="D2255" s="18">
        <v>5</v>
      </c>
      <c r="E2255" t="s" s="19">
        <v>2197</v>
      </c>
      <c r="F2255" s="18">
        <v>1</v>
      </c>
      <c r="G2255" s="18">
        <v>1</v>
      </c>
      <c r="H2255" t="s" s="19">
        <v>80</v>
      </c>
      <c r="I2255" t="s" s="19">
        <v>2562</v>
      </c>
      <c r="J2255" s="18">
        <v>8380</v>
      </c>
      <c r="K2255" s="18">
        <v>4200</v>
      </c>
      <c r="L2255" s="18">
        <v>12581</v>
      </c>
      <c r="M2255" s="20">
        <v>0.575175</v>
      </c>
      <c r="N2255" s="18">
        <v>8</v>
      </c>
      <c r="O2255" s="18">
        <v>1</v>
      </c>
      <c r="P2255" s="18">
        <v>3</v>
      </c>
      <c r="Q2255" s="18">
        <v>1</v>
      </c>
      <c r="R2255" s="18">
        <v>3</v>
      </c>
      <c r="S2255" t="s" s="19">
        <v>43</v>
      </c>
      <c r="T2255" s="18">
        <v>0</v>
      </c>
      <c r="U2255" s="18">
        <v>0</v>
      </c>
      <c r="V2255" s="18">
        <v>100000</v>
      </c>
      <c r="W2255" t="s" s="19">
        <v>55</v>
      </c>
    </row>
    <row r="2256" ht="20.05" customHeight="1">
      <c r="A2256" s="15">
        <v>141</v>
      </c>
      <c r="B2256" t="s" s="16">
        <f>CONCATENATE($A2256,C2256,G2256,S2256,R2256)</f>
        <v>2575</v>
      </c>
      <c r="C2256" t="s" s="17">
        <v>57</v>
      </c>
      <c r="D2256" s="18">
        <v>5</v>
      </c>
      <c r="E2256" t="s" s="19">
        <v>2197</v>
      </c>
      <c r="F2256" s="18">
        <v>0</v>
      </c>
      <c r="G2256" s="18">
        <v>0</v>
      </c>
      <c r="H2256" t="s" s="19">
        <v>63</v>
      </c>
      <c r="I2256" t="s" s="19">
        <v>1810</v>
      </c>
      <c r="J2256" s="18">
        <v>8692</v>
      </c>
      <c r="K2256" s="18">
        <v>4356</v>
      </c>
      <c r="L2256" s="18">
        <v>13235</v>
      </c>
      <c r="M2256" s="20">
        <v>1801.38</v>
      </c>
      <c r="N2256" s="18">
        <v>4</v>
      </c>
      <c r="O2256" s="18">
        <v>1</v>
      </c>
      <c r="P2256" t="s" s="19">
        <v>35</v>
      </c>
      <c r="Q2256" t="s" s="19">
        <v>35</v>
      </c>
      <c r="R2256" t="s" s="19">
        <v>35</v>
      </c>
      <c r="S2256" t="s" s="19">
        <v>35</v>
      </c>
      <c r="T2256" t="s" s="19">
        <v>35</v>
      </c>
      <c r="U2256" t="s" s="19">
        <v>35</v>
      </c>
      <c r="V2256" t="s" s="19">
        <v>35</v>
      </c>
      <c r="W2256" t="s" s="19">
        <v>35</v>
      </c>
    </row>
    <row r="2257" ht="20.05" customHeight="1">
      <c r="A2257" s="15">
        <v>141</v>
      </c>
      <c r="B2257" t="s" s="16">
        <f>CONCATENATE($A2257,C2257,G2257,S2257,R2257)</f>
        <v>2576</v>
      </c>
      <c r="C2257" t="s" s="17">
        <v>60</v>
      </c>
      <c r="D2257" s="18">
        <v>5</v>
      </c>
      <c r="E2257" t="s" s="19">
        <v>2197</v>
      </c>
      <c r="F2257" s="18">
        <v>0</v>
      </c>
      <c r="G2257" s="18">
        <v>0</v>
      </c>
      <c r="H2257" t="s" s="19">
        <v>63</v>
      </c>
      <c r="I2257" t="s" s="19">
        <v>1810</v>
      </c>
      <c r="J2257" s="18">
        <v>8380</v>
      </c>
      <c r="K2257" s="18">
        <v>4200</v>
      </c>
      <c r="L2257" s="18">
        <v>12627</v>
      </c>
      <c r="M2257" s="20">
        <v>1800.59</v>
      </c>
      <c r="N2257" s="18">
        <v>4</v>
      </c>
      <c r="O2257" s="18">
        <v>1</v>
      </c>
      <c r="P2257" t="s" s="19">
        <v>35</v>
      </c>
      <c r="Q2257" t="s" s="19">
        <v>35</v>
      </c>
      <c r="R2257" t="s" s="19">
        <v>35</v>
      </c>
      <c r="S2257" t="s" s="19">
        <v>35</v>
      </c>
      <c r="T2257" t="s" s="19">
        <v>35</v>
      </c>
      <c r="U2257" t="s" s="19">
        <v>35</v>
      </c>
      <c r="V2257" t="s" s="19">
        <v>35</v>
      </c>
      <c r="W2257" t="s" s="19">
        <v>35</v>
      </c>
    </row>
    <row r="2258" ht="20.05" customHeight="1">
      <c r="A2258" s="15">
        <v>141</v>
      </c>
      <c r="B2258" t="s" s="16">
        <f>CONCATENATE($A2258,C2258,G2258,S2258,R2258)</f>
        <v>2577</v>
      </c>
      <c r="C2258" t="s" s="17">
        <v>62</v>
      </c>
      <c r="D2258" s="18">
        <v>5</v>
      </c>
      <c r="E2258" t="s" s="19">
        <v>2197</v>
      </c>
      <c r="F2258" s="18">
        <v>0</v>
      </c>
      <c r="G2258" s="18">
        <v>0</v>
      </c>
      <c r="H2258" t="s" s="19">
        <v>63</v>
      </c>
      <c r="I2258" t="s" s="19">
        <v>1810</v>
      </c>
      <c r="J2258" s="18">
        <v>8692</v>
      </c>
      <c r="K2258" s="18">
        <v>4356</v>
      </c>
      <c r="L2258" s="18">
        <v>13283</v>
      </c>
      <c r="M2258" s="20">
        <v>1800.16</v>
      </c>
      <c r="N2258" s="18">
        <v>4</v>
      </c>
      <c r="O2258" s="18">
        <v>1</v>
      </c>
      <c r="P2258" t="s" s="19">
        <v>35</v>
      </c>
      <c r="Q2258" t="s" s="19">
        <v>35</v>
      </c>
      <c r="R2258" t="s" s="19">
        <v>35</v>
      </c>
      <c r="S2258" t="s" s="19">
        <v>35</v>
      </c>
      <c r="T2258" t="s" s="19">
        <v>35</v>
      </c>
      <c r="U2258" t="s" s="19">
        <v>35</v>
      </c>
      <c r="V2258" t="s" s="19">
        <v>35</v>
      </c>
      <c r="W2258" t="s" s="19">
        <v>35</v>
      </c>
    </row>
    <row r="2259" ht="20.05" customHeight="1">
      <c r="A2259" s="15">
        <v>142</v>
      </c>
      <c r="B2259" t="s" s="16">
        <f>CONCATENATE($A2259,C2259,G2259,S2259,R2259)</f>
        <v>2578</v>
      </c>
      <c r="C2259" t="s" s="17">
        <v>31</v>
      </c>
      <c r="D2259" s="18">
        <v>5</v>
      </c>
      <c r="E2259" t="s" s="19">
        <v>2386</v>
      </c>
      <c r="F2259" s="18">
        <v>0</v>
      </c>
      <c r="G2259" s="18">
        <v>0</v>
      </c>
      <c r="H2259" t="s" s="19">
        <v>33</v>
      </c>
      <c r="I2259" t="s" s="19">
        <v>2579</v>
      </c>
      <c r="J2259" s="18">
        <v>9768</v>
      </c>
      <c r="K2259" s="18">
        <v>4894</v>
      </c>
      <c r="L2259" s="18">
        <v>15136</v>
      </c>
      <c r="M2259" s="20">
        <v>0.2056</v>
      </c>
      <c r="N2259" s="18">
        <v>8</v>
      </c>
      <c r="O2259" s="18">
        <v>1</v>
      </c>
      <c r="P2259" t="s" s="19">
        <v>35</v>
      </c>
      <c r="Q2259" t="s" s="19">
        <v>35</v>
      </c>
      <c r="R2259" t="s" s="19">
        <v>35</v>
      </c>
      <c r="S2259" t="s" s="19">
        <v>35</v>
      </c>
      <c r="T2259" t="s" s="19">
        <v>35</v>
      </c>
      <c r="U2259" t="s" s="19">
        <v>35</v>
      </c>
      <c r="V2259" t="s" s="19">
        <v>35</v>
      </c>
      <c r="W2259" t="s" s="19">
        <v>35</v>
      </c>
    </row>
    <row r="2260" ht="20.05" customHeight="1">
      <c r="A2260" s="15">
        <v>142</v>
      </c>
      <c r="B2260" t="s" s="16">
        <f>CONCATENATE($A2260,C2260,G2260,S2260,R2260)</f>
        <v>2580</v>
      </c>
      <c r="C2260" t="s" s="17">
        <v>37</v>
      </c>
      <c r="D2260" s="18">
        <v>5</v>
      </c>
      <c r="E2260" t="s" s="19">
        <v>2386</v>
      </c>
      <c r="F2260" s="18">
        <v>0</v>
      </c>
      <c r="G2260" s="18">
        <v>0</v>
      </c>
      <c r="H2260" t="s" s="19">
        <v>33</v>
      </c>
      <c r="I2260" t="s" s="19">
        <v>2579</v>
      </c>
      <c r="J2260" s="18">
        <v>9768</v>
      </c>
      <c r="K2260" s="18">
        <v>4894</v>
      </c>
      <c r="L2260" s="18">
        <v>15136</v>
      </c>
      <c r="M2260" s="20">
        <v>0.826345</v>
      </c>
      <c r="N2260" s="18">
        <v>8</v>
      </c>
      <c r="O2260" s="18">
        <v>1</v>
      </c>
      <c r="P2260" s="18">
        <v>7</v>
      </c>
      <c r="Q2260" s="18">
        <v>6</v>
      </c>
      <c r="R2260" s="18">
        <v>1</v>
      </c>
      <c r="S2260" t="s" s="19">
        <v>38</v>
      </c>
      <c r="T2260" s="18">
        <v>0</v>
      </c>
      <c r="U2260" s="18">
        <v>0</v>
      </c>
      <c r="V2260" s="18">
        <v>100000</v>
      </c>
      <c r="W2260" t="s" s="19">
        <v>39</v>
      </c>
    </row>
    <row r="2261" ht="20.05" customHeight="1">
      <c r="A2261" s="15">
        <v>142</v>
      </c>
      <c r="B2261" t="s" s="16">
        <f>CONCATENATE($A2261,C2261,G2261,S2261,R2261)</f>
        <v>2581</v>
      </c>
      <c r="C2261" t="s" s="17">
        <v>37</v>
      </c>
      <c r="D2261" s="18">
        <v>5</v>
      </c>
      <c r="E2261" t="s" s="19">
        <v>2386</v>
      </c>
      <c r="F2261" s="18">
        <v>0</v>
      </c>
      <c r="G2261" s="18">
        <v>0</v>
      </c>
      <c r="H2261" t="s" s="19">
        <v>33</v>
      </c>
      <c r="I2261" t="s" s="19">
        <v>2579</v>
      </c>
      <c r="J2261" s="18">
        <v>9768</v>
      </c>
      <c r="K2261" s="18">
        <v>4894</v>
      </c>
      <c r="L2261" s="18">
        <v>15136</v>
      </c>
      <c r="M2261" s="20">
        <v>0.387238</v>
      </c>
      <c r="N2261" s="18">
        <v>8</v>
      </c>
      <c r="O2261" s="18">
        <v>1</v>
      </c>
      <c r="P2261" s="18">
        <v>4</v>
      </c>
      <c r="Q2261" s="18">
        <v>3</v>
      </c>
      <c r="R2261" s="18">
        <v>3</v>
      </c>
      <c r="S2261" t="s" s="19">
        <v>38</v>
      </c>
      <c r="T2261" s="18">
        <v>0</v>
      </c>
      <c r="U2261" s="18">
        <v>0</v>
      </c>
      <c r="V2261" s="18">
        <v>100000</v>
      </c>
      <c r="W2261" t="s" s="19">
        <v>39</v>
      </c>
    </row>
    <row r="2262" ht="20.05" customHeight="1">
      <c r="A2262" s="15">
        <v>142</v>
      </c>
      <c r="B2262" t="s" s="16">
        <f>CONCATENATE($A2262,C2262,G2262,S2262,R2262)</f>
        <v>2582</v>
      </c>
      <c r="C2262" t="s" s="17">
        <v>37</v>
      </c>
      <c r="D2262" s="18">
        <v>5</v>
      </c>
      <c r="E2262" t="s" s="19">
        <v>2386</v>
      </c>
      <c r="F2262" s="18">
        <v>0</v>
      </c>
      <c r="G2262" s="18">
        <v>0</v>
      </c>
      <c r="H2262" t="s" s="19">
        <v>33</v>
      </c>
      <c r="I2262" t="s" s="19">
        <v>2579</v>
      </c>
      <c r="J2262" s="18">
        <v>9768</v>
      </c>
      <c r="K2262" s="18">
        <v>4894</v>
      </c>
      <c r="L2262" s="18">
        <v>15136</v>
      </c>
      <c r="M2262" s="20">
        <v>0.225329</v>
      </c>
      <c r="N2262" s="18">
        <v>8</v>
      </c>
      <c r="O2262" s="18">
        <v>1</v>
      </c>
      <c r="P2262" s="18">
        <v>3</v>
      </c>
      <c r="Q2262" s="18">
        <v>2</v>
      </c>
      <c r="R2262" s="18">
        <v>5</v>
      </c>
      <c r="S2262" t="s" s="19">
        <v>38</v>
      </c>
      <c r="T2262" s="18">
        <v>0</v>
      </c>
      <c r="U2262" s="18">
        <v>0</v>
      </c>
      <c r="V2262" s="18">
        <v>100000</v>
      </c>
      <c r="W2262" t="s" s="19">
        <v>39</v>
      </c>
    </row>
    <row r="2263" ht="20.05" customHeight="1">
      <c r="A2263" s="15">
        <v>142</v>
      </c>
      <c r="B2263" t="s" s="16">
        <f>CONCATENATE($A2263,C2263,G2263,S2263,R2263)</f>
        <v>2583</v>
      </c>
      <c r="C2263" t="s" s="17">
        <v>37</v>
      </c>
      <c r="D2263" s="18">
        <v>5</v>
      </c>
      <c r="E2263" t="s" s="19">
        <v>2386</v>
      </c>
      <c r="F2263" s="18">
        <v>0</v>
      </c>
      <c r="G2263" s="18">
        <v>0</v>
      </c>
      <c r="H2263" t="s" s="19">
        <v>33</v>
      </c>
      <c r="I2263" t="s" s="19">
        <v>2579</v>
      </c>
      <c r="J2263" s="18">
        <v>9768</v>
      </c>
      <c r="K2263" s="18">
        <v>4894</v>
      </c>
      <c r="L2263" s="18">
        <v>15136</v>
      </c>
      <c r="M2263" s="20">
        <v>0.839347</v>
      </c>
      <c r="N2263" s="18">
        <v>8</v>
      </c>
      <c r="O2263" s="18">
        <v>1</v>
      </c>
      <c r="P2263" s="18">
        <v>7</v>
      </c>
      <c r="Q2263" s="18">
        <v>6</v>
      </c>
      <c r="R2263" s="18">
        <v>1</v>
      </c>
      <c r="S2263" t="s" s="19">
        <v>43</v>
      </c>
      <c r="T2263" s="18">
        <v>0</v>
      </c>
      <c r="U2263" s="18">
        <v>0</v>
      </c>
      <c r="V2263" s="18">
        <v>100000</v>
      </c>
      <c r="W2263" t="s" s="19">
        <v>39</v>
      </c>
    </row>
    <row r="2264" ht="20.05" customHeight="1">
      <c r="A2264" s="15">
        <v>142</v>
      </c>
      <c r="B2264" t="s" s="16">
        <f>CONCATENATE($A2264,C2264,G2264,S2264,R2264)</f>
        <v>2584</v>
      </c>
      <c r="C2264" t="s" s="17">
        <v>37</v>
      </c>
      <c r="D2264" s="18">
        <v>5</v>
      </c>
      <c r="E2264" t="s" s="19">
        <v>2386</v>
      </c>
      <c r="F2264" s="18">
        <v>0</v>
      </c>
      <c r="G2264" s="18">
        <v>0</v>
      </c>
      <c r="H2264" t="s" s="19">
        <v>33</v>
      </c>
      <c r="I2264" t="s" s="19">
        <v>2579</v>
      </c>
      <c r="J2264" s="18">
        <v>9768</v>
      </c>
      <c r="K2264" s="18">
        <v>4894</v>
      </c>
      <c r="L2264" s="18">
        <v>15136</v>
      </c>
      <c r="M2264" s="20">
        <v>0.388955</v>
      </c>
      <c r="N2264" s="18">
        <v>8</v>
      </c>
      <c r="O2264" s="18">
        <v>1</v>
      </c>
      <c r="P2264" s="18">
        <v>4</v>
      </c>
      <c r="Q2264" s="18">
        <v>3</v>
      </c>
      <c r="R2264" s="18">
        <v>3</v>
      </c>
      <c r="S2264" t="s" s="19">
        <v>43</v>
      </c>
      <c r="T2264" s="18">
        <v>0</v>
      </c>
      <c r="U2264" s="18">
        <v>0</v>
      </c>
      <c r="V2264" s="18">
        <v>100000</v>
      </c>
      <c r="W2264" t="s" s="19">
        <v>39</v>
      </c>
    </row>
    <row r="2265" ht="20.05" customHeight="1">
      <c r="A2265" s="15">
        <v>142</v>
      </c>
      <c r="B2265" t="s" s="16">
        <f>CONCATENATE($A2265,C2265,G2265,S2265,R2265)</f>
        <v>2585</v>
      </c>
      <c r="C2265" t="s" s="17">
        <v>37</v>
      </c>
      <c r="D2265" s="18">
        <v>5</v>
      </c>
      <c r="E2265" t="s" s="19">
        <v>2386</v>
      </c>
      <c r="F2265" s="18">
        <v>0</v>
      </c>
      <c r="G2265" s="18">
        <v>0</v>
      </c>
      <c r="H2265" t="s" s="19">
        <v>33</v>
      </c>
      <c r="I2265" t="s" s="19">
        <v>2579</v>
      </c>
      <c r="J2265" s="18">
        <v>9768</v>
      </c>
      <c r="K2265" s="18">
        <v>4894</v>
      </c>
      <c r="L2265" s="18">
        <v>15136</v>
      </c>
      <c r="M2265" s="20">
        <v>0.224261</v>
      </c>
      <c r="N2265" s="18">
        <v>8</v>
      </c>
      <c r="O2265" s="18">
        <v>1</v>
      </c>
      <c r="P2265" s="18">
        <v>3</v>
      </c>
      <c r="Q2265" s="18">
        <v>2</v>
      </c>
      <c r="R2265" s="18">
        <v>5</v>
      </c>
      <c r="S2265" t="s" s="19">
        <v>43</v>
      </c>
      <c r="T2265" s="18">
        <v>0</v>
      </c>
      <c r="U2265" s="18">
        <v>0</v>
      </c>
      <c r="V2265" s="18">
        <v>100000</v>
      </c>
      <c r="W2265" t="s" s="19">
        <v>39</v>
      </c>
    </row>
    <row r="2266" ht="20.05" customHeight="1">
      <c r="A2266" s="15">
        <v>142</v>
      </c>
      <c r="B2266" t="s" s="16">
        <f>CONCATENATE($A2266,C2266,G2266,S2266,R2266)</f>
        <v>2586</v>
      </c>
      <c r="C2266" t="s" s="17">
        <v>37</v>
      </c>
      <c r="D2266" s="18">
        <v>5</v>
      </c>
      <c r="E2266" t="s" s="19">
        <v>2386</v>
      </c>
      <c r="F2266" s="18">
        <v>0</v>
      </c>
      <c r="G2266" s="18">
        <v>0</v>
      </c>
      <c r="H2266" t="s" s="19">
        <v>33</v>
      </c>
      <c r="I2266" t="s" s="19">
        <v>2579</v>
      </c>
      <c r="J2266" s="18">
        <v>9768</v>
      </c>
      <c r="K2266" s="18">
        <v>4894</v>
      </c>
      <c r="L2266" s="18">
        <v>15136</v>
      </c>
      <c r="M2266" s="20">
        <v>0.828063</v>
      </c>
      <c r="N2266" s="18">
        <v>8</v>
      </c>
      <c r="O2266" s="18">
        <v>1</v>
      </c>
      <c r="P2266" s="18">
        <v>7</v>
      </c>
      <c r="Q2266" s="18">
        <v>6</v>
      </c>
      <c r="R2266" s="18">
        <v>1</v>
      </c>
      <c r="S2266" t="s" s="19">
        <v>47</v>
      </c>
      <c r="T2266" s="18">
        <v>0</v>
      </c>
      <c r="U2266" s="18">
        <v>0</v>
      </c>
      <c r="V2266" s="18">
        <v>100000</v>
      </c>
      <c r="W2266" t="s" s="19">
        <v>39</v>
      </c>
    </row>
    <row r="2267" ht="20.05" customHeight="1">
      <c r="A2267" s="15">
        <v>142</v>
      </c>
      <c r="B2267" t="s" s="16">
        <f>CONCATENATE($A2267,C2267,G2267,S2267,R2267)</f>
        <v>2587</v>
      </c>
      <c r="C2267" t="s" s="17">
        <v>37</v>
      </c>
      <c r="D2267" s="18">
        <v>5</v>
      </c>
      <c r="E2267" t="s" s="19">
        <v>2386</v>
      </c>
      <c r="F2267" s="18">
        <v>0</v>
      </c>
      <c r="G2267" s="18">
        <v>0</v>
      </c>
      <c r="H2267" t="s" s="19">
        <v>33</v>
      </c>
      <c r="I2267" t="s" s="19">
        <v>2579</v>
      </c>
      <c r="J2267" s="18">
        <v>9768</v>
      </c>
      <c r="K2267" s="18">
        <v>4894</v>
      </c>
      <c r="L2267" s="18">
        <v>15136</v>
      </c>
      <c r="M2267" s="20">
        <v>0.387731</v>
      </c>
      <c r="N2267" s="18">
        <v>8</v>
      </c>
      <c r="O2267" s="18">
        <v>1</v>
      </c>
      <c r="P2267" s="18">
        <v>4</v>
      </c>
      <c r="Q2267" s="18">
        <v>3</v>
      </c>
      <c r="R2267" s="18">
        <v>3</v>
      </c>
      <c r="S2267" t="s" s="19">
        <v>47</v>
      </c>
      <c r="T2267" s="18">
        <v>0</v>
      </c>
      <c r="U2267" s="18">
        <v>0</v>
      </c>
      <c r="V2267" s="18">
        <v>100000</v>
      </c>
      <c r="W2267" t="s" s="19">
        <v>39</v>
      </c>
    </row>
    <row r="2268" ht="20.05" customHeight="1">
      <c r="A2268" s="15">
        <v>142</v>
      </c>
      <c r="B2268" t="s" s="16">
        <f>CONCATENATE($A2268,C2268,G2268,S2268,R2268)</f>
        <v>2588</v>
      </c>
      <c r="C2268" t="s" s="17">
        <v>37</v>
      </c>
      <c r="D2268" s="18">
        <v>5</v>
      </c>
      <c r="E2268" t="s" s="19">
        <v>2386</v>
      </c>
      <c r="F2268" s="18">
        <v>0</v>
      </c>
      <c r="G2268" s="18">
        <v>0</v>
      </c>
      <c r="H2268" t="s" s="19">
        <v>33</v>
      </c>
      <c r="I2268" t="s" s="19">
        <v>2579</v>
      </c>
      <c r="J2268" s="18">
        <v>9768</v>
      </c>
      <c r="K2268" s="18">
        <v>4894</v>
      </c>
      <c r="L2268" s="18">
        <v>15136</v>
      </c>
      <c r="M2268" s="20">
        <v>0.224806</v>
      </c>
      <c r="N2268" s="18">
        <v>8</v>
      </c>
      <c r="O2268" s="18">
        <v>1</v>
      </c>
      <c r="P2268" s="18">
        <v>3</v>
      </c>
      <c r="Q2268" s="18">
        <v>2</v>
      </c>
      <c r="R2268" s="18">
        <v>5</v>
      </c>
      <c r="S2268" t="s" s="19">
        <v>47</v>
      </c>
      <c r="T2268" s="18">
        <v>0</v>
      </c>
      <c r="U2268" s="18">
        <v>0</v>
      </c>
      <c r="V2268" s="18">
        <v>100000</v>
      </c>
      <c r="W2268" t="s" s="19">
        <v>39</v>
      </c>
    </row>
    <row r="2269" ht="20.05" customHeight="1">
      <c r="A2269" s="15">
        <v>142</v>
      </c>
      <c r="B2269" t="s" s="16">
        <f>CONCATENATE($A2269,C2269,G2269,S2269,R2269)</f>
        <v>2589</v>
      </c>
      <c r="C2269" t="s" s="17">
        <v>31</v>
      </c>
      <c r="D2269" s="18">
        <v>5</v>
      </c>
      <c r="E2269" t="s" s="19">
        <v>2386</v>
      </c>
      <c r="F2269" s="18">
        <v>0</v>
      </c>
      <c r="G2269" s="18">
        <v>1</v>
      </c>
      <c r="H2269" t="s" s="19">
        <v>33</v>
      </c>
      <c r="I2269" t="s" s="19">
        <v>2579</v>
      </c>
      <c r="J2269" s="18">
        <v>9785</v>
      </c>
      <c r="K2269" s="18">
        <v>4911</v>
      </c>
      <c r="L2269" s="18">
        <v>15170</v>
      </c>
      <c r="M2269" s="20">
        <v>0.209131</v>
      </c>
      <c r="N2269" s="18">
        <v>8</v>
      </c>
      <c r="O2269" s="18">
        <v>1</v>
      </c>
      <c r="P2269" t="s" s="19">
        <v>35</v>
      </c>
      <c r="Q2269" t="s" s="19">
        <v>35</v>
      </c>
      <c r="R2269" t="s" s="19">
        <v>35</v>
      </c>
      <c r="S2269" t="s" s="19">
        <v>35</v>
      </c>
      <c r="T2269" t="s" s="19">
        <v>35</v>
      </c>
      <c r="U2269" t="s" s="19">
        <v>35</v>
      </c>
      <c r="V2269" t="s" s="19">
        <v>35</v>
      </c>
      <c r="W2269" t="s" s="19">
        <v>35</v>
      </c>
    </row>
    <row r="2270" ht="20.05" customHeight="1">
      <c r="A2270" s="15">
        <v>142</v>
      </c>
      <c r="B2270" t="s" s="16">
        <f>CONCATENATE($A2270,C2270,G2270,S2270,R2270)</f>
        <v>2590</v>
      </c>
      <c r="C2270" t="s" s="17">
        <v>52</v>
      </c>
      <c r="D2270" s="18">
        <v>5</v>
      </c>
      <c r="E2270" t="s" s="19">
        <v>2386</v>
      </c>
      <c r="F2270" s="18">
        <v>0</v>
      </c>
      <c r="G2270" s="18">
        <v>1</v>
      </c>
      <c r="H2270" t="s" s="19">
        <v>33</v>
      </c>
      <c r="I2270" t="s" s="19">
        <v>1807</v>
      </c>
      <c r="J2270" s="18">
        <v>1648</v>
      </c>
      <c r="K2270" s="18">
        <v>834</v>
      </c>
      <c r="L2270" s="18">
        <v>1770</v>
      </c>
      <c r="M2270" s="20">
        <v>3.57144</v>
      </c>
      <c r="N2270" s="18">
        <v>8</v>
      </c>
      <c r="O2270" s="18">
        <v>1</v>
      </c>
      <c r="P2270" t="s" s="19">
        <v>35</v>
      </c>
      <c r="Q2270" t="s" s="19">
        <v>35</v>
      </c>
      <c r="R2270" t="s" s="19">
        <v>35</v>
      </c>
      <c r="S2270" t="s" s="19">
        <v>35</v>
      </c>
      <c r="T2270" t="s" s="19">
        <v>35</v>
      </c>
      <c r="U2270" t="s" s="19">
        <v>35</v>
      </c>
      <c r="V2270" t="s" s="19">
        <v>35</v>
      </c>
      <c r="W2270" t="s" s="19">
        <v>35</v>
      </c>
    </row>
    <row r="2271" ht="20.05" customHeight="1">
      <c r="A2271" s="15">
        <v>142</v>
      </c>
      <c r="B2271" t="s" s="16">
        <f>CONCATENATE($A2271,C2271,G2271,S2271,R2271)</f>
        <v>2591</v>
      </c>
      <c r="C2271" t="s" s="17">
        <v>37</v>
      </c>
      <c r="D2271" s="18">
        <v>5</v>
      </c>
      <c r="E2271" t="s" s="19">
        <v>2386</v>
      </c>
      <c r="F2271" s="18">
        <v>0</v>
      </c>
      <c r="G2271" s="18">
        <v>1</v>
      </c>
      <c r="H2271" t="s" s="19">
        <v>33</v>
      </c>
      <c r="I2271" t="s" s="19">
        <v>2579</v>
      </c>
      <c r="J2271" s="18">
        <v>9768</v>
      </c>
      <c r="K2271" s="18">
        <v>4894</v>
      </c>
      <c r="L2271" s="18">
        <v>15136</v>
      </c>
      <c r="M2271" s="20">
        <v>0.390048</v>
      </c>
      <c r="N2271" s="18">
        <v>8</v>
      </c>
      <c r="O2271" s="18">
        <v>1</v>
      </c>
      <c r="P2271" s="18">
        <v>4</v>
      </c>
      <c r="Q2271" s="18">
        <v>3</v>
      </c>
      <c r="R2271" s="18">
        <v>3</v>
      </c>
      <c r="S2271" t="s" s="19">
        <v>43</v>
      </c>
      <c r="T2271" s="18">
        <v>0</v>
      </c>
      <c r="U2271" s="18">
        <v>0</v>
      </c>
      <c r="V2271" s="18">
        <v>100000</v>
      </c>
      <c r="W2271" t="s" s="19">
        <v>55</v>
      </c>
    </row>
    <row r="2272" ht="20.05" customHeight="1">
      <c r="A2272" s="15">
        <v>142</v>
      </c>
      <c r="B2272" t="s" s="16">
        <f>CONCATENATE($A2272,C2272,G2272,S2272,R2272)</f>
        <v>2592</v>
      </c>
      <c r="C2272" t="s" s="17">
        <v>57</v>
      </c>
      <c r="D2272" s="18">
        <v>5</v>
      </c>
      <c r="E2272" t="s" s="19">
        <v>2386</v>
      </c>
      <c r="F2272" s="18">
        <v>0</v>
      </c>
      <c r="G2272" s="18">
        <v>0</v>
      </c>
      <c r="H2272" t="s" s="19">
        <v>80</v>
      </c>
      <c r="I2272" t="s" s="19">
        <v>1810</v>
      </c>
      <c r="J2272" s="18">
        <v>7280</v>
      </c>
      <c r="K2272" s="18">
        <v>3650</v>
      </c>
      <c r="L2272" s="18">
        <v>10366</v>
      </c>
      <c r="M2272" s="20">
        <v>23.4857</v>
      </c>
      <c r="N2272" s="18">
        <v>4</v>
      </c>
      <c r="O2272" s="18">
        <v>1</v>
      </c>
      <c r="P2272" t="s" s="19">
        <v>35</v>
      </c>
      <c r="Q2272" t="s" s="19">
        <v>35</v>
      </c>
      <c r="R2272" t="s" s="19">
        <v>35</v>
      </c>
      <c r="S2272" t="s" s="19">
        <v>35</v>
      </c>
      <c r="T2272" t="s" s="19">
        <v>35</v>
      </c>
      <c r="U2272" t="s" s="19">
        <v>35</v>
      </c>
      <c r="V2272" t="s" s="19">
        <v>35</v>
      </c>
      <c r="W2272" t="s" s="19">
        <v>35</v>
      </c>
    </row>
    <row r="2273" ht="20.05" customHeight="1">
      <c r="A2273" s="15">
        <v>142</v>
      </c>
      <c r="B2273" t="s" s="16">
        <f>CONCATENATE($A2273,C2273,G2273,S2273,R2273)</f>
        <v>2593</v>
      </c>
      <c r="C2273" t="s" s="17">
        <v>60</v>
      </c>
      <c r="D2273" s="18">
        <v>5</v>
      </c>
      <c r="E2273" t="s" s="19">
        <v>2386</v>
      </c>
      <c r="F2273" s="18">
        <v>0</v>
      </c>
      <c r="G2273" s="18">
        <v>0</v>
      </c>
      <c r="H2273" t="s" s="19">
        <v>80</v>
      </c>
      <c r="I2273" t="s" s="19">
        <v>1810</v>
      </c>
      <c r="J2273" s="18">
        <v>7280</v>
      </c>
      <c r="K2273" s="18">
        <v>3650</v>
      </c>
      <c r="L2273" s="18">
        <v>10366</v>
      </c>
      <c r="M2273" s="20">
        <v>22.4069</v>
      </c>
      <c r="N2273" s="18">
        <v>4</v>
      </c>
      <c r="O2273" s="18">
        <v>1</v>
      </c>
      <c r="P2273" t="s" s="19">
        <v>35</v>
      </c>
      <c r="Q2273" t="s" s="19">
        <v>35</v>
      </c>
      <c r="R2273" t="s" s="19">
        <v>35</v>
      </c>
      <c r="S2273" t="s" s="19">
        <v>35</v>
      </c>
      <c r="T2273" t="s" s="19">
        <v>35</v>
      </c>
      <c r="U2273" t="s" s="19">
        <v>35</v>
      </c>
      <c r="V2273" t="s" s="19">
        <v>35</v>
      </c>
      <c r="W2273" t="s" s="19">
        <v>35</v>
      </c>
    </row>
    <row r="2274" ht="20.05" customHeight="1">
      <c r="A2274" s="15">
        <v>142</v>
      </c>
      <c r="B2274" t="s" s="16">
        <f>CONCATENATE($A2274,C2274,G2274,S2274,R2274)</f>
        <v>2594</v>
      </c>
      <c r="C2274" t="s" s="17">
        <v>62</v>
      </c>
      <c r="D2274" s="18">
        <v>5</v>
      </c>
      <c r="E2274" t="s" s="19">
        <v>2386</v>
      </c>
      <c r="F2274" s="18">
        <v>0</v>
      </c>
      <c r="G2274" s="18">
        <v>0</v>
      </c>
      <c r="H2274" t="s" s="19">
        <v>80</v>
      </c>
      <c r="I2274" t="s" s="19">
        <v>1810</v>
      </c>
      <c r="J2274" s="18">
        <v>7280</v>
      </c>
      <c r="K2274" s="18">
        <v>3650</v>
      </c>
      <c r="L2274" s="18">
        <v>10366</v>
      </c>
      <c r="M2274" s="20">
        <v>22.257</v>
      </c>
      <c r="N2274" s="18">
        <v>4</v>
      </c>
      <c r="O2274" s="18">
        <v>1</v>
      </c>
      <c r="P2274" t="s" s="19">
        <v>35</v>
      </c>
      <c r="Q2274" t="s" s="19">
        <v>35</v>
      </c>
      <c r="R2274" t="s" s="19">
        <v>35</v>
      </c>
      <c r="S2274" t="s" s="19">
        <v>35</v>
      </c>
      <c r="T2274" t="s" s="19">
        <v>35</v>
      </c>
      <c r="U2274" t="s" s="19">
        <v>35</v>
      </c>
      <c r="V2274" t="s" s="19">
        <v>35</v>
      </c>
      <c r="W2274" t="s" s="19">
        <v>35</v>
      </c>
    </row>
    <row r="2275" ht="20.05" customHeight="1">
      <c r="A2275" s="15">
        <v>143</v>
      </c>
      <c r="B2275" t="s" s="16">
        <f>CONCATENATE($A2275,C2275,G2275,S2275,R2275)</f>
        <v>2595</v>
      </c>
      <c r="C2275" t="s" s="17">
        <v>31</v>
      </c>
      <c r="D2275" s="18">
        <v>5</v>
      </c>
      <c r="E2275" t="s" s="19">
        <v>2596</v>
      </c>
      <c r="F2275" s="18">
        <v>0</v>
      </c>
      <c r="G2275" s="18">
        <v>0</v>
      </c>
      <c r="H2275" t="s" s="19">
        <v>33</v>
      </c>
      <c r="I2275" t="s" s="19">
        <v>2597</v>
      </c>
      <c r="J2275" s="18">
        <v>9268</v>
      </c>
      <c r="K2275" s="18">
        <v>4644</v>
      </c>
      <c r="L2275" s="18">
        <v>14119</v>
      </c>
      <c r="M2275" s="20">
        <v>0.185008</v>
      </c>
      <c r="N2275" s="18">
        <v>8</v>
      </c>
      <c r="O2275" s="18">
        <v>1</v>
      </c>
      <c r="P2275" t="s" s="19">
        <v>35</v>
      </c>
      <c r="Q2275" t="s" s="19">
        <v>35</v>
      </c>
      <c r="R2275" t="s" s="19">
        <v>35</v>
      </c>
      <c r="S2275" t="s" s="19">
        <v>35</v>
      </c>
      <c r="T2275" t="s" s="19">
        <v>35</v>
      </c>
      <c r="U2275" t="s" s="19">
        <v>35</v>
      </c>
      <c r="V2275" t="s" s="19">
        <v>35</v>
      </c>
      <c r="W2275" t="s" s="19">
        <v>35</v>
      </c>
    </row>
    <row r="2276" ht="20.05" customHeight="1">
      <c r="A2276" s="15">
        <v>143</v>
      </c>
      <c r="B2276" t="s" s="16">
        <f>CONCATENATE($A2276,C2276,G2276,S2276,R2276)</f>
        <v>2598</v>
      </c>
      <c r="C2276" t="s" s="17">
        <v>37</v>
      </c>
      <c r="D2276" s="18">
        <v>5</v>
      </c>
      <c r="E2276" t="s" s="19">
        <v>2596</v>
      </c>
      <c r="F2276" s="18">
        <v>0</v>
      </c>
      <c r="G2276" s="18">
        <v>0</v>
      </c>
      <c r="H2276" t="s" s="19">
        <v>33</v>
      </c>
      <c r="I2276" t="s" s="19">
        <v>2597</v>
      </c>
      <c r="J2276" s="18">
        <v>9268</v>
      </c>
      <c r="K2276" s="18">
        <v>4644</v>
      </c>
      <c r="L2276" s="18">
        <v>14119</v>
      </c>
      <c r="M2276" s="20">
        <v>0.461476</v>
      </c>
      <c r="N2276" s="18">
        <v>8</v>
      </c>
      <c r="O2276" s="18">
        <v>1</v>
      </c>
      <c r="P2276" s="18">
        <v>5</v>
      </c>
      <c r="Q2276" s="18">
        <v>4</v>
      </c>
      <c r="R2276" s="18">
        <v>1</v>
      </c>
      <c r="S2276" t="s" s="19">
        <v>38</v>
      </c>
      <c r="T2276" s="18">
        <v>0</v>
      </c>
      <c r="U2276" s="18">
        <v>0</v>
      </c>
      <c r="V2276" s="18">
        <v>100000</v>
      </c>
      <c r="W2276" t="s" s="19">
        <v>39</v>
      </c>
    </row>
    <row r="2277" ht="20.05" customHeight="1">
      <c r="A2277" s="15">
        <v>143</v>
      </c>
      <c r="B2277" t="s" s="16">
        <f>CONCATENATE($A2277,C2277,G2277,S2277,R2277)</f>
        <v>2599</v>
      </c>
      <c r="C2277" t="s" s="17">
        <v>37</v>
      </c>
      <c r="D2277" s="18">
        <v>5</v>
      </c>
      <c r="E2277" t="s" s="19">
        <v>2596</v>
      </c>
      <c r="F2277" s="18">
        <v>0</v>
      </c>
      <c r="G2277" s="18">
        <v>0</v>
      </c>
      <c r="H2277" t="s" s="19">
        <v>33</v>
      </c>
      <c r="I2277" t="s" s="19">
        <v>2597</v>
      </c>
      <c r="J2277" s="18">
        <v>9268</v>
      </c>
      <c r="K2277" s="18">
        <v>4644</v>
      </c>
      <c r="L2277" s="18">
        <v>14119</v>
      </c>
      <c r="M2277" s="20">
        <v>0.204016</v>
      </c>
      <c r="N2277" s="18">
        <v>8</v>
      </c>
      <c r="O2277" s="18">
        <v>1</v>
      </c>
      <c r="P2277" s="18">
        <v>3</v>
      </c>
      <c r="Q2277" s="18">
        <v>2</v>
      </c>
      <c r="R2277" s="18">
        <v>3</v>
      </c>
      <c r="S2277" t="s" s="19">
        <v>38</v>
      </c>
      <c r="T2277" s="18">
        <v>0</v>
      </c>
      <c r="U2277" s="18">
        <v>0</v>
      </c>
      <c r="V2277" s="18">
        <v>100000</v>
      </c>
      <c r="W2277" t="s" s="19">
        <v>39</v>
      </c>
    </row>
    <row r="2278" ht="20.05" customHeight="1">
      <c r="A2278" s="15">
        <v>143</v>
      </c>
      <c r="B2278" t="s" s="16">
        <f>CONCATENATE($A2278,C2278,G2278,S2278,R2278)</f>
        <v>2600</v>
      </c>
      <c r="C2278" t="s" s="17">
        <v>37</v>
      </c>
      <c r="D2278" s="18">
        <v>5</v>
      </c>
      <c r="E2278" t="s" s="19">
        <v>2596</v>
      </c>
      <c r="F2278" s="18">
        <v>0</v>
      </c>
      <c r="G2278" s="18">
        <v>0</v>
      </c>
      <c r="H2278" t="s" s="19">
        <v>33</v>
      </c>
      <c r="I2278" t="s" s="19">
        <v>2597</v>
      </c>
      <c r="J2278" s="18">
        <v>9268</v>
      </c>
      <c r="K2278" s="18">
        <v>4644</v>
      </c>
      <c r="L2278" s="18">
        <v>14119</v>
      </c>
      <c r="M2278" s="20">
        <v>0.205075</v>
      </c>
      <c r="N2278" s="18">
        <v>8</v>
      </c>
      <c r="O2278" s="18">
        <v>1</v>
      </c>
      <c r="P2278" s="18">
        <v>3</v>
      </c>
      <c r="Q2278" s="18">
        <v>2</v>
      </c>
      <c r="R2278" s="18">
        <v>5</v>
      </c>
      <c r="S2278" t="s" s="19">
        <v>38</v>
      </c>
      <c r="T2278" s="18">
        <v>0</v>
      </c>
      <c r="U2278" s="18">
        <v>0</v>
      </c>
      <c r="V2278" s="18">
        <v>100000</v>
      </c>
      <c r="W2278" t="s" s="19">
        <v>39</v>
      </c>
    </row>
    <row r="2279" ht="20.05" customHeight="1">
      <c r="A2279" s="15">
        <v>143</v>
      </c>
      <c r="B2279" t="s" s="16">
        <f>CONCATENATE($A2279,C2279,G2279,S2279,R2279)</f>
        <v>2601</v>
      </c>
      <c r="C2279" t="s" s="17">
        <v>37</v>
      </c>
      <c r="D2279" s="18">
        <v>5</v>
      </c>
      <c r="E2279" t="s" s="19">
        <v>2596</v>
      </c>
      <c r="F2279" s="18">
        <v>0</v>
      </c>
      <c r="G2279" s="18">
        <v>0</v>
      </c>
      <c r="H2279" t="s" s="19">
        <v>33</v>
      </c>
      <c r="I2279" t="s" s="19">
        <v>2597</v>
      </c>
      <c r="J2279" s="18">
        <v>9268</v>
      </c>
      <c r="K2279" s="18">
        <v>4644</v>
      </c>
      <c r="L2279" s="18">
        <v>14119</v>
      </c>
      <c r="M2279" s="20">
        <v>0.464606</v>
      </c>
      <c r="N2279" s="18">
        <v>8</v>
      </c>
      <c r="O2279" s="18">
        <v>1</v>
      </c>
      <c r="P2279" s="18">
        <v>5</v>
      </c>
      <c r="Q2279" s="18">
        <v>4</v>
      </c>
      <c r="R2279" s="18">
        <v>1</v>
      </c>
      <c r="S2279" t="s" s="19">
        <v>43</v>
      </c>
      <c r="T2279" s="18">
        <v>0</v>
      </c>
      <c r="U2279" s="18">
        <v>0</v>
      </c>
      <c r="V2279" s="18">
        <v>100000</v>
      </c>
      <c r="W2279" t="s" s="19">
        <v>39</v>
      </c>
    </row>
    <row r="2280" ht="20.05" customHeight="1">
      <c r="A2280" s="15">
        <v>143</v>
      </c>
      <c r="B2280" t="s" s="16">
        <f>CONCATENATE($A2280,C2280,G2280,S2280,R2280)</f>
        <v>2602</v>
      </c>
      <c r="C2280" t="s" s="17">
        <v>37</v>
      </c>
      <c r="D2280" s="18">
        <v>5</v>
      </c>
      <c r="E2280" t="s" s="19">
        <v>2596</v>
      </c>
      <c r="F2280" s="18">
        <v>0</v>
      </c>
      <c r="G2280" s="18">
        <v>0</v>
      </c>
      <c r="H2280" t="s" s="19">
        <v>33</v>
      </c>
      <c r="I2280" t="s" s="19">
        <v>2597</v>
      </c>
      <c r="J2280" s="18">
        <v>9268</v>
      </c>
      <c r="K2280" s="18">
        <v>4644</v>
      </c>
      <c r="L2280" s="18">
        <v>14119</v>
      </c>
      <c r="M2280" s="20">
        <v>0.203325</v>
      </c>
      <c r="N2280" s="18">
        <v>8</v>
      </c>
      <c r="O2280" s="18">
        <v>1</v>
      </c>
      <c r="P2280" s="18">
        <v>3</v>
      </c>
      <c r="Q2280" s="18">
        <v>2</v>
      </c>
      <c r="R2280" s="18">
        <v>3</v>
      </c>
      <c r="S2280" t="s" s="19">
        <v>43</v>
      </c>
      <c r="T2280" s="18">
        <v>0</v>
      </c>
      <c r="U2280" s="18">
        <v>0</v>
      </c>
      <c r="V2280" s="18">
        <v>100000</v>
      </c>
      <c r="W2280" t="s" s="19">
        <v>39</v>
      </c>
    </row>
    <row r="2281" ht="20.05" customHeight="1">
      <c r="A2281" s="15">
        <v>143</v>
      </c>
      <c r="B2281" t="s" s="16">
        <f>CONCATENATE($A2281,C2281,G2281,S2281,R2281)</f>
        <v>2603</v>
      </c>
      <c r="C2281" t="s" s="17">
        <v>37</v>
      </c>
      <c r="D2281" s="18">
        <v>5</v>
      </c>
      <c r="E2281" t="s" s="19">
        <v>2596</v>
      </c>
      <c r="F2281" s="18">
        <v>0</v>
      </c>
      <c r="G2281" s="18">
        <v>0</v>
      </c>
      <c r="H2281" t="s" s="19">
        <v>33</v>
      </c>
      <c r="I2281" t="s" s="19">
        <v>2597</v>
      </c>
      <c r="J2281" s="18">
        <v>9268</v>
      </c>
      <c r="K2281" s="18">
        <v>4644</v>
      </c>
      <c r="L2281" s="18">
        <v>14119</v>
      </c>
      <c r="M2281" s="20">
        <v>0.203978</v>
      </c>
      <c r="N2281" s="18">
        <v>8</v>
      </c>
      <c r="O2281" s="18">
        <v>1</v>
      </c>
      <c r="P2281" s="18">
        <v>3</v>
      </c>
      <c r="Q2281" s="18">
        <v>2</v>
      </c>
      <c r="R2281" s="18">
        <v>5</v>
      </c>
      <c r="S2281" t="s" s="19">
        <v>43</v>
      </c>
      <c r="T2281" s="18">
        <v>0</v>
      </c>
      <c r="U2281" s="18">
        <v>0</v>
      </c>
      <c r="V2281" s="18">
        <v>100000</v>
      </c>
      <c r="W2281" t="s" s="19">
        <v>39</v>
      </c>
    </row>
    <row r="2282" ht="20.05" customHeight="1">
      <c r="A2282" s="15">
        <v>143</v>
      </c>
      <c r="B2282" t="s" s="16">
        <f>CONCATENATE($A2282,C2282,G2282,S2282,R2282)</f>
        <v>2604</v>
      </c>
      <c r="C2282" t="s" s="17">
        <v>37</v>
      </c>
      <c r="D2282" s="18">
        <v>5</v>
      </c>
      <c r="E2282" t="s" s="19">
        <v>2596</v>
      </c>
      <c r="F2282" s="18">
        <v>0</v>
      </c>
      <c r="G2282" s="18">
        <v>0</v>
      </c>
      <c r="H2282" t="s" s="19">
        <v>33</v>
      </c>
      <c r="I2282" t="s" s="19">
        <v>2597</v>
      </c>
      <c r="J2282" s="18">
        <v>9268</v>
      </c>
      <c r="K2282" s="18">
        <v>4644</v>
      </c>
      <c r="L2282" s="18">
        <v>14119</v>
      </c>
      <c r="M2282" s="20">
        <v>0.463311</v>
      </c>
      <c r="N2282" s="18">
        <v>8</v>
      </c>
      <c r="O2282" s="18">
        <v>1</v>
      </c>
      <c r="P2282" s="18">
        <v>5</v>
      </c>
      <c r="Q2282" s="18">
        <v>4</v>
      </c>
      <c r="R2282" s="18">
        <v>1</v>
      </c>
      <c r="S2282" t="s" s="19">
        <v>47</v>
      </c>
      <c r="T2282" s="18">
        <v>0</v>
      </c>
      <c r="U2282" s="18">
        <v>0</v>
      </c>
      <c r="V2282" s="18">
        <v>100000</v>
      </c>
      <c r="W2282" t="s" s="19">
        <v>39</v>
      </c>
    </row>
    <row r="2283" ht="20.05" customHeight="1">
      <c r="A2283" s="15">
        <v>143</v>
      </c>
      <c r="B2283" t="s" s="16">
        <f>CONCATENATE($A2283,C2283,G2283,S2283,R2283)</f>
        <v>2605</v>
      </c>
      <c r="C2283" t="s" s="17">
        <v>37</v>
      </c>
      <c r="D2283" s="18">
        <v>5</v>
      </c>
      <c r="E2283" t="s" s="19">
        <v>2596</v>
      </c>
      <c r="F2283" s="18">
        <v>0</v>
      </c>
      <c r="G2283" s="18">
        <v>0</v>
      </c>
      <c r="H2283" t="s" s="19">
        <v>33</v>
      </c>
      <c r="I2283" t="s" s="19">
        <v>2597</v>
      </c>
      <c r="J2283" s="18">
        <v>9268</v>
      </c>
      <c r="K2283" s="18">
        <v>4644</v>
      </c>
      <c r="L2283" s="18">
        <v>14119</v>
      </c>
      <c r="M2283" s="20">
        <v>0.20319</v>
      </c>
      <c r="N2283" s="18">
        <v>8</v>
      </c>
      <c r="O2283" s="18">
        <v>1</v>
      </c>
      <c r="P2283" s="18">
        <v>3</v>
      </c>
      <c r="Q2283" s="18">
        <v>2</v>
      </c>
      <c r="R2283" s="18">
        <v>3</v>
      </c>
      <c r="S2283" t="s" s="19">
        <v>47</v>
      </c>
      <c r="T2283" s="18">
        <v>0</v>
      </c>
      <c r="U2283" s="18">
        <v>0</v>
      </c>
      <c r="V2283" s="18">
        <v>100000</v>
      </c>
      <c r="W2283" t="s" s="19">
        <v>39</v>
      </c>
    </row>
    <row r="2284" ht="20.05" customHeight="1">
      <c r="A2284" s="15">
        <v>143</v>
      </c>
      <c r="B2284" t="s" s="16">
        <f>CONCATENATE($A2284,C2284,G2284,S2284,R2284)</f>
        <v>2606</v>
      </c>
      <c r="C2284" t="s" s="17">
        <v>37</v>
      </c>
      <c r="D2284" s="18">
        <v>5</v>
      </c>
      <c r="E2284" t="s" s="19">
        <v>2596</v>
      </c>
      <c r="F2284" s="18">
        <v>0</v>
      </c>
      <c r="G2284" s="18">
        <v>0</v>
      </c>
      <c r="H2284" t="s" s="19">
        <v>33</v>
      </c>
      <c r="I2284" t="s" s="19">
        <v>2597</v>
      </c>
      <c r="J2284" s="18">
        <v>9268</v>
      </c>
      <c r="K2284" s="18">
        <v>4644</v>
      </c>
      <c r="L2284" s="18">
        <v>14119</v>
      </c>
      <c r="M2284" s="20">
        <v>0.203214</v>
      </c>
      <c r="N2284" s="18">
        <v>8</v>
      </c>
      <c r="O2284" s="18">
        <v>1</v>
      </c>
      <c r="P2284" s="18">
        <v>3</v>
      </c>
      <c r="Q2284" s="18">
        <v>2</v>
      </c>
      <c r="R2284" s="18">
        <v>5</v>
      </c>
      <c r="S2284" t="s" s="19">
        <v>47</v>
      </c>
      <c r="T2284" s="18">
        <v>0</v>
      </c>
      <c r="U2284" s="18">
        <v>0</v>
      </c>
      <c r="V2284" s="18">
        <v>100000</v>
      </c>
      <c r="W2284" t="s" s="19">
        <v>39</v>
      </c>
    </row>
    <row r="2285" ht="20.05" customHeight="1">
      <c r="A2285" s="15">
        <v>143</v>
      </c>
      <c r="B2285" t="s" s="16">
        <f>CONCATENATE($A2285,C2285,G2285,S2285,R2285)</f>
        <v>2607</v>
      </c>
      <c r="C2285" t="s" s="17">
        <v>31</v>
      </c>
      <c r="D2285" s="18">
        <v>5</v>
      </c>
      <c r="E2285" t="s" s="19">
        <v>2596</v>
      </c>
      <c r="F2285" s="18">
        <v>0</v>
      </c>
      <c r="G2285" s="18">
        <v>1</v>
      </c>
      <c r="H2285" t="s" s="19">
        <v>33</v>
      </c>
      <c r="I2285" t="s" s="19">
        <v>2597</v>
      </c>
      <c r="J2285" s="18">
        <v>9283</v>
      </c>
      <c r="K2285" s="18">
        <v>4659</v>
      </c>
      <c r="L2285" s="18">
        <v>14149</v>
      </c>
      <c r="M2285" s="20">
        <v>0.187389</v>
      </c>
      <c r="N2285" s="18">
        <v>8</v>
      </c>
      <c r="O2285" s="18">
        <v>1</v>
      </c>
      <c r="P2285" t="s" s="19">
        <v>35</v>
      </c>
      <c r="Q2285" t="s" s="19">
        <v>35</v>
      </c>
      <c r="R2285" t="s" s="19">
        <v>35</v>
      </c>
      <c r="S2285" t="s" s="19">
        <v>35</v>
      </c>
      <c r="T2285" t="s" s="19">
        <v>35</v>
      </c>
      <c r="U2285" t="s" s="19">
        <v>35</v>
      </c>
      <c r="V2285" t="s" s="19">
        <v>35</v>
      </c>
      <c r="W2285" t="s" s="19">
        <v>35</v>
      </c>
    </row>
    <row r="2286" ht="20.05" customHeight="1">
      <c r="A2286" s="15">
        <v>143</v>
      </c>
      <c r="B2286" t="s" s="16">
        <f>CONCATENATE($A2286,C2286,G2286,S2286,R2286)</f>
        <v>2608</v>
      </c>
      <c r="C2286" t="s" s="17">
        <v>52</v>
      </c>
      <c r="D2286" s="18">
        <v>5</v>
      </c>
      <c r="E2286" t="s" s="19">
        <v>2596</v>
      </c>
      <c r="F2286" s="18">
        <v>0</v>
      </c>
      <c r="G2286" s="18">
        <v>1</v>
      </c>
      <c r="H2286" t="s" s="19">
        <v>33</v>
      </c>
      <c r="I2286" t="s" s="19">
        <v>1807</v>
      </c>
      <c r="J2286" s="18">
        <v>1688</v>
      </c>
      <c r="K2286" s="18">
        <v>854</v>
      </c>
      <c r="L2286" s="18">
        <v>1812</v>
      </c>
      <c r="M2286" s="20">
        <v>2.25545</v>
      </c>
      <c r="N2286" s="18">
        <v>8</v>
      </c>
      <c r="O2286" s="18">
        <v>1</v>
      </c>
      <c r="P2286" t="s" s="19">
        <v>35</v>
      </c>
      <c r="Q2286" t="s" s="19">
        <v>35</v>
      </c>
      <c r="R2286" t="s" s="19">
        <v>35</v>
      </c>
      <c r="S2286" t="s" s="19">
        <v>35</v>
      </c>
      <c r="T2286" t="s" s="19">
        <v>35</v>
      </c>
      <c r="U2286" t="s" s="19">
        <v>35</v>
      </c>
      <c r="V2286" t="s" s="19">
        <v>35</v>
      </c>
      <c r="W2286" t="s" s="19">
        <v>35</v>
      </c>
    </row>
    <row r="2287" ht="20.05" customHeight="1">
      <c r="A2287" s="15">
        <v>143</v>
      </c>
      <c r="B2287" t="s" s="16">
        <f>CONCATENATE($A2287,C2287,G2287,S2287,R2287)</f>
        <v>2609</v>
      </c>
      <c r="C2287" t="s" s="17">
        <v>37</v>
      </c>
      <c r="D2287" s="18">
        <v>5</v>
      </c>
      <c r="E2287" t="s" s="19">
        <v>2596</v>
      </c>
      <c r="F2287" s="18">
        <v>0</v>
      </c>
      <c r="G2287" s="18">
        <v>1</v>
      </c>
      <c r="H2287" t="s" s="19">
        <v>33</v>
      </c>
      <c r="I2287" t="s" s="19">
        <v>2597</v>
      </c>
      <c r="J2287" s="18">
        <v>9268</v>
      </c>
      <c r="K2287" s="18">
        <v>4644</v>
      </c>
      <c r="L2287" s="18">
        <v>14119</v>
      </c>
      <c r="M2287" s="20">
        <v>0.204367</v>
      </c>
      <c r="N2287" s="18">
        <v>8</v>
      </c>
      <c r="O2287" s="18">
        <v>1</v>
      </c>
      <c r="P2287" s="18">
        <v>3</v>
      </c>
      <c r="Q2287" s="18">
        <v>2</v>
      </c>
      <c r="R2287" s="18">
        <v>3</v>
      </c>
      <c r="S2287" t="s" s="19">
        <v>43</v>
      </c>
      <c r="T2287" s="18">
        <v>0</v>
      </c>
      <c r="U2287" s="18">
        <v>0</v>
      </c>
      <c r="V2287" s="18">
        <v>100000</v>
      </c>
      <c r="W2287" t="s" s="19">
        <v>55</v>
      </c>
    </row>
    <row r="2288" ht="20.05" customHeight="1">
      <c r="A2288" s="15">
        <v>143</v>
      </c>
      <c r="B2288" t="s" s="16">
        <f>CONCATENATE($A2288,C2288,G2288,S2288,R2288)</f>
        <v>2610</v>
      </c>
      <c r="C2288" t="s" s="17">
        <v>57</v>
      </c>
      <c r="D2288" s="18">
        <v>5</v>
      </c>
      <c r="E2288" t="s" s="19">
        <v>2596</v>
      </c>
      <c r="F2288" s="18">
        <v>0</v>
      </c>
      <c r="G2288" s="18">
        <v>0</v>
      </c>
      <c r="H2288" t="s" s="19">
        <v>63</v>
      </c>
      <c r="I2288" t="s" s="19">
        <v>1810</v>
      </c>
      <c r="J2288" s="18">
        <v>10212</v>
      </c>
      <c r="K2288" s="18">
        <v>5116</v>
      </c>
      <c r="L2288" s="18">
        <v>15965</v>
      </c>
      <c r="M2288" s="20">
        <v>1801.3</v>
      </c>
      <c r="N2288" s="18">
        <v>4</v>
      </c>
      <c r="O2288" s="18">
        <v>1</v>
      </c>
      <c r="P2288" t="s" s="19">
        <v>35</v>
      </c>
      <c r="Q2288" t="s" s="19">
        <v>35</v>
      </c>
      <c r="R2288" t="s" s="19">
        <v>35</v>
      </c>
      <c r="S2288" t="s" s="19">
        <v>35</v>
      </c>
      <c r="T2288" t="s" s="19">
        <v>35</v>
      </c>
      <c r="U2288" t="s" s="19">
        <v>35</v>
      </c>
      <c r="V2288" t="s" s="19">
        <v>35</v>
      </c>
      <c r="W2288" t="s" s="19">
        <v>35</v>
      </c>
    </row>
    <row r="2289" ht="20.05" customHeight="1">
      <c r="A2289" s="15">
        <v>143</v>
      </c>
      <c r="B2289" t="s" s="16">
        <f>CONCATENATE($A2289,C2289,G2289,S2289,R2289)</f>
        <v>2611</v>
      </c>
      <c r="C2289" t="s" s="17">
        <v>60</v>
      </c>
      <c r="D2289" s="18">
        <v>5</v>
      </c>
      <c r="E2289" t="s" s="19">
        <v>2596</v>
      </c>
      <c r="F2289" s="18">
        <v>0</v>
      </c>
      <c r="G2289" s="18">
        <v>0</v>
      </c>
      <c r="H2289" t="s" s="19">
        <v>80</v>
      </c>
      <c r="I2289" t="s" s="19">
        <v>1810</v>
      </c>
      <c r="J2289" s="18">
        <v>9556</v>
      </c>
      <c r="K2289" s="18">
        <v>4788</v>
      </c>
      <c r="L2289" s="18">
        <v>14701</v>
      </c>
      <c r="M2289" s="20">
        <v>130.812</v>
      </c>
      <c r="N2289" s="18">
        <v>4</v>
      </c>
      <c r="O2289" s="18">
        <v>1</v>
      </c>
      <c r="P2289" t="s" s="19">
        <v>35</v>
      </c>
      <c r="Q2289" t="s" s="19">
        <v>35</v>
      </c>
      <c r="R2289" t="s" s="19">
        <v>35</v>
      </c>
      <c r="S2289" t="s" s="19">
        <v>35</v>
      </c>
      <c r="T2289" t="s" s="19">
        <v>35</v>
      </c>
      <c r="U2289" t="s" s="19">
        <v>35</v>
      </c>
      <c r="V2289" t="s" s="19">
        <v>35</v>
      </c>
      <c r="W2289" t="s" s="19">
        <v>35</v>
      </c>
    </row>
    <row r="2290" ht="20.05" customHeight="1">
      <c r="A2290" s="15">
        <v>143</v>
      </c>
      <c r="B2290" t="s" s="16">
        <f>CONCATENATE($A2290,C2290,G2290,S2290,R2290)</f>
        <v>2612</v>
      </c>
      <c r="C2290" t="s" s="17">
        <v>62</v>
      </c>
      <c r="D2290" s="18">
        <v>5</v>
      </c>
      <c r="E2290" t="s" s="19">
        <v>2596</v>
      </c>
      <c r="F2290" s="18">
        <v>0</v>
      </c>
      <c r="G2290" s="18">
        <v>0</v>
      </c>
      <c r="H2290" t="s" s="19">
        <v>63</v>
      </c>
      <c r="I2290" t="s" s="19">
        <v>1810</v>
      </c>
      <c r="J2290" s="18">
        <v>11852</v>
      </c>
      <c r="K2290" s="18">
        <v>5936</v>
      </c>
      <c r="L2290" s="18">
        <v>19111</v>
      </c>
      <c r="M2290" s="20">
        <v>1800.23</v>
      </c>
      <c r="N2290" s="18">
        <v>4</v>
      </c>
      <c r="O2290" s="18">
        <v>1</v>
      </c>
      <c r="P2290" t="s" s="19">
        <v>35</v>
      </c>
      <c r="Q2290" t="s" s="19">
        <v>35</v>
      </c>
      <c r="R2290" t="s" s="19">
        <v>35</v>
      </c>
      <c r="S2290" t="s" s="19">
        <v>35</v>
      </c>
      <c r="T2290" t="s" s="19">
        <v>35</v>
      </c>
      <c r="U2290" t="s" s="19">
        <v>35</v>
      </c>
      <c r="V2290" t="s" s="19">
        <v>35</v>
      </c>
      <c r="W2290" t="s" s="19">
        <v>35</v>
      </c>
    </row>
    <row r="2291" ht="20.05" customHeight="1">
      <c r="A2291" s="15">
        <v>144</v>
      </c>
      <c r="B2291" t="s" s="16">
        <f>CONCATENATE($A2291,C2291,G2291,S2291,R2291)</f>
        <v>2613</v>
      </c>
      <c r="C2291" t="s" s="17">
        <v>31</v>
      </c>
      <c r="D2291" s="18">
        <v>5</v>
      </c>
      <c r="E2291" t="s" s="19">
        <v>2614</v>
      </c>
      <c r="F2291" s="18">
        <v>0</v>
      </c>
      <c r="G2291" s="18">
        <v>0</v>
      </c>
      <c r="H2291" t="s" s="19">
        <v>33</v>
      </c>
      <c r="I2291" t="s" s="19">
        <v>2615</v>
      </c>
      <c r="J2291" s="18">
        <v>8856</v>
      </c>
      <c r="K2291" s="18">
        <v>4438</v>
      </c>
      <c r="L2291" s="18">
        <v>13282</v>
      </c>
      <c r="M2291" s="20">
        <v>0.171993</v>
      </c>
      <c r="N2291" s="18">
        <v>8</v>
      </c>
      <c r="O2291" s="18">
        <v>1</v>
      </c>
      <c r="P2291" t="s" s="19">
        <v>35</v>
      </c>
      <c r="Q2291" t="s" s="19">
        <v>35</v>
      </c>
      <c r="R2291" t="s" s="19">
        <v>35</v>
      </c>
      <c r="S2291" t="s" s="19">
        <v>35</v>
      </c>
      <c r="T2291" t="s" s="19">
        <v>35</v>
      </c>
      <c r="U2291" t="s" s="19">
        <v>35</v>
      </c>
      <c r="V2291" t="s" s="19">
        <v>35</v>
      </c>
      <c r="W2291" t="s" s="19">
        <v>35</v>
      </c>
    </row>
    <row r="2292" ht="20.05" customHeight="1">
      <c r="A2292" s="15">
        <v>144</v>
      </c>
      <c r="B2292" t="s" s="16">
        <f>CONCATENATE($A2292,C2292,G2292,S2292,R2292)</f>
        <v>2616</v>
      </c>
      <c r="C2292" t="s" s="17">
        <v>37</v>
      </c>
      <c r="D2292" s="18">
        <v>5</v>
      </c>
      <c r="E2292" t="s" s="19">
        <v>2614</v>
      </c>
      <c r="F2292" s="18">
        <v>0</v>
      </c>
      <c r="G2292" s="18">
        <v>0</v>
      </c>
      <c r="H2292" t="s" s="19">
        <v>33</v>
      </c>
      <c r="I2292" t="s" s="19">
        <v>2615</v>
      </c>
      <c r="J2292" s="18">
        <v>8856</v>
      </c>
      <c r="K2292" s="18">
        <v>4438</v>
      </c>
      <c r="L2292" s="18">
        <v>13282</v>
      </c>
      <c r="M2292" s="20">
        <v>0.312112</v>
      </c>
      <c r="N2292" s="18">
        <v>8</v>
      </c>
      <c r="O2292" s="18">
        <v>1</v>
      </c>
      <c r="P2292" s="18">
        <v>4</v>
      </c>
      <c r="Q2292" s="18">
        <v>3</v>
      </c>
      <c r="R2292" s="18">
        <v>1</v>
      </c>
      <c r="S2292" t="s" s="19">
        <v>38</v>
      </c>
      <c r="T2292" s="18">
        <v>0</v>
      </c>
      <c r="U2292" s="18">
        <v>0</v>
      </c>
      <c r="V2292" s="18">
        <v>100000</v>
      </c>
      <c r="W2292" t="s" s="19">
        <v>39</v>
      </c>
    </row>
    <row r="2293" ht="20.05" customHeight="1">
      <c r="A2293" s="15">
        <v>144</v>
      </c>
      <c r="B2293" t="s" s="16">
        <f>CONCATENATE($A2293,C2293,G2293,S2293,R2293)</f>
        <v>2617</v>
      </c>
      <c r="C2293" t="s" s="17">
        <v>37</v>
      </c>
      <c r="D2293" s="18">
        <v>5</v>
      </c>
      <c r="E2293" t="s" s="19">
        <v>2614</v>
      </c>
      <c r="F2293" s="18">
        <v>0</v>
      </c>
      <c r="G2293" s="18">
        <v>0</v>
      </c>
      <c r="H2293" t="s" s="19">
        <v>33</v>
      </c>
      <c r="I2293" t="s" s="19">
        <v>2615</v>
      </c>
      <c r="J2293" s="18">
        <v>8856</v>
      </c>
      <c r="K2293" s="18">
        <v>4438</v>
      </c>
      <c r="L2293" s="18">
        <v>13282</v>
      </c>
      <c r="M2293" s="20">
        <v>0.192859</v>
      </c>
      <c r="N2293" s="18">
        <v>8</v>
      </c>
      <c r="O2293" s="18">
        <v>1</v>
      </c>
      <c r="P2293" s="18">
        <v>3</v>
      </c>
      <c r="Q2293" s="18">
        <v>2</v>
      </c>
      <c r="R2293" s="18">
        <v>3</v>
      </c>
      <c r="S2293" t="s" s="19">
        <v>38</v>
      </c>
      <c r="T2293" s="18">
        <v>0</v>
      </c>
      <c r="U2293" s="18">
        <v>0</v>
      </c>
      <c r="V2293" s="18">
        <v>100000</v>
      </c>
      <c r="W2293" t="s" s="19">
        <v>39</v>
      </c>
    </row>
    <row r="2294" ht="20.05" customHeight="1">
      <c r="A2294" s="15">
        <v>144</v>
      </c>
      <c r="B2294" t="s" s="16">
        <f>CONCATENATE($A2294,C2294,G2294,S2294,R2294)</f>
        <v>2618</v>
      </c>
      <c r="C2294" t="s" s="17">
        <v>37</v>
      </c>
      <c r="D2294" s="18">
        <v>5</v>
      </c>
      <c r="E2294" t="s" s="19">
        <v>2614</v>
      </c>
      <c r="F2294" s="18">
        <v>0</v>
      </c>
      <c r="G2294" s="18">
        <v>0</v>
      </c>
      <c r="H2294" t="s" s="19">
        <v>33</v>
      </c>
      <c r="I2294" t="s" s="19">
        <v>2615</v>
      </c>
      <c r="J2294" s="18">
        <v>8856</v>
      </c>
      <c r="K2294" s="18">
        <v>4438</v>
      </c>
      <c r="L2294" s="18">
        <v>13282</v>
      </c>
      <c r="M2294" s="20">
        <v>0.193784</v>
      </c>
      <c r="N2294" s="18">
        <v>8</v>
      </c>
      <c r="O2294" s="18">
        <v>1</v>
      </c>
      <c r="P2294" s="18">
        <v>3</v>
      </c>
      <c r="Q2294" s="18">
        <v>2</v>
      </c>
      <c r="R2294" s="18">
        <v>5</v>
      </c>
      <c r="S2294" t="s" s="19">
        <v>38</v>
      </c>
      <c r="T2294" s="18">
        <v>0</v>
      </c>
      <c r="U2294" s="18">
        <v>0</v>
      </c>
      <c r="V2294" s="18">
        <v>100000</v>
      </c>
      <c r="W2294" t="s" s="19">
        <v>39</v>
      </c>
    </row>
    <row r="2295" ht="20.05" customHeight="1">
      <c r="A2295" s="15">
        <v>144</v>
      </c>
      <c r="B2295" t="s" s="16">
        <f>CONCATENATE($A2295,C2295,G2295,S2295,R2295)</f>
        <v>2619</v>
      </c>
      <c r="C2295" t="s" s="17">
        <v>37</v>
      </c>
      <c r="D2295" s="18">
        <v>5</v>
      </c>
      <c r="E2295" t="s" s="19">
        <v>2614</v>
      </c>
      <c r="F2295" s="18">
        <v>0</v>
      </c>
      <c r="G2295" s="18">
        <v>0</v>
      </c>
      <c r="H2295" t="s" s="19">
        <v>33</v>
      </c>
      <c r="I2295" t="s" s="19">
        <v>2615</v>
      </c>
      <c r="J2295" s="18">
        <v>8856</v>
      </c>
      <c r="K2295" s="18">
        <v>4438</v>
      </c>
      <c r="L2295" s="18">
        <v>13282</v>
      </c>
      <c r="M2295" s="20">
        <v>0.314478</v>
      </c>
      <c r="N2295" s="18">
        <v>8</v>
      </c>
      <c r="O2295" s="18">
        <v>1</v>
      </c>
      <c r="P2295" s="18">
        <v>4</v>
      </c>
      <c r="Q2295" s="18">
        <v>3</v>
      </c>
      <c r="R2295" s="18">
        <v>1</v>
      </c>
      <c r="S2295" t="s" s="19">
        <v>43</v>
      </c>
      <c r="T2295" s="18">
        <v>0</v>
      </c>
      <c r="U2295" s="18">
        <v>0</v>
      </c>
      <c r="V2295" s="18">
        <v>100000</v>
      </c>
      <c r="W2295" t="s" s="19">
        <v>39</v>
      </c>
    </row>
    <row r="2296" ht="20.05" customHeight="1">
      <c r="A2296" s="15">
        <v>144</v>
      </c>
      <c r="B2296" t="s" s="16">
        <f>CONCATENATE($A2296,C2296,G2296,S2296,R2296)</f>
        <v>2620</v>
      </c>
      <c r="C2296" t="s" s="17">
        <v>37</v>
      </c>
      <c r="D2296" s="18">
        <v>5</v>
      </c>
      <c r="E2296" t="s" s="19">
        <v>2614</v>
      </c>
      <c r="F2296" s="18">
        <v>0</v>
      </c>
      <c r="G2296" s="18">
        <v>0</v>
      </c>
      <c r="H2296" t="s" s="19">
        <v>33</v>
      </c>
      <c r="I2296" t="s" s="19">
        <v>2615</v>
      </c>
      <c r="J2296" s="18">
        <v>8856</v>
      </c>
      <c r="K2296" s="18">
        <v>4438</v>
      </c>
      <c r="L2296" s="18">
        <v>13282</v>
      </c>
      <c r="M2296" s="20">
        <v>0.193452</v>
      </c>
      <c r="N2296" s="18">
        <v>8</v>
      </c>
      <c r="O2296" s="18">
        <v>1</v>
      </c>
      <c r="P2296" s="18">
        <v>3</v>
      </c>
      <c r="Q2296" s="18">
        <v>2</v>
      </c>
      <c r="R2296" s="18">
        <v>3</v>
      </c>
      <c r="S2296" t="s" s="19">
        <v>43</v>
      </c>
      <c r="T2296" s="18">
        <v>0</v>
      </c>
      <c r="U2296" s="18">
        <v>0</v>
      </c>
      <c r="V2296" s="18">
        <v>100000</v>
      </c>
      <c r="W2296" t="s" s="19">
        <v>39</v>
      </c>
    </row>
    <row r="2297" ht="20.05" customHeight="1">
      <c r="A2297" s="15">
        <v>144</v>
      </c>
      <c r="B2297" t="s" s="16">
        <f>CONCATENATE($A2297,C2297,G2297,S2297,R2297)</f>
        <v>2621</v>
      </c>
      <c r="C2297" t="s" s="17">
        <v>37</v>
      </c>
      <c r="D2297" s="18">
        <v>5</v>
      </c>
      <c r="E2297" t="s" s="19">
        <v>2614</v>
      </c>
      <c r="F2297" s="18">
        <v>0</v>
      </c>
      <c r="G2297" s="18">
        <v>0</v>
      </c>
      <c r="H2297" t="s" s="19">
        <v>33</v>
      </c>
      <c r="I2297" t="s" s="19">
        <v>2615</v>
      </c>
      <c r="J2297" s="18">
        <v>8856</v>
      </c>
      <c r="K2297" s="18">
        <v>4438</v>
      </c>
      <c r="L2297" s="18">
        <v>13282</v>
      </c>
      <c r="M2297" s="20">
        <v>0.19272</v>
      </c>
      <c r="N2297" s="18">
        <v>8</v>
      </c>
      <c r="O2297" s="18">
        <v>1</v>
      </c>
      <c r="P2297" s="18">
        <v>3</v>
      </c>
      <c r="Q2297" s="18">
        <v>2</v>
      </c>
      <c r="R2297" s="18">
        <v>5</v>
      </c>
      <c r="S2297" t="s" s="19">
        <v>43</v>
      </c>
      <c r="T2297" s="18">
        <v>0</v>
      </c>
      <c r="U2297" s="18">
        <v>0</v>
      </c>
      <c r="V2297" s="18">
        <v>100000</v>
      </c>
      <c r="W2297" t="s" s="19">
        <v>39</v>
      </c>
    </row>
    <row r="2298" ht="20.05" customHeight="1">
      <c r="A2298" s="15">
        <v>144</v>
      </c>
      <c r="B2298" t="s" s="16">
        <f>CONCATENATE($A2298,C2298,G2298,S2298,R2298)</f>
        <v>2622</v>
      </c>
      <c r="C2298" t="s" s="17">
        <v>37</v>
      </c>
      <c r="D2298" s="18">
        <v>5</v>
      </c>
      <c r="E2298" t="s" s="19">
        <v>2614</v>
      </c>
      <c r="F2298" s="18">
        <v>0</v>
      </c>
      <c r="G2298" s="18">
        <v>0</v>
      </c>
      <c r="H2298" t="s" s="19">
        <v>33</v>
      </c>
      <c r="I2298" t="s" s="19">
        <v>2615</v>
      </c>
      <c r="J2298" s="18">
        <v>8856</v>
      </c>
      <c r="K2298" s="18">
        <v>4438</v>
      </c>
      <c r="L2298" s="18">
        <v>13282</v>
      </c>
      <c r="M2298" s="20">
        <v>0.313896</v>
      </c>
      <c r="N2298" s="18">
        <v>8</v>
      </c>
      <c r="O2298" s="18">
        <v>1</v>
      </c>
      <c r="P2298" s="18">
        <v>4</v>
      </c>
      <c r="Q2298" s="18">
        <v>3</v>
      </c>
      <c r="R2298" s="18">
        <v>1</v>
      </c>
      <c r="S2298" t="s" s="19">
        <v>47</v>
      </c>
      <c r="T2298" s="18">
        <v>0</v>
      </c>
      <c r="U2298" s="18">
        <v>0</v>
      </c>
      <c r="V2298" s="18">
        <v>100000</v>
      </c>
      <c r="W2298" t="s" s="19">
        <v>39</v>
      </c>
    </row>
    <row r="2299" ht="20.05" customHeight="1">
      <c r="A2299" s="15">
        <v>144</v>
      </c>
      <c r="B2299" t="s" s="16">
        <f>CONCATENATE($A2299,C2299,G2299,S2299,R2299)</f>
        <v>2623</v>
      </c>
      <c r="C2299" t="s" s="17">
        <v>37</v>
      </c>
      <c r="D2299" s="18">
        <v>5</v>
      </c>
      <c r="E2299" t="s" s="19">
        <v>2614</v>
      </c>
      <c r="F2299" s="18">
        <v>0</v>
      </c>
      <c r="G2299" s="18">
        <v>0</v>
      </c>
      <c r="H2299" t="s" s="19">
        <v>33</v>
      </c>
      <c r="I2299" t="s" s="19">
        <v>2615</v>
      </c>
      <c r="J2299" s="18">
        <v>8856</v>
      </c>
      <c r="K2299" s="18">
        <v>4438</v>
      </c>
      <c r="L2299" s="18">
        <v>13282</v>
      </c>
      <c r="M2299" s="20">
        <v>0.193793</v>
      </c>
      <c r="N2299" s="18">
        <v>8</v>
      </c>
      <c r="O2299" s="18">
        <v>1</v>
      </c>
      <c r="P2299" s="18">
        <v>3</v>
      </c>
      <c r="Q2299" s="18">
        <v>2</v>
      </c>
      <c r="R2299" s="18">
        <v>3</v>
      </c>
      <c r="S2299" t="s" s="19">
        <v>47</v>
      </c>
      <c r="T2299" s="18">
        <v>0</v>
      </c>
      <c r="U2299" s="18">
        <v>0</v>
      </c>
      <c r="V2299" s="18">
        <v>100000</v>
      </c>
      <c r="W2299" t="s" s="19">
        <v>39</v>
      </c>
    </row>
    <row r="2300" ht="20.05" customHeight="1">
      <c r="A2300" s="15">
        <v>144</v>
      </c>
      <c r="B2300" t="s" s="16">
        <f>CONCATENATE($A2300,C2300,G2300,S2300,R2300)</f>
        <v>2624</v>
      </c>
      <c r="C2300" t="s" s="17">
        <v>37</v>
      </c>
      <c r="D2300" s="18">
        <v>5</v>
      </c>
      <c r="E2300" t="s" s="19">
        <v>2614</v>
      </c>
      <c r="F2300" s="18">
        <v>0</v>
      </c>
      <c r="G2300" s="18">
        <v>0</v>
      </c>
      <c r="H2300" t="s" s="19">
        <v>33</v>
      </c>
      <c r="I2300" t="s" s="19">
        <v>2615</v>
      </c>
      <c r="J2300" s="18">
        <v>8856</v>
      </c>
      <c r="K2300" s="18">
        <v>4438</v>
      </c>
      <c r="L2300" s="18">
        <v>13282</v>
      </c>
      <c r="M2300" s="20">
        <v>0.193772</v>
      </c>
      <c r="N2300" s="18">
        <v>8</v>
      </c>
      <c r="O2300" s="18">
        <v>1</v>
      </c>
      <c r="P2300" s="18">
        <v>3</v>
      </c>
      <c r="Q2300" s="18">
        <v>2</v>
      </c>
      <c r="R2300" s="18">
        <v>5</v>
      </c>
      <c r="S2300" t="s" s="19">
        <v>47</v>
      </c>
      <c r="T2300" s="18">
        <v>0</v>
      </c>
      <c r="U2300" s="18">
        <v>0</v>
      </c>
      <c r="V2300" s="18">
        <v>100000</v>
      </c>
      <c r="W2300" t="s" s="19">
        <v>39</v>
      </c>
    </row>
    <row r="2301" ht="20.05" customHeight="1">
      <c r="A2301" s="15">
        <v>144</v>
      </c>
      <c r="B2301" t="s" s="16">
        <f>CONCATENATE($A2301,C2301,G2301,S2301,R2301)</f>
        <v>2625</v>
      </c>
      <c r="C2301" t="s" s="17">
        <v>31</v>
      </c>
      <c r="D2301" s="18">
        <v>5</v>
      </c>
      <c r="E2301" t="s" s="19">
        <v>2614</v>
      </c>
      <c r="F2301" s="18">
        <v>0</v>
      </c>
      <c r="G2301" s="18">
        <v>1</v>
      </c>
      <c r="H2301" t="s" s="19">
        <v>33</v>
      </c>
      <c r="I2301" t="s" s="19">
        <v>2615</v>
      </c>
      <c r="J2301" s="18">
        <v>8869</v>
      </c>
      <c r="K2301" s="18">
        <v>4451</v>
      </c>
      <c r="L2301" s="18">
        <v>13308</v>
      </c>
      <c r="M2301" s="20">
        <v>0.173687</v>
      </c>
      <c r="N2301" s="18">
        <v>8</v>
      </c>
      <c r="O2301" s="18">
        <v>1</v>
      </c>
      <c r="P2301" t="s" s="19">
        <v>35</v>
      </c>
      <c r="Q2301" t="s" s="19">
        <v>35</v>
      </c>
      <c r="R2301" t="s" s="19">
        <v>35</v>
      </c>
      <c r="S2301" t="s" s="19">
        <v>35</v>
      </c>
      <c r="T2301" t="s" s="19">
        <v>35</v>
      </c>
      <c r="U2301" t="s" s="19">
        <v>35</v>
      </c>
      <c r="V2301" t="s" s="19">
        <v>35</v>
      </c>
      <c r="W2301" t="s" s="19">
        <v>35</v>
      </c>
    </row>
    <row r="2302" ht="20.05" customHeight="1">
      <c r="A2302" s="15">
        <v>144</v>
      </c>
      <c r="B2302" t="s" s="16">
        <f>CONCATENATE($A2302,C2302,G2302,S2302,R2302)</f>
        <v>2626</v>
      </c>
      <c r="C2302" t="s" s="17">
        <v>52</v>
      </c>
      <c r="D2302" s="18">
        <v>5</v>
      </c>
      <c r="E2302" t="s" s="19">
        <v>2614</v>
      </c>
      <c r="F2302" s="18">
        <v>0</v>
      </c>
      <c r="G2302" s="18">
        <v>1</v>
      </c>
      <c r="H2302" t="s" s="19">
        <v>33</v>
      </c>
      <c r="I2302" t="s" s="19">
        <v>1807</v>
      </c>
      <c r="J2302" s="18">
        <v>1732</v>
      </c>
      <c r="K2302" s="18">
        <v>876</v>
      </c>
      <c r="L2302" s="18">
        <v>1875</v>
      </c>
      <c r="M2302" s="20">
        <v>1.2592</v>
      </c>
      <c r="N2302" s="18">
        <v>8</v>
      </c>
      <c r="O2302" s="18">
        <v>1</v>
      </c>
      <c r="P2302" t="s" s="19">
        <v>35</v>
      </c>
      <c r="Q2302" t="s" s="19">
        <v>35</v>
      </c>
      <c r="R2302" t="s" s="19">
        <v>35</v>
      </c>
      <c r="S2302" t="s" s="19">
        <v>35</v>
      </c>
      <c r="T2302" t="s" s="19">
        <v>35</v>
      </c>
      <c r="U2302" t="s" s="19">
        <v>35</v>
      </c>
      <c r="V2302" t="s" s="19">
        <v>35</v>
      </c>
      <c r="W2302" t="s" s="19">
        <v>35</v>
      </c>
    </row>
    <row r="2303" ht="20.05" customHeight="1">
      <c r="A2303" s="15">
        <v>144</v>
      </c>
      <c r="B2303" t="s" s="16">
        <f>CONCATENATE($A2303,C2303,G2303,S2303,R2303)</f>
        <v>2627</v>
      </c>
      <c r="C2303" t="s" s="17">
        <v>37</v>
      </c>
      <c r="D2303" s="18">
        <v>5</v>
      </c>
      <c r="E2303" t="s" s="19">
        <v>2614</v>
      </c>
      <c r="F2303" s="18">
        <v>0</v>
      </c>
      <c r="G2303" s="18">
        <v>1</v>
      </c>
      <c r="H2303" t="s" s="19">
        <v>33</v>
      </c>
      <c r="I2303" t="s" s="19">
        <v>2615</v>
      </c>
      <c r="J2303" s="18">
        <v>8856</v>
      </c>
      <c r="K2303" s="18">
        <v>4438</v>
      </c>
      <c r="L2303" s="18">
        <v>13282</v>
      </c>
      <c r="M2303" s="20">
        <v>0.193353</v>
      </c>
      <c r="N2303" s="18">
        <v>8</v>
      </c>
      <c r="O2303" s="18">
        <v>1</v>
      </c>
      <c r="P2303" s="18">
        <v>3</v>
      </c>
      <c r="Q2303" s="18">
        <v>2</v>
      </c>
      <c r="R2303" s="18">
        <v>3</v>
      </c>
      <c r="S2303" t="s" s="19">
        <v>43</v>
      </c>
      <c r="T2303" s="18">
        <v>0</v>
      </c>
      <c r="U2303" s="18">
        <v>0</v>
      </c>
      <c r="V2303" s="18">
        <v>100000</v>
      </c>
      <c r="W2303" t="s" s="19">
        <v>55</v>
      </c>
    </row>
    <row r="2304" ht="20.05" customHeight="1">
      <c r="A2304" s="15">
        <v>144</v>
      </c>
      <c r="B2304" t="s" s="16">
        <f>CONCATENATE($A2304,C2304,G2304,S2304,R2304)</f>
        <v>2628</v>
      </c>
      <c r="C2304" t="s" s="17">
        <v>57</v>
      </c>
      <c r="D2304" s="18">
        <v>5</v>
      </c>
      <c r="E2304" t="s" s="19">
        <v>2614</v>
      </c>
      <c r="F2304" s="18">
        <v>0</v>
      </c>
      <c r="G2304" s="18">
        <v>0</v>
      </c>
      <c r="H2304" t="s" s="19">
        <v>63</v>
      </c>
      <c r="I2304" t="s" s="19">
        <v>1810</v>
      </c>
      <c r="J2304" s="18">
        <v>15408</v>
      </c>
      <c r="K2304" s="18">
        <v>7714</v>
      </c>
      <c r="L2304" s="18">
        <v>25556</v>
      </c>
      <c r="M2304" s="20">
        <v>1803.45</v>
      </c>
      <c r="N2304" s="18">
        <v>4</v>
      </c>
      <c r="O2304" s="18">
        <v>1</v>
      </c>
      <c r="P2304" t="s" s="19">
        <v>35</v>
      </c>
      <c r="Q2304" t="s" s="19">
        <v>35</v>
      </c>
      <c r="R2304" t="s" s="19">
        <v>35</v>
      </c>
      <c r="S2304" t="s" s="19">
        <v>35</v>
      </c>
      <c r="T2304" t="s" s="19">
        <v>35</v>
      </c>
      <c r="U2304" t="s" s="19">
        <v>35</v>
      </c>
      <c r="V2304" t="s" s="19">
        <v>35</v>
      </c>
      <c r="W2304" t="s" s="19">
        <v>35</v>
      </c>
    </row>
    <row r="2305" ht="20.05" customHeight="1">
      <c r="A2305" s="15">
        <v>144</v>
      </c>
      <c r="B2305" t="s" s="16">
        <f>CONCATENATE($A2305,C2305,G2305,S2305,R2305)</f>
        <v>2629</v>
      </c>
      <c r="C2305" t="s" s="17">
        <v>60</v>
      </c>
      <c r="D2305" s="18">
        <v>5</v>
      </c>
      <c r="E2305" t="s" s="19">
        <v>2614</v>
      </c>
      <c r="F2305" s="18">
        <v>0</v>
      </c>
      <c r="G2305" s="18">
        <v>0</v>
      </c>
      <c r="H2305" t="s" s="19">
        <v>63</v>
      </c>
      <c r="I2305" t="s" s="19">
        <v>1810</v>
      </c>
      <c r="J2305" s="18">
        <v>15408</v>
      </c>
      <c r="K2305" s="18">
        <v>7714</v>
      </c>
      <c r="L2305" s="18">
        <v>25556</v>
      </c>
      <c r="M2305" s="20">
        <v>1800.65</v>
      </c>
      <c r="N2305" s="18">
        <v>4</v>
      </c>
      <c r="O2305" s="18">
        <v>1</v>
      </c>
      <c r="P2305" t="s" s="19">
        <v>35</v>
      </c>
      <c r="Q2305" t="s" s="19">
        <v>35</v>
      </c>
      <c r="R2305" t="s" s="19">
        <v>35</v>
      </c>
      <c r="S2305" t="s" s="19">
        <v>35</v>
      </c>
      <c r="T2305" t="s" s="19">
        <v>35</v>
      </c>
      <c r="U2305" t="s" s="19">
        <v>35</v>
      </c>
      <c r="V2305" t="s" s="19">
        <v>35</v>
      </c>
      <c r="W2305" t="s" s="19">
        <v>35</v>
      </c>
    </row>
    <row r="2306" ht="20.05" customHeight="1">
      <c r="A2306" s="15">
        <v>144</v>
      </c>
      <c r="B2306" t="s" s="16">
        <f>CONCATENATE($A2306,C2306,G2306,S2306,R2306)</f>
        <v>2630</v>
      </c>
      <c r="C2306" t="s" s="17">
        <v>62</v>
      </c>
      <c r="D2306" s="18">
        <v>5</v>
      </c>
      <c r="E2306" t="s" s="19">
        <v>2614</v>
      </c>
      <c r="F2306" s="18">
        <v>0</v>
      </c>
      <c r="G2306" s="18">
        <v>0</v>
      </c>
      <c r="H2306" t="s" s="19">
        <v>63</v>
      </c>
      <c r="I2306" t="s" s="19">
        <v>1810</v>
      </c>
      <c r="J2306" s="18">
        <v>15792</v>
      </c>
      <c r="K2306" s="18">
        <v>7906</v>
      </c>
      <c r="L2306" s="18">
        <v>26312</v>
      </c>
      <c r="M2306" s="20">
        <v>1800.68</v>
      </c>
      <c r="N2306" s="18">
        <v>4</v>
      </c>
      <c r="O2306" s="18">
        <v>1</v>
      </c>
      <c r="P2306" t="s" s="19">
        <v>35</v>
      </c>
      <c r="Q2306" t="s" s="19">
        <v>35</v>
      </c>
      <c r="R2306" t="s" s="19">
        <v>35</v>
      </c>
      <c r="S2306" t="s" s="19">
        <v>35</v>
      </c>
      <c r="T2306" t="s" s="19">
        <v>35</v>
      </c>
      <c r="U2306" t="s" s="19">
        <v>35</v>
      </c>
      <c r="V2306" t="s" s="19">
        <v>35</v>
      </c>
      <c r="W2306" t="s" s="19">
        <v>35</v>
      </c>
    </row>
    <row r="2307" ht="20.05" customHeight="1">
      <c r="A2307" s="15">
        <v>145</v>
      </c>
      <c r="B2307" t="s" s="16">
        <f>CONCATENATE($A2307,C2307,G2307,S2307,R2307)</f>
        <v>2631</v>
      </c>
      <c r="C2307" t="s" s="17">
        <v>31</v>
      </c>
      <c r="D2307" s="18">
        <v>5</v>
      </c>
      <c r="E2307" t="s" s="19">
        <v>2632</v>
      </c>
      <c r="F2307" s="18">
        <v>0</v>
      </c>
      <c r="G2307" s="18">
        <v>0</v>
      </c>
      <c r="H2307" t="s" s="19">
        <v>33</v>
      </c>
      <c r="I2307" t="s" s="19">
        <v>2633</v>
      </c>
      <c r="J2307" s="18">
        <v>8656</v>
      </c>
      <c r="K2307" s="18">
        <v>4338</v>
      </c>
      <c r="L2307" s="18">
        <v>13166</v>
      </c>
      <c r="M2307" s="20">
        <v>0.162473</v>
      </c>
      <c r="N2307" s="18">
        <v>8</v>
      </c>
      <c r="O2307" s="18">
        <v>1</v>
      </c>
      <c r="P2307" t="s" s="19">
        <v>35</v>
      </c>
      <c r="Q2307" t="s" s="19">
        <v>35</v>
      </c>
      <c r="R2307" t="s" s="19">
        <v>35</v>
      </c>
      <c r="S2307" t="s" s="19">
        <v>35</v>
      </c>
      <c r="T2307" t="s" s="19">
        <v>35</v>
      </c>
      <c r="U2307" t="s" s="19">
        <v>35</v>
      </c>
      <c r="V2307" t="s" s="19">
        <v>35</v>
      </c>
      <c r="W2307" t="s" s="19">
        <v>35</v>
      </c>
    </row>
    <row r="2308" ht="20.05" customHeight="1">
      <c r="A2308" s="15">
        <v>145</v>
      </c>
      <c r="B2308" t="s" s="16">
        <f>CONCATENATE($A2308,C2308,G2308,S2308,R2308)</f>
        <v>2634</v>
      </c>
      <c r="C2308" t="s" s="17">
        <v>37</v>
      </c>
      <c r="D2308" s="18">
        <v>5</v>
      </c>
      <c r="E2308" t="s" s="19">
        <v>2632</v>
      </c>
      <c r="F2308" s="18">
        <v>0</v>
      </c>
      <c r="G2308" s="18">
        <v>0</v>
      </c>
      <c r="H2308" t="s" s="19">
        <v>33</v>
      </c>
      <c r="I2308" t="s" s="19">
        <v>2633</v>
      </c>
      <c r="J2308" s="18">
        <v>8656</v>
      </c>
      <c r="K2308" s="18">
        <v>4338</v>
      </c>
      <c r="L2308" s="18">
        <v>13166</v>
      </c>
      <c r="M2308" s="20">
        <v>0.416943</v>
      </c>
      <c r="N2308" s="18">
        <v>8</v>
      </c>
      <c r="O2308" s="18">
        <v>1</v>
      </c>
      <c r="P2308" s="18">
        <v>5</v>
      </c>
      <c r="Q2308" s="18">
        <v>4</v>
      </c>
      <c r="R2308" s="18">
        <v>1</v>
      </c>
      <c r="S2308" t="s" s="19">
        <v>38</v>
      </c>
      <c r="T2308" s="18">
        <v>0</v>
      </c>
      <c r="U2308" s="18">
        <v>0</v>
      </c>
      <c r="V2308" s="18">
        <v>100000</v>
      </c>
      <c r="W2308" t="s" s="19">
        <v>39</v>
      </c>
    </row>
    <row r="2309" ht="20.05" customHeight="1">
      <c r="A2309" s="15">
        <v>145</v>
      </c>
      <c r="B2309" t="s" s="16">
        <f>CONCATENATE($A2309,C2309,G2309,S2309,R2309)</f>
        <v>2635</v>
      </c>
      <c r="C2309" t="s" s="17">
        <v>37</v>
      </c>
      <c r="D2309" s="18">
        <v>5</v>
      </c>
      <c r="E2309" t="s" s="19">
        <v>2632</v>
      </c>
      <c r="F2309" s="18">
        <v>0</v>
      </c>
      <c r="G2309" s="18">
        <v>0</v>
      </c>
      <c r="H2309" t="s" s="19">
        <v>33</v>
      </c>
      <c r="I2309" t="s" s="19">
        <v>2633</v>
      </c>
      <c r="J2309" s="18">
        <v>8656</v>
      </c>
      <c r="K2309" s="18">
        <v>4338</v>
      </c>
      <c r="L2309" s="18">
        <v>13166</v>
      </c>
      <c r="M2309" s="20">
        <v>0.181931</v>
      </c>
      <c r="N2309" s="18">
        <v>8</v>
      </c>
      <c r="O2309" s="18">
        <v>1</v>
      </c>
      <c r="P2309" s="18">
        <v>3</v>
      </c>
      <c r="Q2309" s="18">
        <v>2</v>
      </c>
      <c r="R2309" s="18">
        <v>3</v>
      </c>
      <c r="S2309" t="s" s="19">
        <v>38</v>
      </c>
      <c r="T2309" s="18">
        <v>0</v>
      </c>
      <c r="U2309" s="18">
        <v>0</v>
      </c>
      <c r="V2309" s="18">
        <v>100000</v>
      </c>
      <c r="W2309" t="s" s="19">
        <v>39</v>
      </c>
    </row>
    <row r="2310" ht="20.05" customHeight="1">
      <c r="A2310" s="15">
        <v>145</v>
      </c>
      <c r="B2310" t="s" s="16">
        <f>CONCATENATE($A2310,C2310,G2310,S2310,R2310)</f>
        <v>2636</v>
      </c>
      <c r="C2310" t="s" s="17">
        <v>37</v>
      </c>
      <c r="D2310" s="18">
        <v>5</v>
      </c>
      <c r="E2310" t="s" s="19">
        <v>2632</v>
      </c>
      <c r="F2310" s="18">
        <v>0</v>
      </c>
      <c r="G2310" s="18">
        <v>0</v>
      </c>
      <c r="H2310" t="s" s="19">
        <v>33</v>
      </c>
      <c r="I2310" t="s" s="19">
        <v>2633</v>
      </c>
      <c r="J2310" s="18">
        <v>8656</v>
      </c>
      <c r="K2310" s="18">
        <v>4338</v>
      </c>
      <c r="L2310" s="18">
        <v>13166</v>
      </c>
      <c r="M2310" s="20">
        <v>0.182238</v>
      </c>
      <c r="N2310" s="18">
        <v>8</v>
      </c>
      <c r="O2310" s="18">
        <v>1</v>
      </c>
      <c r="P2310" s="18">
        <v>3</v>
      </c>
      <c r="Q2310" s="18">
        <v>2</v>
      </c>
      <c r="R2310" s="18">
        <v>5</v>
      </c>
      <c r="S2310" t="s" s="19">
        <v>38</v>
      </c>
      <c r="T2310" s="18">
        <v>0</v>
      </c>
      <c r="U2310" s="18">
        <v>0</v>
      </c>
      <c r="V2310" s="18">
        <v>100000</v>
      </c>
      <c r="W2310" t="s" s="19">
        <v>39</v>
      </c>
    </row>
    <row r="2311" ht="20.05" customHeight="1">
      <c r="A2311" s="15">
        <v>145</v>
      </c>
      <c r="B2311" t="s" s="16">
        <f>CONCATENATE($A2311,C2311,G2311,S2311,R2311)</f>
        <v>2637</v>
      </c>
      <c r="C2311" t="s" s="17">
        <v>37</v>
      </c>
      <c r="D2311" s="18">
        <v>5</v>
      </c>
      <c r="E2311" t="s" s="19">
        <v>2632</v>
      </c>
      <c r="F2311" s="18">
        <v>0</v>
      </c>
      <c r="G2311" s="18">
        <v>0</v>
      </c>
      <c r="H2311" t="s" s="19">
        <v>33</v>
      </c>
      <c r="I2311" t="s" s="19">
        <v>2633</v>
      </c>
      <c r="J2311" s="18">
        <v>8656</v>
      </c>
      <c r="K2311" s="18">
        <v>4338</v>
      </c>
      <c r="L2311" s="18">
        <v>13166</v>
      </c>
      <c r="M2311" s="20">
        <v>0.424617</v>
      </c>
      <c r="N2311" s="18">
        <v>8</v>
      </c>
      <c r="O2311" s="18">
        <v>1</v>
      </c>
      <c r="P2311" s="18">
        <v>5</v>
      </c>
      <c r="Q2311" s="18">
        <v>4</v>
      </c>
      <c r="R2311" s="18">
        <v>1</v>
      </c>
      <c r="S2311" t="s" s="19">
        <v>43</v>
      </c>
      <c r="T2311" s="18">
        <v>0</v>
      </c>
      <c r="U2311" s="18">
        <v>0</v>
      </c>
      <c r="V2311" s="18">
        <v>100000</v>
      </c>
      <c r="W2311" t="s" s="19">
        <v>39</v>
      </c>
    </row>
    <row r="2312" ht="20.05" customHeight="1">
      <c r="A2312" s="15">
        <v>145</v>
      </c>
      <c r="B2312" t="s" s="16">
        <f>CONCATENATE($A2312,C2312,G2312,S2312,R2312)</f>
        <v>2638</v>
      </c>
      <c r="C2312" t="s" s="17">
        <v>37</v>
      </c>
      <c r="D2312" s="18">
        <v>5</v>
      </c>
      <c r="E2312" t="s" s="19">
        <v>2632</v>
      </c>
      <c r="F2312" s="18">
        <v>0</v>
      </c>
      <c r="G2312" s="18">
        <v>0</v>
      </c>
      <c r="H2312" t="s" s="19">
        <v>33</v>
      </c>
      <c r="I2312" t="s" s="19">
        <v>2633</v>
      </c>
      <c r="J2312" s="18">
        <v>8656</v>
      </c>
      <c r="K2312" s="18">
        <v>4338</v>
      </c>
      <c r="L2312" s="18">
        <v>13166</v>
      </c>
      <c r="M2312" s="20">
        <v>0.181292</v>
      </c>
      <c r="N2312" s="18">
        <v>8</v>
      </c>
      <c r="O2312" s="18">
        <v>1</v>
      </c>
      <c r="P2312" s="18">
        <v>3</v>
      </c>
      <c r="Q2312" s="18">
        <v>2</v>
      </c>
      <c r="R2312" s="18">
        <v>3</v>
      </c>
      <c r="S2312" t="s" s="19">
        <v>43</v>
      </c>
      <c r="T2312" s="18">
        <v>0</v>
      </c>
      <c r="U2312" s="18">
        <v>0</v>
      </c>
      <c r="V2312" s="18">
        <v>100000</v>
      </c>
      <c r="W2312" t="s" s="19">
        <v>39</v>
      </c>
    </row>
    <row r="2313" ht="20.05" customHeight="1">
      <c r="A2313" s="15">
        <v>145</v>
      </c>
      <c r="B2313" t="s" s="16">
        <f>CONCATENATE($A2313,C2313,G2313,S2313,R2313)</f>
        <v>2639</v>
      </c>
      <c r="C2313" t="s" s="17">
        <v>37</v>
      </c>
      <c r="D2313" s="18">
        <v>5</v>
      </c>
      <c r="E2313" t="s" s="19">
        <v>2632</v>
      </c>
      <c r="F2313" s="18">
        <v>0</v>
      </c>
      <c r="G2313" s="18">
        <v>0</v>
      </c>
      <c r="H2313" t="s" s="19">
        <v>33</v>
      </c>
      <c r="I2313" t="s" s="19">
        <v>2633</v>
      </c>
      <c r="J2313" s="18">
        <v>8656</v>
      </c>
      <c r="K2313" s="18">
        <v>4338</v>
      </c>
      <c r="L2313" s="18">
        <v>13166</v>
      </c>
      <c r="M2313" s="20">
        <v>0.181739</v>
      </c>
      <c r="N2313" s="18">
        <v>8</v>
      </c>
      <c r="O2313" s="18">
        <v>1</v>
      </c>
      <c r="P2313" s="18">
        <v>3</v>
      </c>
      <c r="Q2313" s="18">
        <v>2</v>
      </c>
      <c r="R2313" s="18">
        <v>5</v>
      </c>
      <c r="S2313" t="s" s="19">
        <v>43</v>
      </c>
      <c r="T2313" s="18">
        <v>0</v>
      </c>
      <c r="U2313" s="18">
        <v>0</v>
      </c>
      <c r="V2313" s="18">
        <v>100000</v>
      </c>
      <c r="W2313" t="s" s="19">
        <v>39</v>
      </c>
    </row>
    <row r="2314" ht="20.05" customHeight="1">
      <c r="A2314" s="15">
        <v>145</v>
      </c>
      <c r="B2314" t="s" s="16">
        <f>CONCATENATE($A2314,C2314,G2314,S2314,R2314)</f>
        <v>2640</v>
      </c>
      <c r="C2314" t="s" s="17">
        <v>37</v>
      </c>
      <c r="D2314" s="18">
        <v>5</v>
      </c>
      <c r="E2314" t="s" s="19">
        <v>2632</v>
      </c>
      <c r="F2314" s="18">
        <v>0</v>
      </c>
      <c r="G2314" s="18">
        <v>0</v>
      </c>
      <c r="H2314" t="s" s="19">
        <v>33</v>
      </c>
      <c r="I2314" t="s" s="19">
        <v>2633</v>
      </c>
      <c r="J2314" s="18">
        <v>8656</v>
      </c>
      <c r="K2314" s="18">
        <v>4338</v>
      </c>
      <c r="L2314" s="18">
        <v>13166</v>
      </c>
      <c r="M2314" s="20">
        <v>0.41935</v>
      </c>
      <c r="N2314" s="18">
        <v>8</v>
      </c>
      <c r="O2314" s="18">
        <v>1</v>
      </c>
      <c r="P2314" s="18">
        <v>5</v>
      </c>
      <c r="Q2314" s="18">
        <v>4</v>
      </c>
      <c r="R2314" s="18">
        <v>1</v>
      </c>
      <c r="S2314" t="s" s="19">
        <v>47</v>
      </c>
      <c r="T2314" s="18">
        <v>0</v>
      </c>
      <c r="U2314" s="18">
        <v>0</v>
      </c>
      <c r="V2314" s="18">
        <v>100000</v>
      </c>
      <c r="W2314" t="s" s="19">
        <v>39</v>
      </c>
    </row>
    <row r="2315" ht="20.05" customHeight="1">
      <c r="A2315" s="15">
        <v>145</v>
      </c>
      <c r="B2315" t="s" s="16">
        <f>CONCATENATE($A2315,C2315,G2315,S2315,R2315)</f>
        <v>2641</v>
      </c>
      <c r="C2315" t="s" s="17">
        <v>37</v>
      </c>
      <c r="D2315" s="18">
        <v>5</v>
      </c>
      <c r="E2315" t="s" s="19">
        <v>2632</v>
      </c>
      <c r="F2315" s="18">
        <v>0</v>
      </c>
      <c r="G2315" s="18">
        <v>0</v>
      </c>
      <c r="H2315" t="s" s="19">
        <v>33</v>
      </c>
      <c r="I2315" t="s" s="19">
        <v>2633</v>
      </c>
      <c r="J2315" s="18">
        <v>8656</v>
      </c>
      <c r="K2315" s="18">
        <v>4338</v>
      </c>
      <c r="L2315" s="18">
        <v>13166</v>
      </c>
      <c r="M2315" s="20">
        <v>0.180628</v>
      </c>
      <c r="N2315" s="18">
        <v>8</v>
      </c>
      <c r="O2315" s="18">
        <v>1</v>
      </c>
      <c r="P2315" s="18">
        <v>3</v>
      </c>
      <c r="Q2315" s="18">
        <v>2</v>
      </c>
      <c r="R2315" s="18">
        <v>3</v>
      </c>
      <c r="S2315" t="s" s="19">
        <v>47</v>
      </c>
      <c r="T2315" s="18">
        <v>0</v>
      </c>
      <c r="U2315" s="18">
        <v>0</v>
      </c>
      <c r="V2315" s="18">
        <v>100000</v>
      </c>
      <c r="W2315" t="s" s="19">
        <v>39</v>
      </c>
    </row>
    <row r="2316" ht="20.05" customHeight="1">
      <c r="A2316" s="15">
        <v>145</v>
      </c>
      <c r="B2316" t="s" s="16">
        <f>CONCATENATE($A2316,C2316,G2316,S2316,R2316)</f>
        <v>2642</v>
      </c>
      <c r="C2316" t="s" s="17">
        <v>37</v>
      </c>
      <c r="D2316" s="18">
        <v>5</v>
      </c>
      <c r="E2316" t="s" s="19">
        <v>2632</v>
      </c>
      <c r="F2316" s="18">
        <v>0</v>
      </c>
      <c r="G2316" s="18">
        <v>0</v>
      </c>
      <c r="H2316" t="s" s="19">
        <v>33</v>
      </c>
      <c r="I2316" t="s" s="19">
        <v>2633</v>
      </c>
      <c r="J2316" s="18">
        <v>8656</v>
      </c>
      <c r="K2316" s="18">
        <v>4338</v>
      </c>
      <c r="L2316" s="18">
        <v>13166</v>
      </c>
      <c r="M2316" s="20">
        <v>0.182513</v>
      </c>
      <c r="N2316" s="18">
        <v>8</v>
      </c>
      <c r="O2316" s="18">
        <v>1</v>
      </c>
      <c r="P2316" s="18">
        <v>3</v>
      </c>
      <c r="Q2316" s="18">
        <v>2</v>
      </c>
      <c r="R2316" s="18">
        <v>5</v>
      </c>
      <c r="S2316" t="s" s="19">
        <v>47</v>
      </c>
      <c r="T2316" s="18">
        <v>0</v>
      </c>
      <c r="U2316" s="18">
        <v>0</v>
      </c>
      <c r="V2316" s="18">
        <v>100000</v>
      </c>
      <c r="W2316" t="s" s="19">
        <v>39</v>
      </c>
    </row>
    <row r="2317" ht="20.05" customHeight="1">
      <c r="A2317" s="15">
        <v>145</v>
      </c>
      <c r="B2317" t="s" s="16">
        <f>CONCATENATE($A2317,C2317,G2317,S2317,R2317)</f>
        <v>2643</v>
      </c>
      <c r="C2317" t="s" s="17">
        <v>31</v>
      </c>
      <c r="D2317" s="18">
        <v>5</v>
      </c>
      <c r="E2317" t="s" s="19">
        <v>2632</v>
      </c>
      <c r="F2317" s="18">
        <v>0</v>
      </c>
      <c r="G2317" s="18">
        <v>1</v>
      </c>
      <c r="H2317" t="s" s="19">
        <v>33</v>
      </c>
      <c r="I2317" t="s" s="19">
        <v>2633</v>
      </c>
      <c r="J2317" s="18">
        <v>8671</v>
      </c>
      <c r="K2317" s="18">
        <v>4353</v>
      </c>
      <c r="L2317" s="18">
        <v>13196</v>
      </c>
      <c r="M2317" s="20">
        <v>0.165916</v>
      </c>
      <c r="N2317" s="18">
        <v>8</v>
      </c>
      <c r="O2317" s="18">
        <v>1</v>
      </c>
      <c r="P2317" t="s" s="19">
        <v>35</v>
      </c>
      <c r="Q2317" t="s" s="19">
        <v>35</v>
      </c>
      <c r="R2317" t="s" s="19">
        <v>35</v>
      </c>
      <c r="S2317" t="s" s="19">
        <v>35</v>
      </c>
      <c r="T2317" t="s" s="19">
        <v>35</v>
      </c>
      <c r="U2317" t="s" s="19">
        <v>35</v>
      </c>
      <c r="V2317" t="s" s="19">
        <v>35</v>
      </c>
      <c r="W2317" t="s" s="19">
        <v>35</v>
      </c>
    </row>
    <row r="2318" ht="20.05" customHeight="1">
      <c r="A2318" s="15">
        <v>145</v>
      </c>
      <c r="B2318" t="s" s="16">
        <f>CONCATENATE($A2318,C2318,G2318,S2318,R2318)</f>
        <v>2644</v>
      </c>
      <c r="C2318" t="s" s="17">
        <v>52</v>
      </c>
      <c r="D2318" s="18">
        <v>5</v>
      </c>
      <c r="E2318" t="s" s="19">
        <v>2632</v>
      </c>
      <c r="F2318" s="18">
        <v>0</v>
      </c>
      <c r="G2318" s="18">
        <v>1</v>
      </c>
      <c r="H2318" t="s" s="19">
        <v>33</v>
      </c>
      <c r="I2318" t="s" s="19">
        <v>1807</v>
      </c>
      <c r="J2318" s="18">
        <v>1560</v>
      </c>
      <c r="K2318" s="18">
        <v>790</v>
      </c>
      <c r="L2318" s="18">
        <v>1670</v>
      </c>
      <c r="M2318" s="20">
        <v>2.19649</v>
      </c>
      <c r="N2318" s="18">
        <v>8</v>
      </c>
      <c r="O2318" s="18">
        <v>1</v>
      </c>
      <c r="P2318" t="s" s="19">
        <v>35</v>
      </c>
      <c r="Q2318" t="s" s="19">
        <v>35</v>
      </c>
      <c r="R2318" t="s" s="19">
        <v>35</v>
      </c>
      <c r="S2318" t="s" s="19">
        <v>35</v>
      </c>
      <c r="T2318" t="s" s="19">
        <v>35</v>
      </c>
      <c r="U2318" t="s" s="19">
        <v>35</v>
      </c>
      <c r="V2318" t="s" s="19">
        <v>35</v>
      </c>
      <c r="W2318" t="s" s="19">
        <v>35</v>
      </c>
    </row>
    <row r="2319" ht="20.05" customHeight="1">
      <c r="A2319" s="15">
        <v>145</v>
      </c>
      <c r="B2319" t="s" s="16">
        <f>CONCATENATE($A2319,C2319,G2319,S2319,R2319)</f>
        <v>2645</v>
      </c>
      <c r="C2319" t="s" s="17">
        <v>37</v>
      </c>
      <c r="D2319" s="18">
        <v>5</v>
      </c>
      <c r="E2319" t="s" s="19">
        <v>2632</v>
      </c>
      <c r="F2319" s="18">
        <v>0</v>
      </c>
      <c r="G2319" s="18">
        <v>1</v>
      </c>
      <c r="H2319" t="s" s="19">
        <v>33</v>
      </c>
      <c r="I2319" t="s" s="19">
        <v>2633</v>
      </c>
      <c r="J2319" s="18">
        <v>8656</v>
      </c>
      <c r="K2319" s="18">
        <v>4338</v>
      </c>
      <c r="L2319" s="18">
        <v>13166</v>
      </c>
      <c r="M2319" s="20">
        <v>0.18102</v>
      </c>
      <c r="N2319" s="18">
        <v>8</v>
      </c>
      <c r="O2319" s="18">
        <v>1</v>
      </c>
      <c r="P2319" s="18">
        <v>3</v>
      </c>
      <c r="Q2319" s="18">
        <v>2</v>
      </c>
      <c r="R2319" s="18">
        <v>3</v>
      </c>
      <c r="S2319" t="s" s="19">
        <v>43</v>
      </c>
      <c r="T2319" s="18">
        <v>0</v>
      </c>
      <c r="U2319" s="18">
        <v>0</v>
      </c>
      <c r="V2319" s="18">
        <v>100000</v>
      </c>
      <c r="W2319" t="s" s="19">
        <v>55</v>
      </c>
    </row>
    <row r="2320" ht="20.05" customHeight="1">
      <c r="A2320" s="15">
        <v>145</v>
      </c>
      <c r="B2320" t="s" s="16">
        <f>CONCATENATE($A2320,C2320,G2320,S2320,R2320)</f>
        <v>2646</v>
      </c>
      <c r="C2320" t="s" s="17">
        <v>57</v>
      </c>
      <c r="D2320" s="18">
        <v>5</v>
      </c>
      <c r="E2320" t="s" s="19">
        <v>2632</v>
      </c>
      <c r="F2320" s="18">
        <v>0</v>
      </c>
      <c r="G2320" s="18">
        <v>0</v>
      </c>
      <c r="H2320" t="s" s="19">
        <v>80</v>
      </c>
      <c r="I2320" t="s" s="19">
        <v>1810</v>
      </c>
      <c r="J2320" s="18">
        <v>9208</v>
      </c>
      <c r="K2320" s="18">
        <v>4614</v>
      </c>
      <c r="L2320" s="18">
        <v>13996</v>
      </c>
      <c r="M2320" s="20">
        <v>32.29</v>
      </c>
      <c r="N2320" s="18">
        <v>4</v>
      </c>
      <c r="O2320" s="18">
        <v>1</v>
      </c>
      <c r="P2320" t="s" s="19">
        <v>35</v>
      </c>
      <c r="Q2320" t="s" s="19">
        <v>35</v>
      </c>
      <c r="R2320" t="s" s="19">
        <v>35</v>
      </c>
      <c r="S2320" t="s" s="19">
        <v>35</v>
      </c>
      <c r="T2320" t="s" s="19">
        <v>35</v>
      </c>
      <c r="U2320" t="s" s="19">
        <v>35</v>
      </c>
      <c r="V2320" t="s" s="19">
        <v>35</v>
      </c>
      <c r="W2320" t="s" s="19">
        <v>35</v>
      </c>
    </row>
    <row r="2321" ht="20.05" customHeight="1">
      <c r="A2321" s="15">
        <v>145</v>
      </c>
      <c r="B2321" t="s" s="16">
        <f>CONCATENATE($A2321,C2321,G2321,S2321,R2321)</f>
        <v>2647</v>
      </c>
      <c r="C2321" t="s" s="17">
        <v>60</v>
      </c>
      <c r="D2321" s="18">
        <v>5</v>
      </c>
      <c r="E2321" t="s" s="19">
        <v>2632</v>
      </c>
      <c r="F2321" s="18">
        <v>0</v>
      </c>
      <c r="G2321" s="18">
        <v>0</v>
      </c>
      <c r="H2321" t="s" s="19">
        <v>80</v>
      </c>
      <c r="I2321" t="s" s="19">
        <v>1810</v>
      </c>
      <c r="J2321" s="18">
        <v>9208</v>
      </c>
      <c r="K2321" s="18">
        <v>4614</v>
      </c>
      <c r="L2321" s="18">
        <v>13996</v>
      </c>
      <c r="M2321" s="20">
        <v>29.8928</v>
      </c>
      <c r="N2321" s="18">
        <v>4</v>
      </c>
      <c r="O2321" s="18">
        <v>1</v>
      </c>
      <c r="P2321" t="s" s="19">
        <v>35</v>
      </c>
      <c r="Q2321" t="s" s="19">
        <v>35</v>
      </c>
      <c r="R2321" t="s" s="19">
        <v>35</v>
      </c>
      <c r="S2321" t="s" s="19">
        <v>35</v>
      </c>
      <c r="T2321" t="s" s="19">
        <v>35</v>
      </c>
      <c r="U2321" t="s" s="19">
        <v>35</v>
      </c>
      <c r="V2321" t="s" s="19">
        <v>35</v>
      </c>
      <c r="W2321" t="s" s="19">
        <v>35</v>
      </c>
    </row>
    <row r="2322" ht="20.05" customHeight="1">
      <c r="A2322" s="15">
        <v>145</v>
      </c>
      <c r="B2322" t="s" s="16">
        <f>CONCATENATE($A2322,C2322,G2322,S2322,R2322)</f>
        <v>2648</v>
      </c>
      <c r="C2322" t="s" s="17">
        <v>62</v>
      </c>
      <c r="D2322" s="18">
        <v>5</v>
      </c>
      <c r="E2322" t="s" s="19">
        <v>2632</v>
      </c>
      <c r="F2322" s="18">
        <v>0</v>
      </c>
      <c r="G2322" s="18">
        <v>0</v>
      </c>
      <c r="H2322" t="s" s="19">
        <v>80</v>
      </c>
      <c r="I2322" t="s" s="19">
        <v>1810</v>
      </c>
      <c r="J2322" s="18">
        <v>9208</v>
      </c>
      <c r="K2322" s="18">
        <v>4614</v>
      </c>
      <c r="L2322" s="18">
        <v>13996</v>
      </c>
      <c r="M2322" s="20">
        <v>29.2321</v>
      </c>
      <c r="N2322" s="18">
        <v>4</v>
      </c>
      <c r="O2322" s="18">
        <v>1</v>
      </c>
      <c r="P2322" t="s" s="19">
        <v>35</v>
      </c>
      <c r="Q2322" t="s" s="19">
        <v>35</v>
      </c>
      <c r="R2322" t="s" s="19">
        <v>35</v>
      </c>
      <c r="S2322" t="s" s="19">
        <v>35</v>
      </c>
      <c r="T2322" t="s" s="19">
        <v>35</v>
      </c>
      <c r="U2322" t="s" s="19">
        <v>35</v>
      </c>
      <c r="V2322" t="s" s="19">
        <v>35</v>
      </c>
      <c r="W2322" t="s" s="19">
        <v>35</v>
      </c>
    </row>
    <row r="2323" ht="20.05" customHeight="1">
      <c r="A2323" s="15">
        <v>146</v>
      </c>
      <c r="B2323" t="s" s="16">
        <f>CONCATENATE($A2323,C2323,G2323,S2323,R2323)</f>
        <v>2649</v>
      </c>
      <c r="C2323" t="s" s="17">
        <v>31</v>
      </c>
      <c r="D2323" s="18">
        <v>5</v>
      </c>
      <c r="E2323" t="s" s="19">
        <v>2650</v>
      </c>
      <c r="F2323" s="18">
        <v>0</v>
      </c>
      <c r="G2323" s="18">
        <v>0</v>
      </c>
      <c r="H2323" t="s" s="19">
        <v>63</v>
      </c>
      <c r="I2323" t="s" s="19">
        <v>2651</v>
      </c>
      <c r="J2323" s="18">
        <v>15720</v>
      </c>
      <c r="K2323" s="18">
        <v>7870</v>
      </c>
      <c r="L2323" s="18">
        <v>26044</v>
      </c>
      <c r="M2323" s="20">
        <v>1800.41</v>
      </c>
      <c r="N2323" s="18">
        <v>8</v>
      </c>
      <c r="O2323" s="18">
        <v>1</v>
      </c>
      <c r="P2323" t="s" s="19">
        <v>35</v>
      </c>
      <c r="Q2323" t="s" s="19">
        <v>35</v>
      </c>
      <c r="R2323" t="s" s="19">
        <v>35</v>
      </c>
      <c r="S2323" t="s" s="19">
        <v>35</v>
      </c>
      <c r="T2323" t="s" s="19">
        <v>35</v>
      </c>
      <c r="U2323" t="s" s="19">
        <v>35</v>
      </c>
      <c r="V2323" t="s" s="19">
        <v>35</v>
      </c>
      <c r="W2323" t="s" s="19">
        <v>35</v>
      </c>
    </row>
    <row r="2324" ht="20.05" customHeight="1">
      <c r="A2324" s="15">
        <v>146</v>
      </c>
      <c r="B2324" t="s" s="16">
        <f>CONCATENATE($A2324,C2324,G2324,S2324,R2324)</f>
        <v>2652</v>
      </c>
      <c r="C2324" t="s" s="17">
        <v>37</v>
      </c>
      <c r="D2324" s="18">
        <v>5</v>
      </c>
      <c r="E2324" t="s" s="19">
        <v>2650</v>
      </c>
      <c r="F2324" s="18">
        <v>1</v>
      </c>
      <c r="G2324" s="18">
        <v>0</v>
      </c>
      <c r="H2324" t="s" s="19">
        <v>80</v>
      </c>
      <c r="I2324" t="s" s="19">
        <v>2653</v>
      </c>
      <c r="J2324" s="18">
        <v>11412</v>
      </c>
      <c r="K2324" s="18">
        <v>5716</v>
      </c>
      <c r="L2324" s="18">
        <v>17725</v>
      </c>
      <c r="M2324" s="20">
        <v>3.16933</v>
      </c>
      <c r="N2324" s="18">
        <v>8</v>
      </c>
      <c r="O2324" s="18">
        <v>1</v>
      </c>
      <c r="P2324" s="18">
        <v>5</v>
      </c>
      <c r="Q2324" s="18">
        <v>2</v>
      </c>
      <c r="R2324" s="18">
        <v>1</v>
      </c>
      <c r="S2324" t="s" s="19">
        <v>38</v>
      </c>
      <c r="T2324" s="18">
        <v>0</v>
      </c>
      <c r="U2324" s="18">
        <v>0</v>
      </c>
      <c r="V2324" s="18">
        <v>100000</v>
      </c>
      <c r="W2324" t="s" s="19">
        <v>39</v>
      </c>
    </row>
    <row r="2325" ht="20.05" customHeight="1">
      <c r="A2325" s="15">
        <v>146</v>
      </c>
      <c r="B2325" t="s" s="16">
        <f>CONCATENATE($A2325,C2325,G2325,S2325,R2325)</f>
        <v>2654</v>
      </c>
      <c r="C2325" t="s" s="17">
        <v>37</v>
      </c>
      <c r="D2325" s="18">
        <v>5</v>
      </c>
      <c r="E2325" t="s" s="19">
        <v>2650</v>
      </c>
      <c r="F2325" s="18">
        <v>1</v>
      </c>
      <c r="G2325" s="18">
        <v>0</v>
      </c>
      <c r="H2325" t="s" s="19">
        <v>80</v>
      </c>
      <c r="I2325" t="s" s="19">
        <v>2655</v>
      </c>
      <c r="J2325" s="18">
        <v>12180</v>
      </c>
      <c r="K2325" s="18">
        <v>6100</v>
      </c>
      <c r="L2325" s="18">
        <v>19177</v>
      </c>
      <c r="M2325" s="20">
        <v>688.6660000000001</v>
      </c>
      <c r="N2325" s="18">
        <v>8</v>
      </c>
      <c r="O2325" s="18">
        <v>1</v>
      </c>
      <c r="P2325" s="18">
        <v>4</v>
      </c>
      <c r="Q2325" s="18">
        <v>1</v>
      </c>
      <c r="R2325" s="18">
        <v>3</v>
      </c>
      <c r="S2325" t="s" s="19">
        <v>38</v>
      </c>
      <c r="T2325" s="18">
        <v>0</v>
      </c>
      <c r="U2325" s="18">
        <v>0</v>
      </c>
      <c r="V2325" s="18">
        <v>100000</v>
      </c>
      <c r="W2325" t="s" s="19">
        <v>39</v>
      </c>
    </row>
    <row r="2326" ht="20.05" customHeight="1">
      <c r="A2326" s="15">
        <v>146</v>
      </c>
      <c r="B2326" t="s" s="16">
        <f>CONCATENATE($A2326,C2326,G2326,S2326,R2326)</f>
        <v>2656</v>
      </c>
      <c r="C2326" t="s" s="17">
        <v>37</v>
      </c>
      <c r="D2326" s="18">
        <v>5</v>
      </c>
      <c r="E2326" t="s" s="19">
        <v>2650</v>
      </c>
      <c r="F2326" s="18">
        <v>0</v>
      </c>
      <c r="G2326" s="18">
        <v>0</v>
      </c>
      <c r="H2326" t="s" s="19">
        <v>80</v>
      </c>
      <c r="I2326" t="s" s="19">
        <v>2657</v>
      </c>
      <c r="J2326" s="18">
        <v>13344</v>
      </c>
      <c r="K2326" s="18">
        <v>6682</v>
      </c>
      <c r="L2326" s="18">
        <v>21410</v>
      </c>
      <c r="M2326" s="20">
        <v>20.5969</v>
      </c>
      <c r="N2326" s="18">
        <v>8</v>
      </c>
      <c r="O2326" s="18">
        <v>1</v>
      </c>
      <c r="P2326" s="18">
        <v>3</v>
      </c>
      <c r="Q2326" s="18">
        <v>1</v>
      </c>
      <c r="R2326" s="18">
        <v>5</v>
      </c>
      <c r="S2326" t="s" s="19">
        <v>38</v>
      </c>
      <c r="T2326" s="18">
        <v>0</v>
      </c>
      <c r="U2326" s="18">
        <v>0</v>
      </c>
      <c r="V2326" s="18">
        <v>100000</v>
      </c>
      <c r="W2326" t="s" s="19">
        <v>39</v>
      </c>
    </row>
    <row r="2327" ht="20.05" customHeight="1">
      <c r="A2327" s="15">
        <v>146</v>
      </c>
      <c r="B2327" t="s" s="16">
        <f>CONCATENATE($A2327,C2327,G2327,S2327,R2327)</f>
        <v>2658</v>
      </c>
      <c r="C2327" t="s" s="17">
        <v>37</v>
      </c>
      <c r="D2327" s="18">
        <v>5</v>
      </c>
      <c r="E2327" t="s" s="19">
        <v>2650</v>
      </c>
      <c r="F2327" s="18">
        <v>0</v>
      </c>
      <c r="G2327" s="18">
        <v>0</v>
      </c>
      <c r="H2327" t="s" s="19">
        <v>80</v>
      </c>
      <c r="I2327" t="s" s="19">
        <v>1823</v>
      </c>
      <c r="J2327" s="18">
        <v>9044</v>
      </c>
      <c r="K2327" s="18">
        <v>4532</v>
      </c>
      <c r="L2327" s="18">
        <v>13337</v>
      </c>
      <c r="M2327" s="20">
        <v>203.067</v>
      </c>
      <c r="N2327" s="18">
        <v>8</v>
      </c>
      <c r="O2327" s="18">
        <v>1</v>
      </c>
      <c r="P2327" s="18">
        <v>4</v>
      </c>
      <c r="Q2327" s="18">
        <v>1</v>
      </c>
      <c r="R2327" s="18">
        <v>1</v>
      </c>
      <c r="S2327" t="s" s="19">
        <v>43</v>
      </c>
      <c r="T2327" s="18">
        <v>0</v>
      </c>
      <c r="U2327" s="18">
        <v>0</v>
      </c>
      <c r="V2327" s="18">
        <v>100000</v>
      </c>
      <c r="W2327" t="s" s="19">
        <v>39</v>
      </c>
    </row>
    <row r="2328" ht="20.05" customHeight="1">
      <c r="A2328" s="15">
        <v>146</v>
      </c>
      <c r="B2328" t="s" s="16">
        <f>CONCATENATE($A2328,C2328,G2328,S2328,R2328)</f>
        <v>2659</v>
      </c>
      <c r="C2328" t="s" s="17">
        <v>37</v>
      </c>
      <c r="D2328" s="18">
        <v>5</v>
      </c>
      <c r="E2328" t="s" s="19">
        <v>2650</v>
      </c>
      <c r="F2328" s="18">
        <v>0</v>
      </c>
      <c r="G2328" s="18">
        <v>0</v>
      </c>
      <c r="H2328" t="s" s="19">
        <v>63</v>
      </c>
      <c r="I2328" t="s" s="19">
        <v>2660</v>
      </c>
      <c r="J2328" s="18">
        <v>11808</v>
      </c>
      <c r="K2328" s="18">
        <v>5914</v>
      </c>
      <c r="L2328" s="18">
        <v>18570</v>
      </c>
      <c r="M2328" s="20">
        <v>1800.22</v>
      </c>
      <c r="N2328" s="18">
        <v>8</v>
      </c>
      <c r="O2328" s="18">
        <v>1</v>
      </c>
      <c r="P2328" s="18">
        <v>2</v>
      </c>
      <c r="Q2328" s="18">
        <v>2</v>
      </c>
      <c r="R2328" s="18">
        <v>3</v>
      </c>
      <c r="S2328" t="s" s="19">
        <v>43</v>
      </c>
      <c r="T2328" s="18">
        <v>0</v>
      </c>
      <c r="U2328" s="18">
        <v>0</v>
      </c>
      <c r="V2328" s="18">
        <v>100000</v>
      </c>
      <c r="W2328" t="s" s="19">
        <v>39</v>
      </c>
    </row>
    <row r="2329" ht="20.05" customHeight="1">
      <c r="A2329" s="15">
        <v>146</v>
      </c>
      <c r="B2329" t="s" s="16">
        <f>CONCATENATE($A2329,C2329,G2329,S2329,R2329)</f>
        <v>2661</v>
      </c>
      <c r="C2329" t="s" s="17">
        <v>37</v>
      </c>
      <c r="D2329" s="18">
        <v>5</v>
      </c>
      <c r="E2329" t="s" s="19">
        <v>2650</v>
      </c>
      <c r="F2329" s="18">
        <v>0</v>
      </c>
      <c r="G2329" s="18">
        <v>0</v>
      </c>
      <c r="H2329" t="s" s="19">
        <v>63</v>
      </c>
      <c r="I2329" t="s" s="19">
        <v>2657</v>
      </c>
      <c r="J2329" s="18">
        <v>13344</v>
      </c>
      <c r="K2329" s="18">
        <v>6682</v>
      </c>
      <c r="L2329" s="18">
        <v>21500</v>
      </c>
      <c r="M2329" s="20">
        <v>1800.29</v>
      </c>
      <c r="N2329" s="18">
        <v>8</v>
      </c>
      <c r="O2329" s="18">
        <v>1</v>
      </c>
      <c r="P2329" s="18">
        <v>2</v>
      </c>
      <c r="Q2329" s="18">
        <v>2</v>
      </c>
      <c r="R2329" s="18">
        <v>5</v>
      </c>
      <c r="S2329" t="s" s="19">
        <v>43</v>
      </c>
      <c r="T2329" s="18">
        <v>0</v>
      </c>
      <c r="U2329" s="18">
        <v>0</v>
      </c>
      <c r="V2329" s="18">
        <v>100000</v>
      </c>
      <c r="W2329" t="s" s="19">
        <v>39</v>
      </c>
    </row>
    <row r="2330" ht="20.05" customHeight="1">
      <c r="A2330" s="15">
        <v>146</v>
      </c>
      <c r="B2330" t="s" s="16">
        <f>CONCATENATE($A2330,C2330,G2330,S2330,R2330)</f>
        <v>2662</v>
      </c>
      <c r="C2330" t="s" s="17">
        <v>37</v>
      </c>
      <c r="D2330" s="18">
        <v>5</v>
      </c>
      <c r="E2330" t="s" s="19">
        <v>2650</v>
      </c>
      <c r="F2330" s="18">
        <v>1</v>
      </c>
      <c r="G2330" s="18">
        <v>0</v>
      </c>
      <c r="H2330" t="s" s="19">
        <v>80</v>
      </c>
      <c r="I2330" t="s" s="19">
        <v>2663</v>
      </c>
      <c r="J2330" s="18">
        <v>9816</v>
      </c>
      <c r="K2330" s="18">
        <v>4918</v>
      </c>
      <c r="L2330" s="18">
        <v>14728</v>
      </c>
      <c r="M2330" s="20">
        <v>2.26781</v>
      </c>
      <c r="N2330" s="18">
        <v>8</v>
      </c>
      <c r="O2330" s="18">
        <v>1</v>
      </c>
      <c r="P2330" s="18">
        <v>5</v>
      </c>
      <c r="Q2330" s="18">
        <v>1</v>
      </c>
      <c r="R2330" s="18">
        <v>1</v>
      </c>
      <c r="S2330" t="s" s="19">
        <v>47</v>
      </c>
      <c r="T2330" s="18">
        <v>0</v>
      </c>
      <c r="U2330" s="18">
        <v>0</v>
      </c>
      <c r="V2330" s="18">
        <v>100000</v>
      </c>
      <c r="W2330" t="s" s="19">
        <v>39</v>
      </c>
    </row>
    <row r="2331" ht="20.05" customHeight="1">
      <c r="A2331" s="15">
        <v>146</v>
      </c>
      <c r="B2331" t="s" s="16">
        <f>CONCATENATE($A2331,C2331,G2331,S2331,R2331)</f>
        <v>2664</v>
      </c>
      <c r="C2331" t="s" s="17">
        <v>37</v>
      </c>
      <c r="D2331" s="18">
        <v>5</v>
      </c>
      <c r="E2331" t="s" s="19">
        <v>2650</v>
      </c>
      <c r="F2331" s="18">
        <v>0</v>
      </c>
      <c r="G2331" s="18">
        <v>0</v>
      </c>
      <c r="H2331" t="s" s="19">
        <v>63</v>
      </c>
      <c r="I2331" t="s" s="19">
        <v>2660</v>
      </c>
      <c r="J2331" s="18">
        <v>11808</v>
      </c>
      <c r="K2331" s="18">
        <v>5914</v>
      </c>
      <c r="L2331" s="18">
        <v>18556</v>
      </c>
      <c r="M2331" s="20">
        <v>1800.22</v>
      </c>
      <c r="N2331" s="18">
        <v>8</v>
      </c>
      <c r="O2331" s="18">
        <v>1</v>
      </c>
      <c r="P2331" s="18">
        <v>2</v>
      </c>
      <c r="Q2331" s="18">
        <v>2</v>
      </c>
      <c r="R2331" s="18">
        <v>3</v>
      </c>
      <c r="S2331" t="s" s="19">
        <v>47</v>
      </c>
      <c r="T2331" s="18">
        <v>0</v>
      </c>
      <c r="U2331" s="18">
        <v>0</v>
      </c>
      <c r="V2331" s="18">
        <v>100000</v>
      </c>
      <c r="W2331" t="s" s="19">
        <v>39</v>
      </c>
    </row>
    <row r="2332" ht="20.05" customHeight="1">
      <c r="A2332" s="15">
        <v>146</v>
      </c>
      <c r="B2332" t="s" s="16">
        <f>CONCATENATE($A2332,C2332,G2332,S2332,R2332)</f>
        <v>2665</v>
      </c>
      <c r="C2332" t="s" s="17">
        <v>37</v>
      </c>
      <c r="D2332" s="18">
        <v>5</v>
      </c>
      <c r="E2332" t="s" s="19">
        <v>2650</v>
      </c>
      <c r="F2332" s="18">
        <v>0</v>
      </c>
      <c r="G2332" s="18">
        <v>0</v>
      </c>
      <c r="H2332" t="s" s="19">
        <v>80</v>
      </c>
      <c r="I2332" t="s" s="19">
        <v>2657</v>
      </c>
      <c r="J2332" s="18">
        <v>13344</v>
      </c>
      <c r="K2332" s="18">
        <v>6682</v>
      </c>
      <c r="L2332" s="18">
        <v>21458</v>
      </c>
      <c r="M2332" s="20">
        <v>21.6605</v>
      </c>
      <c r="N2332" s="18">
        <v>8</v>
      </c>
      <c r="O2332" s="18">
        <v>1</v>
      </c>
      <c r="P2332" s="18">
        <v>3</v>
      </c>
      <c r="Q2332" s="18">
        <v>1</v>
      </c>
      <c r="R2332" s="18">
        <v>5</v>
      </c>
      <c r="S2332" t="s" s="19">
        <v>47</v>
      </c>
      <c r="T2332" s="18">
        <v>0</v>
      </c>
      <c r="U2332" s="18">
        <v>0</v>
      </c>
      <c r="V2332" s="18">
        <v>100000</v>
      </c>
      <c r="W2332" t="s" s="19">
        <v>39</v>
      </c>
    </row>
    <row r="2333" ht="20.05" customHeight="1">
      <c r="A2333" s="15">
        <v>146</v>
      </c>
      <c r="B2333" t="s" s="16">
        <f>CONCATENATE($A2333,C2333,G2333,S2333,R2333)</f>
        <v>2666</v>
      </c>
      <c r="C2333" t="s" s="17">
        <v>31</v>
      </c>
      <c r="D2333" s="18">
        <v>5</v>
      </c>
      <c r="E2333" t="s" s="19">
        <v>2650</v>
      </c>
      <c r="F2333" s="18">
        <v>0</v>
      </c>
      <c r="G2333" s="18">
        <v>1</v>
      </c>
      <c r="H2333" t="s" s="19">
        <v>63</v>
      </c>
      <c r="I2333" t="s" s="19">
        <v>2651</v>
      </c>
      <c r="J2333" s="18">
        <v>15748</v>
      </c>
      <c r="K2333" s="18">
        <v>7898</v>
      </c>
      <c r="L2333" s="18">
        <v>26100</v>
      </c>
      <c r="M2333" s="20">
        <v>1800.42</v>
      </c>
      <c r="N2333" s="18">
        <v>8</v>
      </c>
      <c r="O2333" s="18">
        <v>1</v>
      </c>
      <c r="P2333" t="s" s="19">
        <v>35</v>
      </c>
      <c r="Q2333" t="s" s="19">
        <v>35</v>
      </c>
      <c r="R2333" t="s" s="19">
        <v>35</v>
      </c>
      <c r="S2333" t="s" s="19">
        <v>35</v>
      </c>
      <c r="T2333" t="s" s="19">
        <v>35</v>
      </c>
      <c r="U2333" t="s" s="19">
        <v>35</v>
      </c>
      <c r="V2333" t="s" s="19">
        <v>35</v>
      </c>
      <c r="W2333" t="s" s="19">
        <v>35</v>
      </c>
    </row>
    <row r="2334" ht="20.05" customHeight="1">
      <c r="A2334" s="15">
        <v>146</v>
      </c>
      <c r="B2334" t="s" s="16">
        <f>CONCATENATE($A2334,C2334,G2334,S2334,R2334)</f>
        <v>2667</v>
      </c>
      <c r="C2334" t="s" s="17">
        <v>52</v>
      </c>
      <c r="D2334" s="18">
        <v>5</v>
      </c>
      <c r="E2334" t="s" s="19">
        <v>2650</v>
      </c>
      <c r="F2334" s="18">
        <v>1</v>
      </c>
      <c r="G2334" s="18">
        <v>1</v>
      </c>
      <c r="H2334" t="s" s="19">
        <v>80</v>
      </c>
      <c r="I2334" t="s" s="19">
        <v>1807</v>
      </c>
      <c r="J2334" s="18">
        <v>1936</v>
      </c>
      <c r="K2334" s="18">
        <v>978</v>
      </c>
      <c r="L2334" s="18">
        <v>2058</v>
      </c>
      <c r="M2334" s="20">
        <v>2.22001</v>
      </c>
      <c r="N2334" s="18">
        <v>8</v>
      </c>
      <c r="O2334" s="18">
        <v>1</v>
      </c>
      <c r="P2334" t="s" s="19">
        <v>35</v>
      </c>
      <c r="Q2334" t="s" s="19">
        <v>35</v>
      </c>
      <c r="R2334" t="s" s="19">
        <v>35</v>
      </c>
      <c r="S2334" t="s" s="19">
        <v>35</v>
      </c>
      <c r="T2334" t="s" s="19">
        <v>35</v>
      </c>
      <c r="U2334" t="s" s="19">
        <v>35</v>
      </c>
      <c r="V2334" t="s" s="19">
        <v>35</v>
      </c>
      <c r="W2334" t="s" s="19">
        <v>35</v>
      </c>
    </row>
    <row r="2335" ht="20.05" customHeight="1">
      <c r="A2335" s="15">
        <v>146</v>
      </c>
      <c r="B2335" t="s" s="16">
        <f>CONCATENATE($A2335,C2335,G2335,S2335,R2335)</f>
        <v>2668</v>
      </c>
      <c r="C2335" t="s" s="17">
        <v>37</v>
      </c>
      <c r="D2335" s="18">
        <v>5</v>
      </c>
      <c r="E2335" t="s" s="19">
        <v>2650</v>
      </c>
      <c r="F2335" s="18">
        <v>0</v>
      </c>
      <c r="G2335" s="18">
        <v>1</v>
      </c>
      <c r="H2335" t="s" s="19">
        <v>63</v>
      </c>
      <c r="I2335" t="s" s="19">
        <v>2660</v>
      </c>
      <c r="J2335" s="18">
        <v>11808</v>
      </c>
      <c r="K2335" s="18">
        <v>5914</v>
      </c>
      <c r="L2335" s="18">
        <v>18570</v>
      </c>
      <c r="M2335" s="20">
        <v>1800.22</v>
      </c>
      <c r="N2335" s="18">
        <v>8</v>
      </c>
      <c r="O2335" s="18">
        <v>1</v>
      </c>
      <c r="P2335" s="18">
        <v>2</v>
      </c>
      <c r="Q2335" s="18">
        <v>2</v>
      </c>
      <c r="R2335" s="18">
        <v>3</v>
      </c>
      <c r="S2335" t="s" s="19">
        <v>43</v>
      </c>
      <c r="T2335" s="18">
        <v>0</v>
      </c>
      <c r="U2335" s="18">
        <v>0</v>
      </c>
      <c r="V2335" s="18">
        <v>100000</v>
      </c>
      <c r="W2335" t="s" s="19">
        <v>55</v>
      </c>
    </row>
    <row r="2336" ht="20.05" customHeight="1">
      <c r="A2336" s="15">
        <v>146</v>
      </c>
      <c r="B2336" t="s" s="16">
        <f>CONCATENATE($A2336,C2336,G2336,S2336,R2336)</f>
        <v>2669</v>
      </c>
      <c r="C2336" t="s" s="17">
        <v>57</v>
      </c>
      <c r="D2336" s="18">
        <v>5</v>
      </c>
      <c r="E2336" t="s" s="19">
        <v>2650</v>
      </c>
      <c r="F2336" s="18">
        <v>0</v>
      </c>
      <c r="G2336" s="18">
        <v>0</v>
      </c>
      <c r="H2336" t="s" s="19">
        <v>63</v>
      </c>
      <c r="I2336" t="s" s="19">
        <v>1810</v>
      </c>
      <c r="J2336" s="18">
        <v>19080</v>
      </c>
      <c r="K2336" s="18">
        <v>9550</v>
      </c>
      <c r="L2336" s="18">
        <v>32234</v>
      </c>
      <c r="M2336" s="20">
        <v>1804.98</v>
      </c>
      <c r="N2336" s="18">
        <v>4</v>
      </c>
      <c r="O2336" s="18">
        <v>1</v>
      </c>
      <c r="P2336" t="s" s="19">
        <v>35</v>
      </c>
      <c r="Q2336" t="s" s="19">
        <v>35</v>
      </c>
      <c r="R2336" t="s" s="19">
        <v>35</v>
      </c>
      <c r="S2336" t="s" s="19">
        <v>35</v>
      </c>
      <c r="T2336" t="s" s="19">
        <v>35</v>
      </c>
      <c r="U2336" t="s" s="19">
        <v>35</v>
      </c>
      <c r="V2336" t="s" s="19">
        <v>35</v>
      </c>
      <c r="W2336" t="s" s="19">
        <v>35</v>
      </c>
    </row>
    <row r="2337" ht="20.05" customHeight="1">
      <c r="A2337" s="15">
        <v>146</v>
      </c>
      <c r="B2337" t="s" s="16">
        <f>CONCATENATE($A2337,C2337,G2337,S2337,R2337)</f>
        <v>2670</v>
      </c>
      <c r="C2337" t="s" s="17">
        <v>60</v>
      </c>
      <c r="D2337" s="18">
        <v>5</v>
      </c>
      <c r="E2337" t="s" s="19">
        <v>2650</v>
      </c>
      <c r="F2337" s="18">
        <v>0</v>
      </c>
      <c r="G2337" s="18">
        <v>0</v>
      </c>
      <c r="H2337" t="s" s="19">
        <v>63</v>
      </c>
      <c r="I2337" t="s" s="19">
        <v>1810</v>
      </c>
      <c r="J2337" s="18">
        <v>19080</v>
      </c>
      <c r="K2337" s="18">
        <v>9550</v>
      </c>
      <c r="L2337" s="18">
        <v>32234</v>
      </c>
      <c r="M2337" s="20">
        <v>1800.59</v>
      </c>
      <c r="N2337" s="18">
        <v>4</v>
      </c>
      <c r="O2337" s="18">
        <v>1</v>
      </c>
      <c r="P2337" t="s" s="19">
        <v>35</v>
      </c>
      <c r="Q2337" t="s" s="19">
        <v>35</v>
      </c>
      <c r="R2337" t="s" s="19">
        <v>35</v>
      </c>
      <c r="S2337" t="s" s="19">
        <v>35</v>
      </c>
      <c r="T2337" t="s" s="19">
        <v>35</v>
      </c>
      <c r="U2337" t="s" s="19">
        <v>35</v>
      </c>
      <c r="V2337" t="s" s="19">
        <v>35</v>
      </c>
      <c r="W2337" t="s" s="19">
        <v>35</v>
      </c>
    </row>
    <row r="2338" ht="20.05" customHeight="1">
      <c r="A2338" s="15">
        <v>146</v>
      </c>
      <c r="B2338" t="s" s="16">
        <f>CONCATENATE($A2338,C2338,G2338,S2338,R2338)</f>
        <v>2671</v>
      </c>
      <c r="C2338" t="s" s="17">
        <v>62</v>
      </c>
      <c r="D2338" s="18">
        <v>5</v>
      </c>
      <c r="E2338" t="s" s="19">
        <v>2650</v>
      </c>
      <c r="F2338" s="18">
        <v>0</v>
      </c>
      <c r="G2338" s="18">
        <v>0</v>
      </c>
      <c r="H2338" t="s" s="19">
        <v>63</v>
      </c>
      <c r="I2338" t="s" s="19">
        <v>1810</v>
      </c>
      <c r="J2338" s="18">
        <v>14680</v>
      </c>
      <c r="K2338" s="18">
        <v>7350</v>
      </c>
      <c r="L2338" s="18">
        <v>23864</v>
      </c>
      <c r="M2338" s="20">
        <v>1800.39</v>
      </c>
      <c r="N2338" s="18">
        <v>4</v>
      </c>
      <c r="O2338" s="18">
        <v>1</v>
      </c>
      <c r="P2338" t="s" s="19">
        <v>35</v>
      </c>
      <c r="Q2338" t="s" s="19">
        <v>35</v>
      </c>
      <c r="R2338" t="s" s="19">
        <v>35</v>
      </c>
      <c r="S2338" t="s" s="19">
        <v>35</v>
      </c>
      <c r="T2338" t="s" s="19">
        <v>35</v>
      </c>
      <c r="U2338" t="s" s="19">
        <v>35</v>
      </c>
      <c r="V2338" t="s" s="19">
        <v>35</v>
      </c>
      <c r="W2338" t="s" s="19">
        <v>35</v>
      </c>
    </row>
    <row r="2339" ht="20.05" customHeight="1">
      <c r="A2339" s="15">
        <v>147</v>
      </c>
      <c r="B2339" t="s" s="16">
        <f>CONCATENATE($A2339,C2339,G2339,S2339,R2339)</f>
        <v>2672</v>
      </c>
      <c r="C2339" t="s" s="17">
        <v>31</v>
      </c>
      <c r="D2339" s="18">
        <v>5</v>
      </c>
      <c r="E2339" t="s" s="19">
        <v>2673</v>
      </c>
      <c r="F2339" s="18">
        <v>0</v>
      </c>
      <c r="G2339" s="18">
        <v>0</v>
      </c>
      <c r="H2339" t="s" s="19">
        <v>33</v>
      </c>
      <c r="I2339" t="s" s="19">
        <v>1839</v>
      </c>
      <c r="J2339" s="18">
        <v>8372</v>
      </c>
      <c r="K2339" s="18">
        <v>4196</v>
      </c>
      <c r="L2339" s="18">
        <v>12421</v>
      </c>
      <c r="M2339" s="20">
        <v>0.158689</v>
      </c>
      <c r="N2339" s="18">
        <v>8</v>
      </c>
      <c r="O2339" s="18">
        <v>1</v>
      </c>
      <c r="P2339" t="s" s="19">
        <v>35</v>
      </c>
      <c r="Q2339" t="s" s="19">
        <v>35</v>
      </c>
      <c r="R2339" t="s" s="19">
        <v>35</v>
      </c>
      <c r="S2339" t="s" s="19">
        <v>35</v>
      </c>
      <c r="T2339" t="s" s="19">
        <v>35</v>
      </c>
      <c r="U2339" t="s" s="19">
        <v>35</v>
      </c>
      <c r="V2339" t="s" s="19">
        <v>35</v>
      </c>
      <c r="W2339" t="s" s="19">
        <v>35</v>
      </c>
    </row>
    <row r="2340" ht="20.05" customHeight="1">
      <c r="A2340" s="15">
        <v>147</v>
      </c>
      <c r="B2340" t="s" s="16">
        <f>CONCATENATE($A2340,C2340,G2340,S2340,R2340)</f>
        <v>2674</v>
      </c>
      <c r="C2340" t="s" s="17">
        <v>37</v>
      </c>
      <c r="D2340" s="18">
        <v>5</v>
      </c>
      <c r="E2340" t="s" s="19">
        <v>2673</v>
      </c>
      <c r="F2340" s="18">
        <v>0</v>
      </c>
      <c r="G2340" s="18">
        <v>0</v>
      </c>
      <c r="H2340" t="s" s="19">
        <v>33</v>
      </c>
      <c r="I2340" t="s" s="19">
        <v>1839</v>
      </c>
      <c r="J2340" s="18">
        <v>8372</v>
      </c>
      <c r="K2340" s="18">
        <v>4196</v>
      </c>
      <c r="L2340" s="18">
        <v>12421</v>
      </c>
      <c r="M2340" s="20">
        <v>0.29303</v>
      </c>
      <c r="N2340" s="18">
        <v>8</v>
      </c>
      <c r="O2340" s="18">
        <v>1</v>
      </c>
      <c r="P2340" s="18">
        <v>4</v>
      </c>
      <c r="Q2340" s="18">
        <v>3</v>
      </c>
      <c r="R2340" s="18">
        <v>1</v>
      </c>
      <c r="S2340" t="s" s="19">
        <v>38</v>
      </c>
      <c r="T2340" s="18">
        <v>0</v>
      </c>
      <c r="U2340" s="18">
        <v>0</v>
      </c>
      <c r="V2340" s="18">
        <v>100000</v>
      </c>
      <c r="W2340" t="s" s="19">
        <v>39</v>
      </c>
    </row>
    <row r="2341" ht="20.05" customHeight="1">
      <c r="A2341" s="15">
        <v>147</v>
      </c>
      <c r="B2341" t="s" s="16">
        <f>CONCATENATE($A2341,C2341,G2341,S2341,R2341)</f>
        <v>2675</v>
      </c>
      <c r="C2341" t="s" s="17">
        <v>37</v>
      </c>
      <c r="D2341" s="18">
        <v>5</v>
      </c>
      <c r="E2341" t="s" s="19">
        <v>2673</v>
      </c>
      <c r="F2341" s="18">
        <v>0</v>
      </c>
      <c r="G2341" s="18">
        <v>0</v>
      </c>
      <c r="H2341" t="s" s="19">
        <v>33</v>
      </c>
      <c r="I2341" t="s" s="19">
        <v>1839</v>
      </c>
      <c r="J2341" s="18">
        <v>8372</v>
      </c>
      <c r="K2341" s="18">
        <v>4196</v>
      </c>
      <c r="L2341" s="18">
        <v>12421</v>
      </c>
      <c r="M2341" s="20">
        <v>0.18052</v>
      </c>
      <c r="N2341" s="18">
        <v>8</v>
      </c>
      <c r="O2341" s="18">
        <v>1</v>
      </c>
      <c r="P2341" s="18">
        <v>3</v>
      </c>
      <c r="Q2341" s="18">
        <v>2</v>
      </c>
      <c r="R2341" s="18">
        <v>3</v>
      </c>
      <c r="S2341" t="s" s="19">
        <v>38</v>
      </c>
      <c r="T2341" s="18">
        <v>0</v>
      </c>
      <c r="U2341" s="18">
        <v>0</v>
      </c>
      <c r="V2341" s="18">
        <v>100000</v>
      </c>
      <c r="W2341" t="s" s="19">
        <v>39</v>
      </c>
    </row>
    <row r="2342" ht="20.05" customHeight="1">
      <c r="A2342" s="15">
        <v>147</v>
      </c>
      <c r="B2342" t="s" s="16">
        <f>CONCATENATE($A2342,C2342,G2342,S2342,R2342)</f>
        <v>2676</v>
      </c>
      <c r="C2342" t="s" s="17">
        <v>37</v>
      </c>
      <c r="D2342" s="18">
        <v>5</v>
      </c>
      <c r="E2342" t="s" s="19">
        <v>2673</v>
      </c>
      <c r="F2342" s="18">
        <v>0</v>
      </c>
      <c r="G2342" s="18">
        <v>0</v>
      </c>
      <c r="H2342" t="s" s="19">
        <v>33</v>
      </c>
      <c r="I2342" t="s" s="19">
        <v>1839</v>
      </c>
      <c r="J2342" s="18">
        <v>8372</v>
      </c>
      <c r="K2342" s="18">
        <v>4196</v>
      </c>
      <c r="L2342" s="18">
        <v>12421</v>
      </c>
      <c r="M2342" s="20">
        <v>0.180481</v>
      </c>
      <c r="N2342" s="18">
        <v>8</v>
      </c>
      <c r="O2342" s="18">
        <v>1</v>
      </c>
      <c r="P2342" s="18">
        <v>3</v>
      </c>
      <c r="Q2342" s="18">
        <v>2</v>
      </c>
      <c r="R2342" s="18">
        <v>5</v>
      </c>
      <c r="S2342" t="s" s="19">
        <v>38</v>
      </c>
      <c r="T2342" s="18">
        <v>0</v>
      </c>
      <c r="U2342" s="18">
        <v>0</v>
      </c>
      <c r="V2342" s="18">
        <v>100000</v>
      </c>
      <c r="W2342" t="s" s="19">
        <v>39</v>
      </c>
    </row>
    <row r="2343" ht="20.05" customHeight="1">
      <c r="A2343" s="15">
        <v>147</v>
      </c>
      <c r="B2343" t="s" s="16">
        <f>CONCATENATE($A2343,C2343,G2343,S2343,R2343)</f>
        <v>2677</v>
      </c>
      <c r="C2343" t="s" s="17">
        <v>37</v>
      </c>
      <c r="D2343" s="18">
        <v>5</v>
      </c>
      <c r="E2343" t="s" s="19">
        <v>2673</v>
      </c>
      <c r="F2343" s="18">
        <v>0</v>
      </c>
      <c r="G2343" s="18">
        <v>0</v>
      </c>
      <c r="H2343" t="s" s="19">
        <v>33</v>
      </c>
      <c r="I2343" t="s" s="19">
        <v>1839</v>
      </c>
      <c r="J2343" s="18">
        <v>8372</v>
      </c>
      <c r="K2343" s="18">
        <v>4196</v>
      </c>
      <c r="L2343" s="18">
        <v>12421</v>
      </c>
      <c r="M2343" s="20">
        <v>0.297411</v>
      </c>
      <c r="N2343" s="18">
        <v>8</v>
      </c>
      <c r="O2343" s="18">
        <v>1</v>
      </c>
      <c r="P2343" s="18">
        <v>4</v>
      </c>
      <c r="Q2343" s="18">
        <v>3</v>
      </c>
      <c r="R2343" s="18">
        <v>1</v>
      </c>
      <c r="S2343" t="s" s="19">
        <v>43</v>
      </c>
      <c r="T2343" s="18">
        <v>0</v>
      </c>
      <c r="U2343" s="18">
        <v>0</v>
      </c>
      <c r="V2343" s="18">
        <v>100000</v>
      </c>
      <c r="W2343" t="s" s="19">
        <v>39</v>
      </c>
    </row>
    <row r="2344" ht="20.05" customHeight="1">
      <c r="A2344" s="15">
        <v>147</v>
      </c>
      <c r="B2344" t="s" s="16">
        <f>CONCATENATE($A2344,C2344,G2344,S2344,R2344)</f>
        <v>2678</v>
      </c>
      <c r="C2344" t="s" s="17">
        <v>37</v>
      </c>
      <c r="D2344" s="18">
        <v>5</v>
      </c>
      <c r="E2344" t="s" s="19">
        <v>2673</v>
      </c>
      <c r="F2344" s="18">
        <v>0</v>
      </c>
      <c r="G2344" s="18">
        <v>0</v>
      </c>
      <c r="H2344" t="s" s="19">
        <v>33</v>
      </c>
      <c r="I2344" t="s" s="19">
        <v>1839</v>
      </c>
      <c r="J2344" s="18">
        <v>8372</v>
      </c>
      <c r="K2344" s="18">
        <v>4196</v>
      </c>
      <c r="L2344" s="18">
        <v>12421</v>
      </c>
      <c r="M2344" s="20">
        <v>0.178738</v>
      </c>
      <c r="N2344" s="18">
        <v>8</v>
      </c>
      <c r="O2344" s="18">
        <v>1</v>
      </c>
      <c r="P2344" s="18">
        <v>3</v>
      </c>
      <c r="Q2344" s="18">
        <v>2</v>
      </c>
      <c r="R2344" s="18">
        <v>3</v>
      </c>
      <c r="S2344" t="s" s="19">
        <v>43</v>
      </c>
      <c r="T2344" s="18">
        <v>0</v>
      </c>
      <c r="U2344" s="18">
        <v>0</v>
      </c>
      <c r="V2344" s="18">
        <v>100000</v>
      </c>
      <c r="W2344" t="s" s="19">
        <v>39</v>
      </c>
    </row>
    <row r="2345" ht="20.05" customHeight="1">
      <c r="A2345" s="15">
        <v>147</v>
      </c>
      <c r="B2345" t="s" s="16">
        <f>CONCATENATE($A2345,C2345,G2345,S2345,R2345)</f>
        <v>2679</v>
      </c>
      <c r="C2345" t="s" s="17">
        <v>37</v>
      </c>
      <c r="D2345" s="18">
        <v>5</v>
      </c>
      <c r="E2345" t="s" s="19">
        <v>2673</v>
      </c>
      <c r="F2345" s="18">
        <v>0</v>
      </c>
      <c r="G2345" s="18">
        <v>0</v>
      </c>
      <c r="H2345" t="s" s="19">
        <v>33</v>
      </c>
      <c r="I2345" t="s" s="19">
        <v>1839</v>
      </c>
      <c r="J2345" s="18">
        <v>8372</v>
      </c>
      <c r="K2345" s="18">
        <v>4196</v>
      </c>
      <c r="L2345" s="18">
        <v>12421</v>
      </c>
      <c r="M2345" s="20">
        <v>0.179164</v>
      </c>
      <c r="N2345" s="18">
        <v>8</v>
      </c>
      <c r="O2345" s="18">
        <v>1</v>
      </c>
      <c r="P2345" s="18">
        <v>3</v>
      </c>
      <c r="Q2345" s="18">
        <v>2</v>
      </c>
      <c r="R2345" s="18">
        <v>5</v>
      </c>
      <c r="S2345" t="s" s="19">
        <v>43</v>
      </c>
      <c r="T2345" s="18">
        <v>0</v>
      </c>
      <c r="U2345" s="18">
        <v>0</v>
      </c>
      <c r="V2345" s="18">
        <v>100000</v>
      </c>
      <c r="W2345" t="s" s="19">
        <v>39</v>
      </c>
    </row>
    <row r="2346" ht="20.05" customHeight="1">
      <c r="A2346" s="15">
        <v>147</v>
      </c>
      <c r="B2346" t="s" s="16">
        <f>CONCATENATE($A2346,C2346,G2346,S2346,R2346)</f>
        <v>2680</v>
      </c>
      <c r="C2346" t="s" s="17">
        <v>37</v>
      </c>
      <c r="D2346" s="18">
        <v>5</v>
      </c>
      <c r="E2346" t="s" s="19">
        <v>2673</v>
      </c>
      <c r="F2346" s="18">
        <v>0</v>
      </c>
      <c r="G2346" s="18">
        <v>0</v>
      </c>
      <c r="H2346" t="s" s="19">
        <v>33</v>
      </c>
      <c r="I2346" t="s" s="19">
        <v>1839</v>
      </c>
      <c r="J2346" s="18">
        <v>8372</v>
      </c>
      <c r="K2346" s="18">
        <v>4196</v>
      </c>
      <c r="L2346" s="18">
        <v>12421</v>
      </c>
      <c r="M2346" s="20">
        <v>0.296892</v>
      </c>
      <c r="N2346" s="18">
        <v>8</v>
      </c>
      <c r="O2346" s="18">
        <v>1</v>
      </c>
      <c r="P2346" s="18">
        <v>4</v>
      </c>
      <c r="Q2346" s="18">
        <v>3</v>
      </c>
      <c r="R2346" s="18">
        <v>1</v>
      </c>
      <c r="S2346" t="s" s="19">
        <v>47</v>
      </c>
      <c r="T2346" s="18">
        <v>0</v>
      </c>
      <c r="U2346" s="18">
        <v>0</v>
      </c>
      <c r="V2346" s="18">
        <v>100000</v>
      </c>
      <c r="W2346" t="s" s="19">
        <v>39</v>
      </c>
    </row>
    <row r="2347" ht="20.05" customHeight="1">
      <c r="A2347" s="15">
        <v>147</v>
      </c>
      <c r="B2347" t="s" s="16">
        <f>CONCATENATE($A2347,C2347,G2347,S2347,R2347)</f>
        <v>2681</v>
      </c>
      <c r="C2347" t="s" s="17">
        <v>37</v>
      </c>
      <c r="D2347" s="18">
        <v>5</v>
      </c>
      <c r="E2347" t="s" s="19">
        <v>2673</v>
      </c>
      <c r="F2347" s="18">
        <v>0</v>
      </c>
      <c r="G2347" s="18">
        <v>0</v>
      </c>
      <c r="H2347" t="s" s="19">
        <v>33</v>
      </c>
      <c r="I2347" t="s" s="19">
        <v>1839</v>
      </c>
      <c r="J2347" s="18">
        <v>8372</v>
      </c>
      <c r="K2347" s="18">
        <v>4196</v>
      </c>
      <c r="L2347" s="18">
        <v>12421</v>
      </c>
      <c r="M2347" s="20">
        <v>0.17933</v>
      </c>
      <c r="N2347" s="18">
        <v>8</v>
      </c>
      <c r="O2347" s="18">
        <v>1</v>
      </c>
      <c r="P2347" s="18">
        <v>3</v>
      </c>
      <c r="Q2347" s="18">
        <v>2</v>
      </c>
      <c r="R2347" s="18">
        <v>3</v>
      </c>
      <c r="S2347" t="s" s="19">
        <v>47</v>
      </c>
      <c r="T2347" s="18">
        <v>0</v>
      </c>
      <c r="U2347" s="18">
        <v>0</v>
      </c>
      <c r="V2347" s="18">
        <v>100000</v>
      </c>
      <c r="W2347" t="s" s="19">
        <v>39</v>
      </c>
    </row>
    <row r="2348" ht="20.05" customHeight="1">
      <c r="A2348" s="15">
        <v>147</v>
      </c>
      <c r="B2348" t="s" s="16">
        <f>CONCATENATE($A2348,C2348,G2348,S2348,R2348)</f>
        <v>2682</v>
      </c>
      <c r="C2348" t="s" s="17">
        <v>37</v>
      </c>
      <c r="D2348" s="18">
        <v>5</v>
      </c>
      <c r="E2348" t="s" s="19">
        <v>2673</v>
      </c>
      <c r="F2348" s="18">
        <v>0</v>
      </c>
      <c r="G2348" s="18">
        <v>0</v>
      </c>
      <c r="H2348" t="s" s="19">
        <v>33</v>
      </c>
      <c r="I2348" t="s" s="19">
        <v>1839</v>
      </c>
      <c r="J2348" s="18">
        <v>8372</v>
      </c>
      <c r="K2348" s="18">
        <v>4196</v>
      </c>
      <c r="L2348" s="18">
        <v>12421</v>
      </c>
      <c r="M2348" s="20">
        <v>0.181288</v>
      </c>
      <c r="N2348" s="18">
        <v>8</v>
      </c>
      <c r="O2348" s="18">
        <v>1</v>
      </c>
      <c r="P2348" s="18">
        <v>3</v>
      </c>
      <c r="Q2348" s="18">
        <v>2</v>
      </c>
      <c r="R2348" s="18">
        <v>5</v>
      </c>
      <c r="S2348" t="s" s="19">
        <v>47</v>
      </c>
      <c r="T2348" s="18">
        <v>0</v>
      </c>
      <c r="U2348" s="18">
        <v>0</v>
      </c>
      <c r="V2348" s="18">
        <v>100000</v>
      </c>
      <c r="W2348" t="s" s="19">
        <v>39</v>
      </c>
    </row>
    <row r="2349" ht="20.05" customHeight="1">
      <c r="A2349" s="15">
        <v>147</v>
      </c>
      <c r="B2349" t="s" s="16">
        <f>CONCATENATE($A2349,C2349,G2349,S2349,R2349)</f>
        <v>2683</v>
      </c>
      <c r="C2349" t="s" s="17">
        <v>31</v>
      </c>
      <c r="D2349" s="18">
        <v>5</v>
      </c>
      <c r="E2349" t="s" s="19">
        <v>2673</v>
      </c>
      <c r="F2349" s="18">
        <v>0</v>
      </c>
      <c r="G2349" s="18">
        <v>1</v>
      </c>
      <c r="H2349" t="s" s="19">
        <v>33</v>
      </c>
      <c r="I2349" t="s" s="19">
        <v>1839</v>
      </c>
      <c r="J2349" s="18">
        <v>8384</v>
      </c>
      <c r="K2349" s="18">
        <v>4208</v>
      </c>
      <c r="L2349" s="18">
        <v>12445</v>
      </c>
      <c r="M2349" s="20">
        <v>0.160317</v>
      </c>
      <c r="N2349" s="18">
        <v>8</v>
      </c>
      <c r="O2349" s="18">
        <v>1</v>
      </c>
      <c r="P2349" t="s" s="19">
        <v>35</v>
      </c>
      <c r="Q2349" t="s" s="19">
        <v>35</v>
      </c>
      <c r="R2349" t="s" s="19">
        <v>35</v>
      </c>
      <c r="S2349" t="s" s="19">
        <v>35</v>
      </c>
      <c r="T2349" t="s" s="19">
        <v>35</v>
      </c>
      <c r="U2349" t="s" s="19">
        <v>35</v>
      </c>
      <c r="V2349" t="s" s="19">
        <v>35</v>
      </c>
      <c r="W2349" t="s" s="19">
        <v>35</v>
      </c>
    </row>
    <row r="2350" ht="20.05" customHeight="1">
      <c r="A2350" s="15">
        <v>147</v>
      </c>
      <c r="B2350" t="s" s="16">
        <f>CONCATENATE($A2350,C2350,G2350,S2350,R2350)</f>
        <v>2684</v>
      </c>
      <c r="C2350" t="s" s="17">
        <v>52</v>
      </c>
      <c r="D2350" s="18">
        <v>5</v>
      </c>
      <c r="E2350" t="s" s="19">
        <v>2673</v>
      </c>
      <c r="F2350" s="18">
        <v>0</v>
      </c>
      <c r="G2350" s="18">
        <v>1</v>
      </c>
      <c r="H2350" t="s" s="19">
        <v>33</v>
      </c>
      <c r="I2350" t="s" s="19">
        <v>1807</v>
      </c>
      <c r="J2350" s="18">
        <v>1700</v>
      </c>
      <c r="K2350" s="18">
        <v>860</v>
      </c>
      <c r="L2350" s="18">
        <v>1829</v>
      </c>
      <c r="M2350" s="20">
        <v>0.865831</v>
      </c>
      <c r="N2350" s="18">
        <v>8</v>
      </c>
      <c r="O2350" s="18">
        <v>1</v>
      </c>
      <c r="P2350" t="s" s="19">
        <v>35</v>
      </c>
      <c r="Q2350" t="s" s="19">
        <v>35</v>
      </c>
      <c r="R2350" t="s" s="19">
        <v>35</v>
      </c>
      <c r="S2350" t="s" s="19">
        <v>35</v>
      </c>
      <c r="T2350" t="s" s="19">
        <v>35</v>
      </c>
      <c r="U2350" t="s" s="19">
        <v>35</v>
      </c>
      <c r="V2350" t="s" s="19">
        <v>35</v>
      </c>
      <c r="W2350" t="s" s="19">
        <v>35</v>
      </c>
    </row>
    <row r="2351" ht="20.05" customHeight="1">
      <c r="A2351" s="15">
        <v>147</v>
      </c>
      <c r="B2351" t="s" s="16">
        <f>CONCATENATE($A2351,C2351,G2351,S2351,R2351)</f>
        <v>2685</v>
      </c>
      <c r="C2351" t="s" s="17">
        <v>37</v>
      </c>
      <c r="D2351" s="18">
        <v>5</v>
      </c>
      <c r="E2351" t="s" s="19">
        <v>2673</v>
      </c>
      <c r="F2351" s="18">
        <v>0</v>
      </c>
      <c r="G2351" s="18">
        <v>1</v>
      </c>
      <c r="H2351" t="s" s="19">
        <v>33</v>
      </c>
      <c r="I2351" t="s" s="19">
        <v>1839</v>
      </c>
      <c r="J2351" s="18">
        <v>8372</v>
      </c>
      <c r="K2351" s="18">
        <v>4196</v>
      </c>
      <c r="L2351" s="18">
        <v>12421</v>
      </c>
      <c r="M2351" s="20">
        <v>0.177467</v>
      </c>
      <c r="N2351" s="18">
        <v>8</v>
      </c>
      <c r="O2351" s="18">
        <v>1</v>
      </c>
      <c r="P2351" s="18">
        <v>3</v>
      </c>
      <c r="Q2351" s="18">
        <v>2</v>
      </c>
      <c r="R2351" s="18">
        <v>3</v>
      </c>
      <c r="S2351" t="s" s="19">
        <v>43</v>
      </c>
      <c r="T2351" s="18">
        <v>0</v>
      </c>
      <c r="U2351" s="18">
        <v>0</v>
      </c>
      <c r="V2351" s="18">
        <v>100000</v>
      </c>
      <c r="W2351" t="s" s="19">
        <v>55</v>
      </c>
    </row>
    <row r="2352" ht="20.05" customHeight="1">
      <c r="A2352" s="15">
        <v>147</v>
      </c>
      <c r="B2352" t="s" s="16">
        <f>CONCATENATE($A2352,C2352,G2352,S2352,R2352)</f>
        <v>2686</v>
      </c>
      <c r="C2352" t="s" s="17">
        <v>57</v>
      </c>
      <c r="D2352" s="18">
        <v>5</v>
      </c>
      <c r="E2352" t="s" s="19">
        <v>2673</v>
      </c>
      <c r="F2352" s="18">
        <v>0</v>
      </c>
      <c r="G2352" s="18">
        <v>0</v>
      </c>
      <c r="H2352" t="s" s="19">
        <v>63</v>
      </c>
      <c r="I2352" t="s" s="19">
        <v>1810</v>
      </c>
      <c r="J2352" s="18">
        <v>9116</v>
      </c>
      <c r="K2352" s="18">
        <v>4568</v>
      </c>
      <c r="L2352" s="18">
        <v>13627</v>
      </c>
      <c r="M2352" s="20">
        <v>1801.56</v>
      </c>
      <c r="N2352" s="18">
        <v>4</v>
      </c>
      <c r="O2352" s="18">
        <v>1</v>
      </c>
      <c r="P2352" t="s" s="19">
        <v>35</v>
      </c>
      <c r="Q2352" t="s" s="19">
        <v>35</v>
      </c>
      <c r="R2352" t="s" s="19">
        <v>35</v>
      </c>
      <c r="S2352" t="s" s="19">
        <v>35</v>
      </c>
      <c r="T2352" t="s" s="19">
        <v>35</v>
      </c>
      <c r="U2352" t="s" s="19">
        <v>35</v>
      </c>
      <c r="V2352" t="s" s="19">
        <v>35</v>
      </c>
      <c r="W2352" t="s" s="19">
        <v>35</v>
      </c>
    </row>
    <row r="2353" ht="20.05" customHeight="1">
      <c r="A2353" s="15">
        <v>147</v>
      </c>
      <c r="B2353" t="s" s="16">
        <f>CONCATENATE($A2353,C2353,G2353,S2353,R2353)</f>
        <v>2687</v>
      </c>
      <c r="C2353" t="s" s="17">
        <v>60</v>
      </c>
      <c r="D2353" s="18">
        <v>5</v>
      </c>
      <c r="E2353" t="s" s="19">
        <v>2673</v>
      </c>
      <c r="F2353" s="18">
        <v>0</v>
      </c>
      <c r="G2353" s="18">
        <v>0</v>
      </c>
      <c r="H2353" t="s" s="19">
        <v>63</v>
      </c>
      <c r="I2353" t="s" s="19">
        <v>1810</v>
      </c>
      <c r="J2353" s="18">
        <v>9116</v>
      </c>
      <c r="K2353" s="18">
        <v>4568</v>
      </c>
      <c r="L2353" s="18">
        <v>13627</v>
      </c>
      <c r="M2353" s="20">
        <v>1800.74</v>
      </c>
      <c r="N2353" s="18">
        <v>4</v>
      </c>
      <c r="O2353" s="18">
        <v>1</v>
      </c>
      <c r="P2353" t="s" s="19">
        <v>35</v>
      </c>
      <c r="Q2353" t="s" s="19">
        <v>35</v>
      </c>
      <c r="R2353" t="s" s="19">
        <v>35</v>
      </c>
      <c r="S2353" t="s" s="19">
        <v>35</v>
      </c>
      <c r="T2353" t="s" s="19">
        <v>35</v>
      </c>
      <c r="U2353" t="s" s="19">
        <v>35</v>
      </c>
      <c r="V2353" t="s" s="19">
        <v>35</v>
      </c>
      <c r="W2353" t="s" s="19">
        <v>35</v>
      </c>
    </row>
    <row r="2354" ht="20.05" customHeight="1">
      <c r="A2354" s="15">
        <v>147</v>
      </c>
      <c r="B2354" t="s" s="16">
        <f>CONCATENATE($A2354,C2354,G2354,S2354,R2354)</f>
        <v>2688</v>
      </c>
      <c r="C2354" t="s" s="17">
        <v>62</v>
      </c>
      <c r="D2354" s="18">
        <v>5</v>
      </c>
      <c r="E2354" t="s" s="19">
        <v>2673</v>
      </c>
      <c r="F2354" s="18">
        <v>0</v>
      </c>
      <c r="G2354" s="18">
        <v>0</v>
      </c>
      <c r="H2354" t="s" s="19">
        <v>63</v>
      </c>
      <c r="I2354" t="s" s="19">
        <v>1810</v>
      </c>
      <c r="J2354" s="18">
        <v>14092</v>
      </c>
      <c r="K2354" s="18">
        <v>7056</v>
      </c>
      <c r="L2354" s="18">
        <v>23091</v>
      </c>
      <c r="M2354" s="20">
        <v>1800.32</v>
      </c>
      <c r="N2354" s="18">
        <v>4</v>
      </c>
      <c r="O2354" s="18">
        <v>1</v>
      </c>
      <c r="P2354" t="s" s="19">
        <v>35</v>
      </c>
      <c r="Q2354" t="s" s="19">
        <v>35</v>
      </c>
      <c r="R2354" t="s" s="19">
        <v>35</v>
      </c>
      <c r="S2354" t="s" s="19">
        <v>35</v>
      </c>
      <c r="T2354" t="s" s="19">
        <v>35</v>
      </c>
      <c r="U2354" t="s" s="19">
        <v>35</v>
      </c>
      <c r="V2354" t="s" s="19">
        <v>35</v>
      </c>
      <c r="W2354" t="s" s="19">
        <v>35</v>
      </c>
    </row>
    <row r="2355" ht="20.05" customHeight="1">
      <c r="A2355" s="15">
        <v>148</v>
      </c>
      <c r="B2355" t="s" s="16">
        <f>CONCATENATE($A2355,C2355,G2355,S2355,R2355)</f>
        <v>2689</v>
      </c>
      <c r="C2355" t="s" s="17">
        <v>31</v>
      </c>
      <c r="D2355" s="18">
        <v>5</v>
      </c>
      <c r="E2355" t="s" s="19">
        <v>2421</v>
      </c>
      <c r="F2355" s="18">
        <v>0</v>
      </c>
      <c r="G2355" s="18">
        <v>0</v>
      </c>
      <c r="H2355" t="s" s="19">
        <v>33</v>
      </c>
      <c r="I2355" t="s" s="19">
        <v>2690</v>
      </c>
      <c r="J2355" s="18">
        <v>11064</v>
      </c>
      <c r="K2355" s="18">
        <v>5542</v>
      </c>
      <c r="L2355" s="18">
        <v>16896</v>
      </c>
      <c r="M2355" s="20">
        <v>0.249993</v>
      </c>
      <c r="N2355" s="18">
        <v>8</v>
      </c>
      <c r="O2355" s="18">
        <v>1</v>
      </c>
      <c r="P2355" t="s" s="19">
        <v>35</v>
      </c>
      <c r="Q2355" t="s" s="19">
        <v>35</v>
      </c>
      <c r="R2355" t="s" s="19">
        <v>35</v>
      </c>
      <c r="S2355" t="s" s="19">
        <v>35</v>
      </c>
      <c r="T2355" t="s" s="19">
        <v>35</v>
      </c>
      <c r="U2355" t="s" s="19">
        <v>35</v>
      </c>
      <c r="V2355" t="s" s="19">
        <v>35</v>
      </c>
      <c r="W2355" t="s" s="19">
        <v>35</v>
      </c>
    </row>
    <row r="2356" ht="20.05" customHeight="1">
      <c r="A2356" s="15">
        <v>148</v>
      </c>
      <c r="B2356" t="s" s="16">
        <f>CONCATENATE($A2356,C2356,G2356,S2356,R2356)</f>
        <v>2691</v>
      </c>
      <c r="C2356" t="s" s="17">
        <v>37</v>
      </c>
      <c r="D2356" s="18">
        <v>5</v>
      </c>
      <c r="E2356" t="s" s="19">
        <v>2421</v>
      </c>
      <c r="F2356" s="18">
        <v>0</v>
      </c>
      <c r="G2356" s="18">
        <v>0</v>
      </c>
      <c r="H2356" t="s" s="19">
        <v>33</v>
      </c>
      <c r="I2356" t="s" s="19">
        <v>2690</v>
      </c>
      <c r="J2356" s="18">
        <v>11064</v>
      </c>
      <c r="K2356" s="18">
        <v>5542</v>
      </c>
      <c r="L2356" s="18">
        <v>16896</v>
      </c>
      <c r="M2356" s="20">
        <v>0.621224</v>
      </c>
      <c r="N2356" s="18">
        <v>8</v>
      </c>
      <c r="O2356" s="18">
        <v>1</v>
      </c>
      <c r="P2356" s="18">
        <v>5</v>
      </c>
      <c r="Q2356" s="18">
        <v>4</v>
      </c>
      <c r="R2356" s="18">
        <v>1</v>
      </c>
      <c r="S2356" t="s" s="19">
        <v>38</v>
      </c>
      <c r="T2356" s="18">
        <v>0</v>
      </c>
      <c r="U2356" s="18">
        <v>0</v>
      </c>
      <c r="V2356" s="18">
        <v>100000</v>
      </c>
      <c r="W2356" t="s" s="19">
        <v>39</v>
      </c>
    </row>
    <row r="2357" ht="20.05" customHeight="1">
      <c r="A2357" s="15">
        <v>148</v>
      </c>
      <c r="B2357" t="s" s="16">
        <f>CONCATENATE($A2357,C2357,G2357,S2357,R2357)</f>
        <v>2692</v>
      </c>
      <c r="C2357" t="s" s="17">
        <v>37</v>
      </c>
      <c r="D2357" s="18">
        <v>5</v>
      </c>
      <c r="E2357" t="s" s="19">
        <v>2421</v>
      </c>
      <c r="F2357" s="18">
        <v>0</v>
      </c>
      <c r="G2357" s="18">
        <v>0</v>
      </c>
      <c r="H2357" t="s" s="19">
        <v>33</v>
      </c>
      <c r="I2357" t="s" s="19">
        <v>2690</v>
      </c>
      <c r="J2357" s="18">
        <v>11064</v>
      </c>
      <c r="K2357" s="18">
        <v>5542</v>
      </c>
      <c r="L2357" s="18">
        <v>16896</v>
      </c>
      <c r="M2357" s="20">
        <v>0.276791</v>
      </c>
      <c r="N2357" s="18">
        <v>8</v>
      </c>
      <c r="O2357" s="18">
        <v>1</v>
      </c>
      <c r="P2357" s="18">
        <v>3</v>
      </c>
      <c r="Q2357" s="18">
        <v>2</v>
      </c>
      <c r="R2357" s="18">
        <v>3</v>
      </c>
      <c r="S2357" t="s" s="19">
        <v>38</v>
      </c>
      <c r="T2357" s="18">
        <v>0</v>
      </c>
      <c r="U2357" s="18">
        <v>0</v>
      </c>
      <c r="V2357" s="18">
        <v>100000</v>
      </c>
      <c r="W2357" t="s" s="19">
        <v>39</v>
      </c>
    </row>
    <row r="2358" ht="20.05" customHeight="1">
      <c r="A2358" s="15">
        <v>148</v>
      </c>
      <c r="B2358" t="s" s="16">
        <f>CONCATENATE($A2358,C2358,G2358,S2358,R2358)</f>
        <v>2693</v>
      </c>
      <c r="C2358" t="s" s="17">
        <v>37</v>
      </c>
      <c r="D2358" s="18">
        <v>5</v>
      </c>
      <c r="E2358" t="s" s="19">
        <v>2421</v>
      </c>
      <c r="F2358" s="18">
        <v>0</v>
      </c>
      <c r="G2358" s="18">
        <v>0</v>
      </c>
      <c r="H2358" t="s" s="19">
        <v>33</v>
      </c>
      <c r="I2358" t="s" s="19">
        <v>2690</v>
      </c>
      <c r="J2358" s="18">
        <v>11064</v>
      </c>
      <c r="K2358" s="18">
        <v>5542</v>
      </c>
      <c r="L2358" s="18">
        <v>16896</v>
      </c>
      <c r="M2358" s="20">
        <v>0.273536</v>
      </c>
      <c r="N2358" s="18">
        <v>8</v>
      </c>
      <c r="O2358" s="18">
        <v>1</v>
      </c>
      <c r="P2358" s="18">
        <v>3</v>
      </c>
      <c r="Q2358" s="18">
        <v>2</v>
      </c>
      <c r="R2358" s="18">
        <v>5</v>
      </c>
      <c r="S2358" t="s" s="19">
        <v>38</v>
      </c>
      <c r="T2358" s="18">
        <v>0</v>
      </c>
      <c r="U2358" s="18">
        <v>0</v>
      </c>
      <c r="V2358" s="18">
        <v>100000</v>
      </c>
      <c r="W2358" t="s" s="19">
        <v>39</v>
      </c>
    </row>
    <row r="2359" ht="20.05" customHeight="1">
      <c r="A2359" s="15">
        <v>148</v>
      </c>
      <c r="B2359" t="s" s="16">
        <f>CONCATENATE($A2359,C2359,G2359,S2359,R2359)</f>
        <v>2694</v>
      </c>
      <c r="C2359" t="s" s="17">
        <v>37</v>
      </c>
      <c r="D2359" s="18">
        <v>5</v>
      </c>
      <c r="E2359" t="s" s="19">
        <v>2421</v>
      </c>
      <c r="F2359" s="18">
        <v>0</v>
      </c>
      <c r="G2359" s="18">
        <v>0</v>
      </c>
      <c r="H2359" t="s" s="19">
        <v>33</v>
      </c>
      <c r="I2359" t="s" s="19">
        <v>2690</v>
      </c>
      <c r="J2359" s="18">
        <v>11064</v>
      </c>
      <c r="K2359" s="18">
        <v>5542</v>
      </c>
      <c r="L2359" s="18">
        <v>16896</v>
      </c>
      <c r="M2359" s="20">
        <v>0.620487</v>
      </c>
      <c r="N2359" s="18">
        <v>8</v>
      </c>
      <c r="O2359" s="18">
        <v>1</v>
      </c>
      <c r="P2359" s="18">
        <v>5</v>
      </c>
      <c r="Q2359" s="18">
        <v>4</v>
      </c>
      <c r="R2359" s="18">
        <v>1</v>
      </c>
      <c r="S2359" t="s" s="19">
        <v>43</v>
      </c>
      <c r="T2359" s="18">
        <v>0</v>
      </c>
      <c r="U2359" s="18">
        <v>0</v>
      </c>
      <c r="V2359" s="18">
        <v>100000</v>
      </c>
      <c r="W2359" t="s" s="19">
        <v>39</v>
      </c>
    </row>
    <row r="2360" ht="20.05" customHeight="1">
      <c r="A2360" s="15">
        <v>148</v>
      </c>
      <c r="B2360" t="s" s="16">
        <f>CONCATENATE($A2360,C2360,G2360,S2360,R2360)</f>
        <v>2695</v>
      </c>
      <c r="C2360" t="s" s="17">
        <v>37</v>
      </c>
      <c r="D2360" s="18">
        <v>5</v>
      </c>
      <c r="E2360" t="s" s="19">
        <v>2421</v>
      </c>
      <c r="F2360" s="18">
        <v>0</v>
      </c>
      <c r="G2360" s="18">
        <v>0</v>
      </c>
      <c r="H2360" t="s" s="19">
        <v>33</v>
      </c>
      <c r="I2360" t="s" s="19">
        <v>2690</v>
      </c>
      <c r="J2360" s="18">
        <v>11064</v>
      </c>
      <c r="K2360" s="18">
        <v>5542</v>
      </c>
      <c r="L2360" s="18">
        <v>16896</v>
      </c>
      <c r="M2360" s="20">
        <v>0.273672</v>
      </c>
      <c r="N2360" s="18">
        <v>8</v>
      </c>
      <c r="O2360" s="18">
        <v>1</v>
      </c>
      <c r="P2360" s="18">
        <v>3</v>
      </c>
      <c r="Q2360" s="18">
        <v>2</v>
      </c>
      <c r="R2360" s="18">
        <v>3</v>
      </c>
      <c r="S2360" t="s" s="19">
        <v>43</v>
      </c>
      <c r="T2360" s="18">
        <v>0</v>
      </c>
      <c r="U2360" s="18">
        <v>0</v>
      </c>
      <c r="V2360" s="18">
        <v>100000</v>
      </c>
      <c r="W2360" t="s" s="19">
        <v>39</v>
      </c>
    </row>
    <row r="2361" ht="20.05" customHeight="1">
      <c r="A2361" s="15">
        <v>148</v>
      </c>
      <c r="B2361" t="s" s="16">
        <f>CONCATENATE($A2361,C2361,G2361,S2361,R2361)</f>
        <v>2696</v>
      </c>
      <c r="C2361" t="s" s="17">
        <v>37</v>
      </c>
      <c r="D2361" s="18">
        <v>5</v>
      </c>
      <c r="E2361" t="s" s="19">
        <v>2421</v>
      </c>
      <c r="F2361" s="18">
        <v>0</v>
      </c>
      <c r="G2361" s="18">
        <v>0</v>
      </c>
      <c r="H2361" t="s" s="19">
        <v>33</v>
      </c>
      <c r="I2361" t="s" s="19">
        <v>2690</v>
      </c>
      <c r="J2361" s="18">
        <v>11064</v>
      </c>
      <c r="K2361" s="18">
        <v>5542</v>
      </c>
      <c r="L2361" s="18">
        <v>16896</v>
      </c>
      <c r="M2361" s="20">
        <v>0.275365</v>
      </c>
      <c r="N2361" s="18">
        <v>8</v>
      </c>
      <c r="O2361" s="18">
        <v>1</v>
      </c>
      <c r="P2361" s="18">
        <v>3</v>
      </c>
      <c r="Q2361" s="18">
        <v>2</v>
      </c>
      <c r="R2361" s="18">
        <v>5</v>
      </c>
      <c r="S2361" t="s" s="19">
        <v>43</v>
      </c>
      <c r="T2361" s="18">
        <v>0</v>
      </c>
      <c r="U2361" s="18">
        <v>0</v>
      </c>
      <c r="V2361" s="18">
        <v>100000</v>
      </c>
      <c r="W2361" t="s" s="19">
        <v>39</v>
      </c>
    </row>
    <row r="2362" ht="20.05" customHeight="1">
      <c r="A2362" s="15">
        <v>148</v>
      </c>
      <c r="B2362" t="s" s="16">
        <f>CONCATENATE($A2362,C2362,G2362,S2362,R2362)</f>
        <v>2697</v>
      </c>
      <c r="C2362" t="s" s="17">
        <v>37</v>
      </c>
      <c r="D2362" s="18">
        <v>5</v>
      </c>
      <c r="E2362" t="s" s="19">
        <v>2421</v>
      </c>
      <c r="F2362" s="18">
        <v>0</v>
      </c>
      <c r="G2362" s="18">
        <v>0</v>
      </c>
      <c r="H2362" t="s" s="19">
        <v>33</v>
      </c>
      <c r="I2362" t="s" s="19">
        <v>2690</v>
      </c>
      <c r="J2362" s="18">
        <v>11064</v>
      </c>
      <c r="K2362" s="18">
        <v>5542</v>
      </c>
      <c r="L2362" s="18">
        <v>16896</v>
      </c>
      <c r="M2362" s="20">
        <v>0.623647</v>
      </c>
      <c r="N2362" s="18">
        <v>8</v>
      </c>
      <c r="O2362" s="18">
        <v>1</v>
      </c>
      <c r="P2362" s="18">
        <v>5</v>
      </c>
      <c r="Q2362" s="18">
        <v>4</v>
      </c>
      <c r="R2362" s="18">
        <v>1</v>
      </c>
      <c r="S2362" t="s" s="19">
        <v>47</v>
      </c>
      <c r="T2362" s="18">
        <v>0</v>
      </c>
      <c r="U2362" s="18">
        <v>0</v>
      </c>
      <c r="V2362" s="18">
        <v>100000</v>
      </c>
      <c r="W2362" t="s" s="19">
        <v>39</v>
      </c>
    </row>
    <row r="2363" ht="20.05" customHeight="1">
      <c r="A2363" s="15">
        <v>148</v>
      </c>
      <c r="B2363" t="s" s="16">
        <f>CONCATENATE($A2363,C2363,G2363,S2363,R2363)</f>
        <v>2698</v>
      </c>
      <c r="C2363" t="s" s="17">
        <v>37</v>
      </c>
      <c r="D2363" s="18">
        <v>5</v>
      </c>
      <c r="E2363" t="s" s="19">
        <v>2421</v>
      </c>
      <c r="F2363" s="18">
        <v>0</v>
      </c>
      <c r="G2363" s="18">
        <v>0</v>
      </c>
      <c r="H2363" t="s" s="19">
        <v>33</v>
      </c>
      <c r="I2363" t="s" s="19">
        <v>2690</v>
      </c>
      <c r="J2363" s="18">
        <v>11064</v>
      </c>
      <c r="K2363" s="18">
        <v>5542</v>
      </c>
      <c r="L2363" s="18">
        <v>16896</v>
      </c>
      <c r="M2363" s="20">
        <v>0.274272</v>
      </c>
      <c r="N2363" s="18">
        <v>8</v>
      </c>
      <c r="O2363" s="18">
        <v>1</v>
      </c>
      <c r="P2363" s="18">
        <v>3</v>
      </c>
      <c r="Q2363" s="18">
        <v>2</v>
      </c>
      <c r="R2363" s="18">
        <v>3</v>
      </c>
      <c r="S2363" t="s" s="19">
        <v>47</v>
      </c>
      <c r="T2363" s="18">
        <v>0</v>
      </c>
      <c r="U2363" s="18">
        <v>0</v>
      </c>
      <c r="V2363" s="18">
        <v>100000</v>
      </c>
      <c r="W2363" t="s" s="19">
        <v>39</v>
      </c>
    </row>
    <row r="2364" ht="20.05" customHeight="1">
      <c r="A2364" s="15">
        <v>148</v>
      </c>
      <c r="B2364" t="s" s="16">
        <f>CONCATENATE($A2364,C2364,G2364,S2364,R2364)</f>
        <v>2699</v>
      </c>
      <c r="C2364" t="s" s="17">
        <v>37</v>
      </c>
      <c r="D2364" s="18">
        <v>5</v>
      </c>
      <c r="E2364" t="s" s="19">
        <v>2421</v>
      </c>
      <c r="F2364" s="18">
        <v>0</v>
      </c>
      <c r="G2364" s="18">
        <v>0</v>
      </c>
      <c r="H2364" t="s" s="19">
        <v>33</v>
      </c>
      <c r="I2364" t="s" s="19">
        <v>2690</v>
      </c>
      <c r="J2364" s="18">
        <v>11064</v>
      </c>
      <c r="K2364" s="18">
        <v>5542</v>
      </c>
      <c r="L2364" s="18">
        <v>16896</v>
      </c>
      <c r="M2364" s="20">
        <v>0.273796</v>
      </c>
      <c r="N2364" s="18">
        <v>8</v>
      </c>
      <c r="O2364" s="18">
        <v>1</v>
      </c>
      <c r="P2364" s="18">
        <v>3</v>
      </c>
      <c r="Q2364" s="18">
        <v>2</v>
      </c>
      <c r="R2364" s="18">
        <v>5</v>
      </c>
      <c r="S2364" t="s" s="19">
        <v>47</v>
      </c>
      <c r="T2364" s="18">
        <v>0</v>
      </c>
      <c r="U2364" s="18">
        <v>0</v>
      </c>
      <c r="V2364" s="18">
        <v>100000</v>
      </c>
      <c r="W2364" t="s" s="19">
        <v>39</v>
      </c>
    </row>
    <row r="2365" ht="20.05" customHeight="1">
      <c r="A2365" s="15">
        <v>148</v>
      </c>
      <c r="B2365" t="s" s="16">
        <f>CONCATENATE($A2365,C2365,G2365,S2365,R2365)</f>
        <v>2700</v>
      </c>
      <c r="C2365" t="s" s="17">
        <v>31</v>
      </c>
      <c r="D2365" s="18">
        <v>5</v>
      </c>
      <c r="E2365" t="s" s="19">
        <v>2421</v>
      </c>
      <c r="F2365" s="18">
        <v>0</v>
      </c>
      <c r="G2365" s="18">
        <v>1</v>
      </c>
      <c r="H2365" t="s" s="19">
        <v>33</v>
      </c>
      <c r="I2365" t="s" s="19">
        <v>2690</v>
      </c>
      <c r="J2365" s="18">
        <v>11079</v>
      </c>
      <c r="K2365" s="18">
        <v>5557</v>
      </c>
      <c r="L2365" s="18">
        <v>16926</v>
      </c>
      <c r="M2365" s="20">
        <v>0.254792</v>
      </c>
      <c r="N2365" s="18">
        <v>8</v>
      </c>
      <c r="O2365" s="18">
        <v>1</v>
      </c>
      <c r="P2365" t="s" s="19">
        <v>35</v>
      </c>
      <c r="Q2365" t="s" s="19">
        <v>35</v>
      </c>
      <c r="R2365" t="s" s="19">
        <v>35</v>
      </c>
      <c r="S2365" t="s" s="19">
        <v>35</v>
      </c>
      <c r="T2365" t="s" s="19">
        <v>35</v>
      </c>
      <c r="U2365" t="s" s="19">
        <v>35</v>
      </c>
      <c r="V2365" t="s" s="19">
        <v>35</v>
      </c>
      <c r="W2365" t="s" s="19">
        <v>35</v>
      </c>
    </row>
    <row r="2366" ht="20.05" customHeight="1">
      <c r="A2366" s="15">
        <v>148</v>
      </c>
      <c r="B2366" t="s" s="16">
        <f>CONCATENATE($A2366,C2366,G2366,S2366,R2366)</f>
        <v>2701</v>
      </c>
      <c r="C2366" t="s" s="17">
        <v>52</v>
      </c>
      <c r="D2366" s="18">
        <v>5</v>
      </c>
      <c r="E2366" t="s" s="19">
        <v>2421</v>
      </c>
      <c r="F2366" s="18">
        <v>0</v>
      </c>
      <c r="G2366" s="18">
        <v>1</v>
      </c>
      <c r="H2366" t="s" s="19">
        <v>33</v>
      </c>
      <c r="I2366" t="s" s="19">
        <v>1807</v>
      </c>
      <c r="J2366" s="18">
        <v>2028</v>
      </c>
      <c r="K2366" s="18">
        <v>1024</v>
      </c>
      <c r="L2366" s="18">
        <v>2195</v>
      </c>
      <c r="M2366" s="20">
        <v>2.75021</v>
      </c>
      <c r="N2366" s="18">
        <v>8</v>
      </c>
      <c r="O2366" s="18">
        <v>1</v>
      </c>
      <c r="P2366" t="s" s="19">
        <v>35</v>
      </c>
      <c r="Q2366" t="s" s="19">
        <v>35</v>
      </c>
      <c r="R2366" t="s" s="19">
        <v>35</v>
      </c>
      <c r="S2366" t="s" s="19">
        <v>35</v>
      </c>
      <c r="T2366" t="s" s="19">
        <v>35</v>
      </c>
      <c r="U2366" t="s" s="19">
        <v>35</v>
      </c>
      <c r="V2366" t="s" s="19">
        <v>35</v>
      </c>
      <c r="W2366" t="s" s="19">
        <v>35</v>
      </c>
    </row>
    <row r="2367" ht="20.05" customHeight="1">
      <c r="A2367" s="15">
        <v>148</v>
      </c>
      <c r="B2367" t="s" s="16">
        <f>CONCATENATE($A2367,C2367,G2367,S2367,R2367)</f>
        <v>2702</v>
      </c>
      <c r="C2367" t="s" s="17">
        <v>37</v>
      </c>
      <c r="D2367" s="18">
        <v>5</v>
      </c>
      <c r="E2367" t="s" s="19">
        <v>2421</v>
      </c>
      <c r="F2367" s="18">
        <v>0</v>
      </c>
      <c r="G2367" s="18">
        <v>1</v>
      </c>
      <c r="H2367" t="s" s="19">
        <v>33</v>
      </c>
      <c r="I2367" t="s" s="19">
        <v>2690</v>
      </c>
      <c r="J2367" s="18">
        <v>11064</v>
      </c>
      <c r="K2367" s="18">
        <v>5542</v>
      </c>
      <c r="L2367" s="18">
        <v>16896</v>
      </c>
      <c r="M2367" s="20">
        <v>0.275707</v>
      </c>
      <c r="N2367" s="18">
        <v>8</v>
      </c>
      <c r="O2367" s="18">
        <v>1</v>
      </c>
      <c r="P2367" s="18">
        <v>3</v>
      </c>
      <c r="Q2367" s="18">
        <v>2</v>
      </c>
      <c r="R2367" s="18">
        <v>3</v>
      </c>
      <c r="S2367" t="s" s="19">
        <v>43</v>
      </c>
      <c r="T2367" s="18">
        <v>0</v>
      </c>
      <c r="U2367" s="18">
        <v>0</v>
      </c>
      <c r="V2367" s="18">
        <v>100000</v>
      </c>
      <c r="W2367" t="s" s="19">
        <v>55</v>
      </c>
    </row>
    <row r="2368" ht="20.05" customHeight="1">
      <c r="A2368" s="15">
        <v>148</v>
      </c>
      <c r="B2368" t="s" s="16">
        <f>CONCATENATE($A2368,C2368,G2368,S2368,R2368)</f>
        <v>2703</v>
      </c>
      <c r="C2368" t="s" s="17">
        <v>57</v>
      </c>
      <c r="D2368" s="18">
        <v>5</v>
      </c>
      <c r="E2368" t="s" s="19">
        <v>2421</v>
      </c>
      <c r="F2368" s="18">
        <v>0</v>
      </c>
      <c r="G2368" s="18">
        <v>0</v>
      </c>
      <c r="H2368" t="s" s="19">
        <v>80</v>
      </c>
      <c r="I2368" t="s" s="19">
        <v>1810</v>
      </c>
      <c r="J2368" s="18">
        <v>18912</v>
      </c>
      <c r="K2368" s="18">
        <v>9466</v>
      </c>
      <c r="L2368" s="18">
        <v>31698</v>
      </c>
      <c r="M2368" s="20">
        <v>18.9246</v>
      </c>
      <c r="N2368" s="18">
        <v>4</v>
      </c>
      <c r="O2368" s="18">
        <v>1</v>
      </c>
      <c r="P2368" t="s" s="19">
        <v>35</v>
      </c>
      <c r="Q2368" t="s" s="19">
        <v>35</v>
      </c>
      <c r="R2368" t="s" s="19">
        <v>35</v>
      </c>
      <c r="S2368" t="s" s="19">
        <v>35</v>
      </c>
      <c r="T2368" t="s" s="19">
        <v>35</v>
      </c>
      <c r="U2368" t="s" s="19">
        <v>35</v>
      </c>
      <c r="V2368" t="s" s="19">
        <v>35</v>
      </c>
      <c r="W2368" t="s" s="19">
        <v>35</v>
      </c>
    </row>
    <row r="2369" ht="20.05" customHeight="1">
      <c r="A2369" s="15">
        <v>148</v>
      </c>
      <c r="B2369" t="s" s="16">
        <f>CONCATENATE($A2369,C2369,G2369,S2369,R2369)</f>
        <v>2704</v>
      </c>
      <c r="C2369" t="s" s="17">
        <v>60</v>
      </c>
      <c r="D2369" s="18">
        <v>5</v>
      </c>
      <c r="E2369" t="s" s="19">
        <v>2421</v>
      </c>
      <c r="F2369" s="18">
        <v>0</v>
      </c>
      <c r="G2369" s="18">
        <v>0</v>
      </c>
      <c r="H2369" t="s" s="19">
        <v>80</v>
      </c>
      <c r="I2369" t="s" s="19">
        <v>1810</v>
      </c>
      <c r="J2369" s="18">
        <v>19704</v>
      </c>
      <c r="K2369" s="18">
        <v>9862</v>
      </c>
      <c r="L2369" s="18">
        <v>33114</v>
      </c>
      <c r="M2369" s="20">
        <v>13.3577</v>
      </c>
      <c r="N2369" s="18">
        <v>4</v>
      </c>
      <c r="O2369" s="18">
        <v>1</v>
      </c>
      <c r="P2369" t="s" s="19">
        <v>35</v>
      </c>
      <c r="Q2369" t="s" s="19">
        <v>35</v>
      </c>
      <c r="R2369" t="s" s="19">
        <v>35</v>
      </c>
      <c r="S2369" t="s" s="19">
        <v>35</v>
      </c>
      <c r="T2369" t="s" s="19">
        <v>35</v>
      </c>
      <c r="U2369" t="s" s="19">
        <v>35</v>
      </c>
      <c r="V2369" t="s" s="19">
        <v>35</v>
      </c>
      <c r="W2369" t="s" s="19">
        <v>35</v>
      </c>
    </row>
    <row r="2370" ht="20.05" customHeight="1">
      <c r="A2370" s="15">
        <v>148</v>
      </c>
      <c r="B2370" t="s" s="16">
        <f>CONCATENATE($A2370,C2370,G2370,S2370,R2370)</f>
        <v>2705</v>
      </c>
      <c r="C2370" t="s" s="17">
        <v>62</v>
      </c>
      <c r="D2370" s="18">
        <v>5</v>
      </c>
      <c r="E2370" t="s" s="19">
        <v>2421</v>
      </c>
      <c r="F2370" s="18">
        <v>0</v>
      </c>
      <c r="G2370" s="18">
        <v>0</v>
      </c>
      <c r="H2370" t="s" s="19">
        <v>80</v>
      </c>
      <c r="I2370" t="s" s="19">
        <v>1810</v>
      </c>
      <c r="J2370" s="18">
        <v>17368</v>
      </c>
      <c r="K2370" s="18">
        <v>8694</v>
      </c>
      <c r="L2370" s="18">
        <v>28752</v>
      </c>
      <c r="M2370" s="20">
        <v>165.505</v>
      </c>
      <c r="N2370" s="18">
        <v>4</v>
      </c>
      <c r="O2370" s="18">
        <v>1</v>
      </c>
      <c r="P2370" t="s" s="19">
        <v>35</v>
      </c>
      <c r="Q2370" t="s" s="19">
        <v>35</v>
      </c>
      <c r="R2370" t="s" s="19">
        <v>35</v>
      </c>
      <c r="S2370" t="s" s="19">
        <v>35</v>
      </c>
      <c r="T2370" t="s" s="19">
        <v>35</v>
      </c>
      <c r="U2370" t="s" s="19">
        <v>35</v>
      </c>
      <c r="V2370" t="s" s="19">
        <v>35</v>
      </c>
      <c r="W2370" t="s" s="19">
        <v>35</v>
      </c>
    </row>
    <row r="2371" ht="20.05" customHeight="1">
      <c r="A2371" s="15">
        <v>149</v>
      </c>
      <c r="B2371" t="s" s="16">
        <f>CONCATENATE($A2371,C2371,G2371,S2371,R2371)</f>
        <v>2706</v>
      </c>
      <c r="C2371" t="s" s="17">
        <v>31</v>
      </c>
      <c r="D2371" s="18">
        <v>5</v>
      </c>
      <c r="E2371" t="s" s="19">
        <v>2707</v>
      </c>
      <c r="F2371" s="18">
        <v>0</v>
      </c>
      <c r="G2371" s="18">
        <v>0</v>
      </c>
      <c r="H2371" t="s" s="19">
        <v>33</v>
      </c>
      <c r="I2371" t="s" s="19">
        <v>2708</v>
      </c>
      <c r="J2371" s="18">
        <v>7536</v>
      </c>
      <c r="K2371" s="18">
        <v>3778</v>
      </c>
      <c r="L2371" s="18">
        <v>11214</v>
      </c>
      <c r="M2371" s="20">
        <v>0.132006</v>
      </c>
      <c r="N2371" s="18">
        <v>8</v>
      </c>
      <c r="O2371" s="18">
        <v>1</v>
      </c>
      <c r="P2371" t="s" s="19">
        <v>35</v>
      </c>
      <c r="Q2371" t="s" s="19">
        <v>35</v>
      </c>
      <c r="R2371" t="s" s="19">
        <v>35</v>
      </c>
      <c r="S2371" t="s" s="19">
        <v>35</v>
      </c>
      <c r="T2371" t="s" s="19">
        <v>35</v>
      </c>
      <c r="U2371" t="s" s="19">
        <v>35</v>
      </c>
      <c r="V2371" t="s" s="19">
        <v>35</v>
      </c>
      <c r="W2371" t="s" s="19">
        <v>35</v>
      </c>
    </row>
    <row r="2372" ht="20.05" customHeight="1">
      <c r="A2372" s="15">
        <v>149</v>
      </c>
      <c r="B2372" t="s" s="16">
        <f>CONCATENATE($A2372,C2372,G2372,S2372,R2372)</f>
        <v>2709</v>
      </c>
      <c r="C2372" t="s" s="17">
        <v>37</v>
      </c>
      <c r="D2372" s="18">
        <v>5</v>
      </c>
      <c r="E2372" t="s" s="19">
        <v>2707</v>
      </c>
      <c r="F2372" s="18">
        <v>0</v>
      </c>
      <c r="G2372" s="18">
        <v>0</v>
      </c>
      <c r="H2372" t="s" s="19">
        <v>33</v>
      </c>
      <c r="I2372" t="s" s="19">
        <v>2708</v>
      </c>
      <c r="J2372" s="18">
        <v>7536</v>
      </c>
      <c r="K2372" s="18">
        <v>3778</v>
      </c>
      <c r="L2372" s="18">
        <v>11214</v>
      </c>
      <c r="M2372" s="20">
        <v>0.349769</v>
      </c>
      <c r="N2372" s="18">
        <v>8</v>
      </c>
      <c r="O2372" s="18">
        <v>1</v>
      </c>
      <c r="P2372" s="18">
        <v>5</v>
      </c>
      <c r="Q2372" s="18">
        <v>4</v>
      </c>
      <c r="R2372" s="18">
        <v>1</v>
      </c>
      <c r="S2372" t="s" s="19">
        <v>38</v>
      </c>
      <c r="T2372" s="18">
        <v>0</v>
      </c>
      <c r="U2372" s="18">
        <v>0</v>
      </c>
      <c r="V2372" s="18">
        <v>100000</v>
      </c>
      <c r="W2372" t="s" s="19">
        <v>39</v>
      </c>
    </row>
    <row r="2373" ht="20.05" customHeight="1">
      <c r="A2373" s="15">
        <v>149</v>
      </c>
      <c r="B2373" t="s" s="16">
        <f>CONCATENATE($A2373,C2373,G2373,S2373,R2373)</f>
        <v>2710</v>
      </c>
      <c r="C2373" t="s" s="17">
        <v>37</v>
      </c>
      <c r="D2373" s="18">
        <v>5</v>
      </c>
      <c r="E2373" t="s" s="19">
        <v>2707</v>
      </c>
      <c r="F2373" s="18">
        <v>0</v>
      </c>
      <c r="G2373" s="18">
        <v>0</v>
      </c>
      <c r="H2373" t="s" s="19">
        <v>33</v>
      </c>
      <c r="I2373" t="s" s="19">
        <v>2708</v>
      </c>
      <c r="J2373" s="18">
        <v>7536</v>
      </c>
      <c r="K2373" s="18">
        <v>3778</v>
      </c>
      <c r="L2373" s="18">
        <v>11214</v>
      </c>
      <c r="M2373" s="20">
        <v>0.151919</v>
      </c>
      <c r="N2373" s="18">
        <v>8</v>
      </c>
      <c r="O2373" s="18">
        <v>1</v>
      </c>
      <c r="P2373" s="18">
        <v>3</v>
      </c>
      <c r="Q2373" s="18">
        <v>2</v>
      </c>
      <c r="R2373" s="18">
        <v>3</v>
      </c>
      <c r="S2373" t="s" s="19">
        <v>38</v>
      </c>
      <c r="T2373" s="18">
        <v>0</v>
      </c>
      <c r="U2373" s="18">
        <v>0</v>
      </c>
      <c r="V2373" s="18">
        <v>100000</v>
      </c>
      <c r="W2373" t="s" s="19">
        <v>39</v>
      </c>
    </row>
    <row r="2374" ht="20.05" customHeight="1">
      <c r="A2374" s="15">
        <v>149</v>
      </c>
      <c r="B2374" t="s" s="16">
        <f>CONCATENATE($A2374,C2374,G2374,S2374,R2374)</f>
        <v>2711</v>
      </c>
      <c r="C2374" t="s" s="17">
        <v>37</v>
      </c>
      <c r="D2374" s="18">
        <v>5</v>
      </c>
      <c r="E2374" t="s" s="19">
        <v>2707</v>
      </c>
      <c r="F2374" s="18">
        <v>0</v>
      </c>
      <c r="G2374" s="18">
        <v>0</v>
      </c>
      <c r="H2374" t="s" s="19">
        <v>33</v>
      </c>
      <c r="I2374" t="s" s="19">
        <v>2708</v>
      </c>
      <c r="J2374" s="18">
        <v>7536</v>
      </c>
      <c r="K2374" s="18">
        <v>3778</v>
      </c>
      <c r="L2374" s="18">
        <v>11214</v>
      </c>
      <c r="M2374" s="20">
        <v>0.152309</v>
      </c>
      <c r="N2374" s="18">
        <v>8</v>
      </c>
      <c r="O2374" s="18">
        <v>1</v>
      </c>
      <c r="P2374" s="18">
        <v>3</v>
      </c>
      <c r="Q2374" s="18">
        <v>2</v>
      </c>
      <c r="R2374" s="18">
        <v>5</v>
      </c>
      <c r="S2374" t="s" s="19">
        <v>38</v>
      </c>
      <c r="T2374" s="18">
        <v>0</v>
      </c>
      <c r="U2374" s="18">
        <v>0</v>
      </c>
      <c r="V2374" s="18">
        <v>100000</v>
      </c>
      <c r="W2374" t="s" s="19">
        <v>39</v>
      </c>
    </row>
    <row r="2375" ht="20.05" customHeight="1">
      <c r="A2375" s="15">
        <v>149</v>
      </c>
      <c r="B2375" t="s" s="16">
        <f>CONCATENATE($A2375,C2375,G2375,S2375,R2375)</f>
        <v>2712</v>
      </c>
      <c r="C2375" t="s" s="17">
        <v>37</v>
      </c>
      <c r="D2375" s="18">
        <v>5</v>
      </c>
      <c r="E2375" t="s" s="19">
        <v>2707</v>
      </c>
      <c r="F2375" s="18">
        <v>0</v>
      </c>
      <c r="G2375" s="18">
        <v>0</v>
      </c>
      <c r="H2375" t="s" s="19">
        <v>33</v>
      </c>
      <c r="I2375" t="s" s="19">
        <v>2708</v>
      </c>
      <c r="J2375" s="18">
        <v>7536</v>
      </c>
      <c r="K2375" s="18">
        <v>3778</v>
      </c>
      <c r="L2375" s="18">
        <v>11214</v>
      </c>
      <c r="M2375" s="20">
        <v>0.351981</v>
      </c>
      <c r="N2375" s="18">
        <v>8</v>
      </c>
      <c r="O2375" s="18">
        <v>1</v>
      </c>
      <c r="P2375" s="18">
        <v>5</v>
      </c>
      <c r="Q2375" s="18">
        <v>4</v>
      </c>
      <c r="R2375" s="18">
        <v>1</v>
      </c>
      <c r="S2375" t="s" s="19">
        <v>43</v>
      </c>
      <c r="T2375" s="18">
        <v>0</v>
      </c>
      <c r="U2375" s="18">
        <v>0</v>
      </c>
      <c r="V2375" s="18">
        <v>100000</v>
      </c>
      <c r="W2375" t="s" s="19">
        <v>39</v>
      </c>
    </row>
    <row r="2376" ht="20.05" customHeight="1">
      <c r="A2376" s="15">
        <v>149</v>
      </c>
      <c r="B2376" t="s" s="16">
        <f>CONCATENATE($A2376,C2376,G2376,S2376,R2376)</f>
        <v>2713</v>
      </c>
      <c r="C2376" t="s" s="17">
        <v>37</v>
      </c>
      <c r="D2376" s="18">
        <v>5</v>
      </c>
      <c r="E2376" t="s" s="19">
        <v>2707</v>
      </c>
      <c r="F2376" s="18">
        <v>0</v>
      </c>
      <c r="G2376" s="18">
        <v>0</v>
      </c>
      <c r="H2376" t="s" s="19">
        <v>33</v>
      </c>
      <c r="I2376" t="s" s="19">
        <v>2708</v>
      </c>
      <c r="J2376" s="18">
        <v>7536</v>
      </c>
      <c r="K2376" s="18">
        <v>3778</v>
      </c>
      <c r="L2376" s="18">
        <v>11214</v>
      </c>
      <c r="M2376" s="20">
        <v>0.151435</v>
      </c>
      <c r="N2376" s="18">
        <v>8</v>
      </c>
      <c r="O2376" s="18">
        <v>1</v>
      </c>
      <c r="P2376" s="18">
        <v>3</v>
      </c>
      <c r="Q2376" s="18">
        <v>2</v>
      </c>
      <c r="R2376" s="18">
        <v>3</v>
      </c>
      <c r="S2376" t="s" s="19">
        <v>43</v>
      </c>
      <c r="T2376" s="18">
        <v>0</v>
      </c>
      <c r="U2376" s="18">
        <v>0</v>
      </c>
      <c r="V2376" s="18">
        <v>100000</v>
      </c>
      <c r="W2376" t="s" s="19">
        <v>39</v>
      </c>
    </row>
    <row r="2377" ht="20.05" customHeight="1">
      <c r="A2377" s="15">
        <v>149</v>
      </c>
      <c r="B2377" t="s" s="16">
        <f>CONCATENATE($A2377,C2377,G2377,S2377,R2377)</f>
        <v>2714</v>
      </c>
      <c r="C2377" t="s" s="17">
        <v>37</v>
      </c>
      <c r="D2377" s="18">
        <v>5</v>
      </c>
      <c r="E2377" t="s" s="19">
        <v>2707</v>
      </c>
      <c r="F2377" s="18">
        <v>0</v>
      </c>
      <c r="G2377" s="18">
        <v>0</v>
      </c>
      <c r="H2377" t="s" s="19">
        <v>33</v>
      </c>
      <c r="I2377" t="s" s="19">
        <v>2708</v>
      </c>
      <c r="J2377" s="18">
        <v>7536</v>
      </c>
      <c r="K2377" s="18">
        <v>3778</v>
      </c>
      <c r="L2377" s="18">
        <v>11214</v>
      </c>
      <c r="M2377" s="20">
        <v>0.153263</v>
      </c>
      <c r="N2377" s="18">
        <v>8</v>
      </c>
      <c r="O2377" s="18">
        <v>1</v>
      </c>
      <c r="P2377" s="18">
        <v>3</v>
      </c>
      <c r="Q2377" s="18">
        <v>2</v>
      </c>
      <c r="R2377" s="18">
        <v>5</v>
      </c>
      <c r="S2377" t="s" s="19">
        <v>43</v>
      </c>
      <c r="T2377" s="18">
        <v>0</v>
      </c>
      <c r="U2377" s="18">
        <v>0</v>
      </c>
      <c r="V2377" s="18">
        <v>100000</v>
      </c>
      <c r="W2377" t="s" s="19">
        <v>39</v>
      </c>
    </row>
    <row r="2378" ht="20.05" customHeight="1">
      <c r="A2378" s="15">
        <v>149</v>
      </c>
      <c r="B2378" t="s" s="16">
        <f>CONCATENATE($A2378,C2378,G2378,S2378,R2378)</f>
        <v>2715</v>
      </c>
      <c r="C2378" t="s" s="17">
        <v>37</v>
      </c>
      <c r="D2378" s="18">
        <v>5</v>
      </c>
      <c r="E2378" t="s" s="19">
        <v>2707</v>
      </c>
      <c r="F2378" s="18">
        <v>0</v>
      </c>
      <c r="G2378" s="18">
        <v>0</v>
      </c>
      <c r="H2378" t="s" s="19">
        <v>33</v>
      </c>
      <c r="I2378" t="s" s="19">
        <v>2708</v>
      </c>
      <c r="J2378" s="18">
        <v>7536</v>
      </c>
      <c r="K2378" s="18">
        <v>3778</v>
      </c>
      <c r="L2378" s="18">
        <v>11214</v>
      </c>
      <c r="M2378" s="20">
        <v>0.345959</v>
      </c>
      <c r="N2378" s="18">
        <v>8</v>
      </c>
      <c r="O2378" s="18">
        <v>1</v>
      </c>
      <c r="P2378" s="18">
        <v>5</v>
      </c>
      <c r="Q2378" s="18">
        <v>4</v>
      </c>
      <c r="R2378" s="18">
        <v>1</v>
      </c>
      <c r="S2378" t="s" s="19">
        <v>47</v>
      </c>
      <c r="T2378" s="18">
        <v>0</v>
      </c>
      <c r="U2378" s="18">
        <v>0</v>
      </c>
      <c r="V2378" s="18">
        <v>100000</v>
      </c>
      <c r="W2378" t="s" s="19">
        <v>39</v>
      </c>
    </row>
    <row r="2379" ht="20.05" customHeight="1">
      <c r="A2379" s="15">
        <v>149</v>
      </c>
      <c r="B2379" t="s" s="16">
        <f>CONCATENATE($A2379,C2379,G2379,S2379,R2379)</f>
        <v>2716</v>
      </c>
      <c r="C2379" t="s" s="17">
        <v>37</v>
      </c>
      <c r="D2379" s="18">
        <v>5</v>
      </c>
      <c r="E2379" t="s" s="19">
        <v>2707</v>
      </c>
      <c r="F2379" s="18">
        <v>0</v>
      </c>
      <c r="G2379" s="18">
        <v>0</v>
      </c>
      <c r="H2379" t="s" s="19">
        <v>33</v>
      </c>
      <c r="I2379" t="s" s="19">
        <v>2708</v>
      </c>
      <c r="J2379" s="18">
        <v>7536</v>
      </c>
      <c r="K2379" s="18">
        <v>3778</v>
      </c>
      <c r="L2379" s="18">
        <v>11214</v>
      </c>
      <c r="M2379" s="20">
        <v>0.152118</v>
      </c>
      <c r="N2379" s="18">
        <v>8</v>
      </c>
      <c r="O2379" s="18">
        <v>1</v>
      </c>
      <c r="P2379" s="18">
        <v>3</v>
      </c>
      <c r="Q2379" s="18">
        <v>2</v>
      </c>
      <c r="R2379" s="18">
        <v>3</v>
      </c>
      <c r="S2379" t="s" s="19">
        <v>47</v>
      </c>
      <c r="T2379" s="18">
        <v>0</v>
      </c>
      <c r="U2379" s="18">
        <v>0</v>
      </c>
      <c r="V2379" s="18">
        <v>100000</v>
      </c>
      <c r="W2379" t="s" s="19">
        <v>39</v>
      </c>
    </row>
    <row r="2380" ht="20.05" customHeight="1">
      <c r="A2380" s="15">
        <v>149</v>
      </c>
      <c r="B2380" t="s" s="16">
        <f>CONCATENATE($A2380,C2380,G2380,S2380,R2380)</f>
        <v>2717</v>
      </c>
      <c r="C2380" t="s" s="17">
        <v>37</v>
      </c>
      <c r="D2380" s="18">
        <v>5</v>
      </c>
      <c r="E2380" t="s" s="19">
        <v>2707</v>
      </c>
      <c r="F2380" s="18">
        <v>0</v>
      </c>
      <c r="G2380" s="18">
        <v>0</v>
      </c>
      <c r="H2380" t="s" s="19">
        <v>33</v>
      </c>
      <c r="I2380" t="s" s="19">
        <v>2708</v>
      </c>
      <c r="J2380" s="18">
        <v>7536</v>
      </c>
      <c r="K2380" s="18">
        <v>3778</v>
      </c>
      <c r="L2380" s="18">
        <v>11214</v>
      </c>
      <c r="M2380" s="20">
        <v>0.151733</v>
      </c>
      <c r="N2380" s="18">
        <v>8</v>
      </c>
      <c r="O2380" s="18">
        <v>1</v>
      </c>
      <c r="P2380" s="18">
        <v>3</v>
      </c>
      <c r="Q2380" s="18">
        <v>2</v>
      </c>
      <c r="R2380" s="18">
        <v>5</v>
      </c>
      <c r="S2380" t="s" s="19">
        <v>47</v>
      </c>
      <c r="T2380" s="18">
        <v>0</v>
      </c>
      <c r="U2380" s="18">
        <v>0</v>
      </c>
      <c r="V2380" s="18">
        <v>100000</v>
      </c>
      <c r="W2380" t="s" s="19">
        <v>39</v>
      </c>
    </row>
    <row r="2381" ht="20.05" customHeight="1">
      <c r="A2381" s="15">
        <v>149</v>
      </c>
      <c r="B2381" t="s" s="16">
        <f>CONCATENATE($A2381,C2381,G2381,S2381,R2381)</f>
        <v>2718</v>
      </c>
      <c r="C2381" t="s" s="17">
        <v>31</v>
      </c>
      <c r="D2381" s="18">
        <v>5</v>
      </c>
      <c r="E2381" t="s" s="19">
        <v>2707</v>
      </c>
      <c r="F2381" s="18">
        <v>0</v>
      </c>
      <c r="G2381" s="18">
        <v>1</v>
      </c>
      <c r="H2381" t="s" s="19">
        <v>33</v>
      </c>
      <c r="I2381" t="s" s="19">
        <v>2708</v>
      </c>
      <c r="J2381" s="18">
        <v>7548</v>
      </c>
      <c r="K2381" s="18">
        <v>3790</v>
      </c>
      <c r="L2381" s="18">
        <v>11238</v>
      </c>
      <c r="M2381" s="20">
        <v>0.1341</v>
      </c>
      <c r="N2381" s="18">
        <v>8</v>
      </c>
      <c r="O2381" s="18">
        <v>1</v>
      </c>
      <c r="P2381" t="s" s="19">
        <v>35</v>
      </c>
      <c r="Q2381" t="s" s="19">
        <v>35</v>
      </c>
      <c r="R2381" t="s" s="19">
        <v>35</v>
      </c>
      <c r="S2381" t="s" s="19">
        <v>35</v>
      </c>
      <c r="T2381" t="s" s="19">
        <v>35</v>
      </c>
      <c r="U2381" t="s" s="19">
        <v>35</v>
      </c>
      <c r="V2381" t="s" s="19">
        <v>35</v>
      </c>
      <c r="W2381" t="s" s="19">
        <v>35</v>
      </c>
    </row>
    <row r="2382" ht="20.05" customHeight="1">
      <c r="A2382" s="15">
        <v>149</v>
      </c>
      <c r="B2382" t="s" s="16">
        <f>CONCATENATE($A2382,C2382,G2382,S2382,R2382)</f>
        <v>2719</v>
      </c>
      <c r="C2382" t="s" s="17">
        <v>52</v>
      </c>
      <c r="D2382" s="18">
        <v>5</v>
      </c>
      <c r="E2382" t="s" s="19">
        <v>2707</v>
      </c>
      <c r="F2382" s="18">
        <v>0</v>
      </c>
      <c r="G2382" s="18">
        <v>1</v>
      </c>
      <c r="H2382" t="s" s="19">
        <v>33</v>
      </c>
      <c r="I2382" t="s" s="19">
        <v>1807</v>
      </c>
      <c r="J2382" s="18">
        <v>1704</v>
      </c>
      <c r="K2382" s="18">
        <v>862</v>
      </c>
      <c r="L2382" s="18">
        <v>1814</v>
      </c>
      <c r="M2382" s="20">
        <v>0.563022</v>
      </c>
      <c r="N2382" s="18">
        <v>8</v>
      </c>
      <c r="O2382" s="18">
        <v>1</v>
      </c>
      <c r="P2382" t="s" s="19">
        <v>35</v>
      </c>
      <c r="Q2382" t="s" s="19">
        <v>35</v>
      </c>
      <c r="R2382" t="s" s="19">
        <v>35</v>
      </c>
      <c r="S2382" t="s" s="19">
        <v>35</v>
      </c>
      <c r="T2382" t="s" s="19">
        <v>35</v>
      </c>
      <c r="U2382" t="s" s="19">
        <v>35</v>
      </c>
      <c r="V2382" t="s" s="19">
        <v>35</v>
      </c>
      <c r="W2382" t="s" s="19">
        <v>35</v>
      </c>
    </row>
    <row r="2383" ht="20.05" customHeight="1">
      <c r="A2383" s="15">
        <v>149</v>
      </c>
      <c r="B2383" t="s" s="16">
        <f>CONCATENATE($A2383,C2383,G2383,S2383,R2383)</f>
        <v>2720</v>
      </c>
      <c r="C2383" t="s" s="17">
        <v>37</v>
      </c>
      <c r="D2383" s="18">
        <v>5</v>
      </c>
      <c r="E2383" t="s" s="19">
        <v>2707</v>
      </c>
      <c r="F2383" s="18">
        <v>0</v>
      </c>
      <c r="G2383" s="18">
        <v>1</v>
      </c>
      <c r="H2383" t="s" s="19">
        <v>33</v>
      </c>
      <c r="I2383" t="s" s="19">
        <v>2708</v>
      </c>
      <c r="J2383" s="18">
        <v>7536</v>
      </c>
      <c r="K2383" s="18">
        <v>3778</v>
      </c>
      <c r="L2383" s="18">
        <v>11214</v>
      </c>
      <c r="M2383" s="20">
        <v>0.151573</v>
      </c>
      <c r="N2383" s="18">
        <v>8</v>
      </c>
      <c r="O2383" s="18">
        <v>1</v>
      </c>
      <c r="P2383" s="18">
        <v>3</v>
      </c>
      <c r="Q2383" s="18">
        <v>2</v>
      </c>
      <c r="R2383" s="18">
        <v>3</v>
      </c>
      <c r="S2383" t="s" s="19">
        <v>43</v>
      </c>
      <c r="T2383" s="18">
        <v>0</v>
      </c>
      <c r="U2383" s="18">
        <v>0</v>
      </c>
      <c r="V2383" s="18">
        <v>100000</v>
      </c>
      <c r="W2383" t="s" s="19">
        <v>55</v>
      </c>
    </row>
    <row r="2384" ht="20.05" customHeight="1">
      <c r="A2384" s="15">
        <v>149</v>
      </c>
      <c r="B2384" t="s" s="16">
        <f>CONCATENATE($A2384,C2384,G2384,S2384,R2384)</f>
        <v>2721</v>
      </c>
      <c r="C2384" t="s" s="17">
        <v>57</v>
      </c>
      <c r="D2384" s="18">
        <v>5</v>
      </c>
      <c r="E2384" t="s" s="19">
        <v>2707</v>
      </c>
      <c r="F2384" s="18">
        <v>0</v>
      </c>
      <c r="G2384" s="18">
        <v>0</v>
      </c>
      <c r="H2384" t="s" s="19">
        <v>33</v>
      </c>
      <c r="I2384" t="s" s="19">
        <v>1810</v>
      </c>
      <c r="J2384" s="18">
        <v>9904</v>
      </c>
      <c r="K2384" s="18">
        <v>4962</v>
      </c>
      <c r="L2384" s="18">
        <v>15396</v>
      </c>
      <c r="M2384" s="20">
        <v>5.17256</v>
      </c>
      <c r="N2384" s="18">
        <v>4</v>
      </c>
      <c r="O2384" s="18">
        <v>1</v>
      </c>
      <c r="P2384" t="s" s="19">
        <v>35</v>
      </c>
      <c r="Q2384" t="s" s="19">
        <v>35</v>
      </c>
      <c r="R2384" t="s" s="19">
        <v>35</v>
      </c>
      <c r="S2384" t="s" s="19">
        <v>35</v>
      </c>
      <c r="T2384" t="s" s="19">
        <v>35</v>
      </c>
      <c r="U2384" t="s" s="19">
        <v>35</v>
      </c>
      <c r="V2384" t="s" s="19">
        <v>35</v>
      </c>
      <c r="W2384" t="s" s="19">
        <v>35</v>
      </c>
    </row>
    <row r="2385" ht="20.05" customHeight="1">
      <c r="A2385" s="15">
        <v>149</v>
      </c>
      <c r="B2385" t="s" s="16">
        <f>CONCATENATE($A2385,C2385,G2385,S2385,R2385)</f>
        <v>2722</v>
      </c>
      <c r="C2385" t="s" s="17">
        <v>60</v>
      </c>
      <c r="D2385" s="18">
        <v>5</v>
      </c>
      <c r="E2385" t="s" s="19">
        <v>2707</v>
      </c>
      <c r="F2385" s="18">
        <v>0</v>
      </c>
      <c r="G2385" s="18">
        <v>0</v>
      </c>
      <c r="H2385" t="s" s="19">
        <v>33</v>
      </c>
      <c r="I2385" t="s" s="19">
        <v>1810</v>
      </c>
      <c r="J2385" s="18">
        <v>9904</v>
      </c>
      <c r="K2385" s="18">
        <v>4962</v>
      </c>
      <c r="L2385" s="18">
        <v>15396</v>
      </c>
      <c r="M2385" s="20">
        <v>1.66105</v>
      </c>
      <c r="N2385" s="18">
        <v>4</v>
      </c>
      <c r="O2385" s="18">
        <v>1</v>
      </c>
      <c r="P2385" t="s" s="19">
        <v>35</v>
      </c>
      <c r="Q2385" t="s" s="19">
        <v>35</v>
      </c>
      <c r="R2385" t="s" s="19">
        <v>35</v>
      </c>
      <c r="S2385" t="s" s="19">
        <v>35</v>
      </c>
      <c r="T2385" t="s" s="19">
        <v>35</v>
      </c>
      <c r="U2385" t="s" s="19">
        <v>35</v>
      </c>
      <c r="V2385" t="s" s="19">
        <v>35</v>
      </c>
      <c r="W2385" t="s" s="19">
        <v>35</v>
      </c>
    </row>
    <row r="2386" ht="20.05" customHeight="1">
      <c r="A2386" s="15">
        <v>149</v>
      </c>
      <c r="B2386" t="s" s="16">
        <f>CONCATENATE($A2386,C2386,G2386,S2386,R2386)</f>
        <v>2723</v>
      </c>
      <c r="C2386" t="s" s="17">
        <v>62</v>
      </c>
      <c r="D2386" s="18">
        <v>5</v>
      </c>
      <c r="E2386" t="s" s="19">
        <v>2707</v>
      </c>
      <c r="F2386" s="18">
        <v>0</v>
      </c>
      <c r="G2386" s="18">
        <v>0</v>
      </c>
      <c r="H2386" t="s" s="19">
        <v>63</v>
      </c>
      <c r="I2386" t="s" s="19">
        <v>1810</v>
      </c>
      <c r="J2386" s="18">
        <v>9248</v>
      </c>
      <c r="K2386" s="18">
        <v>4634</v>
      </c>
      <c r="L2386" s="18">
        <v>14068</v>
      </c>
      <c r="M2386" s="20">
        <v>1800.14</v>
      </c>
      <c r="N2386" s="18">
        <v>4</v>
      </c>
      <c r="O2386" s="18">
        <v>1</v>
      </c>
      <c r="P2386" t="s" s="19">
        <v>35</v>
      </c>
      <c r="Q2386" t="s" s="19">
        <v>35</v>
      </c>
      <c r="R2386" t="s" s="19">
        <v>35</v>
      </c>
      <c r="S2386" t="s" s="19">
        <v>35</v>
      </c>
      <c r="T2386" t="s" s="19">
        <v>35</v>
      </c>
      <c r="U2386" t="s" s="19">
        <v>35</v>
      </c>
      <c r="V2386" t="s" s="19">
        <v>35</v>
      </c>
      <c r="W2386" t="s" s="19">
        <v>35</v>
      </c>
    </row>
  </sheetData>
  <mergeCells count="1">
    <mergeCell ref="A1:W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
  <sheetViews>
    <sheetView workbookViewId="0" showGridLines="0" defaultGridColor="1"/>
  </sheetViews>
  <sheetFormatPr defaultColWidth="8.33333" defaultRowHeight="19.9" customHeight="1" outlineLevelRow="0" outlineLevelCol="0"/>
  <cols>
    <col min="1" max="1" width="16" style="21" customWidth="1"/>
    <col min="2" max="16384" width="8.35156" style="21" customWidth="1"/>
  </cols>
  <sheetData>
    <row r="1" ht="27.65" customHeight="1">
      <c r="A1" t="s" s="7">
        <v>2724</v>
      </c>
    </row>
    <row r="2" ht="20.05" customHeight="1">
      <c r="A2" s="22">
        <f>_xlfn.COUNTIFS('RawData_Aussois - Results Ausso'!F3:F2386,"=0",'RawData_Aussois - Results Ausso'!H3:H2386,"=NASH_EQ_FOUND")</f>
        <v>366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W652"/>
  <sheetViews>
    <sheetView workbookViewId="0" showGridLines="0" defaultGridColor="1"/>
  </sheetViews>
  <sheetFormatPr defaultColWidth="8.33333" defaultRowHeight="19.9" customHeight="1" outlineLevelRow="0" outlineLevelCol="0"/>
  <cols>
    <col min="1" max="1" width="26.6719" style="23" customWidth="1"/>
    <col min="2" max="2" width="38.9219" style="23" customWidth="1"/>
    <col min="3" max="3" width="16" style="23" customWidth="1"/>
    <col min="4" max="4" width="9.17188" style="23" customWidth="1"/>
    <col min="5" max="5" width="12.5" style="23" customWidth="1"/>
    <col min="6" max="6" width="8.85156" style="23" customWidth="1"/>
    <col min="7" max="7" width="14.6719" style="23" customWidth="1"/>
    <col min="8" max="8" width="19.1719" style="23" customWidth="1"/>
    <col min="9" max="9" width="20.8125" style="23" customWidth="1"/>
    <col min="10" max="10" width="19.6719" style="23" customWidth="1"/>
    <col min="11" max="11" width="7.5" style="23" customWidth="1"/>
    <col min="12" max="12" width="14.1719" style="23" customWidth="1"/>
    <col min="13" max="13" width="11.8516" style="23" customWidth="1"/>
    <col min="14" max="14" width="8" style="23" customWidth="1"/>
    <col min="15" max="15" width="9.5" style="23" customWidth="1"/>
    <col min="16" max="17" width="16.6719" style="23" customWidth="1"/>
    <col min="18" max="18" width="14" style="23" customWidth="1"/>
    <col min="19" max="19" width="15.3516" style="23" customWidth="1"/>
    <col min="20" max="20" width="24.6719" style="23" customWidth="1"/>
    <col min="21" max="21" width="6.5" style="23" customWidth="1"/>
    <col min="22" max="22" width="10.6719" style="23" customWidth="1"/>
    <col min="23" max="23" width="19.5" style="23" customWidth="1"/>
    <col min="24" max="16384" width="8.35156" style="23" customWidth="1"/>
  </cols>
  <sheetData>
    <row r="1" ht="27.65" customHeight="1">
      <c r="A1" t="s" s="7">
        <v>2727</v>
      </c>
      <c r="B1" s="7"/>
      <c r="C1" s="7"/>
      <c r="D1" s="7"/>
      <c r="E1" s="7"/>
      <c r="F1" s="7"/>
      <c r="G1" s="7"/>
      <c r="H1" s="7"/>
      <c r="I1" s="7"/>
      <c r="J1" s="7"/>
      <c r="K1" s="7"/>
      <c r="L1" s="7"/>
      <c r="M1" s="7"/>
      <c r="N1" s="7"/>
      <c r="O1" s="7"/>
      <c r="P1" s="7"/>
      <c r="Q1" s="7"/>
      <c r="R1" s="7"/>
      <c r="S1" s="7"/>
      <c r="T1" s="7"/>
      <c r="U1" s="7"/>
      <c r="V1" s="7"/>
      <c r="W1" s="7"/>
    </row>
    <row r="2" ht="20.25" customHeight="1">
      <c r="A2" t="s" s="8">
        <v>7</v>
      </c>
      <c r="B2" t="s" s="8">
        <v>8</v>
      </c>
      <c r="C2" t="s" s="8">
        <v>9</v>
      </c>
      <c r="D2" t="s" s="8">
        <v>10</v>
      </c>
      <c r="E2" t="s" s="8">
        <v>11</v>
      </c>
      <c r="F2" t="s" s="8">
        <v>12</v>
      </c>
      <c r="G2" t="s" s="8">
        <v>13</v>
      </c>
      <c r="H2" t="s" s="8">
        <v>14</v>
      </c>
      <c r="I2" t="s" s="8">
        <v>19</v>
      </c>
      <c r="J2" t="s" s="8">
        <v>15</v>
      </c>
      <c r="K2" t="s" s="8">
        <v>16</v>
      </c>
      <c r="L2" t="s" s="8">
        <v>17</v>
      </c>
      <c r="M2" t="s" s="8">
        <v>18</v>
      </c>
      <c r="N2" t="s" s="8">
        <v>20</v>
      </c>
      <c r="O2" t="s" s="8">
        <v>21</v>
      </c>
      <c r="P2" t="s" s="8">
        <v>22</v>
      </c>
      <c r="Q2" t="s" s="8">
        <v>23</v>
      </c>
      <c r="R2" t="s" s="8">
        <v>24</v>
      </c>
      <c r="S2" t="s" s="8">
        <v>25</v>
      </c>
      <c r="T2" t="s" s="8">
        <v>26</v>
      </c>
      <c r="U2" t="s" s="8">
        <v>27</v>
      </c>
      <c r="V2" t="s" s="8">
        <v>28</v>
      </c>
      <c r="W2" t="s" s="8">
        <v>29</v>
      </c>
    </row>
    <row r="3" ht="20.25" customHeight="1">
      <c r="A3" t="s" s="10">
        <v>2729</v>
      </c>
      <c r="B3" t="s" s="11">
        <f>CONCATENATE($A3,C3,G3,S3,R3)</f>
        <v>2730</v>
      </c>
      <c r="C3" t="s" s="13">
        <v>31</v>
      </c>
      <c r="D3" s="12">
        <v>7</v>
      </c>
      <c r="E3" t="s" s="13">
        <v>2731</v>
      </c>
      <c r="F3" s="12">
        <v>0</v>
      </c>
      <c r="G3" s="12">
        <v>0</v>
      </c>
      <c r="H3" t="s" s="13">
        <v>63</v>
      </c>
      <c r="I3" s="24">
        <v>1800.82</v>
      </c>
      <c r="J3" t="s" s="13">
        <v>2732</v>
      </c>
      <c r="K3" s="12">
        <v>23060</v>
      </c>
      <c r="L3" s="12">
        <v>11544</v>
      </c>
      <c r="M3" s="12">
        <v>35199</v>
      </c>
      <c r="N3" s="12">
        <v>8</v>
      </c>
      <c r="O3" s="12">
        <v>1</v>
      </c>
      <c r="P3" t="s" s="13">
        <v>35</v>
      </c>
      <c r="Q3" t="s" s="13">
        <v>35</v>
      </c>
      <c r="R3" t="s" s="13">
        <v>35</v>
      </c>
      <c r="S3" t="s" s="13">
        <v>35</v>
      </c>
      <c r="T3" t="s" s="13">
        <v>35</v>
      </c>
      <c r="U3" t="s" s="13">
        <v>35</v>
      </c>
      <c r="V3" t="s" s="13">
        <v>35</v>
      </c>
      <c r="W3" t="s" s="13">
        <v>35</v>
      </c>
    </row>
    <row r="4" ht="20.05" customHeight="1">
      <c r="A4" t="s" s="16">
        <v>2729</v>
      </c>
      <c r="B4" t="s" s="17">
        <f>CONCATENATE($A4,C4,G4,S4,R4)</f>
        <v>2733</v>
      </c>
      <c r="C4" t="s" s="19">
        <v>37</v>
      </c>
      <c r="D4" s="18">
        <v>7</v>
      </c>
      <c r="E4" t="s" s="19">
        <v>2731</v>
      </c>
      <c r="F4" s="18">
        <v>0</v>
      </c>
      <c r="G4" s="18">
        <v>1</v>
      </c>
      <c r="H4" t="s" s="19">
        <v>63</v>
      </c>
      <c r="I4" s="25">
        <v>1800.77</v>
      </c>
      <c r="J4" t="s" s="19">
        <v>2734</v>
      </c>
      <c r="K4" s="18">
        <v>22531</v>
      </c>
      <c r="L4" s="18">
        <v>11291</v>
      </c>
      <c r="M4" s="18">
        <v>34233</v>
      </c>
      <c r="N4" s="18">
        <v>8</v>
      </c>
      <c r="O4" s="18">
        <v>1</v>
      </c>
      <c r="P4" s="18">
        <v>2</v>
      </c>
      <c r="Q4" s="18">
        <v>2</v>
      </c>
      <c r="R4" s="18">
        <v>3</v>
      </c>
      <c r="S4" t="s" s="19">
        <v>43</v>
      </c>
      <c r="T4" s="18">
        <v>0</v>
      </c>
      <c r="U4" s="18">
        <v>0</v>
      </c>
      <c r="V4" s="18">
        <v>100000</v>
      </c>
      <c r="W4" t="s" s="19">
        <v>55</v>
      </c>
    </row>
    <row r="5" ht="20.05" customHeight="1">
      <c r="A5" t="s" s="16">
        <v>2729</v>
      </c>
      <c r="B5" t="s" s="17">
        <f>CONCATENATE($A5,C5,G5,S5,R5)</f>
        <v>2735</v>
      </c>
      <c r="C5" t="s" s="19">
        <v>52</v>
      </c>
      <c r="D5" s="18">
        <v>7</v>
      </c>
      <c r="E5" t="s" s="19">
        <v>2731</v>
      </c>
      <c r="F5" s="18">
        <v>1</v>
      </c>
      <c r="G5" s="18">
        <v>1</v>
      </c>
      <c r="H5" t="s" s="19">
        <v>80</v>
      </c>
      <c r="I5" s="25">
        <v>94.1759</v>
      </c>
      <c r="J5" t="s" s="19">
        <v>2736</v>
      </c>
      <c r="K5" s="18">
        <v>3784</v>
      </c>
      <c r="L5" s="18">
        <v>1906</v>
      </c>
      <c r="M5" s="18">
        <v>3800</v>
      </c>
      <c r="N5" s="18">
        <v>8</v>
      </c>
      <c r="O5" s="18">
        <v>1</v>
      </c>
      <c r="P5" t="s" s="19">
        <v>35</v>
      </c>
      <c r="Q5" t="s" s="19">
        <v>35</v>
      </c>
      <c r="R5" t="s" s="19">
        <v>35</v>
      </c>
      <c r="S5" t="s" s="19">
        <v>35</v>
      </c>
      <c r="T5" t="s" s="19">
        <v>35</v>
      </c>
      <c r="U5" t="s" s="19">
        <v>35</v>
      </c>
      <c r="V5" t="s" s="19">
        <v>35</v>
      </c>
      <c r="W5" t="s" s="19">
        <v>35</v>
      </c>
    </row>
    <row r="6" ht="20.05" customHeight="1">
      <c r="A6" t="s" s="16">
        <v>2729</v>
      </c>
      <c r="B6" t="s" s="17">
        <f>CONCATENATE($A6,C6,G6,S6,R6)</f>
        <v>2737</v>
      </c>
      <c r="C6" t="s" s="19">
        <v>37</v>
      </c>
      <c r="D6" s="18">
        <v>7</v>
      </c>
      <c r="E6" t="s" s="19">
        <v>2731</v>
      </c>
      <c r="F6" s="18">
        <v>0</v>
      </c>
      <c r="G6" s="18">
        <v>0</v>
      </c>
      <c r="H6" t="s" s="19">
        <v>63</v>
      </c>
      <c r="I6" s="25">
        <v>1800.76</v>
      </c>
      <c r="J6" t="s" s="19">
        <v>2734</v>
      </c>
      <c r="K6" s="18">
        <v>22508</v>
      </c>
      <c r="L6" s="18">
        <v>11268</v>
      </c>
      <c r="M6" s="18">
        <v>34161</v>
      </c>
      <c r="N6" s="18">
        <v>8</v>
      </c>
      <c r="O6" s="18">
        <v>1</v>
      </c>
      <c r="P6" s="18">
        <v>4</v>
      </c>
      <c r="Q6" s="18">
        <v>4</v>
      </c>
      <c r="R6" s="18">
        <v>1</v>
      </c>
      <c r="S6" t="s" s="19">
        <v>38</v>
      </c>
      <c r="T6" s="18">
        <v>0</v>
      </c>
      <c r="U6" s="18">
        <v>0</v>
      </c>
      <c r="V6" s="18">
        <v>100000</v>
      </c>
      <c r="W6" t="s" s="19">
        <v>39</v>
      </c>
    </row>
    <row r="7" ht="20.05" customHeight="1">
      <c r="A7" t="s" s="16">
        <v>2729</v>
      </c>
      <c r="B7" t="s" s="17">
        <f>CONCATENATE($A7,C7,G7,S7,R7)</f>
        <v>2738</v>
      </c>
      <c r="C7" t="s" s="19">
        <v>37</v>
      </c>
      <c r="D7" s="18">
        <v>7</v>
      </c>
      <c r="E7" t="s" s="19">
        <v>2731</v>
      </c>
      <c r="F7" s="18">
        <v>0</v>
      </c>
      <c r="G7" s="18">
        <v>0</v>
      </c>
      <c r="H7" t="s" s="19">
        <v>63</v>
      </c>
      <c r="I7" s="25">
        <v>1800.45</v>
      </c>
      <c r="J7" t="s" s="19">
        <v>2739</v>
      </c>
      <c r="K7" s="18">
        <v>17564</v>
      </c>
      <c r="L7" s="18">
        <v>8796</v>
      </c>
      <c r="M7" s="18">
        <v>25039</v>
      </c>
      <c r="N7" s="18">
        <v>8</v>
      </c>
      <c r="O7" s="18">
        <v>1</v>
      </c>
      <c r="P7" s="18">
        <v>2</v>
      </c>
      <c r="Q7" s="18">
        <v>2</v>
      </c>
      <c r="R7" s="18">
        <v>1</v>
      </c>
      <c r="S7" t="s" s="19">
        <v>43</v>
      </c>
      <c r="T7" s="18">
        <v>0</v>
      </c>
      <c r="U7" s="18">
        <v>0</v>
      </c>
      <c r="V7" s="18">
        <v>100000</v>
      </c>
      <c r="W7" t="s" s="19">
        <v>39</v>
      </c>
    </row>
    <row r="8" ht="20.05" customHeight="1">
      <c r="A8" t="s" s="16">
        <v>2729</v>
      </c>
      <c r="B8" t="s" s="17">
        <f>CONCATENATE($A8,C8,G8,S8,R8)</f>
        <v>2740</v>
      </c>
      <c r="C8" t="s" s="19">
        <v>37</v>
      </c>
      <c r="D8" s="18">
        <v>7</v>
      </c>
      <c r="E8" t="s" s="19">
        <v>2731</v>
      </c>
      <c r="F8" s="18">
        <v>0</v>
      </c>
      <c r="G8" s="18">
        <v>0</v>
      </c>
      <c r="H8" t="s" s="19">
        <v>2741</v>
      </c>
      <c r="I8" s="25">
        <v>240.986</v>
      </c>
      <c r="J8" t="s" s="19">
        <v>2734</v>
      </c>
      <c r="K8" s="18">
        <v>22508</v>
      </c>
      <c r="L8" s="18">
        <v>11268</v>
      </c>
      <c r="M8" s="18">
        <v>34187</v>
      </c>
      <c r="N8" s="18">
        <v>8</v>
      </c>
      <c r="O8" s="18">
        <v>1</v>
      </c>
      <c r="P8" s="18">
        <v>5</v>
      </c>
      <c r="Q8" s="18">
        <v>3</v>
      </c>
      <c r="R8" s="18">
        <v>1</v>
      </c>
      <c r="S8" t="s" s="19">
        <v>47</v>
      </c>
      <c r="T8" s="18">
        <v>0</v>
      </c>
      <c r="U8" s="18">
        <v>0</v>
      </c>
      <c r="V8" s="18">
        <v>100000</v>
      </c>
      <c r="W8" t="s" s="19">
        <v>39</v>
      </c>
    </row>
    <row r="9" ht="20.05" customHeight="1">
      <c r="A9" t="s" s="16">
        <v>2729</v>
      </c>
      <c r="B9" t="s" s="17">
        <f>CONCATENATE($A9,C9,G9,S9,R9)</f>
        <v>2742</v>
      </c>
      <c r="C9" t="s" s="19">
        <v>37</v>
      </c>
      <c r="D9" s="18">
        <v>7</v>
      </c>
      <c r="E9" t="s" s="19">
        <v>2731</v>
      </c>
      <c r="F9" s="18">
        <v>0</v>
      </c>
      <c r="G9" s="18">
        <v>0</v>
      </c>
      <c r="H9" t="s" s="19">
        <v>63</v>
      </c>
      <c r="I9" s="25">
        <v>1800.76</v>
      </c>
      <c r="J9" t="s" s="19">
        <v>2734</v>
      </c>
      <c r="K9" s="18">
        <v>22508</v>
      </c>
      <c r="L9" s="18">
        <v>11268</v>
      </c>
      <c r="M9" s="18">
        <v>34161</v>
      </c>
      <c r="N9" s="18">
        <v>8</v>
      </c>
      <c r="O9" s="18">
        <v>1</v>
      </c>
      <c r="P9" s="18">
        <v>2</v>
      </c>
      <c r="Q9" s="18">
        <v>2</v>
      </c>
      <c r="R9" s="18">
        <v>3</v>
      </c>
      <c r="S9" t="s" s="19">
        <v>38</v>
      </c>
      <c r="T9" s="18">
        <v>0</v>
      </c>
      <c r="U9" s="18">
        <v>0</v>
      </c>
      <c r="V9" s="18">
        <v>100000</v>
      </c>
      <c r="W9" t="s" s="19">
        <v>39</v>
      </c>
    </row>
    <row r="10" ht="20.05" customHeight="1">
      <c r="A10" t="s" s="16">
        <v>2729</v>
      </c>
      <c r="B10" t="s" s="17">
        <f>CONCATENATE($A10,C10,G10,S10,R10)</f>
        <v>2743</v>
      </c>
      <c r="C10" t="s" s="19">
        <v>37</v>
      </c>
      <c r="D10" s="18">
        <v>7</v>
      </c>
      <c r="E10" t="s" s="19">
        <v>2731</v>
      </c>
      <c r="F10" s="18">
        <v>0</v>
      </c>
      <c r="G10" s="18">
        <v>0</v>
      </c>
      <c r="H10" t="s" s="19">
        <v>80</v>
      </c>
      <c r="I10" s="25">
        <v>8.85539</v>
      </c>
      <c r="J10" t="s" s="19">
        <v>2734</v>
      </c>
      <c r="K10" s="18">
        <v>22508</v>
      </c>
      <c r="L10" s="18">
        <v>11268</v>
      </c>
      <c r="M10" s="18">
        <v>34187</v>
      </c>
      <c r="N10" s="18">
        <v>8</v>
      </c>
      <c r="O10" s="18">
        <v>1</v>
      </c>
      <c r="P10" s="18">
        <v>3</v>
      </c>
      <c r="Q10" s="18">
        <v>1</v>
      </c>
      <c r="R10" s="18">
        <v>3</v>
      </c>
      <c r="S10" t="s" s="19">
        <v>43</v>
      </c>
      <c r="T10" s="18">
        <v>0</v>
      </c>
      <c r="U10" s="18">
        <v>0</v>
      </c>
      <c r="V10" s="18">
        <v>100000</v>
      </c>
      <c r="W10" t="s" s="19">
        <v>39</v>
      </c>
    </row>
    <row r="11" ht="20.05" customHeight="1">
      <c r="A11" t="s" s="16">
        <v>2729</v>
      </c>
      <c r="B11" t="s" s="17">
        <f>CONCATENATE($A11,C11,G11,S11,R11)</f>
        <v>2744</v>
      </c>
      <c r="C11" t="s" s="19">
        <v>37</v>
      </c>
      <c r="D11" s="18">
        <v>7</v>
      </c>
      <c r="E11" t="s" s="19">
        <v>2731</v>
      </c>
      <c r="F11" s="18">
        <v>0</v>
      </c>
      <c r="G11" s="18">
        <v>0</v>
      </c>
      <c r="H11" t="s" s="19">
        <v>63</v>
      </c>
      <c r="I11" s="25">
        <v>1800.76</v>
      </c>
      <c r="J11" t="s" s="19">
        <v>2734</v>
      </c>
      <c r="K11" s="18">
        <v>22508</v>
      </c>
      <c r="L11" s="18">
        <v>11268</v>
      </c>
      <c r="M11" s="18">
        <v>34161</v>
      </c>
      <c r="N11" s="18">
        <v>8</v>
      </c>
      <c r="O11" s="18">
        <v>1</v>
      </c>
      <c r="P11" s="18">
        <v>2</v>
      </c>
      <c r="Q11" s="18">
        <v>2</v>
      </c>
      <c r="R11" s="18">
        <v>3</v>
      </c>
      <c r="S11" t="s" s="19">
        <v>47</v>
      </c>
      <c r="T11" s="18">
        <v>0</v>
      </c>
      <c r="U11" s="18">
        <v>0</v>
      </c>
      <c r="V11" s="18">
        <v>100000</v>
      </c>
      <c r="W11" t="s" s="19">
        <v>39</v>
      </c>
    </row>
    <row r="12" ht="20.05" customHeight="1">
      <c r="A12" t="s" s="16">
        <v>2729</v>
      </c>
      <c r="B12" t="s" s="17">
        <f>CONCATENATE($A12,C12,G12,S12,R12)</f>
        <v>2745</v>
      </c>
      <c r="C12" t="s" s="19">
        <v>37</v>
      </c>
      <c r="D12" s="18">
        <v>7</v>
      </c>
      <c r="E12" t="s" s="19">
        <v>2731</v>
      </c>
      <c r="F12" s="18">
        <v>0</v>
      </c>
      <c r="G12" s="18">
        <v>0</v>
      </c>
      <c r="H12" t="s" s="19">
        <v>63</v>
      </c>
      <c r="I12" s="25">
        <v>1800.8</v>
      </c>
      <c r="J12" t="s" s="19">
        <v>2732</v>
      </c>
      <c r="K12" s="18">
        <v>23060</v>
      </c>
      <c r="L12" s="18">
        <v>11544</v>
      </c>
      <c r="M12" s="18">
        <v>35199</v>
      </c>
      <c r="N12" s="18">
        <v>8</v>
      </c>
      <c r="O12" s="18">
        <v>1</v>
      </c>
      <c r="P12" s="18">
        <v>2</v>
      </c>
      <c r="Q12" s="18">
        <v>2</v>
      </c>
      <c r="R12" s="18">
        <v>5</v>
      </c>
      <c r="S12" t="s" s="19">
        <v>38</v>
      </c>
      <c r="T12" s="18">
        <v>0</v>
      </c>
      <c r="U12" s="18">
        <v>0</v>
      </c>
      <c r="V12" s="18">
        <v>100000</v>
      </c>
      <c r="W12" t="s" s="19">
        <v>39</v>
      </c>
    </row>
    <row r="13" ht="20.05" customHeight="1">
      <c r="A13" t="s" s="16">
        <v>2729</v>
      </c>
      <c r="B13" t="s" s="17">
        <f>CONCATENATE($A13,C13,G13,S13,R13)</f>
        <v>2746</v>
      </c>
      <c r="C13" t="s" s="19">
        <v>37</v>
      </c>
      <c r="D13" s="18">
        <v>7</v>
      </c>
      <c r="E13" t="s" s="19">
        <v>2731</v>
      </c>
      <c r="F13" s="18">
        <v>0</v>
      </c>
      <c r="G13" s="18">
        <v>0</v>
      </c>
      <c r="H13" t="s" s="19">
        <v>63</v>
      </c>
      <c r="I13" s="25">
        <v>1800.79</v>
      </c>
      <c r="J13" t="s" s="19">
        <v>2732</v>
      </c>
      <c r="K13" s="18">
        <v>23060</v>
      </c>
      <c r="L13" s="18">
        <v>11544</v>
      </c>
      <c r="M13" s="18">
        <v>35199</v>
      </c>
      <c r="N13" s="18">
        <v>8</v>
      </c>
      <c r="O13" s="18">
        <v>1</v>
      </c>
      <c r="P13" s="18">
        <v>2</v>
      </c>
      <c r="Q13" s="18">
        <v>2</v>
      </c>
      <c r="R13" s="18">
        <v>5</v>
      </c>
      <c r="S13" t="s" s="19">
        <v>43</v>
      </c>
      <c r="T13" s="18">
        <v>0</v>
      </c>
      <c r="U13" s="18">
        <v>0</v>
      </c>
      <c r="V13" s="18">
        <v>100000</v>
      </c>
      <c r="W13" t="s" s="19">
        <v>39</v>
      </c>
    </row>
    <row r="14" ht="20.05" customHeight="1">
      <c r="A14" t="s" s="16">
        <v>2729</v>
      </c>
      <c r="B14" t="s" s="17">
        <f>CONCATENATE($A14,C14,G14,S14,R14)</f>
        <v>2747</v>
      </c>
      <c r="C14" t="s" s="19">
        <v>37</v>
      </c>
      <c r="D14" s="18">
        <v>7</v>
      </c>
      <c r="E14" t="s" s="19">
        <v>2731</v>
      </c>
      <c r="F14" s="18">
        <v>0</v>
      </c>
      <c r="G14" s="18">
        <v>0</v>
      </c>
      <c r="H14" t="s" s="19">
        <v>63</v>
      </c>
      <c r="I14" s="25">
        <v>1800.79</v>
      </c>
      <c r="J14" t="s" s="19">
        <v>2732</v>
      </c>
      <c r="K14" s="18">
        <v>23060</v>
      </c>
      <c r="L14" s="18">
        <v>11544</v>
      </c>
      <c r="M14" s="18">
        <v>35199</v>
      </c>
      <c r="N14" s="18">
        <v>8</v>
      </c>
      <c r="O14" s="18">
        <v>1</v>
      </c>
      <c r="P14" s="18">
        <v>2</v>
      </c>
      <c r="Q14" s="18">
        <v>2</v>
      </c>
      <c r="R14" s="18">
        <v>5</v>
      </c>
      <c r="S14" t="s" s="19">
        <v>47</v>
      </c>
      <c r="T14" s="18">
        <v>0</v>
      </c>
      <c r="U14" s="18">
        <v>0</v>
      </c>
      <c r="V14" s="18">
        <v>100000</v>
      </c>
      <c r="W14" t="s" s="19">
        <v>39</v>
      </c>
    </row>
    <row r="15" ht="20.05" customHeight="1">
      <c r="A15" t="s" s="16">
        <v>2748</v>
      </c>
      <c r="B15" t="s" s="17">
        <f>CONCATENATE($A15,C15,G15,S15,R15)</f>
        <v>2749</v>
      </c>
      <c r="C15" t="s" s="19">
        <v>31</v>
      </c>
      <c r="D15" s="18">
        <v>7</v>
      </c>
      <c r="E15" t="s" s="19">
        <v>2750</v>
      </c>
      <c r="F15" s="18">
        <v>0</v>
      </c>
      <c r="G15" s="18">
        <v>0</v>
      </c>
      <c r="H15" t="s" s="19">
        <v>63</v>
      </c>
      <c r="I15" s="25">
        <v>1800.94</v>
      </c>
      <c r="J15" t="s" s="19">
        <v>2751</v>
      </c>
      <c r="K15" s="18">
        <v>24720</v>
      </c>
      <c r="L15" s="18">
        <v>12374</v>
      </c>
      <c r="M15" s="18">
        <v>38606</v>
      </c>
      <c r="N15" s="18">
        <v>8</v>
      </c>
      <c r="O15" s="18">
        <v>1</v>
      </c>
      <c r="P15" t="s" s="19">
        <v>35</v>
      </c>
      <c r="Q15" t="s" s="19">
        <v>35</v>
      </c>
      <c r="R15" t="s" s="19">
        <v>35</v>
      </c>
      <c r="S15" t="s" s="19">
        <v>35</v>
      </c>
      <c r="T15" t="s" s="19">
        <v>35</v>
      </c>
      <c r="U15" t="s" s="19">
        <v>35</v>
      </c>
      <c r="V15" t="s" s="19">
        <v>35</v>
      </c>
      <c r="W15" t="s" s="19">
        <v>35</v>
      </c>
    </row>
    <row r="16" ht="20.05" customHeight="1">
      <c r="A16" t="s" s="16">
        <v>2748</v>
      </c>
      <c r="B16" t="s" s="17">
        <f>CONCATENATE($A16,C16,G16,S16,R16)</f>
        <v>2752</v>
      </c>
      <c r="C16" t="s" s="19">
        <v>37</v>
      </c>
      <c r="D16" s="18">
        <v>7</v>
      </c>
      <c r="E16" t="s" s="19">
        <v>2750</v>
      </c>
      <c r="F16" s="18">
        <v>0</v>
      </c>
      <c r="G16" s="18">
        <v>1</v>
      </c>
      <c r="H16" t="s" s="19">
        <v>63</v>
      </c>
      <c r="I16" s="25">
        <v>1800.66</v>
      </c>
      <c r="J16" t="s" s="19">
        <v>2753</v>
      </c>
      <c r="K16" s="18">
        <v>21157</v>
      </c>
      <c r="L16" s="18">
        <v>10603</v>
      </c>
      <c r="M16" s="18">
        <v>31944</v>
      </c>
      <c r="N16" s="18">
        <v>8</v>
      </c>
      <c r="O16" s="18">
        <v>1</v>
      </c>
      <c r="P16" s="18">
        <v>2</v>
      </c>
      <c r="Q16" s="18">
        <v>2</v>
      </c>
      <c r="R16" s="18">
        <v>3</v>
      </c>
      <c r="S16" t="s" s="19">
        <v>43</v>
      </c>
      <c r="T16" s="18">
        <v>0</v>
      </c>
      <c r="U16" s="18">
        <v>0</v>
      </c>
      <c r="V16" s="18">
        <v>100000</v>
      </c>
      <c r="W16" t="s" s="19">
        <v>55</v>
      </c>
    </row>
    <row r="17" ht="20.05" customHeight="1">
      <c r="A17" t="s" s="16">
        <v>2748</v>
      </c>
      <c r="B17" t="s" s="17">
        <f>CONCATENATE($A17,C17,G17,S17,R17)</f>
        <v>2754</v>
      </c>
      <c r="C17" t="s" s="19">
        <v>52</v>
      </c>
      <c r="D17" s="18">
        <v>7</v>
      </c>
      <c r="E17" t="s" s="19">
        <v>2750</v>
      </c>
      <c r="F17" s="18">
        <v>1</v>
      </c>
      <c r="G17" s="18">
        <v>1</v>
      </c>
      <c r="H17" t="s" s="19">
        <v>80</v>
      </c>
      <c r="I17" s="25">
        <v>118.996</v>
      </c>
      <c r="J17" t="s" s="19">
        <v>2736</v>
      </c>
      <c r="K17" s="18">
        <v>4008</v>
      </c>
      <c r="L17" s="18">
        <v>2018</v>
      </c>
      <c r="M17" s="18">
        <v>4018</v>
      </c>
      <c r="N17" s="18">
        <v>8</v>
      </c>
      <c r="O17" s="18">
        <v>1</v>
      </c>
      <c r="P17" t="s" s="19">
        <v>35</v>
      </c>
      <c r="Q17" t="s" s="19">
        <v>35</v>
      </c>
      <c r="R17" t="s" s="19">
        <v>35</v>
      </c>
      <c r="S17" t="s" s="19">
        <v>35</v>
      </c>
      <c r="T17" t="s" s="19">
        <v>35</v>
      </c>
      <c r="U17" t="s" s="19">
        <v>35</v>
      </c>
      <c r="V17" t="s" s="19">
        <v>35</v>
      </c>
      <c r="W17" t="s" s="19">
        <v>35</v>
      </c>
    </row>
    <row r="18" ht="20.05" customHeight="1">
      <c r="A18" t="s" s="16">
        <v>2748</v>
      </c>
      <c r="B18" t="s" s="17">
        <f>CONCATENATE($A18,C18,G18,S18,R18)</f>
        <v>2755</v>
      </c>
      <c r="C18" t="s" s="19">
        <v>37</v>
      </c>
      <c r="D18" s="18">
        <v>7</v>
      </c>
      <c r="E18" t="s" s="19">
        <v>2750</v>
      </c>
      <c r="F18" s="18">
        <v>0</v>
      </c>
      <c r="G18" s="18">
        <v>0</v>
      </c>
      <c r="H18" t="s" s="19">
        <v>63</v>
      </c>
      <c r="I18" s="25">
        <v>1800.93</v>
      </c>
      <c r="J18" t="s" s="19">
        <v>2753</v>
      </c>
      <c r="K18" s="18">
        <v>21136</v>
      </c>
      <c r="L18" s="18">
        <v>10582</v>
      </c>
      <c r="M18" s="18">
        <v>31846</v>
      </c>
      <c r="N18" s="18">
        <v>8</v>
      </c>
      <c r="O18" s="18">
        <v>1</v>
      </c>
      <c r="P18" s="18">
        <v>4</v>
      </c>
      <c r="Q18" s="18">
        <v>3</v>
      </c>
      <c r="R18" s="18">
        <v>1</v>
      </c>
      <c r="S18" t="s" s="19">
        <v>38</v>
      </c>
      <c r="T18" s="18">
        <v>0</v>
      </c>
      <c r="U18" s="18">
        <v>0</v>
      </c>
      <c r="V18" s="18">
        <v>100000</v>
      </c>
      <c r="W18" t="s" s="19">
        <v>39</v>
      </c>
    </row>
    <row r="19" ht="20.05" customHeight="1">
      <c r="A19" t="s" s="16">
        <v>2748</v>
      </c>
      <c r="B19" t="s" s="17">
        <f>CONCATENATE($A19,C19,G19,S19,R19)</f>
        <v>2756</v>
      </c>
      <c r="C19" t="s" s="19">
        <v>37</v>
      </c>
      <c r="D19" s="18">
        <v>7</v>
      </c>
      <c r="E19" t="s" s="19">
        <v>2750</v>
      </c>
      <c r="F19" s="18">
        <v>1</v>
      </c>
      <c r="G19" s="18">
        <v>0</v>
      </c>
      <c r="H19" t="s" s="19">
        <v>80</v>
      </c>
      <c r="I19" s="25">
        <v>1704.42</v>
      </c>
      <c r="J19" t="s" s="19">
        <v>2757</v>
      </c>
      <c r="K19" s="18">
        <v>16504</v>
      </c>
      <c r="L19" s="18">
        <v>8266</v>
      </c>
      <c r="M19" s="18">
        <v>23302</v>
      </c>
      <c r="N19" s="18">
        <v>8</v>
      </c>
      <c r="O19" s="18">
        <v>1</v>
      </c>
      <c r="P19" s="18">
        <v>3</v>
      </c>
      <c r="Q19" s="18">
        <v>1</v>
      </c>
      <c r="R19" s="18">
        <v>1</v>
      </c>
      <c r="S19" t="s" s="19">
        <v>43</v>
      </c>
      <c r="T19" s="18">
        <v>0</v>
      </c>
      <c r="U19" s="18">
        <v>0</v>
      </c>
      <c r="V19" s="18">
        <v>100000</v>
      </c>
      <c r="W19" t="s" s="19">
        <v>39</v>
      </c>
    </row>
    <row r="20" ht="20.05" customHeight="1">
      <c r="A20" t="s" s="16">
        <v>2748</v>
      </c>
      <c r="B20" t="s" s="17">
        <f>CONCATENATE($A20,C20,G20,S20,R20)</f>
        <v>2758</v>
      </c>
      <c r="C20" t="s" s="19">
        <v>37</v>
      </c>
      <c r="D20" s="18">
        <v>7</v>
      </c>
      <c r="E20" t="s" s="19">
        <v>2750</v>
      </c>
      <c r="F20" s="18">
        <v>0</v>
      </c>
      <c r="G20" s="18">
        <v>0</v>
      </c>
      <c r="H20" t="s" s="19">
        <v>63</v>
      </c>
      <c r="I20" s="25">
        <v>1800.5</v>
      </c>
      <c r="J20" t="s" s="19">
        <v>2759</v>
      </c>
      <c r="K20" s="18">
        <v>18264</v>
      </c>
      <c r="L20" s="18">
        <v>9146</v>
      </c>
      <c r="M20" s="18">
        <v>26584</v>
      </c>
      <c r="N20" s="18">
        <v>8</v>
      </c>
      <c r="O20" s="18">
        <v>1</v>
      </c>
      <c r="P20" s="18">
        <v>3</v>
      </c>
      <c r="Q20" s="18">
        <v>2</v>
      </c>
      <c r="R20" s="18">
        <v>1</v>
      </c>
      <c r="S20" t="s" s="19">
        <v>47</v>
      </c>
      <c r="T20" s="18">
        <v>0</v>
      </c>
      <c r="U20" s="18">
        <v>0</v>
      </c>
      <c r="V20" s="18">
        <v>100000</v>
      </c>
      <c r="W20" t="s" s="19">
        <v>39</v>
      </c>
    </row>
    <row r="21" ht="20.05" customHeight="1">
      <c r="A21" t="s" s="16">
        <v>2748</v>
      </c>
      <c r="B21" t="s" s="17">
        <f>CONCATENATE($A21,C21,G21,S21,R21)</f>
        <v>2760</v>
      </c>
      <c r="C21" t="s" s="19">
        <v>37</v>
      </c>
      <c r="D21" s="18">
        <v>7</v>
      </c>
      <c r="E21" t="s" s="19">
        <v>2750</v>
      </c>
      <c r="F21" s="18">
        <v>0</v>
      </c>
      <c r="G21" s="18">
        <v>0</v>
      </c>
      <c r="H21" t="s" s="19">
        <v>63</v>
      </c>
      <c r="I21" s="25">
        <v>1800.75</v>
      </c>
      <c r="J21" t="s" s="19">
        <v>2761</v>
      </c>
      <c r="K21" s="18">
        <v>22312</v>
      </c>
      <c r="L21" s="18">
        <v>11170</v>
      </c>
      <c r="M21" s="18">
        <v>34044</v>
      </c>
      <c r="N21" s="18">
        <v>8</v>
      </c>
      <c r="O21" s="18">
        <v>1</v>
      </c>
      <c r="P21" s="18">
        <v>3</v>
      </c>
      <c r="Q21" s="18">
        <v>2</v>
      </c>
      <c r="R21" s="18">
        <v>3</v>
      </c>
      <c r="S21" t="s" s="19">
        <v>38</v>
      </c>
      <c r="T21" s="18">
        <v>0</v>
      </c>
      <c r="U21" s="18">
        <v>0</v>
      </c>
      <c r="V21" s="18">
        <v>100000</v>
      </c>
      <c r="W21" t="s" s="19">
        <v>39</v>
      </c>
    </row>
    <row r="22" ht="20.05" customHeight="1">
      <c r="A22" t="s" s="16">
        <v>2748</v>
      </c>
      <c r="B22" t="s" s="17">
        <f>CONCATENATE($A22,C22,G22,S22,R22)</f>
        <v>2762</v>
      </c>
      <c r="C22" t="s" s="19">
        <v>37</v>
      </c>
      <c r="D22" s="18">
        <v>7</v>
      </c>
      <c r="E22" t="s" s="19">
        <v>2750</v>
      </c>
      <c r="F22" s="18">
        <v>0</v>
      </c>
      <c r="G22" s="18">
        <v>0</v>
      </c>
      <c r="H22" t="s" s="19">
        <v>63</v>
      </c>
      <c r="I22" s="25">
        <v>1800.66</v>
      </c>
      <c r="J22" t="s" s="19">
        <v>2753</v>
      </c>
      <c r="K22" s="18">
        <v>21136</v>
      </c>
      <c r="L22" s="18">
        <v>10582</v>
      </c>
      <c r="M22" s="18">
        <v>31902</v>
      </c>
      <c r="N22" s="18">
        <v>8</v>
      </c>
      <c r="O22" s="18">
        <v>1</v>
      </c>
      <c r="P22" s="18">
        <v>2</v>
      </c>
      <c r="Q22" s="18">
        <v>2</v>
      </c>
      <c r="R22" s="18">
        <v>3</v>
      </c>
      <c r="S22" t="s" s="19">
        <v>43</v>
      </c>
      <c r="T22" s="18">
        <v>0</v>
      </c>
      <c r="U22" s="18">
        <v>0</v>
      </c>
      <c r="V22" s="18">
        <v>100000</v>
      </c>
      <c r="W22" t="s" s="19">
        <v>39</v>
      </c>
    </row>
    <row r="23" ht="20.05" customHeight="1">
      <c r="A23" t="s" s="16">
        <v>2748</v>
      </c>
      <c r="B23" t="s" s="17">
        <f>CONCATENATE($A23,C23,G23,S23,R23)</f>
        <v>2763</v>
      </c>
      <c r="C23" t="s" s="19">
        <v>37</v>
      </c>
      <c r="D23" s="18">
        <v>7</v>
      </c>
      <c r="E23" t="s" s="19">
        <v>2750</v>
      </c>
      <c r="F23" s="18">
        <v>0</v>
      </c>
      <c r="G23" s="18">
        <v>0</v>
      </c>
      <c r="H23" t="s" s="19">
        <v>63</v>
      </c>
      <c r="I23" s="25">
        <v>1800.65</v>
      </c>
      <c r="J23" t="s" s="19">
        <v>2753</v>
      </c>
      <c r="K23" s="18">
        <v>21136</v>
      </c>
      <c r="L23" s="18">
        <v>10582</v>
      </c>
      <c r="M23" s="18">
        <v>31872</v>
      </c>
      <c r="N23" s="18">
        <v>8</v>
      </c>
      <c r="O23" s="18">
        <v>1</v>
      </c>
      <c r="P23" s="18">
        <v>2</v>
      </c>
      <c r="Q23" s="18">
        <v>2</v>
      </c>
      <c r="R23" s="18">
        <v>3</v>
      </c>
      <c r="S23" t="s" s="19">
        <v>47</v>
      </c>
      <c r="T23" s="18">
        <v>0</v>
      </c>
      <c r="U23" s="18">
        <v>0</v>
      </c>
      <c r="V23" s="18">
        <v>100000</v>
      </c>
      <c r="W23" t="s" s="19">
        <v>39</v>
      </c>
    </row>
    <row r="24" ht="20.05" customHeight="1">
      <c r="A24" t="s" s="16">
        <v>2748</v>
      </c>
      <c r="B24" t="s" s="17">
        <f>CONCATENATE($A24,C24,G24,S24,R24)</f>
        <v>2764</v>
      </c>
      <c r="C24" t="s" s="19">
        <v>37</v>
      </c>
      <c r="D24" s="18">
        <v>7</v>
      </c>
      <c r="E24" t="s" s="19">
        <v>2750</v>
      </c>
      <c r="F24" s="18">
        <v>0</v>
      </c>
      <c r="G24" s="18">
        <v>0</v>
      </c>
      <c r="H24" t="s" s="19">
        <v>63</v>
      </c>
      <c r="I24" s="25">
        <v>1800.82</v>
      </c>
      <c r="J24" t="s" s="19">
        <v>2765</v>
      </c>
      <c r="K24" s="18">
        <v>23488</v>
      </c>
      <c r="L24" s="18">
        <v>11758</v>
      </c>
      <c r="M24" s="18">
        <v>36240</v>
      </c>
      <c r="N24" s="18">
        <v>8</v>
      </c>
      <c r="O24" s="18">
        <v>1</v>
      </c>
      <c r="P24" s="18">
        <v>2</v>
      </c>
      <c r="Q24" s="18">
        <v>2</v>
      </c>
      <c r="R24" s="18">
        <v>5</v>
      </c>
      <c r="S24" t="s" s="19">
        <v>38</v>
      </c>
      <c r="T24" s="18">
        <v>0</v>
      </c>
      <c r="U24" s="18">
        <v>0</v>
      </c>
      <c r="V24" s="18">
        <v>100000</v>
      </c>
      <c r="W24" t="s" s="19">
        <v>39</v>
      </c>
    </row>
    <row r="25" ht="20.05" customHeight="1">
      <c r="A25" t="s" s="16">
        <v>2748</v>
      </c>
      <c r="B25" t="s" s="17">
        <f>CONCATENATE($A25,C25,G25,S25,R25)</f>
        <v>2766</v>
      </c>
      <c r="C25" t="s" s="19">
        <v>37</v>
      </c>
      <c r="D25" s="18">
        <v>7</v>
      </c>
      <c r="E25" t="s" s="19">
        <v>2750</v>
      </c>
      <c r="F25" s="18">
        <v>0</v>
      </c>
      <c r="G25" s="18">
        <v>0</v>
      </c>
      <c r="H25" t="s" s="19">
        <v>63</v>
      </c>
      <c r="I25" s="25">
        <v>1800.82</v>
      </c>
      <c r="J25" t="s" s="19">
        <v>2765</v>
      </c>
      <c r="K25" s="18">
        <v>23488</v>
      </c>
      <c r="L25" s="18">
        <v>11758</v>
      </c>
      <c r="M25" s="18">
        <v>36296</v>
      </c>
      <c r="N25" s="18">
        <v>8</v>
      </c>
      <c r="O25" s="18">
        <v>1</v>
      </c>
      <c r="P25" s="18">
        <v>2</v>
      </c>
      <c r="Q25" s="18">
        <v>2</v>
      </c>
      <c r="R25" s="18">
        <v>5</v>
      </c>
      <c r="S25" t="s" s="19">
        <v>43</v>
      </c>
      <c r="T25" s="18">
        <v>0</v>
      </c>
      <c r="U25" s="18">
        <v>0</v>
      </c>
      <c r="V25" s="18">
        <v>100000</v>
      </c>
      <c r="W25" t="s" s="19">
        <v>39</v>
      </c>
    </row>
    <row r="26" ht="20.05" customHeight="1">
      <c r="A26" t="s" s="16">
        <v>2748</v>
      </c>
      <c r="B26" t="s" s="17">
        <f>CONCATENATE($A26,C26,G26,S26,R26)</f>
        <v>2767</v>
      </c>
      <c r="C26" t="s" s="19">
        <v>37</v>
      </c>
      <c r="D26" s="18">
        <v>7</v>
      </c>
      <c r="E26" t="s" s="19">
        <v>2750</v>
      </c>
      <c r="F26" s="18">
        <v>0</v>
      </c>
      <c r="G26" s="18">
        <v>0</v>
      </c>
      <c r="H26" t="s" s="19">
        <v>63</v>
      </c>
      <c r="I26" s="25">
        <v>1800.82</v>
      </c>
      <c r="J26" t="s" s="19">
        <v>2765</v>
      </c>
      <c r="K26" s="18">
        <v>23488</v>
      </c>
      <c r="L26" s="18">
        <v>11758</v>
      </c>
      <c r="M26" s="18">
        <v>36282</v>
      </c>
      <c r="N26" s="18">
        <v>8</v>
      </c>
      <c r="O26" s="18">
        <v>1</v>
      </c>
      <c r="P26" s="18">
        <v>2</v>
      </c>
      <c r="Q26" s="18">
        <v>2</v>
      </c>
      <c r="R26" s="18">
        <v>5</v>
      </c>
      <c r="S26" t="s" s="19">
        <v>47</v>
      </c>
      <c r="T26" s="18">
        <v>0</v>
      </c>
      <c r="U26" s="18">
        <v>0</v>
      </c>
      <c r="V26" s="18">
        <v>100000</v>
      </c>
      <c r="W26" t="s" s="19">
        <v>39</v>
      </c>
    </row>
    <row r="27" ht="20.05" customHeight="1">
      <c r="A27" t="s" s="16">
        <v>2768</v>
      </c>
      <c r="B27" t="s" s="17">
        <f>CONCATENATE($A27,C27,G27,S27,R27)</f>
        <v>2769</v>
      </c>
      <c r="C27" t="s" s="19">
        <v>31</v>
      </c>
      <c r="D27" s="18">
        <v>7</v>
      </c>
      <c r="E27" t="s" s="19">
        <v>2770</v>
      </c>
      <c r="F27" s="18">
        <v>0</v>
      </c>
      <c r="G27" s="18">
        <v>0</v>
      </c>
      <c r="H27" t="s" s="19">
        <v>63</v>
      </c>
      <c r="I27" s="25">
        <v>1801.05</v>
      </c>
      <c r="J27" t="s" s="19">
        <v>2771</v>
      </c>
      <c r="K27" s="18">
        <v>26056</v>
      </c>
      <c r="L27" s="18">
        <v>13042</v>
      </c>
      <c r="M27" s="18">
        <v>41978</v>
      </c>
      <c r="N27" s="18">
        <v>8</v>
      </c>
      <c r="O27" s="18">
        <v>1</v>
      </c>
      <c r="P27" t="s" s="19">
        <v>35</v>
      </c>
      <c r="Q27" t="s" s="19">
        <v>35</v>
      </c>
      <c r="R27" t="s" s="19">
        <v>35</v>
      </c>
      <c r="S27" t="s" s="19">
        <v>35</v>
      </c>
      <c r="T27" t="s" s="19">
        <v>35</v>
      </c>
      <c r="U27" t="s" s="19">
        <v>35</v>
      </c>
      <c r="V27" t="s" s="19">
        <v>35</v>
      </c>
      <c r="W27" t="s" s="19">
        <v>35</v>
      </c>
    </row>
    <row r="28" ht="20.05" customHeight="1">
      <c r="A28" t="s" s="16">
        <v>2768</v>
      </c>
      <c r="B28" t="s" s="17">
        <f>CONCATENATE($A28,C28,G28,S28,R28)</f>
        <v>2772</v>
      </c>
      <c r="C28" t="s" s="19">
        <v>37</v>
      </c>
      <c r="D28" s="18">
        <v>7</v>
      </c>
      <c r="E28" t="s" s="19">
        <v>2770</v>
      </c>
      <c r="F28" s="18">
        <v>0</v>
      </c>
      <c r="G28" s="18">
        <v>1</v>
      </c>
      <c r="H28" t="s" s="19">
        <v>63</v>
      </c>
      <c r="I28" s="25">
        <v>1800.53</v>
      </c>
      <c r="J28" t="s" s="19">
        <v>2773</v>
      </c>
      <c r="K28" s="18">
        <v>19004</v>
      </c>
      <c r="L28" s="18">
        <v>9526</v>
      </c>
      <c r="M28" s="18">
        <v>28768</v>
      </c>
      <c r="N28" s="18">
        <v>8</v>
      </c>
      <c r="O28" s="18">
        <v>1</v>
      </c>
      <c r="P28" s="18">
        <v>2</v>
      </c>
      <c r="Q28" s="18">
        <v>2</v>
      </c>
      <c r="R28" s="18">
        <v>3</v>
      </c>
      <c r="S28" t="s" s="19">
        <v>43</v>
      </c>
      <c r="T28" s="18">
        <v>0</v>
      </c>
      <c r="U28" s="18">
        <v>0</v>
      </c>
      <c r="V28" s="18">
        <v>100000</v>
      </c>
      <c r="W28" t="s" s="19">
        <v>55</v>
      </c>
    </row>
    <row r="29" ht="20.05" customHeight="1">
      <c r="A29" t="s" s="16">
        <v>2768</v>
      </c>
      <c r="B29" t="s" s="17">
        <f>CONCATENATE($A29,C29,G29,S29,R29)</f>
        <v>2774</v>
      </c>
      <c r="C29" t="s" s="19">
        <v>52</v>
      </c>
      <c r="D29" s="18">
        <v>7</v>
      </c>
      <c r="E29" t="s" s="19">
        <v>2770</v>
      </c>
      <c r="F29" s="18">
        <v>1</v>
      </c>
      <c r="G29" s="18">
        <v>1</v>
      </c>
      <c r="H29" t="s" s="19">
        <v>80</v>
      </c>
      <c r="I29" s="25">
        <v>106.832</v>
      </c>
      <c r="J29" t="s" s="19">
        <v>2736</v>
      </c>
      <c r="K29" s="18">
        <v>3988</v>
      </c>
      <c r="L29" s="18">
        <v>2008</v>
      </c>
      <c r="M29" s="18">
        <v>3999</v>
      </c>
      <c r="N29" s="18">
        <v>8</v>
      </c>
      <c r="O29" s="18">
        <v>1</v>
      </c>
      <c r="P29" t="s" s="19">
        <v>35</v>
      </c>
      <c r="Q29" t="s" s="19">
        <v>35</v>
      </c>
      <c r="R29" t="s" s="19">
        <v>35</v>
      </c>
      <c r="S29" t="s" s="19">
        <v>35</v>
      </c>
      <c r="T29" t="s" s="19">
        <v>35</v>
      </c>
      <c r="U29" t="s" s="19">
        <v>35</v>
      </c>
      <c r="V29" t="s" s="19">
        <v>35</v>
      </c>
      <c r="W29" t="s" s="19">
        <v>35</v>
      </c>
    </row>
    <row r="30" ht="20.05" customHeight="1">
      <c r="A30" t="s" s="16">
        <v>2768</v>
      </c>
      <c r="B30" t="s" s="17">
        <f>CONCATENATE($A30,C30,G30,S30,R30)</f>
        <v>2775</v>
      </c>
      <c r="C30" t="s" s="19">
        <v>37</v>
      </c>
      <c r="D30" s="18">
        <v>7</v>
      </c>
      <c r="E30" t="s" s="19">
        <v>2770</v>
      </c>
      <c r="F30" s="18">
        <v>0</v>
      </c>
      <c r="G30" s="18">
        <v>0</v>
      </c>
      <c r="H30" t="s" s="19">
        <v>63</v>
      </c>
      <c r="I30" s="25">
        <v>1800.63</v>
      </c>
      <c r="J30" t="s" s="19">
        <v>2776</v>
      </c>
      <c r="K30" s="18">
        <v>20752</v>
      </c>
      <c r="L30" s="18">
        <v>10390</v>
      </c>
      <c r="M30" s="18">
        <v>31914</v>
      </c>
      <c r="N30" s="18">
        <v>8</v>
      </c>
      <c r="O30" s="18">
        <v>1</v>
      </c>
      <c r="P30" s="18">
        <v>5</v>
      </c>
      <c r="Q30" s="18">
        <v>5</v>
      </c>
      <c r="R30" s="18">
        <v>1</v>
      </c>
      <c r="S30" t="s" s="19">
        <v>38</v>
      </c>
      <c r="T30" s="18">
        <v>0</v>
      </c>
      <c r="U30" s="18">
        <v>0</v>
      </c>
      <c r="V30" s="18">
        <v>100000</v>
      </c>
      <c r="W30" t="s" s="19">
        <v>39</v>
      </c>
    </row>
    <row r="31" ht="20.05" customHeight="1">
      <c r="A31" t="s" s="16">
        <v>2768</v>
      </c>
      <c r="B31" t="s" s="17">
        <f>CONCATENATE($A31,C31,G31,S31,R31)</f>
        <v>2777</v>
      </c>
      <c r="C31" t="s" s="19">
        <v>37</v>
      </c>
      <c r="D31" s="18">
        <v>7</v>
      </c>
      <c r="E31" t="s" s="19">
        <v>2770</v>
      </c>
      <c r="F31" s="18">
        <v>1</v>
      </c>
      <c r="G31" s="18">
        <v>0</v>
      </c>
      <c r="H31" t="s" s="19">
        <v>80</v>
      </c>
      <c r="I31" s="25">
        <v>2.81062</v>
      </c>
      <c r="J31" t="s" s="19">
        <v>2778</v>
      </c>
      <c r="K31" s="18">
        <v>14932</v>
      </c>
      <c r="L31" s="18">
        <v>7480</v>
      </c>
      <c r="M31" s="18">
        <v>21139</v>
      </c>
      <c r="N31" s="18">
        <v>8</v>
      </c>
      <c r="O31" s="18">
        <v>1</v>
      </c>
      <c r="P31" s="18">
        <v>4</v>
      </c>
      <c r="Q31" s="18">
        <v>1</v>
      </c>
      <c r="R31" s="18">
        <v>1</v>
      </c>
      <c r="S31" t="s" s="19">
        <v>43</v>
      </c>
      <c r="T31" s="18">
        <v>0</v>
      </c>
      <c r="U31" s="18">
        <v>0</v>
      </c>
      <c r="V31" s="18">
        <v>100000</v>
      </c>
      <c r="W31" t="s" s="19">
        <v>39</v>
      </c>
    </row>
    <row r="32" ht="20.05" customHeight="1">
      <c r="A32" t="s" s="16">
        <v>2768</v>
      </c>
      <c r="B32" t="s" s="17">
        <f>CONCATENATE($A32,C32,G32,S32,R32)</f>
        <v>2779</v>
      </c>
      <c r="C32" t="s" s="19">
        <v>37</v>
      </c>
      <c r="D32" s="18">
        <v>7</v>
      </c>
      <c r="E32" t="s" s="19">
        <v>2770</v>
      </c>
      <c r="F32" s="18">
        <v>1</v>
      </c>
      <c r="G32" s="18">
        <v>0</v>
      </c>
      <c r="H32" t="s" s="19">
        <v>80</v>
      </c>
      <c r="I32" s="25">
        <v>4.17477</v>
      </c>
      <c r="J32" t="s" s="19">
        <v>2780</v>
      </c>
      <c r="K32" s="18">
        <v>15544</v>
      </c>
      <c r="L32" s="18">
        <v>7786</v>
      </c>
      <c r="M32" s="18">
        <v>22280</v>
      </c>
      <c r="N32" s="18">
        <v>8</v>
      </c>
      <c r="O32" s="18">
        <v>1</v>
      </c>
      <c r="P32" s="18">
        <v>4</v>
      </c>
      <c r="Q32" s="18">
        <v>1</v>
      </c>
      <c r="R32" s="18">
        <v>1</v>
      </c>
      <c r="S32" t="s" s="19">
        <v>47</v>
      </c>
      <c r="T32" s="18">
        <v>0</v>
      </c>
      <c r="U32" s="18">
        <v>0</v>
      </c>
      <c r="V32" s="18">
        <v>100000</v>
      </c>
      <c r="W32" t="s" s="19">
        <v>39</v>
      </c>
    </row>
    <row r="33" ht="20.05" customHeight="1">
      <c r="A33" t="s" s="16">
        <v>2768</v>
      </c>
      <c r="B33" t="s" s="17">
        <f>CONCATENATE($A33,C33,G33,S33,R33)</f>
        <v>2781</v>
      </c>
      <c r="C33" t="s" s="19">
        <v>37</v>
      </c>
      <c r="D33" s="18">
        <v>7</v>
      </c>
      <c r="E33" t="s" s="19">
        <v>2770</v>
      </c>
      <c r="F33" s="18">
        <v>1</v>
      </c>
      <c r="G33" s="18">
        <v>0</v>
      </c>
      <c r="H33" t="s" s="19">
        <v>80</v>
      </c>
      <c r="I33" s="25">
        <v>418.955</v>
      </c>
      <c r="J33" t="s" s="19">
        <v>2782</v>
      </c>
      <c r="K33" s="18">
        <v>24900</v>
      </c>
      <c r="L33" s="18">
        <v>12464</v>
      </c>
      <c r="M33" s="18">
        <v>39791</v>
      </c>
      <c r="N33" s="18">
        <v>8</v>
      </c>
      <c r="O33" s="18">
        <v>1</v>
      </c>
      <c r="P33" s="18">
        <v>5</v>
      </c>
      <c r="Q33" s="18">
        <v>2</v>
      </c>
      <c r="R33" s="18">
        <v>3</v>
      </c>
      <c r="S33" t="s" s="19">
        <v>38</v>
      </c>
      <c r="T33" s="18">
        <v>0</v>
      </c>
      <c r="U33" s="18">
        <v>0</v>
      </c>
      <c r="V33" s="18">
        <v>100000</v>
      </c>
      <c r="W33" t="s" s="19">
        <v>39</v>
      </c>
    </row>
    <row r="34" ht="20.05" customHeight="1">
      <c r="A34" t="s" s="16">
        <v>2768</v>
      </c>
      <c r="B34" t="s" s="17">
        <f>CONCATENATE($A34,C34,G34,S34,R34)</f>
        <v>2783</v>
      </c>
      <c r="C34" t="s" s="19">
        <v>37</v>
      </c>
      <c r="D34" s="18">
        <v>7</v>
      </c>
      <c r="E34" t="s" s="19">
        <v>2770</v>
      </c>
      <c r="F34" s="18">
        <v>1</v>
      </c>
      <c r="G34" s="18">
        <v>0</v>
      </c>
      <c r="H34" t="s" s="19">
        <v>80</v>
      </c>
      <c r="I34" s="25">
        <v>8.90616</v>
      </c>
      <c r="J34" t="s" s="19">
        <v>2773</v>
      </c>
      <c r="K34" s="18">
        <v>18984</v>
      </c>
      <c r="L34" s="18">
        <v>9506</v>
      </c>
      <c r="M34" s="18">
        <v>28728</v>
      </c>
      <c r="N34" s="18">
        <v>8</v>
      </c>
      <c r="O34" s="18">
        <v>1</v>
      </c>
      <c r="P34" s="18">
        <v>3</v>
      </c>
      <c r="Q34" s="18">
        <v>1</v>
      </c>
      <c r="R34" s="18">
        <v>3</v>
      </c>
      <c r="S34" t="s" s="19">
        <v>43</v>
      </c>
      <c r="T34" s="18">
        <v>0</v>
      </c>
      <c r="U34" s="18">
        <v>0</v>
      </c>
      <c r="V34" s="18">
        <v>100000</v>
      </c>
      <c r="W34" t="s" s="19">
        <v>39</v>
      </c>
    </row>
    <row r="35" ht="20.05" customHeight="1">
      <c r="A35" t="s" s="16">
        <v>2768</v>
      </c>
      <c r="B35" t="s" s="17">
        <f>CONCATENATE($A35,C35,G35,S35,R35)</f>
        <v>2784</v>
      </c>
      <c r="C35" t="s" s="19">
        <v>37</v>
      </c>
      <c r="D35" s="18">
        <v>7</v>
      </c>
      <c r="E35" t="s" s="19">
        <v>2770</v>
      </c>
      <c r="F35" s="18">
        <v>0</v>
      </c>
      <c r="G35" s="18">
        <v>0</v>
      </c>
      <c r="H35" t="s" s="19">
        <v>63</v>
      </c>
      <c r="I35" s="25">
        <v>1800.67</v>
      </c>
      <c r="J35" t="s" s="19">
        <v>2785</v>
      </c>
      <c r="K35" s="18">
        <v>19596</v>
      </c>
      <c r="L35" s="18">
        <v>9812</v>
      </c>
      <c r="M35" s="18">
        <v>29825</v>
      </c>
      <c r="N35" s="18">
        <v>8</v>
      </c>
      <c r="O35" s="18">
        <v>1</v>
      </c>
      <c r="P35" s="18">
        <v>3</v>
      </c>
      <c r="Q35" s="18">
        <v>2</v>
      </c>
      <c r="R35" s="18">
        <v>3</v>
      </c>
      <c r="S35" t="s" s="19">
        <v>47</v>
      </c>
      <c r="T35" s="18">
        <v>0</v>
      </c>
      <c r="U35" s="18">
        <v>0</v>
      </c>
      <c r="V35" s="18">
        <v>100000</v>
      </c>
      <c r="W35" t="s" s="19">
        <v>39</v>
      </c>
    </row>
    <row r="36" ht="20.05" customHeight="1">
      <c r="A36" t="s" s="16">
        <v>2768</v>
      </c>
      <c r="B36" t="s" s="17">
        <f>CONCATENATE($A36,C36,G36,S36,R36)</f>
        <v>2786</v>
      </c>
      <c r="C36" t="s" s="19">
        <v>37</v>
      </c>
      <c r="D36" s="18">
        <v>7</v>
      </c>
      <c r="E36" t="s" s="19">
        <v>2770</v>
      </c>
      <c r="F36" s="18">
        <v>0</v>
      </c>
      <c r="G36" s="18">
        <v>0</v>
      </c>
      <c r="H36" t="s" s="19">
        <v>63</v>
      </c>
      <c r="I36" s="25">
        <v>1801.96</v>
      </c>
      <c r="J36" t="s" s="19">
        <v>2787</v>
      </c>
      <c r="K36" s="18">
        <v>23712</v>
      </c>
      <c r="L36" s="18">
        <v>11870</v>
      </c>
      <c r="M36" s="18">
        <v>37530</v>
      </c>
      <c r="N36" s="18">
        <v>8</v>
      </c>
      <c r="O36" s="18">
        <v>1</v>
      </c>
      <c r="P36" s="18">
        <v>3</v>
      </c>
      <c r="Q36" s="18">
        <v>2</v>
      </c>
      <c r="R36" s="18">
        <v>5</v>
      </c>
      <c r="S36" t="s" s="19">
        <v>38</v>
      </c>
      <c r="T36" s="18">
        <v>0</v>
      </c>
      <c r="U36" s="18">
        <v>0</v>
      </c>
      <c r="V36" s="18">
        <v>100000</v>
      </c>
      <c r="W36" t="s" s="19">
        <v>39</v>
      </c>
    </row>
    <row r="37" ht="20.05" customHeight="1">
      <c r="A37" t="s" s="16">
        <v>2768</v>
      </c>
      <c r="B37" t="s" s="17">
        <f>CONCATENATE($A37,C37,G37,S37,R37)</f>
        <v>2788</v>
      </c>
      <c r="C37" t="s" s="19">
        <v>37</v>
      </c>
      <c r="D37" s="18">
        <v>7</v>
      </c>
      <c r="E37" t="s" s="19">
        <v>2770</v>
      </c>
      <c r="F37" s="18">
        <v>0</v>
      </c>
      <c r="G37" s="18">
        <v>0</v>
      </c>
      <c r="H37" t="s" s="19">
        <v>63</v>
      </c>
      <c r="I37" s="25">
        <v>1800.76</v>
      </c>
      <c r="J37" t="s" s="19">
        <v>2789</v>
      </c>
      <c r="K37" s="18">
        <v>22520</v>
      </c>
      <c r="L37" s="18">
        <v>11274</v>
      </c>
      <c r="M37" s="18">
        <v>35394</v>
      </c>
      <c r="N37" s="18">
        <v>8</v>
      </c>
      <c r="O37" s="18">
        <v>1</v>
      </c>
      <c r="P37" s="18">
        <v>2</v>
      </c>
      <c r="Q37" s="18">
        <v>2</v>
      </c>
      <c r="R37" s="18">
        <v>5</v>
      </c>
      <c r="S37" t="s" s="19">
        <v>43</v>
      </c>
      <c r="T37" s="18">
        <v>0</v>
      </c>
      <c r="U37" s="18">
        <v>0</v>
      </c>
      <c r="V37" s="18">
        <v>100000</v>
      </c>
      <c r="W37" t="s" s="19">
        <v>39</v>
      </c>
    </row>
    <row r="38" ht="20.05" customHeight="1">
      <c r="A38" t="s" s="16">
        <v>2768</v>
      </c>
      <c r="B38" t="s" s="17">
        <f>CONCATENATE($A38,C38,G38,S38,R38)</f>
        <v>2790</v>
      </c>
      <c r="C38" t="s" s="19">
        <v>37</v>
      </c>
      <c r="D38" s="18">
        <v>7</v>
      </c>
      <c r="E38" t="s" s="19">
        <v>2770</v>
      </c>
      <c r="F38" s="18">
        <v>0</v>
      </c>
      <c r="G38" s="18">
        <v>0</v>
      </c>
      <c r="H38" t="s" s="19">
        <v>63</v>
      </c>
      <c r="I38" s="25">
        <v>1800.76</v>
      </c>
      <c r="J38" t="s" s="19">
        <v>2789</v>
      </c>
      <c r="K38" s="18">
        <v>22520</v>
      </c>
      <c r="L38" s="18">
        <v>11274</v>
      </c>
      <c r="M38" s="18">
        <v>35352</v>
      </c>
      <c r="N38" s="18">
        <v>8</v>
      </c>
      <c r="O38" s="18">
        <v>1</v>
      </c>
      <c r="P38" s="18">
        <v>2</v>
      </c>
      <c r="Q38" s="18">
        <v>2</v>
      </c>
      <c r="R38" s="18">
        <v>5</v>
      </c>
      <c r="S38" t="s" s="19">
        <v>47</v>
      </c>
      <c r="T38" s="18">
        <v>0</v>
      </c>
      <c r="U38" s="18">
        <v>0</v>
      </c>
      <c r="V38" s="18">
        <v>100000</v>
      </c>
      <c r="W38" t="s" s="19">
        <v>39</v>
      </c>
    </row>
    <row r="39" ht="20.05" customHeight="1">
      <c r="A39" t="s" s="16">
        <v>2791</v>
      </c>
      <c r="B39" t="s" s="17">
        <f>CONCATENATE($A39,C39,G39,S39,R39)</f>
        <v>2792</v>
      </c>
      <c r="C39" t="s" s="19">
        <v>31</v>
      </c>
      <c r="D39" s="18">
        <v>7</v>
      </c>
      <c r="E39" t="s" s="19">
        <v>2793</v>
      </c>
      <c r="F39" s="18">
        <v>0</v>
      </c>
      <c r="G39" s="18">
        <v>0</v>
      </c>
      <c r="H39" t="s" s="19">
        <v>80</v>
      </c>
      <c r="I39" s="25">
        <v>9.29264</v>
      </c>
      <c r="J39" t="s" s="19">
        <v>2794</v>
      </c>
      <c r="K39" s="18">
        <v>22980</v>
      </c>
      <c r="L39" s="18">
        <v>11504</v>
      </c>
      <c r="M39" s="18">
        <v>35835</v>
      </c>
      <c r="N39" s="18">
        <v>8</v>
      </c>
      <c r="O39" s="18">
        <v>1</v>
      </c>
      <c r="P39" t="s" s="19">
        <v>35</v>
      </c>
      <c r="Q39" t="s" s="19">
        <v>35</v>
      </c>
      <c r="R39" t="s" s="19">
        <v>35</v>
      </c>
      <c r="S39" t="s" s="19">
        <v>35</v>
      </c>
      <c r="T39" t="s" s="19">
        <v>35</v>
      </c>
      <c r="U39" t="s" s="19">
        <v>35</v>
      </c>
      <c r="V39" t="s" s="19">
        <v>35</v>
      </c>
      <c r="W39" t="s" s="19">
        <v>35</v>
      </c>
    </row>
    <row r="40" ht="20.05" customHeight="1">
      <c r="A40" t="s" s="16">
        <v>2791</v>
      </c>
      <c r="B40" t="s" s="17">
        <f>CONCATENATE($A40,C40,G40,S40,R40)</f>
        <v>2795</v>
      </c>
      <c r="C40" t="s" s="19">
        <v>37</v>
      </c>
      <c r="D40" s="18">
        <v>7</v>
      </c>
      <c r="E40" t="s" s="19">
        <v>2793</v>
      </c>
      <c r="F40" s="18">
        <v>0</v>
      </c>
      <c r="G40" s="18">
        <v>1</v>
      </c>
      <c r="H40" t="s" s="19">
        <v>33</v>
      </c>
      <c r="I40" s="25">
        <v>41.4735</v>
      </c>
      <c r="J40" t="s" s="19">
        <v>2736</v>
      </c>
      <c r="K40" s="18">
        <v>3472</v>
      </c>
      <c r="L40" s="18">
        <v>1750</v>
      </c>
      <c r="M40" s="18">
        <v>3458</v>
      </c>
      <c r="N40" s="18">
        <v>8</v>
      </c>
      <c r="O40" s="18">
        <v>1</v>
      </c>
      <c r="P40" s="18">
        <v>3</v>
      </c>
      <c r="Q40" s="18">
        <v>1</v>
      </c>
      <c r="R40" s="18">
        <v>3</v>
      </c>
      <c r="S40" t="s" s="19">
        <v>43</v>
      </c>
      <c r="T40" s="18">
        <v>0</v>
      </c>
      <c r="U40" s="18">
        <v>0</v>
      </c>
      <c r="V40" s="18">
        <v>100000</v>
      </c>
      <c r="W40" t="s" s="19">
        <v>55</v>
      </c>
    </row>
    <row r="41" ht="20.05" customHeight="1">
      <c r="A41" t="s" s="16">
        <v>2791</v>
      </c>
      <c r="B41" t="s" s="17">
        <f>CONCATENATE($A41,C41,G41,S41,R41)</f>
        <v>2796</v>
      </c>
      <c r="C41" t="s" s="19">
        <v>52</v>
      </c>
      <c r="D41" s="18">
        <v>7</v>
      </c>
      <c r="E41" t="s" s="19">
        <v>2793</v>
      </c>
      <c r="F41" s="18">
        <v>0</v>
      </c>
      <c r="G41" s="18">
        <v>1</v>
      </c>
      <c r="H41" t="s" s="19">
        <v>33</v>
      </c>
      <c r="I41" s="25">
        <v>63.8426</v>
      </c>
      <c r="J41" t="s" s="19">
        <v>2736</v>
      </c>
      <c r="K41" s="18">
        <v>3472</v>
      </c>
      <c r="L41" s="18">
        <v>1750</v>
      </c>
      <c r="M41" s="18">
        <v>3470</v>
      </c>
      <c r="N41" s="18">
        <v>8</v>
      </c>
      <c r="O41" s="18">
        <v>1</v>
      </c>
      <c r="P41" t="s" s="19">
        <v>35</v>
      </c>
      <c r="Q41" t="s" s="19">
        <v>35</v>
      </c>
      <c r="R41" t="s" s="19">
        <v>35</v>
      </c>
      <c r="S41" t="s" s="19">
        <v>35</v>
      </c>
      <c r="T41" t="s" s="19">
        <v>35</v>
      </c>
      <c r="U41" t="s" s="19">
        <v>35</v>
      </c>
      <c r="V41" t="s" s="19">
        <v>35</v>
      </c>
      <c r="W41" t="s" s="19">
        <v>35</v>
      </c>
    </row>
    <row r="42" ht="20.05" customHeight="1">
      <c r="A42" t="s" s="16">
        <v>2791</v>
      </c>
      <c r="B42" t="s" s="17">
        <f>CONCATENATE($A42,C42,G42,S42,R42)</f>
        <v>2797</v>
      </c>
      <c r="C42" t="s" s="19">
        <v>37</v>
      </c>
      <c r="D42" s="18">
        <v>7</v>
      </c>
      <c r="E42" t="s" s="19">
        <v>2793</v>
      </c>
      <c r="F42" s="18">
        <v>0</v>
      </c>
      <c r="G42" s="18">
        <v>0</v>
      </c>
      <c r="H42" t="s" s="19">
        <v>80</v>
      </c>
      <c r="I42" s="25">
        <v>3.66682</v>
      </c>
      <c r="J42" t="s" s="19">
        <v>2798</v>
      </c>
      <c r="K42" s="18">
        <v>18300</v>
      </c>
      <c r="L42" s="18">
        <v>9164</v>
      </c>
      <c r="M42" s="18">
        <v>26891</v>
      </c>
      <c r="N42" s="18">
        <v>8</v>
      </c>
      <c r="O42" s="18">
        <v>1</v>
      </c>
      <c r="P42" s="18">
        <v>4</v>
      </c>
      <c r="Q42" s="18">
        <v>2</v>
      </c>
      <c r="R42" s="18">
        <v>1</v>
      </c>
      <c r="S42" t="s" s="19">
        <v>38</v>
      </c>
      <c r="T42" s="18">
        <v>0</v>
      </c>
      <c r="U42" s="18">
        <v>0</v>
      </c>
      <c r="V42" s="18">
        <v>100000</v>
      </c>
      <c r="W42" t="s" s="19">
        <v>39</v>
      </c>
    </row>
    <row r="43" ht="20.05" customHeight="1">
      <c r="A43" t="s" s="16">
        <v>2791</v>
      </c>
      <c r="B43" t="s" s="17">
        <f>CONCATENATE($A43,C43,G43,S43,R43)</f>
        <v>2799</v>
      </c>
      <c r="C43" t="s" s="19">
        <v>37</v>
      </c>
      <c r="D43" s="18">
        <v>7</v>
      </c>
      <c r="E43" t="s" s="19">
        <v>2793</v>
      </c>
      <c r="F43" s="18">
        <v>0</v>
      </c>
      <c r="G43" s="18">
        <v>0</v>
      </c>
      <c r="H43" t="s" s="19">
        <v>80</v>
      </c>
      <c r="I43" s="25">
        <v>1.38439</v>
      </c>
      <c r="J43" t="s" s="19">
        <v>2739</v>
      </c>
      <c r="K43" s="18">
        <v>16268</v>
      </c>
      <c r="L43" s="18">
        <v>8148</v>
      </c>
      <c r="M43" s="18">
        <v>23185</v>
      </c>
      <c r="N43" s="18">
        <v>8</v>
      </c>
      <c r="O43" s="18">
        <v>1</v>
      </c>
      <c r="P43" s="18">
        <v>3</v>
      </c>
      <c r="Q43" s="18">
        <v>1</v>
      </c>
      <c r="R43" s="18">
        <v>1</v>
      </c>
      <c r="S43" t="s" s="19">
        <v>43</v>
      </c>
      <c r="T43" s="18">
        <v>0</v>
      </c>
      <c r="U43" s="18">
        <v>0</v>
      </c>
      <c r="V43" s="18">
        <v>100000</v>
      </c>
      <c r="W43" t="s" s="19">
        <v>39</v>
      </c>
    </row>
    <row r="44" ht="20.05" customHeight="1">
      <c r="A44" t="s" s="16">
        <v>2791</v>
      </c>
      <c r="B44" t="s" s="17">
        <f>CONCATENATE($A44,C44,G44,S44,R44)</f>
        <v>2800</v>
      </c>
      <c r="C44" t="s" s="19">
        <v>37</v>
      </c>
      <c r="D44" s="18">
        <v>7</v>
      </c>
      <c r="E44" t="s" s="19">
        <v>2793</v>
      </c>
      <c r="F44" s="18">
        <v>0</v>
      </c>
      <c r="G44" s="18">
        <v>0</v>
      </c>
      <c r="H44" t="s" s="19">
        <v>80</v>
      </c>
      <c r="I44" s="25">
        <v>4.85755</v>
      </c>
      <c r="J44" t="s" s="19">
        <v>2801</v>
      </c>
      <c r="K44" s="18">
        <v>17284</v>
      </c>
      <c r="L44" s="18">
        <v>8656</v>
      </c>
      <c r="M44" s="18">
        <v>25073</v>
      </c>
      <c r="N44" s="18">
        <v>8</v>
      </c>
      <c r="O44" s="18">
        <v>1</v>
      </c>
      <c r="P44" s="18">
        <v>4</v>
      </c>
      <c r="Q44" s="18">
        <v>1</v>
      </c>
      <c r="R44" s="18">
        <v>1</v>
      </c>
      <c r="S44" t="s" s="19">
        <v>47</v>
      </c>
      <c r="T44" s="18">
        <v>0</v>
      </c>
      <c r="U44" s="18">
        <v>0</v>
      </c>
      <c r="V44" s="18">
        <v>100000</v>
      </c>
      <c r="W44" t="s" s="19">
        <v>39</v>
      </c>
    </row>
    <row r="45" ht="20.05" customHeight="1">
      <c r="A45" t="s" s="16">
        <v>2791</v>
      </c>
      <c r="B45" t="s" s="17">
        <f>CONCATENATE($A45,C45,G45,S45,R45)</f>
        <v>2802</v>
      </c>
      <c r="C45" t="s" s="19">
        <v>37</v>
      </c>
      <c r="D45" s="18">
        <v>7</v>
      </c>
      <c r="E45" t="s" s="19">
        <v>2793</v>
      </c>
      <c r="F45" s="18">
        <v>0</v>
      </c>
      <c r="G45" s="18">
        <v>0</v>
      </c>
      <c r="H45" t="s" s="19">
        <v>80</v>
      </c>
      <c r="I45" s="25">
        <v>2.70097</v>
      </c>
      <c r="J45" t="s" s="19">
        <v>2803</v>
      </c>
      <c r="K45" s="18">
        <v>18820</v>
      </c>
      <c r="L45" s="18">
        <v>9424</v>
      </c>
      <c r="M45" s="18">
        <v>27873</v>
      </c>
      <c r="N45" s="18">
        <v>8</v>
      </c>
      <c r="O45" s="18">
        <v>1</v>
      </c>
      <c r="P45" s="18">
        <v>3</v>
      </c>
      <c r="Q45" s="18">
        <v>1</v>
      </c>
      <c r="R45" s="18">
        <v>3</v>
      </c>
      <c r="S45" t="s" s="19">
        <v>38</v>
      </c>
      <c r="T45" s="18">
        <v>0</v>
      </c>
      <c r="U45" s="18">
        <v>0</v>
      </c>
      <c r="V45" s="18">
        <v>100000</v>
      </c>
      <c r="W45" t="s" s="19">
        <v>39</v>
      </c>
    </row>
    <row r="46" ht="20.05" customHeight="1">
      <c r="A46" t="s" s="16">
        <v>2791</v>
      </c>
      <c r="B46" t="s" s="17">
        <f>CONCATENATE($A46,C46,G46,S46,R46)</f>
        <v>2804</v>
      </c>
      <c r="C46" t="s" s="19">
        <v>37</v>
      </c>
      <c r="D46" s="18">
        <v>7</v>
      </c>
      <c r="E46" t="s" s="19">
        <v>2793</v>
      </c>
      <c r="F46" s="18">
        <v>0</v>
      </c>
      <c r="G46" s="18">
        <v>0</v>
      </c>
      <c r="H46" t="s" s="19">
        <v>80</v>
      </c>
      <c r="I46" s="25">
        <v>4.59383</v>
      </c>
      <c r="J46" t="s" s="19">
        <v>2803</v>
      </c>
      <c r="K46" s="18">
        <v>18820</v>
      </c>
      <c r="L46" s="18">
        <v>9424</v>
      </c>
      <c r="M46" s="18">
        <v>27947</v>
      </c>
      <c r="N46" s="18">
        <v>8</v>
      </c>
      <c r="O46" s="18">
        <v>1</v>
      </c>
      <c r="P46" s="18">
        <v>3</v>
      </c>
      <c r="Q46" s="18">
        <v>1</v>
      </c>
      <c r="R46" s="18">
        <v>3</v>
      </c>
      <c r="S46" t="s" s="19">
        <v>43</v>
      </c>
      <c r="T46" s="18">
        <v>0</v>
      </c>
      <c r="U46" s="18">
        <v>0</v>
      </c>
      <c r="V46" s="18">
        <v>100000</v>
      </c>
      <c r="W46" t="s" s="19">
        <v>39</v>
      </c>
    </row>
    <row r="47" ht="20.05" customHeight="1">
      <c r="A47" t="s" s="16">
        <v>2791</v>
      </c>
      <c r="B47" t="s" s="17">
        <f>CONCATENATE($A47,C47,G47,S47,R47)</f>
        <v>2805</v>
      </c>
      <c r="C47" t="s" s="19">
        <v>37</v>
      </c>
      <c r="D47" s="18">
        <v>7</v>
      </c>
      <c r="E47" t="s" s="19">
        <v>2793</v>
      </c>
      <c r="F47" s="18">
        <v>0</v>
      </c>
      <c r="G47" s="18">
        <v>0</v>
      </c>
      <c r="H47" t="s" s="19">
        <v>80</v>
      </c>
      <c r="I47" s="25">
        <v>9.14082</v>
      </c>
      <c r="J47" t="s" s="19">
        <v>2803</v>
      </c>
      <c r="K47" s="18">
        <v>18820</v>
      </c>
      <c r="L47" s="18">
        <v>9424</v>
      </c>
      <c r="M47" s="18">
        <v>27917</v>
      </c>
      <c r="N47" s="18">
        <v>8</v>
      </c>
      <c r="O47" s="18">
        <v>1</v>
      </c>
      <c r="P47" s="18">
        <v>3</v>
      </c>
      <c r="Q47" s="18">
        <v>1</v>
      </c>
      <c r="R47" s="18">
        <v>3</v>
      </c>
      <c r="S47" t="s" s="19">
        <v>47</v>
      </c>
      <c r="T47" s="18">
        <v>0</v>
      </c>
      <c r="U47" s="18">
        <v>0</v>
      </c>
      <c r="V47" s="18">
        <v>100000</v>
      </c>
      <c r="W47" t="s" s="19">
        <v>39</v>
      </c>
    </row>
    <row r="48" ht="20.05" customHeight="1">
      <c r="A48" t="s" s="16">
        <v>2791</v>
      </c>
      <c r="B48" t="s" s="17">
        <f>CONCATENATE($A48,C48,G48,S48,R48)</f>
        <v>2806</v>
      </c>
      <c r="C48" t="s" s="19">
        <v>37</v>
      </c>
      <c r="D48" s="18">
        <v>7</v>
      </c>
      <c r="E48" t="s" s="19">
        <v>2793</v>
      </c>
      <c r="F48" s="18">
        <v>0</v>
      </c>
      <c r="G48" s="18">
        <v>0</v>
      </c>
      <c r="H48" t="s" s="19">
        <v>80</v>
      </c>
      <c r="I48" s="25">
        <v>8.165010000000001</v>
      </c>
      <c r="J48" t="s" s="19">
        <v>2807</v>
      </c>
      <c r="K48" s="18">
        <v>19860</v>
      </c>
      <c r="L48" s="18">
        <v>9944</v>
      </c>
      <c r="M48" s="18">
        <v>29851</v>
      </c>
      <c r="N48" s="18">
        <v>8</v>
      </c>
      <c r="O48" s="18">
        <v>1</v>
      </c>
      <c r="P48" s="18">
        <v>3</v>
      </c>
      <c r="Q48" s="18">
        <v>1</v>
      </c>
      <c r="R48" s="18">
        <v>5</v>
      </c>
      <c r="S48" t="s" s="19">
        <v>38</v>
      </c>
      <c r="T48" s="18">
        <v>0</v>
      </c>
      <c r="U48" s="18">
        <v>0</v>
      </c>
      <c r="V48" s="18">
        <v>100000</v>
      </c>
      <c r="W48" t="s" s="19">
        <v>39</v>
      </c>
    </row>
    <row r="49" ht="20.05" customHeight="1">
      <c r="A49" t="s" s="16">
        <v>2791</v>
      </c>
      <c r="B49" t="s" s="17">
        <f>CONCATENATE($A49,C49,G49,S49,R49)</f>
        <v>2808</v>
      </c>
      <c r="C49" t="s" s="19">
        <v>37</v>
      </c>
      <c r="D49" s="18">
        <v>7</v>
      </c>
      <c r="E49" t="s" s="19">
        <v>2793</v>
      </c>
      <c r="F49" s="18">
        <v>0</v>
      </c>
      <c r="G49" s="18">
        <v>0</v>
      </c>
      <c r="H49" t="s" s="19">
        <v>63</v>
      </c>
      <c r="I49" s="25">
        <v>1800.58</v>
      </c>
      <c r="J49" t="s" s="19">
        <v>2807</v>
      </c>
      <c r="K49" s="18">
        <v>19860</v>
      </c>
      <c r="L49" s="18">
        <v>9944</v>
      </c>
      <c r="M49" s="18">
        <v>29941</v>
      </c>
      <c r="N49" s="18">
        <v>8</v>
      </c>
      <c r="O49" s="18">
        <v>1</v>
      </c>
      <c r="P49" s="18">
        <v>2</v>
      </c>
      <c r="Q49" s="18">
        <v>2</v>
      </c>
      <c r="R49" s="18">
        <v>5</v>
      </c>
      <c r="S49" t="s" s="19">
        <v>43</v>
      </c>
      <c r="T49" s="18">
        <v>0</v>
      </c>
      <c r="U49" s="18">
        <v>0</v>
      </c>
      <c r="V49" s="18">
        <v>100000</v>
      </c>
      <c r="W49" t="s" s="19">
        <v>39</v>
      </c>
    </row>
    <row r="50" ht="20.05" customHeight="1">
      <c r="A50" t="s" s="16">
        <v>2791</v>
      </c>
      <c r="B50" t="s" s="17">
        <f>CONCATENATE($A50,C50,G50,S50,R50)</f>
        <v>2809</v>
      </c>
      <c r="C50" t="s" s="19">
        <v>37</v>
      </c>
      <c r="D50" s="18">
        <v>7</v>
      </c>
      <c r="E50" t="s" s="19">
        <v>2793</v>
      </c>
      <c r="F50" s="18">
        <v>0</v>
      </c>
      <c r="G50" s="18">
        <v>0</v>
      </c>
      <c r="H50" t="s" s="19">
        <v>80</v>
      </c>
      <c r="I50" s="25">
        <v>3.90026</v>
      </c>
      <c r="J50" t="s" s="19">
        <v>2807</v>
      </c>
      <c r="K50" s="18">
        <v>19860</v>
      </c>
      <c r="L50" s="18">
        <v>9944</v>
      </c>
      <c r="M50" s="18">
        <v>29913</v>
      </c>
      <c r="N50" s="18">
        <v>8</v>
      </c>
      <c r="O50" s="18">
        <v>1</v>
      </c>
      <c r="P50" s="18">
        <v>3</v>
      </c>
      <c r="Q50" s="18">
        <v>1</v>
      </c>
      <c r="R50" s="18">
        <v>5</v>
      </c>
      <c r="S50" t="s" s="19">
        <v>47</v>
      </c>
      <c r="T50" s="18">
        <v>0</v>
      </c>
      <c r="U50" s="18">
        <v>0</v>
      </c>
      <c r="V50" s="18">
        <v>100000</v>
      </c>
      <c r="W50" t="s" s="19">
        <v>39</v>
      </c>
    </row>
    <row r="51" ht="20.05" customHeight="1">
      <c r="A51" t="s" s="16">
        <v>2810</v>
      </c>
      <c r="B51" t="s" s="17">
        <f>CONCATENATE($A51,C51,G51,S51,R51)</f>
        <v>2811</v>
      </c>
      <c r="C51" t="s" s="19">
        <v>31</v>
      </c>
      <c r="D51" s="18">
        <v>7</v>
      </c>
      <c r="E51" t="s" s="19">
        <v>2812</v>
      </c>
      <c r="F51" s="18">
        <v>0</v>
      </c>
      <c r="G51" s="18">
        <v>0</v>
      </c>
      <c r="H51" t="s" s="19">
        <v>63</v>
      </c>
      <c r="I51" s="25">
        <v>1800.72</v>
      </c>
      <c r="J51" t="s" s="19">
        <v>2813</v>
      </c>
      <c r="K51" s="18">
        <v>21584</v>
      </c>
      <c r="L51" s="18">
        <v>10806</v>
      </c>
      <c r="M51" s="18">
        <v>33520</v>
      </c>
      <c r="N51" s="18">
        <v>8</v>
      </c>
      <c r="O51" s="18">
        <v>1</v>
      </c>
      <c r="P51" t="s" s="19">
        <v>35</v>
      </c>
      <c r="Q51" t="s" s="19">
        <v>35</v>
      </c>
      <c r="R51" t="s" s="19">
        <v>35</v>
      </c>
      <c r="S51" t="s" s="19">
        <v>35</v>
      </c>
      <c r="T51" t="s" s="19">
        <v>35</v>
      </c>
      <c r="U51" t="s" s="19">
        <v>35</v>
      </c>
      <c r="V51" t="s" s="19">
        <v>35</v>
      </c>
      <c r="W51" t="s" s="19">
        <v>35</v>
      </c>
    </row>
    <row r="52" ht="20.05" customHeight="1">
      <c r="A52" t="s" s="16">
        <v>2810</v>
      </c>
      <c r="B52" t="s" s="17">
        <f>CONCATENATE($A52,C52,G52,S52,R52)</f>
        <v>2814</v>
      </c>
      <c r="C52" t="s" s="19">
        <v>37</v>
      </c>
      <c r="D52" s="18">
        <v>7</v>
      </c>
      <c r="E52" t="s" s="19">
        <v>2812</v>
      </c>
      <c r="F52" s="18">
        <v>0</v>
      </c>
      <c r="G52" s="18">
        <v>1</v>
      </c>
      <c r="H52" t="s" s="19">
        <v>80</v>
      </c>
      <c r="I52" s="25">
        <v>124.306</v>
      </c>
      <c r="J52" t="s" s="19">
        <v>2813</v>
      </c>
      <c r="K52" s="18">
        <v>21609</v>
      </c>
      <c r="L52" s="18">
        <v>10831</v>
      </c>
      <c r="M52" s="18">
        <v>33570</v>
      </c>
      <c r="N52" s="18">
        <v>8</v>
      </c>
      <c r="O52" s="18">
        <v>1</v>
      </c>
      <c r="P52" s="18">
        <v>5</v>
      </c>
      <c r="Q52" s="18">
        <v>3</v>
      </c>
      <c r="R52" s="18">
        <v>3</v>
      </c>
      <c r="S52" t="s" s="19">
        <v>43</v>
      </c>
      <c r="T52" s="18">
        <v>0</v>
      </c>
      <c r="U52" s="18">
        <v>0</v>
      </c>
      <c r="V52" s="18">
        <v>100000</v>
      </c>
      <c r="W52" t="s" s="19">
        <v>55</v>
      </c>
    </row>
    <row r="53" ht="20.05" customHeight="1">
      <c r="A53" t="s" s="16">
        <v>2810</v>
      </c>
      <c r="B53" t="s" s="17">
        <f>CONCATENATE($A53,C53,G53,S53,R53)</f>
        <v>2815</v>
      </c>
      <c r="C53" t="s" s="19">
        <v>52</v>
      </c>
      <c r="D53" s="18">
        <v>7</v>
      </c>
      <c r="E53" t="s" s="19">
        <v>2812</v>
      </c>
      <c r="F53" s="18">
        <v>0</v>
      </c>
      <c r="G53" s="18">
        <v>1</v>
      </c>
      <c r="H53" t="s" s="19">
        <v>33</v>
      </c>
      <c r="I53" s="25">
        <v>50.3608</v>
      </c>
      <c r="J53" t="s" s="19">
        <v>2736</v>
      </c>
      <c r="K53" s="18">
        <v>3660</v>
      </c>
      <c r="L53" s="18">
        <v>1844</v>
      </c>
      <c r="M53" s="18">
        <v>3695</v>
      </c>
      <c r="N53" s="18">
        <v>8</v>
      </c>
      <c r="O53" s="18">
        <v>1</v>
      </c>
      <c r="P53" t="s" s="19">
        <v>35</v>
      </c>
      <c r="Q53" t="s" s="19">
        <v>35</v>
      </c>
      <c r="R53" t="s" s="19">
        <v>35</v>
      </c>
      <c r="S53" t="s" s="19">
        <v>35</v>
      </c>
      <c r="T53" t="s" s="19">
        <v>35</v>
      </c>
      <c r="U53" t="s" s="19">
        <v>35</v>
      </c>
      <c r="V53" t="s" s="19">
        <v>35</v>
      </c>
      <c r="W53" t="s" s="19">
        <v>35</v>
      </c>
    </row>
    <row r="54" ht="20.05" customHeight="1">
      <c r="A54" t="s" s="16">
        <v>2810</v>
      </c>
      <c r="B54" t="s" s="17">
        <f>CONCATENATE($A54,C54,G54,S54,R54)</f>
        <v>2816</v>
      </c>
      <c r="C54" t="s" s="19">
        <v>37</v>
      </c>
      <c r="D54" s="18">
        <v>7</v>
      </c>
      <c r="E54" t="s" s="19">
        <v>2812</v>
      </c>
      <c r="F54" s="18">
        <v>0</v>
      </c>
      <c r="G54" s="18">
        <v>0</v>
      </c>
      <c r="H54" t="s" s="19">
        <v>80</v>
      </c>
      <c r="I54" s="25">
        <v>251.781</v>
      </c>
      <c r="J54" t="s" s="19">
        <v>2817</v>
      </c>
      <c r="K54" s="18">
        <v>19988</v>
      </c>
      <c r="L54" s="18">
        <v>10008</v>
      </c>
      <c r="M54" s="18">
        <v>30467</v>
      </c>
      <c r="N54" s="18">
        <v>8</v>
      </c>
      <c r="O54" s="18">
        <v>1</v>
      </c>
      <c r="P54" s="18">
        <v>6</v>
      </c>
      <c r="Q54" s="18">
        <v>3</v>
      </c>
      <c r="R54" s="18">
        <v>1</v>
      </c>
      <c r="S54" t="s" s="19">
        <v>38</v>
      </c>
      <c r="T54" s="18">
        <v>0</v>
      </c>
      <c r="U54" s="18">
        <v>0</v>
      </c>
      <c r="V54" s="18">
        <v>100000</v>
      </c>
      <c r="W54" t="s" s="19">
        <v>39</v>
      </c>
    </row>
    <row r="55" ht="20.05" customHeight="1">
      <c r="A55" t="s" s="16">
        <v>2810</v>
      </c>
      <c r="B55" t="s" s="17">
        <f>CONCATENATE($A55,C55,G55,S55,R55)</f>
        <v>2818</v>
      </c>
      <c r="C55" t="s" s="19">
        <v>37</v>
      </c>
      <c r="D55" s="18">
        <v>7</v>
      </c>
      <c r="E55" t="s" s="19">
        <v>2812</v>
      </c>
      <c r="F55" s="18">
        <v>0</v>
      </c>
      <c r="G55" s="18">
        <v>0</v>
      </c>
      <c r="H55" t="s" s="19">
        <v>80</v>
      </c>
      <c r="I55" s="25">
        <v>687.628</v>
      </c>
      <c r="J55" t="s" s="19">
        <v>2819</v>
      </c>
      <c r="K55" s="18">
        <v>16232</v>
      </c>
      <c r="L55" s="18">
        <v>8130</v>
      </c>
      <c r="M55" s="18">
        <v>23478</v>
      </c>
      <c r="N55" s="18">
        <v>8</v>
      </c>
      <c r="O55" s="18">
        <v>1</v>
      </c>
      <c r="P55" s="18">
        <v>4</v>
      </c>
      <c r="Q55" s="18">
        <v>1</v>
      </c>
      <c r="R55" s="18">
        <v>1</v>
      </c>
      <c r="S55" t="s" s="19">
        <v>43</v>
      </c>
      <c r="T55" s="18">
        <v>0</v>
      </c>
      <c r="U55" s="18">
        <v>0</v>
      </c>
      <c r="V55" s="18">
        <v>100000</v>
      </c>
      <c r="W55" t="s" s="19">
        <v>39</v>
      </c>
    </row>
    <row r="56" ht="20.05" customHeight="1">
      <c r="A56" t="s" s="16">
        <v>2810</v>
      </c>
      <c r="B56" t="s" s="17">
        <f>CONCATENATE($A56,C56,G56,S56,R56)</f>
        <v>2820</v>
      </c>
      <c r="C56" t="s" s="19">
        <v>37</v>
      </c>
      <c r="D56" s="18">
        <v>7</v>
      </c>
      <c r="E56" t="s" s="19">
        <v>2812</v>
      </c>
      <c r="F56" s="18">
        <v>0</v>
      </c>
      <c r="G56" s="18">
        <v>0</v>
      </c>
      <c r="H56" t="s" s="19">
        <v>63</v>
      </c>
      <c r="I56" s="25">
        <v>1800.55</v>
      </c>
      <c r="J56" t="s" s="19">
        <v>2821</v>
      </c>
      <c r="K56" s="18">
        <v>19456</v>
      </c>
      <c r="L56" s="18">
        <v>9742</v>
      </c>
      <c r="M56" s="18">
        <v>29494</v>
      </c>
      <c r="N56" s="18">
        <v>8</v>
      </c>
      <c r="O56" s="18">
        <v>1</v>
      </c>
      <c r="P56" s="18">
        <v>4</v>
      </c>
      <c r="Q56" s="18">
        <v>4</v>
      </c>
      <c r="R56" s="18">
        <v>1</v>
      </c>
      <c r="S56" t="s" s="19">
        <v>47</v>
      </c>
      <c r="T56" s="18">
        <v>0</v>
      </c>
      <c r="U56" s="18">
        <v>0</v>
      </c>
      <c r="V56" s="18">
        <v>100000</v>
      </c>
      <c r="W56" t="s" s="19">
        <v>39</v>
      </c>
    </row>
    <row r="57" ht="20.05" customHeight="1">
      <c r="A57" t="s" s="16">
        <v>2810</v>
      </c>
      <c r="B57" t="s" s="17">
        <f>CONCATENATE($A57,C57,G57,S57,R57)</f>
        <v>2822</v>
      </c>
      <c r="C57" t="s" s="19">
        <v>37</v>
      </c>
      <c r="D57" s="18">
        <v>7</v>
      </c>
      <c r="E57" t="s" s="19">
        <v>2812</v>
      </c>
      <c r="F57" s="18">
        <v>0</v>
      </c>
      <c r="G57" s="18">
        <v>0</v>
      </c>
      <c r="H57" t="s" s="19">
        <v>80</v>
      </c>
      <c r="I57" s="25">
        <v>250.482</v>
      </c>
      <c r="J57" t="s" s="19">
        <v>2817</v>
      </c>
      <c r="K57" s="18">
        <v>19988</v>
      </c>
      <c r="L57" s="18">
        <v>10008</v>
      </c>
      <c r="M57" s="18">
        <v>30467</v>
      </c>
      <c r="N57" s="18">
        <v>8</v>
      </c>
      <c r="O57" s="18">
        <v>1</v>
      </c>
      <c r="P57" s="18">
        <v>4</v>
      </c>
      <c r="Q57" s="18">
        <v>1</v>
      </c>
      <c r="R57" s="18">
        <v>3</v>
      </c>
      <c r="S57" t="s" s="19">
        <v>38</v>
      </c>
      <c r="T57" s="18">
        <v>0</v>
      </c>
      <c r="U57" s="18">
        <v>0</v>
      </c>
      <c r="V57" s="18">
        <v>100000</v>
      </c>
      <c r="W57" t="s" s="19">
        <v>39</v>
      </c>
    </row>
    <row r="58" ht="20.05" customHeight="1">
      <c r="A58" t="s" s="16">
        <v>2810</v>
      </c>
      <c r="B58" t="s" s="17">
        <f>CONCATENATE($A58,C58,G58,S58,R58)</f>
        <v>2823</v>
      </c>
      <c r="C58" t="s" s="19">
        <v>37</v>
      </c>
      <c r="D58" s="18">
        <v>7</v>
      </c>
      <c r="E58" t="s" s="19">
        <v>2812</v>
      </c>
      <c r="F58" s="18">
        <v>0</v>
      </c>
      <c r="G58" s="18">
        <v>0</v>
      </c>
      <c r="H58" t="s" s="19">
        <v>63</v>
      </c>
      <c r="I58" s="25">
        <v>1800.56</v>
      </c>
      <c r="J58" t="s" s="19">
        <v>2821</v>
      </c>
      <c r="K58" s="18">
        <v>19456</v>
      </c>
      <c r="L58" s="18">
        <v>9742</v>
      </c>
      <c r="M58" s="18">
        <v>29508</v>
      </c>
      <c r="N58" s="18">
        <v>8</v>
      </c>
      <c r="O58" s="18">
        <v>1</v>
      </c>
      <c r="P58" s="18">
        <v>2</v>
      </c>
      <c r="Q58" s="18">
        <v>2</v>
      </c>
      <c r="R58" s="18">
        <v>3</v>
      </c>
      <c r="S58" t="s" s="19">
        <v>43</v>
      </c>
      <c r="T58" s="18">
        <v>0</v>
      </c>
      <c r="U58" s="18">
        <v>0</v>
      </c>
      <c r="V58" s="18">
        <v>100000</v>
      </c>
      <c r="W58" t="s" s="19">
        <v>39</v>
      </c>
    </row>
    <row r="59" ht="20.05" customHeight="1">
      <c r="A59" t="s" s="16">
        <v>2810</v>
      </c>
      <c r="B59" t="s" s="17">
        <f>CONCATENATE($A59,C59,G59,S59,R59)</f>
        <v>2824</v>
      </c>
      <c r="C59" t="s" s="19">
        <v>37</v>
      </c>
      <c r="D59" s="18">
        <v>7</v>
      </c>
      <c r="E59" t="s" s="19">
        <v>2812</v>
      </c>
      <c r="F59" s="18">
        <v>0</v>
      </c>
      <c r="G59" s="18">
        <v>0</v>
      </c>
      <c r="H59" t="s" s="19">
        <v>80</v>
      </c>
      <c r="I59" s="25">
        <v>21.429</v>
      </c>
      <c r="J59" t="s" s="19">
        <v>2817</v>
      </c>
      <c r="K59" s="18">
        <v>19988</v>
      </c>
      <c r="L59" s="18">
        <v>10008</v>
      </c>
      <c r="M59" s="18">
        <v>30453</v>
      </c>
      <c r="N59" s="18">
        <v>8</v>
      </c>
      <c r="O59" s="18">
        <v>1</v>
      </c>
      <c r="P59" s="18">
        <v>4</v>
      </c>
      <c r="Q59" s="18">
        <v>1</v>
      </c>
      <c r="R59" s="18">
        <v>3</v>
      </c>
      <c r="S59" t="s" s="19">
        <v>47</v>
      </c>
      <c r="T59" s="18">
        <v>0</v>
      </c>
      <c r="U59" s="18">
        <v>0</v>
      </c>
      <c r="V59" s="18">
        <v>100000</v>
      </c>
      <c r="W59" t="s" s="19">
        <v>39</v>
      </c>
    </row>
    <row r="60" ht="20.05" customHeight="1">
      <c r="A60" t="s" s="16">
        <v>2810</v>
      </c>
      <c r="B60" t="s" s="17">
        <f>CONCATENATE($A60,C60,G60,S60,R60)</f>
        <v>2825</v>
      </c>
      <c r="C60" t="s" s="19">
        <v>37</v>
      </c>
      <c r="D60" s="18">
        <v>7</v>
      </c>
      <c r="E60" t="s" s="19">
        <v>2812</v>
      </c>
      <c r="F60" s="18">
        <v>0</v>
      </c>
      <c r="G60" s="18">
        <v>0</v>
      </c>
      <c r="H60" t="s" s="19">
        <v>80</v>
      </c>
      <c r="I60" s="25">
        <v>64.7938</v>
      </c>
      <c r="J60" t="s" s="19">
        <v>2826</v>
      </c>
      <c r="K60" s="18">
        <v>21052</v>
      </c>
      <c r="L60" s="18">
        <v>10540</v>
      </c>
      <c r="M60" s="18">
        <v>32487</v>
      </c>
      <c r="N60" s="18">
        <v>8</v>
      </c>
      <c r="O60" s="18">
        <v>1</v>
      </c>
      <c r="P60" s="18">
        <v>4</v>
      </c>
      <c r="Q60" s="18">
        <v>1</v>
      </c>
      <c r="R60" s="18">
        <v>5</v>
      </c>
      <c r="S60" t="s" s="19">
        <v>38</v>
      </c>
      <c r="T60" s="18">
        <v>0</v>
      </c>
      <c r="U60" s="18">
        <v>0</v>
      </c>
      <c r="V60" s="18">
        <v>100000</v>
      </c>
      <c r="W60" t="s" s="19">
        <v>39</v>
      </c>
    </row>
    <row r="61" ht="20.05" customHeight="1">
      <c r="A61" t="s" s="16">
        <v>2810</v>
      </c>
      <c r="B61" t="s" s="17">
        <f>CONCATENATE($A61,C61,G61,S61,R61)</f>
        <v>2827</v>
      </c>
      <c r="C61" t="s" s="19">
        <v>37</v>
      </c>
      <c r="D61" s="18">
        <v>7</v>
      </c>
      <c r="E61" t="s" s="19">
        <v>2812</v>
      </c>
      <c r="F61" s="18">
        <v>0</v>
      </c>
      <c r="G61" s="18">
        <v>0</v>
      </c>
      <c r="H61" t="s" s="19">
        <v>80</v>
      </c>
      <c r="I61" s="25">
        <v>22.4465</v>
      </c>
      <c r="J61" t="s" s="19">
        <v>2828</v>
      </c>
      <c r="K61" s="18">
        <v>20520</v>
      </c>
      <c r="L61" s="18">
        <v>10274</v>
      </c>
      <c r="M61" s="18">
        <v>31528</v>
      </c>
      <c r="N61" s="18">
        <v>8</v>
      </c>
      <c r="O61" s="18">
        <v>1</v>
      </c>
      <c r="P61" s="18">
        <v>3</v>
      </c>
      <c r="Q61" s="18">
        <v>1</v>
      </c>
      <c r="R61" s="18">
        <v>5</v>
      </c>
      <c r="S61" t="s" s="19">
        <v>43</v>
      </c>
      <c r="T61" s="18">
        <v>0</v>
      </c>
      <c r="U61" s="18">
        <v>0</v>
      </c>
      <c r="V61" s="18">
        <v>100000</v>
      </c>
      <c r="W61" t="s" s="19">
        <v>39</v>
      </c>
    </row>
    <row r="62" ht="20.05" customHeight="1">
      <c r="A62" t="s" s="16">
        <v>2810</v>
      </c>
      <c r="B62" t="s" s="17">
        <f>CONCATENATE($A62,C62,G62,S62,R62)</f>
        <v>2829</v>
      </c>
      <c r="C62" t="s" s="19">
        <v>37</v>
      </c>
      <c r="D62" s="18">
        <v>7</v>
      </c>
      <c r="E62" t="s" s="19">
        <v>2812</v>
      </c>
      <c r="F62" s="18">
        <v>0</v>
      </c>
      <c r="G62" s="18">
        <v>0</v>
      </c>
      <c r="H62" t="s" s="19">
        <v>80</v>
      </c>
      <c r="I62" s="25">
        <v>31.4607</v>
      </c>
      <c r="J62" t="s" s="19">
        <v>2828</v>
      </c>
      <c r="K62" s="18">
        <v>20520</v>
      </c>
      <c r="L62" s="18">
        <v>10274</v>
      </c>
      <c r="M62" s="18">
        <v>31500</v>
      </c>
      <c r="N62" s="18">
        <v>8</v>
      </c>
      <c r="O62" s="18">
        <v>1</v>
      </c>
      <c r="P62" s="18">
        <v>3</v>
      </c>
      <c r="Q62" s="18">
        <v>1</v>
      </c>
      <c r="R62" s="18">
        <v>5</v>
      </c>
      <c r="S62" t="s" s="19">
        <v>47</v>
      </c>
      <c r="T62" s="18">
        <v>0</v>
      </c>
      <c r="U62" s="18">
        <v>0</v>
      </c>
      <c r="V62" s="18">
        <v>100000</v>
      </c>
      <c r="W62" t="s" s="19">
        <v>39</v>
      </c>
    </row>
    <row r="63" ht="20.05" customHeight="1">
      <c r="A63" t="s" s="16">
        <v>2830</v>
      </c>
      <c r="B63" t="s" s="17">
        <f>CONCATENATE($A63,C63,G63,S63,R63)</f>
        <v>2831</v>
      </c>
      <c r="C63" t="s" s="19">
        <v>31</v>
      </c>
      <c r="D63" s="18">
        <v>7</v>
      </c>
      <c r="E63" t="s" s="19">
        <v>2832</v>
      </c>
      <c r="F63" s="18">
        <v>0</v>
      </c>
      <c r="G63" s="18">
        <v>0</v>
      </c>
      <c r="H63" t="s" s="19">
        <v>63</v>
      </c>
      <c r="I63" s="25">
        <v>1801.26</v>
      </c>
      <c r="J63" t="s" s="19">
        <v>2833</v>
      </c>
      <c r="K63" s="18">
        <v>28840</v>
      </c>
      <c r="L63" s="18">
        <v>14434</v>
      </c>
      <c r="M63" s="18">
        <v>45294</v>
      </c>
      <c r="N63" s="18">
        <v>8</v>
      </c>
      <c r="O63" s="18">
        <v>1</v>
      </c>
      <c r="P63" t="s" s="19">
        <v>35</v>
      </c>
      <c r="Q63" t="s" s="19">
        <v>35</v>
      </c>
      <c r="R63" t="s" s="19">
        <v>35</v>
      </c>
      <c r="S63" t="s" s="19">
        <v>35</v>
      </c>
      <c r="T63" t="s" s="19">
        <v>35</v>
      </c>
      <c r="U63" t="s" s="19">
        <v>35</v>
      </c>
      <c r="V63" t="s" s="19">
        <v>35</v>
      </c>
      <c r="W63" t="s" s="19">
        <v>35</v>
      </c>
    </row>
    <row r="64" ht="20.05" customHeight="1">
      <c r="A64" t="s" s="16">
        <v>2830</v>
      </c>
      <c r="B64" t="s" s="17">
        <f>CONCATENATE($A64,C64,G64,S64,R64)</f>
        <v>2834</v>
      </c>
      <c r="C64" t="s" s="19">
        <v>37</v>
      </c>
      <c r="D64" s="18">
        <v>7</v>
      </c>
      <c r="E64" t="s" s="19">
        <v>2832</v>
      </c>
      <c r="F64" s="18">
        <v>0</v>
      </c>
      <c r="G64" s="18">
        <v>1</v>
      </c>
      <c r="H64" t="s" s="19">
        <v>63</v>
      </c>
      <c r="I64" s="25">
        <v>1801.03</v>
      </c>
      <c r="J64" t="s" s="19">
        <v>2835</v>
      </c>
      <c r="K64" s="18">
        <v>26338</v>
      </c>
      <c r="L64" s="18">
        <v>13196</v>
      </c>
      <c r="M64" s="18">
        <v>40586</v>
      </c>
      <c r="N64" s="18">
        <v>8</v>
      </c>
      <c r="O64" s="18">
        <v>1</v>
      </c>
      <c r="P64" s="18">
        <v>2</v>
      </c>
      <c r="Q64" s="18">
        <v>2</v>
      </c>
      <c r="R64" s="18">
        <v>3</v>
      </c>
      <c r="S64" t="s" s="19">
        <v>43</v>
      </c>
      <c r="T64" s="18">
        <v>0</v>
      </c>
      <c r="U64" s="18">
        <v>0</v>
      </c>
      <c r="V64" s="18">
        <v>100000</v>
      </c>
      <c r="W64" t="s" s="19">
        <v>55</v>
      </c>
    </row>
    <row r="65" ht="20.05" customHeight="1">
      <c r="A65" t="s" s="16">
        <v>2830</v>
      </c>
      <c r="B65" t="s" s="17">
        <f>CONCATENATE($A65,C65,G65,S65,R65)</f>
        <v>2836</v>
      </c>
      <c r="C65" t="s" s="19">
        <v>52</v>
      </c>
      <c r="D65" s="18">
        <v>7</v>
      </c>
      <c r="E65" t="s" s="19">
        <v>2832</v>
      </c>
      <c r="F65" s="18">
        <v>0</v>
      </c>
      <c r="G65" s="18">
        <v>1</v>
      </c>
      <c r="H65" t="s" s="19">
        <v>33</v>
      </c>
      <c r="I65" s="25">
        <v>467.888</v>
      </c>
      <c r="J65" t="s" s="19">
        <v>2736</v>
      </c>
      <c r="K65" s="18">
        <v>4148</v>
      </c>
      <c r="L65" s="18">
        <v>2088</v>
      </c>
      <c r="M65" s="18">
        <v>4179</v>
      </c>
      <c r="N65" s="18">
        <v>8</v>
      </c>
      <c r="O65" s="18">
        <v>1</v>
      </c>
      <c r="P65" t="s" s="19">
        <v>35</v>
      </c>
      <c r="Q65" t="s" s="19">
        <v>35</v>
      </c>
      <c r="R65" t="s" s="19">
        <v>35</v>
      </c>
      <c r="S65" t="s" s="19">
        <v>35</v>
      </c>
      <c r="T65" t="s" s="19">
        <v>35</v>
      </c>
      <c r="U65" t="s" s="19">
        <v>35</v>
      </c>
      <c r="V65" t="s" s="19">
        <v>35</v>
      </c>
      <c r="W65" t="s" s="19">
        <v>35</v>
      </c>
    </row>
    <row r="66" ht="20.05" customHeight="1">
      <c r="A66" t="s" s="16">
        <v>2830</v>
      </c>
      <c r="B66" t="s" s="17">
        <f>CONCATENATE($A66,C66,G66,S66,R66)</f>
        <v>2837</v>
      </c>
      <c r="C66" t="s" s="19">
        <v>37</v>
      </c>
      <c r="D66" s="18">
        <v>7</v>
      </c>
      <c r="E66" t="s" s="19">
        <v>2832</v>
      </c>
      <c r="F66" s="18">
        <v>0</v>
      </c>
      <c r="G66" s="18">
        <v>0</v>
      </c>
      <c r="H66" t="s" s="19">
        <v>63</v>
      </c>
      <c r="I66" s="25">
        <v>1801.11</v>
      </c>
      <c r="J66" t="s" s="19">
        <v>2838</v>
      </c>
      <c r="K66" s="18">
        <v>26944</v>
      </c>
      <c r="L66" s="18">
        <v>13486</v>
      </c>
      <c r="M66" s="18">
        <v>41682</v>
      </c>
      <c r="N66" s="18">
        <v>8</v>
      </c>
      <c r="O66" s="18">
        <v>1</v>
      </c>
      <c r="P66" s="18">
        <v>5</v>
      </c>
      <c r="Q66" s="18">
        <v>4</v>
      </c>
      <c r="R66" s="18">
        <v>1</v>
      </c>
      <c r="S66" t="s" s="19">
        <v>38</v>
      </c>
      <c r="T66" s="18">
        <v>0</v>
      </c>
      <c r="U66" s="18">
        <v>0</v>
      </c>
      <c r="V66" s="18">
        <v>100000</v>
      </c>
      <c r="W66" t="s" s="19">
        <v>39</v>
      </c>
    </row>
    <row r="67" ht="20.05" customHeight="1">
      <c r="A67" t="s" s="16">
        <v>2830</v>
      </c>
      <c r="B67" t="s" s="17">
        <f>CONCATENATE($A67,C67,G67,S67,R67)</f>
        <v>2839</v>
      </c>
      <c r="C67" t="s" s="19">
        <v>37</v>
      </c>
      <c r="D67" s="18">
        <v>7</v>
      </c>
      <c r="E67" t="s" s="19">
        <v>2832</v>
      </c>
      <c r="F67" s="18">
        <v>0</v>
      </c>
      <c r="G67" s="18">
        <v>0</v>
      </c>
      <c r="H67" t="s" s="19">
        <v>80</v>
      </c>
      <c r="I67" s="25">
        <v>234.333</v>
      </c>
      <c r="J67" t="s" s="19">
        <v>2840</v>
      </c>
      <c r="K67" s="18">
        <v>20408</v>
      </c>
      <c r="L67" s="18">
        <v>10218</v>
      </c>
      <c r="M67" s="18">
        <v>29634</v>
      </c>
      <c r="N67" s="18">
        <v>8</v>
      </c>
      <c r="O67" s="18">
        <v>1</v>
      </c>
      <c r="P67" s="18">
        <v>5</v>
      </c>
      <c r="Q67" s="18">
        <v>1</v>
      </c>
      <c r="R67" s="18">
        <v>1</v>
      </c>
      <c r="S67" t="s" s="19">
        <v>43</v>
      </c>
      <c r="T67" s="18">
        <v>0</v>
      </c>
      <c r="U67" s="18">
        <v>0</v>
      </c>
      <c r="V67" s="18">
        <v>100000</v>
      </c>
      <c r="W67" t="s" s="19">
        <v>39</v>
      </c>
    </row>
    <row r="68" ht="20.05" customHeight="1">
      <c r="A68" t="s" s="16">
        <v>2830</v>
      </c>
      <c r="B68" t="s" s="17">
        <f>CONCATENATE($A68,C68,G68,S68,R68)</f>
        <v>2841</v>
      </c>
      <c r="C68" t="s" s="19">
        <v>37</v>
      </c>
      <c r="D68" s="18">
        <v>7</v>
      </c>
      <c r="E68" t="s" s="19">
        <v>2832</v>
      </c>
      <c r="F68" s="18">
        <v>0</v>
      </c>
      <c r="G68" s="18">
        <v>0</v>
      </c>
      <c r="H68" t="s" s="19">
        <v>80</v>
      </c>
      <c r="I68" s="25">
        <v>480.561</v>
      </c>
      <c r="J68" t="s" s="19">
        <v>2842</v>
      </c>
      <c r="K68" s="18">
        <v>23968</v>
      </c>
      <c r="L68" s="18">
        <v>11998</v>
      </c>
      <c r="M68" s="18">
        <v>36204</v>
      </c>
      <c r="N68" s="18">
        <v>8</v>
      </c>
      <c r="O68" s="18">
        <v>1</v>
      </c>
      <c r="P68" s="18">
        <v>5</v>
      </c>
      <c r="Q68" s="18">
        <v>2</v>
      </c>
      <c r="R68" s="18">
        <v>1</v>
      </c>
      <c r="S68" t="s" s="19">
        <v>47</v>
      </c>
      <c r="T68" s="18">
        <v>0</v>
      </c>
      <c r="U68" s="18">
        <v>0</v>
      </c>
      <c r="V68" s="18">
        <v>100000</v>
      </c>
      <c r="W68" t="s" s="19">
        <v>39</v>
      </c>
    </row>
    <row r="69" ht="20.05" customHeight="1">
      <c r="A69" t="s" s="16">
        <v>2830</v>
      </c>
      <c r="B69" t="s" s="17">
        <f>CONCATENATE($A69,C69,G69,S69,R69)</f>
        <v>2843</v>
      </c>
      <c r="C69" t="s" s="19">
        <v>37</v>
      </c>
      <c r="D69" s="18">
        <v>7</v>
      </c>
      <c r="E69" t="s" s="19">
        <v>2832</v>
      </c>
      <c r="F69" s="18">
        <v>0</v>
      </c>
      <c r="G69" s="18">
        <v>0</v>
      </c>
      <c r="H69" t="s" s="19">
        <v>63</v>
      </c>
      <c r="I69" s="25">
        <v>1801.13</v>
      </c>
      <c r="J69" t="s" s="19">
        <v>2838</v>
      </c>
      <c r="K69" s="18">
        <v>26944</v>
      </c>
      <c r="L69" s="18">
        <v>13486</v>
      </c>
      <c r="M69" s="18">
        <v>41682</v>
      </c>
      <c r="N69" s="18">
        <v>8</v>
      </c>
      <c r="O69" s="18">
        <v>1</v>
      </c>
      <c r="P69" s="18">
        <v>3</v>
      </c>
      <c r="Q69" s="18">
        <v>2</v>
      </c>
      <c r="R69" s="18">
        <v>3</v>
      </c>
      <c r="S69" t="s" s="19">
        <v>38</v>
      </c>
      <c r="T69" s="18">
        <v>0</v>
      </c>
      <c r="U69" s="18">
        <v>0</v>
      </c>
      <c r="V69" s="18">
        <v>100000</v>
      </c>
      <c r="W69" t="s" s="19">
        <v>39</v>
      </c>
    </row>
    <row r="70" ht="20.05" customHeight="1">
      <c r="A70" t="s" s="16">
        <v>2830</v>
      </c>
      <c r="B70" t="s" s="17">
        <f>CONCATENATE($A70,C70,G70,S70,R70)</f>
        <v>2844</v>
      </c>
      <c r="C70" t="s" s="19">
        <v>37</v>
      </c>
      <c r="D70" s="18">
        <v>7</v>
      </c>
      <c r="E70" t="s" s="19">
        <v>2832</v>
      </c>
      <c r="F70" s="18">
        <v>0</v>
      </c>
      <c r="G70" s="18">
        <v>0</v>
      </c>
      <c r="H70" t="s" s="19">
        <v>63</v>
      </c>
      <c r="I70" s="25">
        <v>1801.02</v>
      </c>
      <c r="J70" t="s" s="19">
        <v>2835</v>
      </c>
      <c r="K70" s="18">
        <v>26312</v>
      </c>
      <c r="L70" s="18">
        <v>13170</v>
      </c>
      <c r="M70" s="18">
        <v>40534</v>
      </c>
      <c r="N70" s="18">
        <v>8</v>
      </c>
      <c r="O70" s="18">
        <v>1</v>
      </c>
      <c r="P70" s="18">
        <v>2</v>
      </c>
      <c r="Q70" s="18">
        <v>2</v>
      </c>
      <c r="R70" s="18">
        <v>3</v>
      </c>
      <c r="S70" t="s" s="19">
        <v>43</v>
      </c>
      <c r="T70" s="18">
        <v>0</v>
      </c>
      <c r="U70" s="18">
        <v>0</v>
      </c>
      <c r="V70" s="18">
        <v>100000</v>
      </c>
      <c r="W70" t="s" s="19">
        <v>39</v>
      </c>
    </row>
    <row r="71" ht="20.05" customHeight="1">
      <c r="A71" t="s" s="16">
        <v>2830</v>
      </c>
      <c r="B71" t="s" s="17">
        <f>CONCATENATE($A71,C71,G71,S71,R71)</f>
        <v>2845</v>
      </c>
      <c r="C71" t="s" s="19">
        <v>37</v>
      </c>
      <c r="D71" s="18">
        <v>7</v>
      </c>
      <c r="E71" t="s" s="19">
        <v>2832</v>
      </c>
      <c r="F71" s="18">
        <v>0</v>
      </c>
      <c r="G71" s="18">
        <v>0</v>
      </c>
      <c r="H71" t="s" s="19">
        <v>63</v>
      </c>
      <c r="I71" s="25">
        <v>1801.01</v>
      </c>
      <c r="J71" t="s" s="19">
        <v>2835</v>
      </c>
      <c r="K71" s="18">
        <v>26312</v>
      </c>
      <c r="L71" s="18">
        <v>13170</v>
      </c>
      <c r="M71" s="18">
        <v>40520</v>
      </c>
      <c r="N71" s="18">
        <v>8</v>
      </c>
      <c r="O71" s="18">
        <v>1</v>
      </c>
      <c r="P71" s="18">
        <v>2</v>
      </c>
      <c r="Q71" s="18">
        <v>2</v>
      </c>
      <c r="R71" s="18">
        <v>3</v>
      </c>
      <c r="S71" t="s" s="19">
        <v>47</v>
      </c>
      <c r="T71" s="18">
        <v>0</v>
      </c>
      <c r="U71" s="18">
        <v>0</v>
      </c>
      <c r="V71" s="18">
        <v>100000</v>
      </c>
      <c r="W71" t="s" s="19">
        <v>39</v>
      </c>
    </row>
    <row r="72" ht="20.05" customHeight="1">
      <c r="A72" t="s" s="16">
        <v>2830</v>
      </c>
      <c r="B72" t="s" s="17">
        <f>CONCATENATE($A72,C72,G72,S72,R72)</f>
        <v>2846</v>
      </c>
      <c r="C72" t="s" s="19">
        <v>37</v>
      </c>
      <c r="D72" s="18">
        <v>7</v>
      </c>
      <c r="E72" t="s" s="19">
        <v>2832</v>
      </c>
      <c r="F72" s="18">
        <v>0</v>
      </c>
      <c r="G72" s="18">
        <v>0</v>
      </c>
      <c r="H72" t="s" s="19">
        <v>63</v>
      </c>
      <c r="I72" s="25">
        <v>1801.21</v>
      </c>
      <c r="J72" t="s" s="19">
        <v>2847</v>
      </c>
      <c r="K72" s="18">
        <v>28208</v>
      </c>
      <c r="L72" s="18">
        <v>14118</v>
      </c>
      <c r="M72" s="18">
        <v>44090</v>
      </c>
      <c r="N72" s="18">
        <v>8</v>
      </c>
      <c r="O72" s="18">
        <v>1</v>
      </c>
      <c r="P72" s="18">
        <v>3</v>
      </c>
      <c r="Q72" s="18">
        <v>2</v>
      </c>
      <c r="R72" s="18">
        <v>5</v>
      </c>
      <c r="S72" t="s" s="19">
        <v>38</v>
      </c>
      <c r="T72" s="18">
        <v>0</v>
      </c>
      <c r="U72" s="18">
        <v>0</v>
      </c>
      <c r="V72" s="18">
        <v>100000</v>
      </c>
      <c r="W72" t="s" s="19">
        <v>39</v>
      </c>
    </row>
    <row r="73" ht="20.05" customHeight="1">
      <c r="A73" t="s" s="16">
        <v>2830</v>
      </c>
      <c r="B73" t="s" s="17">
        <f>CONCATENATE($A73,C73,G73,S73,R73)</f>
        <v>2848</v>
      </c>
      <c r="C73" t="s" s="19">
        <v>37</v>
      </c>
      <c r="D73" s="18">
        <v>7</v>
      </c>
      <c r="E73" t="s" s="19">
        <v>2832</v>
      </c>
      <c r="F73" s="18">
        <v>0</v>
      </c>
      <c r="G73" s="18">
        <v>0</v>
      </c>
      <c r="H73" t="s" s="19">
        <v>63</v>
      </c>
      <c r="I73" s="25">
        <v>1801.12</v>
      </c>
      <c r="J73" t="s" s="19">
        <v>2849</v>
      </c>
      <c r="K73" s="18">
        <v>27576</v>
      </c>
      <c r="L73" s="18">
        <v>13802</v>
      </c>
      <c r="M73" s="18">
        <v>42928</v>
      </c>
      <c r="N73" s="18">
        <v>8</v>
      </c>
      <c r="O73" s="18">
        <v>1</v>
      </c>
      <c r="P73" s="18">
        <v>2</v>
      </c>
      <c r="Q73" s="18">
        <v>2</v>
      </c>
      <c r="R73" s="18">
        <v>5</v>
      </c>
      <c r="S73" t="s" s="19">
        <v>43</v>
      </c>
      <c r="T73" s="18">
        <v>0</v>
      </c>
      <c r="U73" s="18">
        <v>0</v>
      </c>
      <c r="V73" s="18">
        <v>100000</v>
      </c>
      <c r="W73" t="s" s="19">
        <v>39</v>
      </c>
    </row>
    <row r="74" ht="20.05" customHeight="1">
      <c r="A74" t="s" s="16">
        <v>2830</v>
      </c>
      <c r="B74" t="s" s="17">
        <f>CONCATENATE($A74,C74,G74,S74,R74)</f>
        <v>2850</v>
      </c>
      <c r="C74" t="s" s="19">
        <v>37</v>
      </c>
      <c r="D74" s="18">
        <v>7</v>
      </c>
      <c r="E74" t="s" s="19">
        <v>2832</v>
      </c>
      <c r="F74" s="18">
        <v>0</v>
      </c>
      <c r="G74" s="18">
        <v>0</v>
      </c>
      <c r="H74" t="s" s="19">
        <v>63</v>
      </c>
      <c r="I74" s="25">
        <v>1801.12</v>
      </c>
      <c r="J74" t="s" s="19">
        <v>2849</v>
      </c>
      <c r="K74" s="18">
        <v>27576</v>
      </c>
      <c r="L74" s="18">
        <v>13802</v>
      </c>
      <c r="M74" s="18">
        <v>42900</v>
      </c>
      <c r="N74" s="18">
        <v>8</v>
      </c>
      <c r="O74" s="18">
        <v>1</v>
      </c>
      <c r="P74" s="18">
        <v>2</v>
      </c>
      <c r="Q74" s="18">
        <v>2</v>
      </c>
      <c r="R74" s="18">
        <v>5</v>
      </c>
      <c r="S74" t="s" s="19">
        <v>47</v>
      </c>
      <c r="T74" s="18">
        <v>0</v>
      </c>
      <c r="U74" s="18">
        <v>0</v>
      </c>
      <c r="V74" s="18">
        <v>100000</v>
      </c>
      <c r="W74" t="s" s="19">
        <v>39</v>
      </c>
    </row>
    <row r="75" ht="20.05" customHeight="1">
      <c r="A75" t="s" s="16">
        <v>2851</v>
      </c>
      <c r="B75" t="s" s="17">
        <f>CONCATENATE($A75,C75,G75,S75,R75)</f>
        <v>2852</v>
      </c>
      <c r="C75" t="s" s="19">
        <v>31</v>
      </c>
      <c r="D75" s="18">
        <v>7</v>
      </c>
      <c r="E75" t="s" s="19">
        <v>2853</v>
      </c>
      <c r="F75" s="18">
        <v>0</v>
      </c>
      <c r="G75" s="18">
        <v>0</v>
      </c>
      <c r="H75" t="s" s="19">
        <v>80</v>
      </c>
      <c r="I75" s="25">
        <v>10.6512</v>
      </c>
      <c r="J75" t="s" s="19">
        <v>2854</v>
      </c>
      <c r="K75" s="18">
        <v>23232</v>
      </c>
      <c r="L75" s="18">
        <v>11630</v>
      </c>
      <c r="M75" s="18">
        <v>36078</v>
      </c>
      <c r="N75" s="18">
        <v>8</v>
      </c>
      <c r="O75" s="18">
        <v>1</v>
      </c>
      <c r="P75" t="s" s="19">
        <v>35</v>
      </c>
      <c r="Q75" t="s" s="19">
        <v>35</v>
      </c>
      <c r="R75" t="s" s="19">
        <v>35</v>
      </c>
      <c r="S75" t="s" s="19">
        <v>35</v>
      </c>
      <c r="T75" t="s" s="19">
        <v>35</v>
      </c>
      <c r="U75" t="s" s="19">
        <v>35</v>
      </c>
      <c r="V75" t="s" s="19">
        <v>35</v>
      </c>
      <c r="W75" t="s" s="19">
        <v>35</v>
      </c>
    </row>
    <row r="76" ht="20.05" customHeight="1">
      <c r="A76" t="s" s="16">
        <v>2851</v>
      </c>
      <c r="B76" t="s" s="17">
        <f>CONCATENATE($A76,C76,G76,S76,R76)</f>
        <v>2855</v>
      </c>
      <c r="C76" t="s" s="19">
        <v>37</v>
      </c>
      <c r="D76" s="18">
        <v>7</v>
      </c>
      <c r="E76" t="s" s="19">
        <v>2853</v>
      </c>
      <c r="F76" s="18">
        <v>0</v>
      </c>
      <c r="G76" s="18">
        <v>1</v>
      </c>
      <c r="H76" t="s" s="19">
        <v>33</v>
      </c>
      <c r="I76" s="25">
        <v>105.434</v>
      </c>
      <c r="J76" t="s" s="19">
        <v>2736</v>
      </c>
      <c r="K76" s="18">
        <v>3864</v>
      </c>
      <c r="L76" s="18">
        <v>1946</v>
      </c>
      <c r="M76" s="18">
        <v>3860</v>
      </c>
      <c r="N76" s="18">
        <v>8</v>
      </c>
      <c r="O76" s="18">
        <v>1</v>
      </c>
      <c r="P76" s="18">
        <v>3</v>
      </c>
      <c r="Q76" s="18">
        <v>1</v>
      </c>
      <c r="R76" s="18">
        <v>3</v>
      </c>
      <c r="S76" t="s" s="19">
        <v>43</v>
      </c>
      <c r="T76" s="18">
        <v>0</v>
      </c>
      <c r="U76" s="18">
        <v>0</v>
      </c>
      <c r="V76" s="18">
        <v>100000</v>
      </c>
      <c r="W76" t="s" s="19">
        <v>55</v>
      </c>
    </row>
    <row r="77" ht="20.05" customHeight="1">
      <c r="A77" t="s" s="16">
        <v>2851</v>
      </c>
      <c r="B77" t="s" s="17">
        <f>CONCATENATE($A77,C77,G77,S77,R77)</f>
        <v>2856</v>
      </c>
      <c r="C77" t="s" s="19">
        <v>52</v>
      </c>
      <c r="D77" s="18">
        <v>7</v>
      </c>
      <c r="E77" t="s" s="19">
        <v>2853</v>
      </c>
      <c r="F77" s="18">
        <v>0</v>
      </c>
      <c r="G77" s="18">
        <v>1</v>
      </c>
      <c r="H77" t="s" s="19">
        <v>33</v>
      </c>
      <c r="I77" s="25">
        <v>73.7867</v>
      </c>
      <c r="J77" t="s" s="19">
        <v>2736</v>
      </c>
      <c r="K77" s="18">
        <v>3864</v>
      </c>
      <c r="L77" s="18">
        <v>1946</v>
      </c>
      <c r="M77" s="18">
        <v>3872</v>
      </c>
      <c r="N77" s="18">
        <v>8</v>
      </c>
      <c r="O77" s="18">
        <v>1</v>
      </c>
      <c r="P77" t="s" s="19">
        <v>35</v>
      </c>
      <c r="Q77" t="s" s="19">
        <v>35</v>
      </c>
      <c r="R77" t="s" s="19">
        <v>35</v>
      </c>
      <c r="S77" t="s" s="19">
        <v>35</v>
      </c>
      <c r="T77" t="s" s="19">
        <v>35</v>
      </c>
      <c r="U77" t="s" s="19">
        <v>35</v>
      </c>
      <c r="V77" t="s" s="19">
        <v>35</v>
      </c>
      <c r="W77" t="s" s="19">
        <v>35</v>
      </c>
    </row>
    <row r="78" ht="20.05" customHeight="1">
      <c r="A78" t="s" s="16">
        <v>2851</v>
      </c>
      <c r="B78" t="s" s="17">
        <f>CONCATENATE($A78,C78,G78,S78,R78)</f>
        <v>2857</v>
      </c>
      <c r="C78" t="s" s="19">
        <v>37</v>
      </c>
      <c r="D78" s="18">
        <v>7</v>
      </c>
      <c r="E78" t="s" s="19">
        <v>2853</v>
      </c>
      <c r="F78" s="18">
        <v>0</v>
      </c>
      <c r="G78" s="18">
        <v>0</v>
      </c>
      <c r="H78" t="s" s="19">
        <v>80</v>
      </c>
      <c r="I78" s="25">
        <v>2.0863</v>
      </c>
      <c r="J78" t="s" s="19">
        <v>2858</v>
      </c>
      <c r="K78" s="18">
        <v>20976</v>
      </c>
      <c r="L78" s="18">
        <v>10502</v>
      </c>
      <c r="M78" s="18">
        <v>31800</v>
      </c>
      <c r="N78" s="18">
        <v>8</v>
      </c>
      <c r="O78" s="18">
        <v>1</v>
      </c>
      <c r="P78" s="18">
        <v>5</v>
      </c>
      <c r="Q78" s="18">
        <v>3</v>
      </c>
      <c r="R78" s="18">
        <v>1</v>
      </c>
      <c r="S78" t="s" s="19">
        <v>38</v>
      </c>
      <c r="T78" s="18">
        <v>0</v>
      </c>
      <c r="U78" s="18">
        <v>0</v>
      </c>
      <c r="V78" s="18">
        <v>100000</v>
      </c>
      <c r="W78" t="s" s="19">
        <v>39</v>
      </c>
    </row>
    <row r="79" ht="20.05" customHeight="1">
      <c r="A79" t="s" s="16">
        <v>2851</v>
      </c>
      <c r="B79" t="s" s="17">
        <f>CONCATENATE($A79,C79,G79,S79,R79)</f>
        <v>2859</v>
      </c>
      <c r="C79" t="s" s="19">
        <v>37</v>
      </c>
      <c r="D79" s="18">
        <v>7</v>
      </c>
      <c r="E79" t="s" s="19">
        <v>2853</v>
      </c>
      <c r="F79" s="18">
        <v>0</v>
      </c>
      <c r="G79" s="18">
        <v>0</v>
      </c>
      <c r="H79" t="s" s="19">
        <v>80</v>
      </c>
      <c r="I79" s="25">
        <v>0.694419</v>
      </c>
      <c r="J79" t="s" s="19">
        <v>2860</v>
      </c>
      <c r="K79" s="18">
        <v>15988</v>
      </c>
      <c r="L79" s="18">
        <v>8008</v>
      </c>
      <c r="M79" s="18">
        <v>22609</v>
      </c>
      <c r="N79" s="18">
        <v>8</v>
      </c>
      <c r="O79" s="18">
        <v>1</v>
      </c>
      <c r="P79" s="18">
        <v>3</v>
      </c>
      <c r="Q79" s="18">
        <v>1</v>
      </c>
      <c r="R79" s="18">
        <v>1</v>
      </c>
      <c r="S79" t="s" s="19">
        <v>43</v>
      </c>
      <c r="T79" s="18">
        <v>0</v>
      </c>
      <c r="U79" s="18">
        <v>0</v>
      </c>
      <c r="V79" s="18">
        <v>100000</v>
      </c>
      <c r="W79" t="s" s="19">
        <v>39</v>
      </c>
    </row>
    <row r="80" ht="20.05" customHeight="1">
      <c r="A80" t="s" s="16">
        <v>2851</v>
      </c>
      <c r="B80" t="s" s="17">
        <f>CONCATENATE($A80,C80,G80,S80,R80)</f>
        <v>2861</v>
      </c>
      <c r="C80" t="s" s="19">
        <v>37</v>
      </c>
      <c r="D80" s="18">
        <v>7</v>
      </c>
      <c r="E80" t="s" s="19">
        <v>2853</v>
      </c>
      <c r="F80" s="18">
        <v>0</v>
      </c>
      <c r="G80" s="18">
        <v>0</v>
      </c>
      <c r="H80" t="s" s="19">
        <v>80</v>
      </c>
      <c r="I80" s="25">
        <v>5.11307</v>
      </c>
      <c r="J80" t="s" s="19">
        <v>2858</v>
      </c>
      <c r="K80" s="18">
        <v>20976</v>
      </c>
      <c r="L80" s="18">
        <v>10502</v>
      </c>
      <c r="M80" s="18">
        <v>31814</v>
      </c>
      <c r="N80" s="18">
        <v>8</v>
      </c>
      <c r="O80" s="18">
        <v>1</v>
      </c>
      <c r="P80" s="18">
        <v>5</v>
      </c>
      <c r="Q80" s="18">
        <v>3</v>
      </c>
      <c r="R80" s="18">
        <v>1</v>
      </c>
      <c r="S80" t="s" s="19">
        <v>47</v>
      </c>
      <c r="T80" s="18">
        <v>0</v>
      </c>
      <c r="U80" s="18">
        <v>0</v>
      </c>
      <c r="V80" s="18">
        <v>100000</v>
      </c>
      <c r="W80" t="s" s="19">
        <v>39</v>
      </c>
    </row>
    <row r="81" ht="20.05" customHeight="1">
      <c r="A81" t="s" s="16">
        <v>2851</v>
      </c>
      <c r="B81" t="s" s="17">
        <f>CONCATENATE($A81,C81,G81,S81,R81)</f>
        <v>2862</v>
      </c>
      <c r="C81" t="s" s="19">
        <v>37</v>
      </c>
      <c r="D81" s="18">
        <v>7</v>
      </c>
      <c r="E81" t="s" s="19">
        <v>2853</v>
      </c>
      <c r="F81" s="18">
        <v>0</v>
      </c>
      <c r="G81" s="18">
        <v>0</v>
      </c>
      <c r="H81" t="s" s="19">
        <v>80</v>
      </c>
      <c r="I81" s="25">
        <v>1.12085</v>
      </c>
      <c r="J81" t="s" s="19">
        <v>2858</v>
      </c>
      <c r="K81" s="18">
        <v>20976</v>
      </c>
      <c r="L81" s="18">
        <v>10502</v>
      </c>
      <c r="M81" s="18">
        <v>31800</v>
      </c>
      <c r="N81" s="18">
        <v>8</v>
      </c>
      <c r="O81" s="18">
        <v>1</v>
      </c>
      <c r="P81" s="18">
        <v>3</v>
      </c>
      <c r="Q81" s="18">
        <v>1</v>
      </c>
      <c r="R81" s="18">
        <v>3</v>
      </c>
      <c r="S81" t="s" s="19">
        <v>38</v>
      </c>
      <c r="T81" s="18">
        <v>0</v>
      </c>
      <c r="U81" s="18">
        <v>0</v>
      </c>
      <c r="V81" s="18">
        <v>100000</v>
      </c>
      <c r="W81" t="s" s="19">
        <v>39</v>
      </c>
    </row>
    <row r="82" ht="20.05" customHeight="1">
      <c r="A82" t="s" s="16">
        <v>2851</v>
      </c>
      <c r="B82" t="s" s="17">
        <f>CONCATENATE($A82,C82,G82,S82,R82)</f>
        <v>2863</v>
      </c>
      <c r="C82" t="s" s="19">
        <v>37</v>
      </c>
      <c r="D82" s="18">
        <v>7</v>
      </c>
      <c r="E82" t="s" s="19">
        <v>2853</v>
      </c>
      <c r="F82" s="18">
        <v>0</v>
      </c>
      <c r="G82" s="18">
        <v>0</v>
      </c>
      <c r="H82" t="s" s="19">
        <v>80</v>
      </c>
      <c r="I82" s="25">
        <v>19.912</v>
      </c>
      <c r="J82" t="s" s="19">
        <v>2858</v>
      </c>
      <c r="K82" s="18">
        <v>20976</v>
      </c>
      <c r="L82" s="18">
        <v>10502</v>
      </c>
      <c r="M82" s="18">
        <v>31842</v>
      </c>
      <c r="N82" s="18">
        <v>8</v>
      </c>
      <c r="O82" s="18">
        <v>1</v>
      </c>
      <c r="P82" s="18">
        <v>3</v>
      </c>
      <c r="Q82" s="18">
        <v>1</v>
      </c>
      <c r="R82" s="18">
        <v>3</v>
      </c>
      <c r="S82" t="s" s="19">
        <v>43</v>
      </c>
      <c r="T82" s="18">
        <v>0</v>
      </c>
      <c r="U82" s="18">
        <v>0</v>
      </c>
      <c r="V82" s="18">
        <v>100000</v>
      </c>
      <c r="W82" t="s" s="19">
        <v>39</v>
      </c>
    </row>
    <row r="83" ht="20.05" customHeight="1">
      <c r="A83" t="s" s="16">
        <v>2851</v>
      </c>
      <c r="B83" t="s" s="17">
        <f>CONCATENATE($A83,C83,G83,S83,R83)</f>
        <v>2864</v>
      </c>
      <c r="C83" t="s" s="19">
        <v>37</v>
      </c>
      <c r="D83" s="18">
        <v>7</v>
      </c>
      <c r="E83" t="s" s="19">
        <v>2853</v>
      </c>
      <c r="F83" s="18">
        <v>0</v>
      </c>
      <c r="G83" s="18">
        <v>0</v>
      </c>
      <c r="H83" t="s" s="19">
        <v>80</v>
      </c>
      <c r="I83" s="25">
        <v>5.24843</v>
      </c>
      <c r="J83" t="s" s="19">
        <v>2858</v>
      </c>
      <c r="K83" s="18">
        <v>20976</v>
      </c>
      <c r="L83" s="18">
        <v>10502</v>
      </c>
      <c r="M83" s="18">
        <v>31814</v>
      </c>
      <c r="N83" s="18">
        <v>8</v>
      </c>
      <c r="O83" s="18">
        <v>1</v>
      </c>
      <c r="P83" s="18">
        <v>3</v>
      </c>
      <c r="Q83" s="18">
        <v>1</v>
      </c>
      <c r="R83" s="18">
        <v>3</v>
      </c>
      <c r="S83" t="s" s="19">
        <v>47</v>
      </c>
      <c r="T83" s="18">
        <v>0</v>
      </c>
      <c r="U83" s="18">
        <v>0</v>
      </c>
      <c r="V83" s="18">
        <v>100000</v>
      </c>
      <c r="W83" t="s" s="19">
        <v>39</v>
      </c>
    </row>
    <row r="84" ht="20.05" customHeight="1">
      <c r="A84" t="s" s="16">
        <v>2851</v>
      </c>
      <c r="B84" t="s" s="17">
        <f>CONCATENATE($A84,C84,G84,S84,R84)</f>
        <v>2865</v>
      </c>
      <c r="C84" t="s" s="19">
        <v>37</v>
      </c>
      <c r="D84" s="18">
        <v>7</v>
      </c>
      <c r="E84" t="s" s="19">
        <v>2853</v>
      </c>
      <c r="F84" s="18">
        <v>0</v>
      </c>
      <c r="G84" s="18">
        <v>0</v>
      </c>
      <c r="H84" t="s" s="19">
        <v>80</v>
      </c>
      <c r="I84" s="25">
        <v>16.3303</v>
      </c>
      <c r="J84" t="s" s="19">
        <v>2866</v>
      </c>
      <c r="K84" s="18">
        <v>22104</v>
      </c>
      <c r="L84" s="18">
        <v>11066</v>
      </c>
      <c r="M84" s="18">
        <v>33932</v>
      </c>
      <c r="N84" s="18">
        <v>8</v>
      </c>
      <c r="O84" s="18">
        <v>1</v>
      </c>
      <c r="P84" s="18">
        <v>3</v>
      </c>
      <c r="Q84" s="18">
        <v>1</v>
      </c>
      <c r="R84" s="18">
        <v>5</v>
      </c>
      <c r="S84" t="s" s="19">
        <v>38</v>
      </c>
      <c r="T84" s="18">
        <v>0</v>
      </c>
      <c r="U84" s="18">
        <v>0</v>
      </c>
      <c r="V84" s="18">
        <v>100000</v>
      </c>
      <c r="W84" t="s" s="19">
        <v>39</v>
      </c>
    </row>
    <row r="85" ht="20.05" customHeight="1">
      <c r="A85" t="s" s="16">
        <v>2851</v>
      </c>
      <c r="B85" t="s" s="17">
        <f>CONCATENATE($A85,C85,G85,S85,R85)</f>
        <v>2867</v>
      </c>
      <c r="C85" t="s" s="19">
        <v>37</v>
      </c>
      <c r="D85" s="18">
        <v>7</v>
      </c>
      <c r="E85" t="s" s="19">
        <v>2853</v>
      </c>
      <c r="F85" s="18">
        <v>0</v>
      </c>
      <c r="G85" s="18">
        <v>0</v>
      </c>
      <c r="H85" t="s" s="19">
        <v>80</v>
      </c>
      <c r="I85" s="25">
        <v>4.12585</v>
      </c>
      <c r="J85" t="s" s="19">
        <v>2866</v>
      </c>
      <c r="K85" s="18">
        <v>22104</v>
      </c>
      <c r="L85" s="18">
        <v>11066</v>
      </c>
      <c r="M85" s="18">
        <v>33974</v>
      </c>
      <c r="N85" s="18">
        <v>8</v>
      </c>
      <c r="O85" s="18">
        <v>1</v>
      </c>
      <c r="P85" s="18">
        <v>3</v>
      </c>
      <c r="Q85" s="18">
        <v>1</v>
      </c>
      <c r="R85" s="18">
        <v>5</v>
      </c>
      <c r="S85" t="s" s="19">
        <v>43</v>
      </c>
      <c r="T85" s="18">
        <v>0</v>
      </c>
      <c r="U85" s="18">
        <v>0</v>
      </c>
      <c r="V85" s="18">
        <v>100000</v>
      </c>
      <c r="W85" t="s" s="19">
        <v>39</v>
      </c>
    </row>
    <row r="86" ht="20.05" customHeight="1">
      <c r="A86" t="s" s="16">
        <v>2851</v>
      </c>
      <c r="B86" t="s" s="17">
        <f>CONCATENATE($A86,C86,G86,S86,R86)</f>
        <v>2868</v>
      </c>
      <c r="C86" t="s" s="19">
        <v>37</v>
      </c>
      <c r="D86" s="18">
        <v>7</v>
      </c>
      <c r="E86" t="s" s="19">
        <v>2853</v>
      </c>
      <c r="F86" s="18">
        <v>0</v>
      </c>
      <c r="G86" s="18">
        <v>0</v>
      </c>
      <c r="H86" t="s" s="19">
        <v>80</v>
      </c>
      <c r="I86" s="25">
        <v>18.6784</v>
      </c>
      <c r="J86" t="s" s="19">
        <v>2866</v>
      </c>
      <c r="K86" s="18">
        <v>22104</v>
      </c>
      <c r="L86" s="18">
        <v>11066</v>
      </c>
      <c r="M86" s="18">
        <v>33946</v>
      </c>
      <c r="N86" s="18">
        <v>8</v>
      </c>
      <c r="O86" s="18">
        <v>1</v>
      </c>
      <c r="P86" s="18">
        <v>3</v>
      </c>
      <c r="Q86" s="18">
        <v>1</v>
      </c>
      <c r="R86" s="18">
        <v>5</v>
      </c>
      <c r="S86" t="s" s="19">
        <v>47</v>
      </c>
      <c r="T86" s="18">
        <v>0</v>
      </c>
      <c r="U86" s="18">
        <v>0</v>
      </c>
      <c r="V86" s="18">
        <v>100000</v>
      </c>
      <c r="W86" t="s" s="19">
        <v>39</v>
      </c>
    </row>
    <row r="87" ht="20.05" customHeight="1">
      <c r="A87" t="s" s="16">
        <v>2869</v>
      </c>
      <c r="B87" t="s" s="17">
        <f>CONCATENATE($A87,C87,G87,S87,R87)</f>
        <v>2870</v>
      </c>
      <c r="C87" t="s" s="19">
        <v>31</v>
      </c>
      <c r="D87" s="18">
        <v>7</v>
      </c>
      <c r="E87" t="s" s="19">
        <v>2871</v>
      </c>
      <c r="F87" s="18">
        <v>0</v>
      </c>
      <c r="G87" s="18">
        <v>0</v>
      </c>
      <c r="H87" t="s" s="19">
        <v>63</v>
      </c>
      <c r="I87" s="25">
        <v>1800.7</v>
      </c>
      <c r="J87" t="s" s="19">
        <v>2872</v>
      </c>
      <c r="K87" s="18">
        <v>21492</v>
      </c>
      <c r="L87" s="18">
        <v>10760</v>
      </c>
      <c r="M87" s="18">
        <v>32171</v>
      </c>
      <c r="N87" s="18">
        <v>8</v>
      </c>
      <c r="O87" s="18">
        <v>1</v>
      </c>
      <c r="P87" t="s" s="19">
        <v>35</v>
      </c>
      <c r="Q87" t="s" s="19">
        <v>35</v>
      </c>
      <c r="R87" t="s" s="19">
        <v>35</v>
      </c>
      <c r="S87" t="s" s="19">
        <v>35</v>
      </c>
      <c r="T87" t="s" s="19">
        <v>35</v>
      </c>
      <c r="U87" t="s" s="19">
        <v>35</v>
      </c>
      <c r="V87" t="s" s="19">
        <v>35</v>
      </c>
      <c r="W87" t="s" s="19">
        <v>35</v>
      </c>
    </row>
    <row r="88" ht="20.05" customHeight="1">
      <c r="A88" t="s" s="16">
        <v>2869</v>
      </c>
      <c r="B88" t="s" s="17">
        <f>CONCATENATE($A88,C88,G88,S88,R88)</f>
        <v>2873</v>
      </c>
      <c r="C88" t="s" s="19">
        <v>37</v>
      </c>
      <c r="D88" s="18">
        <v>7</v>
      </c>
      <c r="E88" t="s" s="19">
        <v>2871</v>
      </c>
      <c r="F88" s="18">
        <v>0</v>
      </c>
      <c r="G88" s="18">
        <v>1</v>
      </c>
      <c r="H88" t="s" s="19">
        <v>63</v>
      </c>
      <c r="I88" s="25">
        <v>1800.66</v>
      </c>
      <c r="J88" t="s" s="19">
        <v>2874</v>
      </c>
      <c r="K88" s="18">
        <v>20956</v>
      </c>
      <c r="L88" s="18">
        <v>10502</v>
      </c>
      <c r="M88" s="18">
        <v>31192</v>
      </c>
      <c r="N88" s="18">
        <v>8</v>
      </c>
      <c r="O88" s="18">
        <v>1</v>
      </c>
      <c r="P88" s="18">
        <v>2</v>
      </c>
      <c r="Q88" s="18">
        <v>2</v>
      </c>
      <c r="R88" s="18">
        <v>3</v>
      </c>
      <c r="S88" t="s" s="19">
        <v>43</v>
      </c>
      <c r="T88" s="18">
        <v>0</v>
      </c>
      <c r="U88" s="18">
        <v>0</v>
      </c>
      <c r="V88" s="18">
        <v>100000</v>
      </c>
      <c r="W88" t="s" s="19">
        <v>55</v>
      </c>
    </row>
    <row r="89" ht="20.05" customHeight="1">
      <c r="A89" t="s" s="16">
        <v>2869</v>
      </c>
      <c r="B89" t="s" s="17">
        <f>CONCATENATE($A89,C89,G89,S89,R89)</f>
        <v>2875</v>
      </c>
      <c r="C89" t="s" s="19">
        <v>52</v>
      </c>
      <c r="D89" s="18">
        <v>7</v>
      </c>
      <c r="E89" t="s" s="19">
        <v>2871</v>
      </c>
      <c r="F89" s="18">
        <v>0</v>
      </c>
      <c r="G89" s="18">
        <v>1</v>
      </c>
      <c r="H89" t="s" s="19">
        <v>33</v>
      </c>
      <c r="I89" s="25">
        <v>32.3825</v>
      </c>
      <c r="J89" t="s" s="19">
        <v>2736</v>
      </c>
      <c r="K89" s="18">
        <v>3804</v>
      </c>
      <c r="L89" s="18">
        <v>1916</v>
      </c>
      <c r="M89" s="18">
        <v>3789</v>
      </c>
      <c r="N89" s="18">
        <v>8</v>
      </c>
      <c r="O89" s="18">
        <v>1</v>
      </c>
      <c r="P89" t="s" s="19">
        <v>35</v>
      </c>
      <c r="Q89" t="s" s="19">
        <v>35</v>
      </c>
      <c r="R89" t="s" s="19">
        <v>35</v>
      </c>
      <c r="S89" t="s" s="19">
        <v>35</v>
      </c>
      <c r="T89" t="s" s="19">
        <v>35</v>
      </c>
      <c r="U89" t="s" s="19">
        <v>35</v>
      </c>
      <c r="V89" t="s" s="19">
        <v>35</v>
      </c>
      <c r="W89" t="s" s="19">
        <v>35</v>
      </c>
    </row>
    <row r="90" ht="20.05" customHeight="1">
      <c r="A90" t="s" s="16">
        <v>2869</v>
      </c>
      <c r="B90" t="s" s="17">
        <f>CONCATENATE($A90,C90,G90,S90,R90)</f>
        <v>2876</v>
      </c>
      <c r="C90" t="s" s="19">
        <v>37</v>
      </c>
      <c r="D90" s="18">
        <v>7</v>
      </c>
      <c r="E90" t="s" s="19">
        <v>2871</v>
      </c>
      <c r="F90" s="18">
        <v>0</v>
      </c>
      <c r="G90" s="18">
        <v>0</v>
      </c>
      <c r="H90" t="s" s="19">
        <v>80</v>
      </c>
      <c r="I90" s="25">
        <v>162.894</v>
      </c>
      <c r="J90" t="s" s="19">
        <v>2874</v>
      </c>
      <c r="K90" s="18">
        <v>20936</v>
      </c>
      <c r="L90" s="18">
        <v>10482</v>
      </c>
      <c r="M90" s="18">
        <v>31126</v>
      </c>
      <c r="N90" s="18">
        <v>8</v>
      </c>
      <c r="O90" s="18">
        <v>1</v>
      </c>
      <c r="P90" s="18">
        <v>5</v>
      </c>
      <c r="Q90" s="18">
        <v>3</v>
      </c>
      <c r="R90" s="18">
        <v>1</v>
      </c>
      <c r="S90" t="s" s="19">
        <v>38</v>
      </c>
      <c r="T90" s="18">
        <v>0</v>
      </c>
      <c r="U90" s="18">
        <v>0</v>
      </c>
      <c r="V90" s="18">
        <v>100000</v>
      </c>
      <c r="W90" t="s" s="19">
        <v>39</v>
      </c>
    </row>
    <row r="91" ht="20.05" customHeight="1">
      <c r="A91" t="s" s="16">
        <v>2869</v>
      </c>
      <c r="B91" t="s" s="17">
        <f>CONCATENATE($A91,C91,G91,S91,R91)</f>
        <v>2877</v>
      </c>
      <c r="C91" t="s" s="19">
        <v>37</v>
      </c>
      <c r="D91" s="18">
        <v>7</v>
      </c>
      <c r="E91" t="s" s="19">
        <v>2871</v>
      </c>
      <c r="F91" s="18">
        <v>0</v>
      </c>
      <c r="G91" s="18">
        <v>0</v>
      </c>
      <c r="H91" t="s" s="19">
        <v>80</v>
      </c>
      <c r="I91" s="25">
        <v>14.1385</v>
      </c>
      <c r="J91" t="s" s="19">
        <v>2878</v>
      </c>
      <c r="K91" s="18">
        <v>18244</v>
      </c>
      <c r="L91" s="18">
        <v>9136</v>
      </c>
      <c r="M91" s="18">
        <v>26197</v>
      </c>
      <c r="N91" s="18">
        <v>8</v>
      </c>
      <c r="O91" s="18">
        <v>1</v>
      </c>
      <c r="P91" s="18">
        <v>4</v>
      </c>
      <c r="Q91" s="18">
        <v>1</v>
      </c>
      <c r="R91" s="18">
        <v>1</v>
      </c>
      <c r="S91" t="s" s="19">
        <v>43</v>
      </c>
      <c r="T91" s="18">
        <v>0</v>
      </c>
      <c r="U91" s="18">
        <v>0</v>
      </c>
      <c r="V91" s="18">
        <v>100000</v>
      </c>
      <c r="W91" t="s" s="19">
        <v>39</v>
      </c>
    </row>
    <row r="92" ht="20.05" customHeight="1">
      <c r="A92" t="s" s="16">
        <v>2869</v>
      </c>
      <c r="B92" t="s" s="17">
        <f>CONCATENATE($A92,C92,G92,S92,R92)</f>
        <v>2879</v>
      </c>
      <c r="C92" t="s" s="19">
        <v>37</v>
      </c>
      <c r="D92" s="18">
        <v>7</v>
      </c>
      <c r="E92" t="s" s="19">
        <v>2871</v>
      </c>
      <c r="F92" s="18">
        <v>0</v>
      </c>
      <c r="G92" s="18">
        <v>0</v>
      </c>
      <c r="H92" t="s" s="19">
        <v>80</v>
      </c>
      <c r="I92" s="25">
        <v>82.21129999999999</v>
      </c>
      <c r="J92" t="s" s="19">
        <v>2880</v>
      </c>
      <c r="K92" s="18">
        <v>19868</v>
      </c>
      <c r="L92" s="18">
        <v>9948</v>
      </c>
      <c r="M92" s="18">
        <v>29191</v>
      </c>
      <c r="N92" s="18">
        <v>8</v>
      </c>
      <c r="O92" s="18">
        <v>1</v>
      </c>
      <c r="P92" s="18">
        <v>5</v>
      </c>
      <c r="Q92" s="18">
        <v>2</v>
      </c>
      <c r="R92" s="18">
        <v>1</v>
      </c>
      <c r="S92" t="s" s="19">
        <v>47</v>
      </c>
      <c r="T92" s="18">
        <v>0</v>
      </c>
      <c r="U92" s="18">
        <v>0</v>
      </c>
      <c r="V92" s="18">
        <v>100000</v>
      </c>
      <c r="W92" t="s" s="19">
        <v>39</v>
      </c>
    </row>
    <row r="93" ht="20.05" customHeight="1">
      <c r="A93" t="s" s="16">
        <v>2869</v>
      </c>
      <c r="B93" t="s" s="17">
        <f>CONCATENATE($A93,C93,G93,S93,R93)</f>
        <v>2881</v>
      </c>
      <c r="C93" t="s" s="19">
        <v>37</v>
      </c>
      <c r="D93" s="18">
        <v>7</v>
      </c>
      <c r="E93" t="s" s="19">
        <v>2871</v>
      </c>
      <c r="F93" s="18">
        <v>0</v>
      </c>
      <c r="G93" s="18">
        <v>0</v>
      </c>
      <c r="H93" t="s" s="19">
        <v>80</v>
      </c>
      <c r="I93" s="25">
        <v>162.187</v>
      </c>
      <c r="J93" t="s" s="19">
        <v>2874</v>
      </c>
      <c r="K93" s="18">
        <v>20936</v>
      </c>
      <c r="L93" s="18">
        <v>10482</v>
      </c>
      <c r="M93" s="18">
        <v>31126</v>
      </c>
      <c r="N93" s="18">
        <v>8</v>
      </c>
      <c r="O93" s="18">
        <v>1</v>
      </c>
      <c r="P93" s="18">
        <v>3</v>
      </c>
      <c r="Q93" s="18">
        <v>1</v>
      </c>
      <c r="R93" s="18">
        <v>3</v>
      </c>
      <c r="S93" t="s" s="19">
        <v>38</v>
      </c>
      <c r="T93" s="18">
        <v>0</v>
      </c>
      <c r="U93" s="18">
        <v>0</v>
      </c>
      <c r="V93" s="18">
        <v>100000</v>
      </c>
      <c r="W93" t="s" s="19">
        <v>39</v>
      </c>
    </row>
    <row r="94" ht="20.05" customHeight="1">
      <c r="A94" t="s" s="16">
        <v>2869</v>
      </c>
      <c r="B94" t="s" s="17">
        <f>CONCATENATE($A94,C94,G94,S94,R94)</f>
        <v>2882</v>
      </c>
      <c r="C94" t="s" s="19">
        <v>37</v>
      </c>
      <c r="D94" s="18">
        <v>7</v>
      </c>
      <c r="E94" t="s" s="19">
        <v>2871</v>
      </c>
      <c r="F94" s="18">
        <v>0</v>
      </c>
      <c r="G94" s="18">
        <v>0</v>
      </c>
      <c r="H94" t="s" s="19">
        <v>80</v>
      </c>
      <c r="I94" s="25">
        <v>51.753</v>
      </c>
      <c r="J94" t="s" s="19">
        <v>2874</v>
      </c>
      <c r="K94" s="18">
        <v>20936</v>
      </c>
      <c r="L94" s="18">
        <v>10482</v>
      </c>
      <c r="M94" s="18">
        <v>31152</v>
      </c>
      <c r="N94" s="18">
        <v>8</v>
      </c>
      <c r="O94" s="18">
        <v>1</v>
      </c>
      <c r="P94" s="18">
        <v>3</v>
      </c>
      <c r="Q94" s="18">
        <v>1</v>
      </c>
      <c r="R94" s="18">
        <v>3</v>
      </c>
      <c r="S94" t="s" s="19">
        <v>43</v>
      </c>
      <c r="T94" s="18">
        <v>0</v>
      </c>
      <c r="U94" s="18">
        <v>0</v>
      </c>
      <c r="V94" s="18">
        <v>100000</v>
      </c>
      <c r="W94" t="s" s="19">
        <v>39</v>
      </c>
    </row>
    <row r="95" ht="20.05" customHeight="1">
      <c r="A95" t="s" s="16">
        <v>2869</v>
      </c>
      <c r="B95" t="s" s="17">
        <f>CONCATENATE($A95,C95,G95,S95,R95)</f>
        <v>2883</v>
      </c>
      <c r="C95" t="s" s="19">
        <v>37</v>
      </c>
      <c r="D95" s="18">
        <v>7</v>
      </c>
      <c r="E95" t="s" s="19">
        <v>2871</v>
      </c>
      <c r="F95" s="18">
        <v>0</v>
      </c>
      <c r="G95" s="18">
        <v>0</v>
      </c>
      <c r="H95" t="s" s="19">
        <v>80</v>
      </c>
      <c r="I95" s="25">
        <v>975.4930000000001</v>
      </c>
      <c r="J95" t="s" s="19">
        <v>2874</v>
      </c>
      <c r="K95" s="18">
        <v>20936</v>
      </c>
      <c r="L95" s="18">
        <v>10482</v>
      </c>
      <c r="M95" s="18">
        <v>31126</v>
      </c>
      <c r="N95" s="18">
        <v>8</v>
      </c>
      <c r="O95" s="18">
        <v>1</v>
      </c>
      <c r="P95" s="18">
        <v>3</v>
      </c>
      <c r="Q95" s="18">
        <v>1</v>
      </c>
      <c r="R95" s="18">
        <v>3</v>
      </c>
      <c r="S95" t="s" s="19">
        <v>47</v>
      </c>
      <c r="T95" s="18">
        <v>0</v>
      </c>
      <c r="U95" s="18">
        <v>0</v>
      </c>
      <c r="V95" s="18">
        <v>100000</v>
      </c>
      <c r="W95" t="s" s="19">
        <v>39</v>
      </c>
    </row>
    <row r="96" ht="20.05" customHeight="1">
      <c r="A96" t="s" s="16">
        <v>2869</v>
      </c>
      <c r="B96" t="s" s="17">
        <f>CONCATENATE($A96,C96,G96,S96,R96)</f>
        <v>2884</v>
      </c>
      <c r="C96" t="s" s="19">
        <v>37</v>
      </c>
      <c r="D96" s="18">
        <v>7</v>
      </c>
      <c r="E96" t="s" s="19">
        <v>2871</v>
      </c>
      <c r="F96" s="18">
        <v>0</v>
      </c>
      <c r="G96" s="18">
        <v>0</v>
      </c>
      <c r="H96" t="s" s="19">
        <v>63</v>
      </c>
      <c r="I96" s="25">
        <v>1800.67</v>
      </c>
      <c r="J96" t="s" s="19">
        <v>2872</v>
      </c>
      <c r="K96" s="18">
        <v>21492</v>
      </c>
      <c r="L96" s="18">
        <v>10760</v>
      </c>
      <c r="M96" s="18">
        <v>32171</v>
      </c>
      <c r="N96" s="18">
        <v>8</v>
      </c>
      <c r="O96" s="18">
        <v>1</v>
      </c>
      <c r="P96" s="18">
        <v>2</v>
      </c>
      <c r="Q96" s="18">
        <v>2</v>
      </c>
      <c r="R96" s="18">
        <v>5</v>
      </c>
      <c r="S96" t="s" s="19">
        <v>38</v>
      </c>
      <c r="T96" s="18">
        <v>0</v>
      </c>
      <c r="U96" s="18">
        <v>0</v>
      </c>
      <c r="V96" s="18">
        <v>100000</v>
      </c>
      <c r="W96" t="s" s="19">
        <v>39</v>
      </c>
    </row>
    <row r="97" ht="20.05" customHeight="1">
      <c r="A97" t="s" s="16">
        <v>2869</v>
      </c>
      <c r="B97" t="s" s="17">
        <f>CONCATENATE($A97,C97,G97,S97,R97)</f>
        <v>2885</v>
      </c>
      <c r="C97" t="s" s="19">
        <v>37</v>
      </c>
      <c r="D97" s="18">
        <v>7</v>
      </c>
      <c r="E97" t="s" s="19">
        <v>2871</v>
      </c>
      <c r="F97" s="18">
        <v>0</v>
      </c>
      <c r="G97" s="18">
        <v>0</v>
      </c>
      <c r="H97" t="s" s="19">
        <v>63</v>
      </c>
      <c r="I97" s="25">
        <v>1800.68</v>
      </c>
      <c r="J97" t="s" s="19">
        <v>2872</v>
      </c>
      <c r="K97" s="18">
        <v>21492</v>
      </c>
      <c r="L97" s="18">
        <v>10760</v>
      </c>
      <c r="M97" s="18">
        <v>32171</v>
      </c>
      <c r="N97" s="18">
        <v>8</v>
      </c>
      <c r="O97" s="18">
        <v>1</v>
      </c>
      <c r="P97" s="18">
        <v>2</v>
      </c>
      <c r="Q97" s="18">
        <v>2</v>
      </c>
      <c r="R97" s="18">
        <v>5</v>
      </c>
      <c r="S97" t="s" s="19">
        <v>43</v>
      </c>
      <c r="T97" s="18">
        <v>0</v>
      </c>
      <c r="U97" s="18">
        <v>0</v>
      </c>
      <c r="V97" s="18">
        <v>100000</v>
      </c>
      <c r="W97" t="s" s="19">
        <v>39</v>
      </c>
    </row>
    <row r="98" ht="20.05" customHeight="1">
      <c r="A98" t="s" s="16">
        <v>2869</v>
      </c>
      <c r="B98" t="s" s="17">
        <f>CONCATENATE($A98,C98,G98,S98,R98)</f>
        <v>2886</v>
      </c>
      <c r="C98" t="s" s="19">
        <v>37</v>
      </c>
      <c r="D98" s="18">
        <v>7</v>
      </c>
      <c r="E98" t="s" s="19">
        <v>2871</v>
      </c>
      <c r="F98" s="18">
        <v>0</v>
      </c>
      <c r="G98" s="18">
        <v>0</v>
      </c>
      <c r="H98" t="s" s="19">
        <v>63</v>
      </c>
      <c r="I98" s="25">
        <v>1800.69</v>
      </c>
      <c r="J98" t="s" s="19">
        <v>2872</v>
      </c>
      <c r="K98" s="18">
        <v>21492</v>
      </c>
      <c r="L98" s="18">
        <v>10760</v>
      </c>
      <c r="M98" s="18">
        <v>32171</v>
      </c>
      <c r="N98" s="18">
        <v>8</v>
      </c>
      <c r="O98" s="18">
        <v>1</v>
      </c>
      <c r="P98" s="18">
        <v>2</v>
      </c>
      <c r="Q98" s="18">
        <v>2</v>
      </c>
      <c r="R98" s="18">
        <v>5</v>
      </c>
      <c r="S98" t="s" s="19">
        <v>47</v>
      </c>
      <c r="T98" s="18">
        <v>0</v>
      </c>
      <c r="U98" s="18">
        <v>0</v>
      </c>
      <c r="V98" s="18">
        <v>100000</v>
      </c>
      <c r="W98" t="s" s="19">
        <v>39</v>
      </c>
    </row>
    <row r="99" ht="20.05" customHeight="1">
      <c r="A99" t="s" s="16">
        <v>2887</v>
      </c>
      <c r="B99" t="s" s="17">
        <f>CONCATENATE($A99,C99,G99,S99,R99)</f>
        <v>2888</v>
      </c>
      <c r="C99" t="s" s="19">
        <v>31</v>
      </c>
      <c r="D99" s="18">
        <v>7</v>
      </c>
      <c r="E99" t="s" s="19">
        <v>2889</v>
      </c>
      <c r="F99" s="18">
        <v>1</v>
      </c>
      <c r="G99" s="18">
        <v>0</v>
      </c>
      <c r="H99" t="s" s="19">
        <v>80</v>
      </c>
      <c r="I99" s="25">
        <v>635.268</v>
      </c>
      <c r="J99" t="s" s="19">
        <v>2890</v>
      </c>
      <c r="K99" s="18">
        <v>26208</v>
      </c>
      <c r="L99" s="18">
        <v>13118</v>
      </c>
      <c r="M99" s="18">
        <v>41418</v>
      </c>
      <c r="N99" s="18">
        <v>8</v>
      </c>
      <c r="O99" s="18">
        <v>1</v>
      </c>
      <c r="P99" t="s" s="19">
        <v>35</v>
      </c>
      <c r="Q99" t="s" s="19">
        <v>35</v>
      </c>
      <c r="R99" t="s" s="19">
        <v>35</v>
      </c>
      <c r="S99" t="s" s="19">
        <v>35</v>
      </c>
      <c r="T99" t="s" s="19">
        <v>35</v>
      </c>
      <c r="U99" t="s" s="19">
        <v>35</v>
      </c>
      <c r="V99" t="s" s="19">
        <v>35</v>
      </c>
      <c r="W99" t="s" s="19">
        <v>35</v>
      </c>
    </row>
    <row r="100" ht="20.05" customHeight="1">
      <c r="A100" t="s" s="16">
        <v>2887</v>
      </c>
      <c r="B100" t="s" s="17">
        <f>CONCATENATE($A100,C100,G100,S100,R100)</f>
        <v>2891</v>
      </c>
      <c r="C100" t="s" s="19">
        <v>37</v>
      </c>
      <c r="D100" s="18">
        <v>7</v>
      </c>
      <c r="E100" t="s" s="19">
        <v>2889</v>
      </c>
      <c r="F100" s="18">
        <v>0</v>
      </c>
      <c r="G100" s="18">
        <v>1</v>
      </c>
      <c r="H100" t="s" s="19">
        <v>63</v>
      </c>
      <c r="I100" s="25">
        <v>1800.71</v>
      </c>
      <c r="J100" t="s" s="19">
        <v>2892</v>
      </c>
      <c r="K100" s="18">
        <v>21857</v>
      </c>
      <c r="L100" s="18">
        <v>10953</v>
      </c>
      <c r="M100" s="18">
        <v>33241</v>
      </c>
      <c r="N100" s="18">
        <v>8</v>
      </c>
      <c r="O100" s="18">
        <v>1</v>
      </c>
      <c r="P100" s="18">
        <v>2</v>
      </c>
      <c r="Q100" s="18">
        <v>2</v>
      </c>
      <c r="R100" s="18">
        <v>3</v>
      </c>
      <c r="S100" t="s" s="19">
        <v>43</v>
      </c>
      <c r="T100" s="18">
        <v>0</v>
      </c>
      <c r="U100" s="18">
        <v>0</v>
      </c>
      <c r="V100" s="18">
        <v>100000</v>
      </c>
      <c r="W100" t="s" s="19">
        <v>55</v>
      </c>
    </row>
    <row r="101" ht="20.05" customHeight="1">
      <c r="A101" t="s" s="16">
        <v>2887</v>
      </c>
      <c r="B101" t="s" s="17">
        <f>CONCATENATE($A101,C101,G101,S101,R101)</f>
        <v>2893</v>
      </c>
      <c r="C101" t="s" s="19">
        <v>52</v>
      </c>
      <c r="D101" s="18">
        <v>7</v>
      </c>
      <c r="E101" t="s" s="19">
        <v>2889</v>
      </c>
      <c r="F101" s="18">
        <v>1</v>
      </c>
      <c r="G101" s="18">
        <v>1</v>
      </c>
      <c r="H101" t="s" s="19">
        <v>80</v>
      </c>
      <c r="I101" s="25">
        <v>101.57</v>
      </c>
      <c r="J101" t="s" s="19">
        <v>2736</v>
      </c>
      <c r="K101" s="18">
        <v>4132</v>
      </c>
      <c r="L101" s="18">
        <v>2080</v>
      </c>
      <c r="M101" s="18">
        <v>4151</v>
      </c>
      <c r="N101" s="18">
        <v>8</v>
      </c>
      <c r="O101" s="18">
        <v>1</v>
      </c>
      <c r="P101" t="s" s="19">
        <v>35</v>
      </c>
      <c r="Q101" t="s" s="19">
        <v>35</v>
      </c>
      <c r="R101" t="s" s="19">
        <v>35</v>
      </c>
      <c r="S101" t="s" s="19">
        <v>35</v>
      </c>
      <c r="T101" t="s" s="19">
        <v>35</v>
      </c>
      <c r="U101" t="s" s="19">
        <v>35</v>
      </c>
      <c r="V101" t="s" s="19">
        <v>35</v>
      </c>
      <c r="W101" t="s" s="19">
        <v>35</v>
      </c>
    </row>
    <row r="102" ht="20.05" customHeight="1">
      <c r="A102" t="s" s="16">
        <v>2887</v>
      </c>
      <c r="B102" t="s" s="17">
        <f>CONCATENATE($A102,C102,G102,S102,R102)</f>
        <v>2894</v>
      </c>
      <c r="C102" t="s" s="19">
        <v>37</v>
      </c>
      <c r="D102" s="18">
        <v>7</v>
      </c>
      <c r="E102" t="s" s="19">
        <v>2889</v>
      </c>
      <c r="F102" s="18">
        <v>0</v>
      </c>
      <c r="G102" s="18">
        <v>0</v>
      </c>
      <c r="H102" t="s" s="19">
        <v>63</v>
      </c>
      <c r="I102" s="25">
        <v>1800.8</v>
      </c>
      <c r="J102" t="s" s="19">
        <v>2895</v>
      </c>
      <c r="K102" s="18">
        <v>23084</v>
      </c>
      <c r="L102" s="18">
        <v>11556</v>
      </c>
      <c r="M102" s="18">
        <v>35465</v>
      </c>
      <c r="N102" s="18">
        <v>8</v>
      </c>
      <c r="O102" s="18">
        <v>1</v>
      </c>
      <c r="P102" s="18">
        <v>5</v>
      </c>
      <c r="Q102" s="18">
        <v>4</v>
      </c>
      <c r="R102" s="18">
        <v>1</v>
      </c>
      <c r="S102" t="s" s="19">
        <v>38</v>
      </c>
      <c r="T102" s="18">
        <v>0</v>
      </c>
      <c r="U102" s="18">
        <v>0</v>
      </c>
      <c r="V102" s="18">
        <v>100000</v>
      </c>
      <c r="W102" t="s" s="19">
        <v>39</v>
      </c>
    </row>
    <row r="103" ht="20.05" customHeight="1">
      <c r="A103" t="s" s="16">
        <v>2887</v>
      </c>
      <c r="B103" t="s" s="17">
        <f>CONCATENATE($A103,C103,G103,S103,R103)</f>
        <v>2896</v>
      </c>
      <c r="C103" t="s" s="19">
        <v>37</v>
      </c>
      <c r="D103" s="18">
        <v>7</v>
      </c>
      <c r="E103" t="s" s="19">
        <v>2889</v>
      </c>
      <c r="F103" s="18">
        <v>1</v>
      </c>
      <c r="G103" s="18">
        <v>0</v>
      </c>
      <c r="H103" t="s" s="19">
        <v>80</v>
      </c>
      <c r="I103" s="25">
        <v>1.81437</v>
      </c>
      <c r="J103" t="s" s="19">
        <v>2757</v>
      </c>
      <c r="K103" s="18">
        <v>16988</v>
      </c>
      <c r="L103" s="18">
        <v>8508</v>
      </c>
      <c r="M103" s="18">
        <v>24079</v>
      </c>
      <c r="N103" s="18">
        <v>8</v>
      </c>
      <c r="O103" s="18">
        <v>1</v>
      </c>
      <c r="P103" s="18">
        <v>3</v>
      </c>
      <c r="Q103" s="18">
        <v>1</v>
      </c>
      <c r="R103" s="18">
        <v>1</v>
      </c>
      <c r="S103" t="s" s="19">
        <v>43</v>
      </c>
      <c r="T103" s="18">
        <v>0</v>
      </c>
      <c r="U103" s="18">
        <v>0</v>
      </c>
      <c r="V103" s="18">
        <v>100000</v>
      </c>
      <c r="W103" t="s" s="19">
        <v>39</v>
      </c>
    </row>
    <row r="104" ht="20.05" customHeight="1">
      <c r="A104" t="s" s="16">
        <v>2887</v>
      </c>
      <c r="B104" t="s" s="17">
        <f>CONCATENATE($A104,C104,G104,S104,R104)</f>
        <v>2897</v>
      </c>
      <c r="C104" t="s" s="19">
        <v>37</v>
      </c>
      <c r="D104" s="18">
        <v>7</v>
      </c>
      <c r="E104" t="s" s="19">
        <v>2889</v>
      </c>
      <c r="F104" s="18">
        <v>1</v>
      </c>
      <c r="G104" s="18">
        <v>0</v>
      </c>
      <c r="H104" t="s" s="19">
        <v>80</v>
      </c>
      <c r="I104" s="25">
        <v>6.88393</v>
      </c>
      <c r="J104" t="s" s="19">
        <v>2898</v>
      </c>
      <c r="K104" s="18">
        <v>18820</v>
      </c>
      <c r="L104" s="18">
        <v>9424</v>
      </c>
      <c r="M104" s="18">
        <v>27509</v>
      </c>
      <c r="N104" s="18">
        <v>8</v>
      </c>
      <c r="O104" s="18">
        <v>1</v>
      </c>
      <c r="P104" s="18">
        <v>4</v>
      </c>
      <c r="Q104" s="18">
        <v>1</v>
      </c>
      <c r="R104" s="18">
        <v>1</v>
      </c>
      <c r="S104" t="s" s="19">
        <v>47</v>
      </c>
      <c r="T104" s="18">
        <v>0</v>
      </c>
      <c r="U104" s="18">
        <v>0</v>
      </c>
      <c r="V104" s="18">
        <v>100000</v>
      </c>
      <c r="W104" t="s" s="19">
        <v>39</v>
      </c>
    </row>
    <row r="105" ht="20.05" customHeight="1">
      <c r="A105" t="s" s="16">
        <v>2887</v>
      </c>
      <c r="B105" t="s" s="17">
        <f>CONCATENATE($A105,C105,G105,S105,R105)</f>
        <v>2899</v>
      </c>
      <c r="C105" t="s" s="19">
        <v>37</v>
      </c>
      <c r="D105" s="18">
        <v>7</v>
      </c>
      <c r="E105" t="s" s="19">
        <v>2889</v>
      </c>
      <c r="F105" s="18">
        <v>0</v>
      </c>
      <c r="G105" s="18">
        <v>0</v>
      </c>
      <c r="H105" t="s" s="19">
        <v>63</v>
      </c>
      <c r="I105" s="25">
        <v>1800.8</v>
      </c>
      <c r="J105" t="s" s="19">
        <v>2895</v>
      </c>
      <c r="K105" s="18">
        <v>23084</v>
      </c>
      <c r="L105" s="18">
        <v>11556</v>
      </c>
      <c r="M105" s="18">
        <v>35465</v>
      </c>
      <c r="N105" s="18">
        <v>8</v>
      </c>
      <c r="O105" s="18">
        <v>1</v>
      </c>
      <c r="P105" s="18">
        <v>3</v>
      </c>
      <c r="Q105" s="18">
        <v>2</v>
      </c>
      <c r="R105" s="18">
        <v>3</v>
      </c>
      <c r="S105" t="s" s="19">
        <v>38</v>
      </c>
      <c r="T105" s="18">
        <v>0</v>
      </c>
      <c r="U105" s="18">
        <v>0</v>
      </c>
      <c r="V105" s="18">
        <v>100000</v>
      </c>
      <c r="W105" t="s" s="19">
        <v>39</v>
      </c>
    </row>
    <row r="106" ht="20.05" customHeight="1">
      <c r="A106" t="s" s="16">
        <v>2887</v>
      </c>
      <c r="B106" t="s" s="17">
        <f>CONCATENATE($A106,C106,G106,S106,R106)</f>
        <v>2900</v>
      </c>
      <c r="C106" t="s" s="19">
        <v>37</v>
      </c>
      <c r="D106" s="18">
        <v>7</v>
      </c>
      <c r="E106" t="s" s="19">
        <v>2889</v>
      </c>
      <c r="F106" s="18">
        <v>0</v>
      </c>
      <c r="G106" s="18">
        <v>0</v>
      </c>
      <c r="H106" t="s" s="19">
        <v>63</v>
      </c>
      <c r="I106" s="25">
        <v>1800.7</v>
      </c>
      <c r="J106" t="s" s="19">
        <v>2892</v>
      </c>
      <c r="K106" s="18">
        <v>21836</v>
      </c>
      <c r="L106" s="18">
        <v>10932</v>
      </c>
      <c r="M106" s="18">
        <v>33199</v>
      </c>
      <c r="N106" s="18">
        <v>8</v>
      </c>
      <c r="O106" s="18">
        <v>1</v>
      </c>
      <c r="P106" s="18">
        <v>2</v>
      </c>
      <c r="Q106" s="18">
        <v>2</v>
      </c>
      <c r="R106" s="18">
        <v>3</v>
      </c>
      <c r="S106" t="s" s="19">
        <v>43</v>
      </c>
      <c r="T106" s="18">
        <v>0</v>
      </c>
      <c r="U106" s="18">
        <v>0</v>
      </c>
      <c r="V106" s="18">
        <v>100000</v>
      </c>
      <c r="W106" t="s" s="19">
        <v>39</v>
      </c>
    </row>
    <row r="107" ht="20.05" customHeight="1">
      <c r="A107" t="s" s="16">
        <v>2887</v>
      </c>
      <c r="B107" t="s" s="17">
        <f>CONCATENATE($A107,C107,G107,S107,R107)</f>
        <v>2901</v>
      </c>
      <c r="C107" t="s" s="19">
        <v>37</v>
      </c>
      <c r="D107" s="18">
        <v>7</v>
      </c>
      <c r="E107" t="s" s="19">
        <v>2889</v>
      </c>
      <c r="F107" s="18">
        <v>1</v>
      </c>
      <c r="G107" s="18">
        <v>0</v>
      </c>
      <c r="H107" t="s" s="19">
        <v>80</v>
      </c>
      <c r="I107" s="25">
        <v>92.292</v>
      </c>
      <c r="J107" t="s" s="19">
        <v>2892</v>
      </c>
      <c r="K107" s="18">
        <v>21836</v>
      </c>
      <c r="L107" s="18">
        <v>10932</v>
      </c>
      <c r="M107" s="18">
        <v>33157</v>
      </c>
      <c r="N107" s="18">
        <v>8</v>
      </c>
      <c r="O107" s="18">
        <v>1</v>
      </c>
      <c r="P107" s="18">
        <v>3</v>
      </c>
      <c r="Q107" s="18">
        <v>1</v>
      </c>
      <c r="R107" s="18">
        <v>3</v>
      </c>
      <c r="S107" t="s" s="19">
        <v>47</v>
      </c>
      <c r="T107" s="18">
        <v>0</v>
      </c>
      <c r="U107" s="18">
        <v>0</v>
      </c>
      <c r="V107" s="18">
        <v>100000</v>
      </c>
      <c r="W107" t="s" s="19">
        <v>39</v>
      </c>
    </row>
    <row r="108" ht="20.05" customHeight="1">
      <c r="A108" t="s" s="16">
        <v>2887</v>
      </c>
      <c r="B108" t="s" s="17">
        <f>CONCATENATE($A108,C108,G108,S108,R108)</f>
        <v>2902</v>
      </c>
      <c r="C108" t="s" s="19">
        <v>37</v>
      </c>
      <c r="D108" s="18">
        <v>7</v>
      </c>
      <c r="E108" t="s" s="19">
        <v>2889</v>
      </c>
      <c r="F108" s="18">
        <v>0</v>
      </c>
      <c r="G108" s="18">
        <v>0</v>
      </c>
      <c r="H108" t="s" s="19">
        <v>63</v>
      </c>
      <c r="I108" s="25">
        <v>1800.88</v>
      </c>
      <c r="J108" t="s" s="19">
        <v>2903</v>
      </c>
      <c r="K108" s="18">
        <v>24332</v>
      </c>
      <c r="L108" s="18">
        <v>12180</v>
      </c>
      <c r="M108" s="18">
        <v>37815</v>
      </c>
      <c r="N108" s="18">
        <v>8</v>
      </c>
      <c r="O108" s="18">
        <v>1</v>
      </c>
      <c r="P108" s="18">
        <v>2</v>
      </c>
      <c r="Q108" s="18">
        <v>2</v>
      </c>
      <c r="R108" s="18">
        <v>5</v>
      </c>
      <c r="S108" t="s" s="19">
        <v>38</v>
      </c>
      <c r="T108" s="18">
        <v>0</v>
      </c>
      <c r="U108" s="18">
        <v>0</v>
      </c>
      <c r="V108" s="18">
        <v>100000</v>
      </c>
      <c r="W108" t="s" s="19">
        <v>39</v>
      </c>
    </row>
    <row r="109" ht="20.05" customHeight="1">
      <c r="A109" t="s" s="16">
        <v>2887</v>
      </c>
      <c r="B109" t="s" s="17">
        <f>CONCATENATE($A109,C109,G109,S109,R109)</f>
        <v>2904</v>
      </c>
      <c r="C109" t="s" s="19">
        <v>37</v>
      </c>
      <c r="D109" s="18">
        <v>7</v>
      </c>
      <c r="E109" t="s" s="19">
        <v>2889</v>
      </c>
      <c r="F109" s="18">
        <v>0</v>
      </c>
      <c r="G109" s="18">
        <v>0</v>
      </c>
      <c r="H109" t="s" s="19">
        <v>63</v>
      </c>
      <c r="I109" s="25">
        <v>1800.88</v>
      </c>
      <c r="J109" t="s" s="19">
        <v>2903</v>
      </c>
      <c r="K109" s="18">
        <v>24332</v>
      </c>
      <c r="L109" s="18">
        <v>12180</v>
      </c>
      <c r="M109" s="18">
        <v>37913</v>
      </c>
      <c r="N109" s="18">
        <v>8</v>
      </c>
      <c r="O109" s="18">
        <v>1</v>
      </c>
      <c r="P109" s="18">
        <v>2</v>
      </c>
      <c r="Q109" s="18">
        <v>2</v>
      </c>
      <c r="R109" s="18">
        <v>5</v>
      </c>
      <c r="S109" t="s" s="19">
        <v>43</v>
      </c>
      <c r="T109" s="18">
        <v>0</v>
      </c>
      <c r="U109" s="18">
        <v>0</v>
      </c>
      <c r="V109" s="18">
        <v>100000</v>
      </c>
      <c r="W109" t="s" s="19">
        <v>39</v>
      </c>
    </row>
    <row r="110" ht="20.05" customHeight="1">
      <c r="A110" t="s" s="16">
        <v>2887</v>
      </c>
      <c r="B110" t="s" s="17">
        <f>CONCATENATE($A110,C110,G110,S110,R110)</f>
        <v>2905</v>
      </c>
      <c r="C110" t="s" s="19">
        <v>37</v>
      </c>
      <c r="D110" s="18">
        <v>7</v>
      </c>
      <c r="E110" t="s" s="19">
        <v>2889</v>
      </c>
      <c r="F110" s="18">
        <v>0</v>
      </c>
      <c r="G110" s="18">
        <v>0</v>
      </c>
      <c r="H110" t="s" s="19">
        <v>63</v>
      </c>
      <c r="I110" s="25">
        <v>1800.89</v>
      </c>
      <c r="J110" t="s" s="19">
        <v>2903</v>
      </c>
      <c r="K110" s="18">
        <v>24332</v>
      </c>
      <c r="L110" s="18">
        <v>12180</v>
      </c>
      <c r="M110" s="18">
        <v>37829</v>
      </c>
      <c r="N110" s="18">
        <v>8</v>
      </c>
      <c r="O110" s="18">
        <v>1</v>
      </c>
      <c r="P110" s="18">
        <v>2</v>
      </c>
      <c r="Q110" s="18">
        <v>2</v>
      </c>
      <c r="R110" s="18">
        <v>5</v>
      </c>
      <c r="S110" t="s" s="19">
        <v>47</v>
      </c>
      <c r="T110" s="18">
        <v>0</v>
      </c>
      <c r="U110" s="18">
        <v>0</v>
      </c>
      <c r="V110" s="18">
        <v>100000</v>
      </c>
      <c r="W110" t="s" s="19">
        <v>39</v>
      </c>
    </row>
    <row r="111" ht="20.05" customHeight="1">
      <c r="A111" t="s" s="16">
        <v>2906</v>
      </c>
      <c r="B111" t="s" s="17">
        <f>CONCATENATE($A111,C111,G111,S111,R111)</f>
        <v>2907</v>
      </c>
      <c r="C111" t="s" s="19">
        <v>31</v>
      </c>
      <c r="D111" s="18">
        <v>7</v>
      </c>
      <c r="E111" t="s" s="19">
        <v>2731</v>
      </c>
      <c r="F111" s="18">
        <v>0</v>
      </c>
      <c r="G111" s="18">
        <v>0</v>
      </c>
      <c r="H111" t="s" s="19">
        <v>63</v>
      </c>
      <c r="I111" s="25">
        <v>1800.83</v>
      </c>
      <c r="J111" t="s" s="19">
        <v>2732</v>
      </c>
      <c r="K111" s="18">
        <v>23060</v>
      </c>
      <c r="L111" s="18">
        <v>11544</v>
      </c>
      <c r="M111" s="18">
        <v>35199</v>
      </c>
      <c r="N111" s="18">
        <v>8</v>
      </c>
      <c r="O111" s="18">
        <v>1</v>
      </c>
      <c r="P111" t="s" s="19">
        <v>35</v>
      </c>
      <c r="Q111" t="s" s="19">
        <v>35</v>
      </c>
      <c r="R111" t="s" s="19">
        <v>35</v>
      </c>
      <c r="S111" t="s" s="19">
        <v>35</v>
      </c>
      <c r="T111" t="s" s="19">
        <v>35</v>
      </c>
      <c r="U111" t="s" s="19">
        <v>35</v>
      </c>
      <c r="V111" t="s" s="19">
        <v>35</v>
      </c>
      <c r="W111" t="s" s="19">
        <v>35</v>
      </c>
    </row>
    <row r="112" ht="20.05" customHeight="1">
      <c r="A112" t="s" s="16">
        <v>2906</v>
      </c>
      <c r="B112" t="s" s="17">
        <f>CONCATENATE($A112,C112,G112,S112,R112)</f>
        <v>2908</v>
      </c>
      <c r="C112" t="s" s="19">
        <v>37</v>
      </c>
      <c r="D112" s="18">
        <v>7</v>
      </c>
      <c r="E112" t="s" s="19">
        <v>2731</v>
      </c>
      <c r="F112" s="18">
        <v>0</v>
      </c>
      <c r="G112" s="18">
        <v>1</v>
      </c>
      <c r="H112" t="s" s="19">
        <v>63</v>
      </c>
      <c r="I112" s="25">
        <v>1800.76</v>
      </c>
      <c r="J112" t="s" s="19">
        <v>2734</v>
      </c>
      <c r="K112" s="18">
        <v>22531</v>
      </c>
      <c r="L112" s="18">
        <v>11291</v>
      </c>
      <c r="M112" s="18">
        <v>34233</v>
      </c>
      <c r="N112" s="18">
        <v>8</v>
      </c>
      <c r="O112" s="18">
        <v>1</v>
      </c>
      <c r="P112" s="18">
        <v>2</v>
      </c>
      <c r="Q112" s="18">
        <v>2</v>
      </c>
      <c r="R112" s="18">
        <v>3</v>
      </c>
      <c r="S112" t="s" s="19">
        <v>43</v>
      </c>
      <c r="T112" s="18">
        <v>0</v>
      </c>
      <c r="U112" s="18">
        <v>0</v>
      </c>
      <c r="V112" s="18">
        <v>100000</v>
      </c>
      <c r="W112" t="s" s="19">
        <v>55</v>
      </c>
    </row>
    <row r="113" ht="20.05" customHeight="1">
      <c r="A113" t="s" s="16">
        <v>2906</v>
      </c>
      <c r="B113" t="s" s="17">
        <f>CONCATENATE($A113,C113,G113,S113,R113)</f>
        <v>2909</v>
      </c>
      <c r="C113" t="s" s="19">
        <v>52</v>
      </c>
      <c r="D113" s="18">
        <v>7</v>
      </c>
      <c r="E113" t="s" s="19">
        <v>2731</v>
      </c>
      <c r="F113" s="18">
        <v>1</v>
      </c>
      <c r="G113" s="18">
        <v>1</v>
      </c>
      <c r="H113" t="s" s="19">
        <v>80</v>
      </c>
      <c r="I113" s="25">
        <v>93.7323</v>
      </c>
      <c r="J113" t="s" s="19">
        <v>2736</v>
      </c>
      <c r="K113" s="18">
        <v>3784</v>
      </c>
      <c r="L113" s="18">
        <v>1906</v>
      </c>
      <c r="M113" s="18">
        <v>3800</v>
      </c>
      <c r="N113" s="18">
        <v>8</v>
      </c>
      <c r="O113" s="18">
        <v>1</v>
      </c>
      <c r="P113" t="s" s="19">
        <v>35</v>
      </c>
      <c r="Q113" t="s" s="19">
        <v>35</v>
      </c>
      <c r="R113" t="s" s="19">
        <v>35</v>
      </c>
      <c r="S113" t="s" s="19">
        <v>35</v>
      </c>
      <c r="T113" t="s" s="19">
        <v>35</v>
      </c>
      <c r="U113" t="s" s="19">
        <v>35</v>
      </c>
      <c r="V113" t="s" s="19">
        <v>35</v>
      </c>
      <c r="W113" t="s" s="19">
        <v>35</v>
      </c>
    </row>
    <row r="114" ht="20.05" customHeight="1">
      <c r="A114" t="s" s="16">
        <v>2906</v>
      </c>
      <c r="B114" t="s" s="17">
        <f>CONCATENATE($A114,C114,G114,S114,R114)</f>
        <v>2910</v>
      </c>
      <c r="C114" t="s" s="19">
        <v>37</v>
      </c>
      <c r="D114" s="18">
        <v>7</v>
      </c>
      <c r="E114" t="s" s="19">
        <v>2731</v>
      </c>
      <c r="F114" s="18">
        <v>0</v>
      </c>
      <c r="G114" s="18">
        <v>0</v>
      </c>
      <c r="H114" t="s" s="19">
        <v>63</v>
      </c>
      <c r="I114" s="25">
        <v>1800.75</v>
      </c>
      <c r="J114" t="s" s="19">
        <v>2734</v>
      </c>
      <c r="K114" s="18">
        <v>22508</v>
      </c>
      <c r="L114" s="18">
        <v>11268</v>
      </c>
      <c r="M114" s="18">
        <v>34161</v>
      </c>
      <c r="N114" s="18">
        <v>8</v>
      </c>
      <c r="O114" s="18">
        <v>1</v>
      </c>
      <c r="P114" s="18">
        <v>4</v>
      </c>
      <c r="Q114" s="18">
        <v>4</v>
      </c>
      <c r="R114" s="18">
        <v>1</v>
      </c>
      <c r="S114" t="s" s="19">
        <v>38</v>
      </c>
      <c r="T114" s="18">
        <v>0</v>
      </c>
      <c r="U114" s="18">
        <v>0</v>
      </c>
      <c r="V114" s="18">
        <v>100000</v>
      </c>
      <c r="W114" t="s" s="19">
        <v>39</v>
      </c>
    </row>
    <row r="115" ht="20.05" customHeight="1">
      <c r="A115" t="s" s="16">
        <v>2906</v>
      </c>
      <c r="B115" t="s" s="17">
        <f>CONCATENATE($A115,C115,G115,S115,R115)</f>
        <v>2911</v>
      </c>
      <c r="C115" t="s" s="19">
        <v>37</v>
      </c>
      <c r="D115" s="18">
        <v>7</v>
      </c>
      <c r="E115" t="s" s="19">
        <v>2731</v>
      </c>
      <c r="F115" s="18">
        <v>0</v>
      </c>
      <c r="G115" s="18">
        <v>0</v>
      </c>
      <c r="H115" t="s" s="19">
        <v>63</v>
      </c>
      <c r="I115" s="25">
        <v>1800.45</v>
      </c>
      <c r="J115" t="s" s="19">
        <v>2739</v>
      </c>
      <c r="K115" s="18">
        <v>17564</v>
      </c>
      <c r="L115" s="18">
        <v>8796</v>
      </c>
      <c r="M115" s="18">
        <v>25039</v>
      </c>
      <c r="N115" s="18">
        <v>8</v>
      </c>
      <c r="O115" s="18">
        <v>1</v>
      </c>
      <c r="P115" s="18">
        <v>2</v>
      </c>
      <c r="Q115" s="18">
        <v>2</v>
      </c>
      <c r="R115" s="18">
        <v>1</v>
      </c>
      <c r="S115" t="s" s="19">
        <v>43</v>
      </c>
      <c r="T115" s="18">
        <v>0</v>
      </c>
      <c r="U115" s="18">
        <v>0</v>
      </c>
      <c r="V115" s="18">
        <v>100000</v>
      </c>
      <c r="W115" t="s" s="19">
        <v>39</v>
      </c>
    </row>
    <row r="116" ht="20.05" customHeight="1">
      <c r="A116" t="s" s="16">
        <v>2906</v>
      </c>
      <c r="B116" t="s" s="17">
        <f>CONCATENATE($A116,C116,G116,S116,R116)</f>
        <v>2912</v>
      </c>
      <c r="C116" t="s" s="19">
        <v>37</v>
      </c>
      <c r="D116" s="18">
        <v>7</v>
      </c>
      <c r="E116" t="s" s="19">
        <v>2731</v>
      </c>
      <c r="F116" s="18">
        <v>0</v>
      </c>
      <c r="G116" s="18">
        <v>0</v>
      </c>
      <c r="H116" t="s" s="19">
        <v>63</v>
      </c>
      <c r="I116" s="25">
        <v>1800.76</v>
      </c>
      <c r="J116" t="s" s="19">
        <v>2734</v>
      </c>
      <c r="K116" s="18">
        <v>22508</v>
      </c>
      <c r="L116" s="18">
        <v>11268</v>
      </c>
      <c r="M116" s="18">
        <v>34161</v>
      </c>
      <c r="N116" s="18">
        <v>8</v>
      </c>
      <c r="O116" s="18">
        <v>1</v>
      </c>
      <c r="P116" s="18">
        <v>4</v>
      </c>
      <c r="Q116" s="18">
        <v>4</v>
      </c>
      <c r="R116" s="18">
        <v>1</v>
      </c>
      <c r="S116" t="s" s="19">
        <v>47</v>
      </c>
      <c r="T116" s="18">
        <v>0</v>
      </c>
      <c r="U116" s="18">
        <v>0</v>
      </c>
      <c r="V116" s="18">
        <v>100000</v>
      </c>
      <c r="W116" t="s" s="19">
        <v>39</v>
      </c>
    </row>
    <row r="117" ht="20.05" customHeight="1">
      <c r="A117" t="s" s="16">
        <v>2906</v>
      </c>
      <c r="B117" t="s" s="17">
        <f>CONCATENATE($A117,C117,G117,S117,R117)</f>
        <v>2913</v>
      </c>
      <c r="C117" t="s" s="19">
        <v>37</v>
      </c>
      <c r="D117" s="18">
        <v>7</v>
      </c>
      <c r="E117" t="s" s="19">
        <v>2731</v>
      </c>
      <c r="F117" s="18">
        <v>0</v>
      </c>
      <c r="G117" s="18">
        <v>0</v>
      </c>
      <c r="H117" t="s" s="19">
        <v>63</v>
      </c>
      <c r="I117" s="25">
        <v>1800.76</v>
      </c>
      <c r="J117" t="s" s="19">
        <v>2734</v>
      </c>
      <c r="K117" s="18">
        <v>22508</v>
      </c>
      <c r="L117" s="18">
        <v>11268</v>
      </c>
      <c r="M117" s="18">
        <v>34161</v>
      </c>
      <c r="N117" s="18">
        <v>8</v>
      </c>
      <c r="O117" s="18">
        <v>1</v>
      </c>
      <c r="P117" s="18">
        <v>2</v>
      </c>
      <c r="Q117" s="18">
        <v>2</v>
      </c>
      <c r="R117" s="18">
        <v>3</v>
      </c>
      <c r="S117" t="s" s="19">
        <v>38</v>
      </c>
      <c r="T117" s="18">
        <v>0</v>
      </c>
      <c r="U117" s="18">
        <v>0</v>
      </c>
      <c r="V117" s="18">
        <v>100000</v>
      </c>
      <c r="W117" t="s" s="19">
        <v>39</v>
      </c>
    </row>
    <row r="118" ht="20.05" customHeight="1">
      <c r="A118" t="s" s="16">
        <v>2906</v>
      </c>
      <c r="B118" t="s" s="17">
        <f>CONCATENATE($A118,C118,G118,S118,R118)</f>
        <v>2914</v>
      </c>
      <c r="C118" t="s" s="19">
        <v>37</v>
      </c>
      <c r="D118" s="18">
        <v>7</v>
      </c>
      <c r="E118" t="s" s="19">
        <v>2731</v>
      </c>
      <c r="F118" s="18">
        <v>0</v>
      </c>
      <c r="G118" s="18">
        <v>0</v>
      </c>
      <c r="H118" t="s" s="19">
        <v>80</v>
      </c>
      <c r="I118" s="25">
        <v>8.79053</v>
      </c>
      <c r="J118" t="s" s="19">
        <v>2734</v>
      </c>
      <c r="K118" s="18">
        <v>22508</v>
      </c>
      <c r="L118" s="18">
        <v>11268</v>
      </c>
      <c r="M118" s="18">
        <v>34187</v>
      </c>
      <c r="N118" s="18">
        <v>8</v>
      </c>
      <c r="O118" s="18">
        <v>1</v>
      </c>
      <c r="P118" s="18">
        <v>3</v>
      </c>
      <c r="Q118" s="18">
        <v>1</v>
      </c>
      <c r="R118" s="18">
        <v>3</v>
      </c>
      <c r="S118" t="s" s="19">
        <v>43</v>
      </c>
      <c r="T118" s="18">
        <v>0</v>
      </c>
      <c r="U118" s="18">
        <v>0</v>
      </c>
      <c r="V118" s="18">
        <v>100000</v>
      </c>
      <c r="W118" t="s" s="19">
        <v>39</v>
      </c>
    </row>
    <row r="119" ht="20.05" customHeight="1">
      <c r="A119" t="s" s="16">
        <v>2906</v>
      </c>
      <c r="B119" t="s" s="17">
        <f>CONCATENATE($A119,C119,G119,S119,R119)</f>
        <v>2915</v>
      </c>
      <c r="C119" t="s" s="19">
        <v>37</v>
      </c>
      <c r="D119" s="18">
        <v>7</v>
      </c>
      <c r="E119" t="s" s="19">
        <v>2731</v>
      </c>
      <c r="F119" s="18">
        <v>1</v>
      </c>
      <c r="G119" s="18">
        <v>0</v>
      </c>
      <c r="H119" t="s" s="19">
        <v>80</v>
      </c>
      <c r="I119" s="25">
        <v>10.9234</v>
      </c>
      <c r="J119" t="s" s="19">
        <v>2734</v>
      </c>
      <c r="K119" s="18">
        <v>22508</v>
      </c>
      <c r="L119" s="18">
        <v>11268</v>
      </c>
      <c r="M119" s="18">
        <v>34187</v>
      </c>
      <c r="N119" s="18">
        <v>8</v>
      </c>
      <c r="O119" s="18">
        <v>1</v>
      </c>
      <c r="P119" s="18">
        <v>3</v>
      </c>
      <c r="Q119" s="18">
        <v>1</v>
      </c>
      <c r="R119" s="18">
        <v>3</v>
      </c>
      <c r="S119" t="s" s="19">
        <v>47</v>
      </c>
      <c r="T119" s="18">
        <v>0</v>
      </c>
      <c r="U119" s="18">
        <v>0</v>
      </c>
      <c r="V119" s="18">
        <v>100000</v>
      </c>
      <c r="W119" t="s" s="19">
        <v>39</v>
      </c>
    </row>
    <row r="120" ht="20.05" customHeight="1">
      <c r="A120" t="s" s="16">
        <v>2906</v>
      </c>
      <c r="B120" t="s" s="17">
        <f>CONCATENATE($A120,C120,G120,S120,R120)</f>
        <v>2916</v>
      </c>
      <c r="C120" t="s" s="19">
        <v>37</v>
      </c>
      <c r="D120" s="18">
        <v>7</v>
      </c>
      <c r="E120" t="s" s="19">
        <v>2731</v>
      </c>
      <c r="F120" s="18">
        <v>0</v>
      </c>
      <c r="G120" s="18">
        <v>0</v>
      </c>
      <c r="H120" t="s" s="19">
        <v>63</v>
      </c>
      <c r="I120" s="25">
        <v>1800.8</v>
      </c>
      <c r="J120" t="s" s="19">
        <v>2732</v>
      </c>
      <c r="K120" s="18">
        <v>23060</v>
      </c>
      <c r="L120" s="18">
        <v>11544</v>
      </c>
      <c r="M120" s="18">
        <v>35199</v>
      </c>
      <c r="N120" s="18">
        <v>8</v>
      </c>
      <c r="O120" s="18">
        <v>1</v>
      </c>
      <c r="P120" s="18">
        <v>2</v>
      </c>
      <c r="Q120" s="18">
        <v>2</v>
      </c>
      <c r="R120" s="18">
        <v>5</v>
      </c>
      <c r="S120" t="s" s="19">
        <v>38</v>
      </c>
      <c r="T120" s="18">
        <v>0</v>
      </c>
      <c r="U120" s="18">
        <v>0</v>
      </c>
      <c r="V120" s="18">
        <v>100000</v>
      </c>
      <c r="W120" t="s" s="19">
        <v>39</v>
      </c>
    </row>
    <row r="121" ht="20.05" customHeight="1">
      <c r="A121" t="s" s="16">
        <v>2906</v>
      </c>
      <c r="B121" t="s" s="17">
        <f>CONCATENATE($A121,C121,G121,S121,R121)</f>
        <v>2917</v>
      </c>
      <c r="C121" t="s" s="19">
        <v>37</v>
      </c>
      <c r="D121" s="18">
        <v>7</v>
      </c>
      <c r="E121" t="s" s="19">
        <v>2731</v>
      </c>
      <c r="F121" s="18">
        <v>0</v>
      </c>
      <c r="G121" s="18">
        <v>0</v>
      </c>
      <c r="H121" t="s" s="19">
        <v>63</v>
      </c>
      <c r="I121" s="25">
        <v>1800.79</v>
      </c>
      <c r="J121" t="s" s="19">
        <v>2732</v>
      </c>
      <c r="K121" s="18">
        <v>23060</v>
      </c>
      <c r="L121" s="18">
        <v>11544</v>
      </c>
      <c r="M121" s="18">
        <v>35199</v>
      </c>
      <c r="N121" s="18">
        <v>8</v>
      </c>
      <c r="O121" s="18">
        <v>1</v>
      </c>
      <c r="P121" s="18">
        <v>2</v>
      </c>
      <c r="Q121" s="18">
        <v>2</v>
      </c>
      <c r="R121" s="18">
        <v>5</v>
      </c>
      <c r="S121" t="s" s="19">
        <v>43</v>
      </c>
      <c r="T121" s="18">
        <v>0</v>
      </c>
      <c r="U121" s="18">
        <v>0</v>
      </c>
      <c r="V121" s="18">
        <v>100000</v>
      </c>
      <c r="W121" t="s" s="19">
        <v>39</v>
      </c>
    </row>
    <row r="122" ht="20.05" customHeight="1">
      <c r="A122" t="s" s="16">
        <v>2906</v>
      </c>
      <c r="B122" t="s" s="17">
        <f>CONCATENATE($A122,C122,G122,S122,R122)</f>
        <v>2918</v>
      </c>
      <c r="C122" t="s" s="19">
        <v>37</v>
      </c>
      <c r="D122" s="18">
        <v>7</v>
      </c>
      <c r="E122" t="s" s="19">
        <v>2731</v>
      </c>
      <c r="F122" s="18">
        <v>0</v>
      </c>
      <c r="G122" s="18">
        <v>0</v>
      </c>
      <c r="H122" t="s" s="19">
        <v>2741</v>
      </c>
      <c r="I122" s="25">
        <v>269.568</v>
      </c>
      <c r="J122" t="s" s="19">
        <v>2732</v>
      </c>
      <c r="K122" s="18">
        <v>23060</v>
      </c>
      <c r="L122" s="18">
        <v>11544</v>
      </c>
      <c r="M122" s="18">
        <v>35199</v>
      </c>
      <c r="N122" s="18">
        <v>8</v>
      </c>
      <c r="O122" s="18">
        <v>1</v>
      </c>
      <c r="P122" s="18">
        <v>3</v>
      </c>
      <c r="Q122" s="18">
        <v>1</v>
      </c>
      <c r="R122" s="18">
        <v>5</v>
      </c>
      <c r="S122" t="s" s="19">
        <v>47</v>
      </c>
      <c r="T122" s="18">
        <v>0</v>
      </c>
      <c r="U122" s="18">
        <v>0</v>
      </c>
      <c r="V122" s="18">
        <v>100000</v>
      </c>
      <c r="W122" t="s" s="19">
        <v>39</v>
      </c>
    </row>
    <row r="123" ht="20.05" customHeight="1">
      <c r="A123" t="s" s="16">
        <v>2919</v>
      </c>
      <c r="B123" t="s" s="17">
        <f>CONCATENATE($A123,C123,G123,S123,R123)</f>
        <v>2920</v>
      </c>
      <c r="C123" t="s" s="19">
        <v>31</v>
      </c>
      <c r="D123" s="18">
        <v>7</v>
      </c>
      <c r="E123" t="s" s="19">
        <v>2921</v>
      </c>
      <c r="F123" s="18">
        <v>0</v>
      </c>
      <c r="G123" s="18">
        <v>0</v>
      </c>
      <c r="H123" t="s" s="19">
        <v>33</v>
      </c>
      <c r="I123" s="25">
        <v>0.968269</v>
      </c>
      <c r="J123" t="s" s="19">
        <v>2922</v>
      </c>
      <c r="K123" s="18">
        <v>23288</v>
      </c>
      <c r="L123" s="18">
        <v>11658</v>
      </c>
      <c r="M123" s="18">
        <v>37036</v>
      </c>
      <c r="N123" s="18">
        <v>8</v>
      </c>
      <c r="O123" s="18">
        <v>1</v>
      </c>
      <c r="P123" t="s" s="19">
        <v>35</v>
      </c>
      <c r="Q123" t="s" s="19">
        <v>35</v>
      </c>
      <c r="R123" t="s" s="19">
        <v>35</v>
      </c>
      <c r="S123" t="s" s="19">
        <v>35</v>
      </c>
      <c r="T123" t="s" s="19">
        <v>35</v>
      </c>
      <c r="U123" t="s" s="19">
        <v>35</v>
      </c>
      <c r="V123" t="s" s="19">
        <v>35</v>
      </c>
      <c r="W123" t="s" s="19">
        <v>35</v>
      </c>
    </row>
    <row r="124" ht="20.05" customHeight="1">
      <c r="A124" t="s" s="16">
        <v>2919</v>
      </c>
      <c r="B124" t="s" s="17">
        <f>CONCATENATE($A124,C124,G124,S124,R124)</f>
        <v>2923</v>
      </c>
      <c r="C124" t="s" s="19">
        <v>37</v>
      </c>
      <c r="D124" s="18">
        <v>7</v>
      </c>
      <c r="E124" t="s" s="19">
        <v>2921</v>
      </c>
      <c r="F124" s="18">
        <v>0</v>
      </c>
      <c r="G124" s="18">
        <v>1</v>
      </c>
      <c r="H124" t="s" s="19">
        <v>33</v>
      </c>
      <c r="I124" s="25">
        <v>3.5921</v>
      </c>
      <c r="J124" t="s" s="19">
        <v>2922</v>
      </c>
      <c r="K124" s="18">
        <v>23315</v>
      </c>
      <c r="L124" s="18">
        <v>11685</v>
      </c>
      <c r="M124" s="18">
        <v>37090</v>
      </c>
      <c r="N124" s="18">
        <v>8</v>
      </c>
      <c r="O124" s="18">
        <v>1</v>
      </c>
      <c r="P124" s="18">
        <v>7</v>
      </c>
      <c r="Q124" s="18">
        <v>6</v>
      </c>
      <c r="R124" s="18">
        <v>3</v>
      </c>
      <c r="S124" t="s" s="19">
        <v>43</v>
      </c>
      <c r="T124" s="18">
        <v>0</v>
      </c>
      <c r="U124" s="18">
        <v>0</v>
      </c>
      <c r="V124" s="18">
        <v>100000</v>
      </c>
      <c r="W124" t="s" s="19">
        <v>55</v>
      </c>
    </row>
    <row r="125" ht="20.05" customHeight="1">
      <c r="A125" t="s" s="16">
        <v>2919</v>
      </c>
      <c r="B125" t="s" s="17">
        <f>CONCATENATE($A125,C125,G125,S125,R125)</f>
        <v>2924</v>
      </c>
      <c r="C125" t="s" s="19">
        <v>52</v>
      </c>
      <c r="D125" s="18">
        <v>7</v>
      </c>
      <c r="E125" t="s" s="19">
        <v>2921</v>
      </c>
      <c r="F125" s="18">
        <v>0</v>
      </c>
      <c r="G125" s="18">
        <v>1</v>
      </c>
      <c r="H125" t="s" s="19">
        <v>33</v>
      </c>
      <c r="I125" s="25">
        <v>14.0466</v>
      </c>
      <c r="J125" t="s" s="19">
        <v>2736</v>
      </c>
      <c r="K125" s="18">
        <v>3952</v>
      </c>
      <c r="L125" s="18">
        <v>1990</v>
      </c>
      <c r="M125" s="18">
        <v>3954</v>
      </c>
      <c r="N125" s="18">
        <v>8</v>
      </c>
      <c r="O125" s="18">
        <v>1</v>
      </c>
      <c r="P125" t="s" s="19">
        <v>35</v>
      </c>
      <c r="Q125" t="s" s="19">
        <v>35</v>
      </c>
      <c r="R125" t="s" s="19">
        <v>35</v>
      </c>
      <c r="S125" t="s" s="19">
        <v>35</v>
      </c>
      <c r="T125" t="s" s="19">
        <v>35</v>
      </c>
      <c r="U125" t="s" s="19">
        <v>35</v>
      </c>
      <c r="V125" t="s" s="19">
        <v>35</v>
      </c>
      <c r="W125" t="s" s="19">
        <v>35</v>
      </c>
    </row>
    <row r="126" ht="20.05" customHeight="1">
      <c r="A126" t="s" s="16">
        <v>2919</v>
      </c>
      <c r="B126" t="s" s="17">
        <f>CONCATENATE($A126,C126,G126,S126,R126)</f>
        <v>2925</v>
      </c>
      <c r="C126" t="s" s="19">
        <v>37</v>
      </c>
      <c r="D126" s="18">
        <v>7</v>
      </c>
      <c r="E126" t="s" s="19">
        <v>2921</v>
      </c>
      <c r="F126" s="18">
        <v>0</v>
      </c>
      <c r="G126" s="18">
        <v>0</v>
      </c>
      <c r="H126" t="s" s="19">
        <v>33</v>
      </c>
      <c r="I126" s="25">
        <v>8.989940000000001</v>
      </c>
      <c r="J126" t="s" s="19">
        <v>2922</v>
      </c>
      <c r="K126" s="18">
        <v>23288</v>
      </c>
      <c r="L126" s="18">
        <v>11658</v>
      </c>
      <c r="M126" s="18">
        <v>37036</v>
      </c>
      <c r="N126" s="18">
        <v>8</v>
      </c>
      <c r="O126" s="18">
        <v>1</v>
      </c>
      <c r="P126" s="18">
        <v>16</v>
      </c>
      <c r="Q126" s="18">
        <v>15</v>
      </c>
      <c r="R126" s="18">
        <v>1</v>
      </c>
      <c r="S126" t="s" s="19">
        <v>38</v>
      </c>
      <c r="T126" s="18">
        <v>0</v>
      </c>
      <c r="U126" s="18">
        <v>0</v>
      </c>
      <c r="V126" s="18">
        <v>100000</v>
      </c>
      <c r="W126" t="s" s="19">
        <v>39</v>
      </c>
    </row>
    <row r="127" ht="20.05" customHeight="1">
      <c r="A127" t="s" s="16">
        <v>2919</v>
      </c>
      <c r="B127" t="s" s="17">
        <f>CONCATENATE($A127,C127,G127,S127,R127)</f>
        <v>2926</v>
      </c>
      <c r="C127" t="s" s="19">
        <v>37</v>
      </c>
      <c r="D127" s="18">
        <v>7</v>
      </c>
      <c r="E127" t="s" s="19">
        <v>2921</v>
      </c>
      <c r="F127" s="18">
        <v>0</v>
      </c>
      <c r="G127" s="18">
        <v>0</v>
      </c>
      <c r="H127" t="s" s="19">
        <v>33</v>
      </c>
      <c r="I127" s="25">
        <v>8.99774</v>
      </c>
      <c r="J127" t="s" s="19">
        <v>2922</v>
      </c>
      <c r="K127" s="18">
        <v>23288</v>
      </c>
      <c r="L127" s="18">
        <v>11658</v>
      </c>
      <c r="M127" s="18">
        <v>37036</v>
      </c>
      <c r="N127" s="18">
        <v>8</v>
      </c>
      <c r="O127" s="18">
        <v>1</v>
      </c>
      <c r="P127" s="18">
        <v>16</v>
      </c>
      <c r="Q127" s="18">
        <v>15</v>
      </c>
      <c r="R127" s="18">
        <v>1</v>
      </c>
      <c r="S127" t="s" s="19">
        <v>43</v>
      </c>
      <c r="T127" s="18">
        <v>0</v>
      </c>
      <c r="U127" s="18">
        <v>0</v>
      </c>
      <c r="V127" s="18">
        <v>100000</v>
      </c>
      <c r="W127" t="s" s="19">
        <v>39</v>
      </c>
    </row>
    <row r="128" ht="20.05" customHeight="1">
      <c r="A128" t="s" s="16">
        <v>2919</v>
      </c>
      <c r="B128" t="s" s="17">
        <f>CONCATENATE($A128,C128,G128,S128,R128)</f>
        <v>2927</v>
      </c>
      <c r="C128" t="s" s="19">
        <v>37</v>
      </c>
      <c r="D128" s="18">
        <v>7</v>
      </c>
      <c r="E128" t="s" s="19">
        <v>2921</v>
      </c>
      <c r="F128" s="18">
        <v>0</v>
      </c>
      <c r="G128" s="18">
        <v>0</v>
      </c>
      <c r="H128" t="s" s="19">
        <v>33</v>
      </c>
      <c r="I128" s="25">
        <v>8.95593</v>
      </c>
      <c r="J128" t="s" s="19">
        <v>2922</v>
      </c>
      <c r="K128" s="18">
        <v>23288</v>
      </c>
      <c r="L128" s="18">
        <v>11658</v>
      </c>
      <c r="M128" s="18">
        <v>37036</v>
      </c>
      <c r="N128" s="18">
        <v>8</v>
      </c>
      <c r="O128" s="18">
        <v>1</v>
      </c>
      <c r="P128" s="18">
        <v>16</v>
      </c>
      <c r="Q128" s="18">
        <v>15</v>
      </c>
      <c r="R128" s="18">
        <v>1</v>
      </c>
      <c r="S128" t="s" s="19">
        <v>47</v>
      </c>
      <c r="T128" s="18">
        <v>0</v>
      </c>
      <c r="U128" s="18">
        <v>0</v>
      </c>
      <c r="V128" s="18">
        <v>100000</v>
      </c>
      <c r="W128" t="s" s="19">
        <v>39</v>
      </c>
    </row>
    <row r="129" ht="20.05" customHeight="1">
      <c r="A129" t="s" s="16">
        <v>2919</v>
      </c>
      <c r="B129" t="s" s="17">
        <f>CONCATENATE($A129,C129,G129,S129,R129)</f>
        <v>2928</v>
      </c>
      <c r="C129" t="s" s="19">
        <v>37</v>
      </c>
      <c r="D129" s="18">
        <v>7</v>
      </c>
      <c r="E129" t="s" s="19">
        <v>2921</v>
      </c>
      <c r="F129" s="18">
        <v>0</v>
      </c>
      <c r="G129" s="18">
        <v>0</v>
      </c>
      <c r="H129" t="s" s="19">
        <v>33</v>
      </c>
      <c r="I129" s="25">
        <v>3.57082</v>
      </c>
      <c r="J129" t="s" s="19">
        <v>2922</v>
      </c>
      <c r="K129" s="18">
        <v>23288</v>
      </c>
      <c r="L129" s="18">
        <v>11658</v>
      </c>
      <c r="M129" s="18">
        <v>37036</v>
      </c>
      <c r="N129" s="18">
        <v>8</v>
      </c>
      <c r="O129" s="18">
        <v>1</v>
      </c>
      <c r="P129" s="18">
        <v>7</v>
      </c>
      <c r="Q129" s="18">
        <v>6</v>
      </c>
      <c r="R129" s="18">
        <v>3</v>
      </c>
      <c r="S129" t="s" s="19">
        <v>38</v>
      </c>
      <c r="T129" s="18">
        <v>0</v>
      </c>
      <c r="U129" s="18">
        <v>0</v>
      </c>
      <c r="V129" s="18">
        <v>100000</v>
      </c>
      <c r="W129" t="s" s="19">
        <v>39</v>
      </c>
    </row>
    <row r="130" ht="20.05" customHeight="1">
      <c r="A130" t="s" s="16">
        <v>2919</v>
      </c>
      <c r="B130" t="s" s="17">
        <f>CONCATENATE($A130,C130,G130,S130,R130)</f>
        <v>2929</v>
      </c>
      <c r="C130" t="s" s="19">
        <v>37</v>
      </c>
      <c r="D130" s="18">
        <v>7</v>
      </c>
      <c r="E130" t="s" s="19">
        <v>2921</v>
      </c>
      <c r="F130" s="18">
        <v>0</v>
      </c>
      <c r="G130" s="18">
        <v>0</v>
      </c>
      <c r="H130" t="s" s="19">
        <v>33</v>
      </c>
      <c r="I130" s="25">
        <v>3.57351</v>
      </c>
      <c r="J130" t="s" s="19">
        <v>2922</v>
      </c>
      <c r="K130" s="18">
        <v>23288</v>
      </c>
      <c r="L130" s="18">
        <v>11658</v>
      </c>
      <c r="M130" s="18">
        <v>37036</v>
      </c>
      <c r="N130" s="18">
        <v>8</v>
      </c>
      <c r="O130" s="18">
        <v>1</v>
      </c>
      <c r="P130" s="18">
        <v>7</v>
      </c>
      <c r="Q130" s="18">
        <v>6</v>
      </c>
      <c r="R130" s="18">
        <v>3</v>
      </c>
      <c r="S130" t="s" s="19">
        <v>43</v>
      </c>
      <c r="T130" s="18">
        <v>0</v>
      </c>
      <c r="U130" s="18">
        <v>0</v>
      </c>
      <c r="V130" s="18">
        <v>100000</v>
      </c>
      <c r="W130" t="s" s="19">
        <v>39</v>
      </c>
    </row>
    <row r="131" ht="20.05" customHeight="1">
      <c r="A131" t="s" s="16">
        <v>2919</v>
      </c>
      <c r="B131" t="s" s="17">
        <f>CONCATENATE($A131,C131,G131,S131,R131)</f>
        <v>2930</v>
      </c>
      <c r="C131" t="s" s="19">
        <v>37</v>
      </c>
      <c r="D131" s="18">
        <v>7</v>
      </c>
      <c r="E131" t="s" s="19">
        <v>2921</v>
      </c>
      <c r="F131" s="18">
        <v>0</v>
      </c>
      <c r="G131" s="18">
        <v>0</v>
      </c>
      <c r="H131" t="s" s="19">
        <v>33</v>
      </c>
      <c r="I131" s="25">
        <v>3.58921</v>
      </c>
      <c r="J131" t="s" s="19">
        <v>2922</v>
      </c>
      <c r="K131" s="18">
        <v>23288</v>
      </c>
      <c r="L131" s="18">
        <v>11658</v>
      </c>
      <c r="M131" s="18">
        <v>37036</v>
      </c>
      <c r="N131" s="18">
        <v>8</v>
      </c>
      <c r="O131" s="18">
        <v>1</v>
      </c>
      <c r="P131" s="18">
        <v>7</v>
      </c>
      <c r="Q131" s="18">
        <v>6</v>
      </c>
      <c r="R131" s="18">
        <v>3</v>
      </c>
      <c r="S131" t="s" s="19">
        <v>47</v>
      </c>
      <c r="T131" s="18">
        <v>0</v>
      </c>
      <c r="U131" s="18">
        <v>0</v>
      </c>
      <c r="V131" s="18">
        <v>100000</v>
      </c>
      <c r="W131" t="s" s="19">
        <v>39</v>
      </c>
    </row>
    <row r="132" ht="20.05" customHeight="1">
      <c r="A132" t="s" s="16">
        <v>2919</v>
      </c>
      <c r="B132" t="s" s="17">
        <f>CONCATENATE($A132,C132,G132,S132,R132)</f>
        <v>2931</v>
      </c>
      <c r="C132" t="s" s="19">
        <v>37</v>
      </c>
      <c r="D132" s="18">
        <v>7</v>
      </c>
      <c r="E132" t="s" s="19">
        <v>2921</v>
      </c>
      <c r="F132" s="18">
        <v>0</v>
      </c>
      <c r="G132" s="18">
        <v>0</v>
      </c>
      <c r="H132" t="s" s="19">
        <v>33</v>
      </c>
      <c r="I132" s="25">
        <v>2.27595</v>
      </c>
      <c r="J132" t="s" s="19">
        <v>2922</v>
      </c>
      <c r="K132" s="18">
        <v>23288</v>
      </c>
      <c r="L132" s="18">
        <v>11658</v>
      </c>
      <c r="M132" s="18">
        <v>37036</v>
      </c>
      <c r="N132" s="18">
        <v>8</v>
      </c>
      <c r="O132" s="18">
        <v>1</v>
      </c>
      <c r="P132" s="18">
        <v>5</v>
      </c>
      <c r="Q132" s="18">
        <v>4</v>
      </c>
      <c r="R132" s="18">
        <v>5</v>
      </c>
      <c r="S132" t="s" s="19">
        <v>38</v>
      </c>
      <c r="T132" s="18">
        <v>0</v>
      </c>
      <c r="U132" s="18">
        <v>0</v>
      </c>
      <c r="V132" s="18">
        <v>100000</v>
      </c>
      <c r="W132" t="s" s="19">
        <v>39</v>
      </c>
    </row>
    <row r="133" ht="20.05" customHeight="1">
      <c r="A133" t="s" s="16">
        <v>2919</v>
      </c>
      <c r="B133" t="s" s="17">
        <f>CONCATENATE($A133,C133,G133,S133,R133)</f>
        <v>2932</v>
      </c>
      <c r="C133" t="s" s="19">
        <v>37</v>
      </c>
      <c r="D133" s="18">
        <v>7</v>
      </c>
      <c r="E133" t="s" s="19">
        <v>2921</v>
      </c>
      <c r="F133" s="18">
        <v>0</v>
      </c>
      <c r="G133" s="18">
        <v>0</v>
      </c>
      <c r="H133" t="s" s="19">
        <v>33</v>
      </c>
      <c r="I133" s="25">
        <v>2.29868</v>
      </c>
      <c r="J133" t="s" s="19">
        <v>2922</v>
      </c>
      <c r="K133" s="18">
        <v>23288</v>
      </c>
      <c r="L133" s="18">
        <v>11658</v>
      </c>
      <c r="M133" s="18">
        <v>37036</v>
      </c>
      <c r="N133" s="18">
        <v>8</v>
      </c>
      <c r="O133" s="18">
        <v>1</v>
      </c>
      <c r="P133" s="18">
        <v>5</v>
      </c>
      <c r="Q133" s="18">
        <v>4</v>
      </c>
      <c r="R133" s="18">
        <v>5</v>
      </c>
      <c r="S133" t="s" s="19">
        <v>43</v>
      </c>
      <c r="T133" s="18">
        <v>0</v>
      </c>
      <c r="U133" s="18">
        <v>0</v>
      </c>
      <c r="V133" s="18">
        <v>100000</v>
      </c>
      <c r="W133" t="s" s="19">
        <v>39</v>
      </c>
    </row>
    <row r="134" ht="20.05" customHeight="1">
      <c r="A134" t="s" s="16">
        <v>2919</v>
      </c>
      <c r="B134" t="s" s="17">
        <f>CONCATENATE($A134,C134,G134,S134,R134)</f>
        <v>2933</v>
      </c>
      <c r="C134" t="s" s="19">
        <v>37</v>
      </c>
      <c r="D134" s="18">
        <v>7</v>
      </c>
      <c r="E134" t="s" s="19">
        <v>2921</v>
      </c>
      <c r="F134" s="18">
        <v>0</v>
      </c>
      <c r="G134" s="18">
        <v>0</v>
      </c>
      <c r="H134" t="s" s="19">
        <v>33</v>
      </c>
      <c r="I134" s="25">
        <v>2.30331</v>
      </c>
      <c r="J134" t="s" s="19">
        <v>2922</v>
      </c>
      <c r="K134" s="18">
        <v>23288</v>
      </c>
      <c r="L134" s="18">
        <v>11658</v>
      </c>
      <c r="M134" s="18">
        <v>37036</v>
      </c>
      <c r="N134" s="18">
        <v>8</v>
      </c>
      <c r="O134" s="18">
        <v>1</v>
      </c>
      <c r="P134" s="18">
        <v>5</v>
      </c>
      <c r="Q134" s="18">
        <v>4</v>
      </c>
      <c r="R134" s="18">
        <v>5</v>
      </c>
      <c r="S134" t="s" s="19">
        <v>47</v>
      </c>
      <c r="T134" s="18">
        <v>0</v>
      </c>
      <c r="U134" s="18">
        <v>0</v>
      </c>
      <c r="V134" s="18">
        <v>100000</v>
      </c>
      <c r="W134" t="s" s="19">
        <v>39</v>
      </c>
    </row>
    <row r="135" ht="20.05" customHeight="1">
      <c r="A135" t="s" s="16">
        <v>2934</v>
      </c>
      <c r="B135" t="s" s="17">
        <f>CONCATENATE($A135,C135,G135,S135,R135)</f>
        <v>2935</v>
      </c>
      <c r="C135" t="s" s="19">
        <v>31</v>
      </c>
      <c r="D135" s="18">
        <v>7</v>
      </c>
      <c r="E135" t="s" s="19">
        <v>2936</v>
      </c>
      <c r="F135" s="18">
        <v>1</v>
      </c>
      <c r="G135" s="18">
        <v>0</v>
      </c>
      <c r="H135" t="s" s="19">
        <v>80</v>
      </c>
      <c r="I135" s="25">
        <v>62.12</v>
      </c>
      <c r="J135" t="s" s="19">
        <v>2937</v>
      </c>
      <c r="K135" s="18">
        <v>18636</v>
      </c>
      <c r="L135" s="18">
        <v>9332</v>
      </c>
      <c r="M135" s="18">
        <v>27943</v>
      </c>
      <c r="N135" s="18">
        <v>8</v>
      </c>
      <c r="O135" s="18">
        <v>1</v>
      </c>
      <c r="P135" t="s" s="19">
        <v>35</v>
      </c>
      <c r="Q135" t="s" s="19">
        <v>35</v>
      </c>
      <c r="R135" t="s" s="19">
        <v>35</v>
      </c>
      <c r="S135" t="s" s="19">
        <v>35</v>
      </c>
      <c r="T135" t="s" s="19">
        <v>35</v>
      </c>
      <c r="U135" t="s" s="19">
        <v>35</v>
      </c>
      <c r="V135" t="s" s="19">
        <v>35</v>
      </c>
      <c r="W135" t="s" s="19">
        <v>35</v>
      </c>
    </row>
    <row r="136" ht="20.05" customHeight="1">
      <c r="A136" t="s" s="16">
        <v>2934</v>
      </c>
      <c r="B136" t="s" s="17">
        <f>CONCATENATE($A136,C136,G136,S136,R136)</f>
        <v>2938</v>
      </c>
      <c r="C136" t="s" s="19">
        <v>37</v>
      </c>
      <c r="D136" s="18">
        <v>7</v>
      </c>
      <c r="E136" t="s" s="19">
        <v>2936</v>
      </c>
      <c r="F136" s="18">
        <v>0</v>
      </c>
      <c r="G136" s="18">
        <v>1</v>
      </c>
      <c r="H136" t="s" s="19">
        <v>63</v>
      </c>
      <c r="I136" s="25">
        <v>1800.5</v>
      </c>
      <c r="J136" t="s" s="19">
        <v>2939</v>
      </c>
      <c r="K136" s="18">
        <v>18164</v>
      </c>
      <c r="L136" s="18">
        <v>9106</v>
      </c>
      <c r="M136" s="18">
        <v>27076</v>
      </c>
      <c r="N136" s="18">
        <v>8</v>
      </c>
      <c r="O136" s="18">
        <v>1</v>
      </c>
      <c r="P136" s="18">
        <v>2</v>
      </c>
      <c r="Q136" s="18">
        <v>2</v>
      </c>
      <c r="R136" s="18">
        <v>3</v>
      </c>
      <c r="S136" t="s" s="19">
        <v>43</v>
      </c>
      <c r="T136" s="18">
        <v>0</v>
      </c>
      <c r="U136" s="18">
        <v>0</v>
      </c>
      <c r="V136" s="18">
        <v>100000</v>
      </c>
      <c r="W136" t="s" s="19">
        <v>55</v>
      </c>
    </row>
    <row r="137" ht="20.05" customHeight="1">
      <c r="A137" t="s" s="16">
        <v>2934</v>
      </c>
      <c r="B137" t="s" s="17">
        <f>CONCATENATE($A137,C137,G137,S137,R137)</f>
        <v>2940</v>
      </c>
      <c r="C137" t="s" s="19">
        <v>52</v>
      </c>
      <c r="D137" s="18">
        <v>7</v>
      </c>
      <c r="E137" t="s" s="19">
        <v>2936</v>
      </c>
      <c r="F137" s="18">
        <v>1</v>
      </c>
      <c r="G137" s="18">
        <v>1</v>
      </c>
      <c r="H137" t="s" s="19">
        <v>80</v>
      </c>
      <c r="I137" s="25">
        <v>26.2065</v>
      </c>
      <c r="J137" t="s" s="19">
        <v>2736</v>
      </c>
      <c r="K137" s="18">
        <v>3268</v>
      </c>
      <c r="L137" s="18">
        <v>1648</v>
      </c>
      <c r="M137" s="18">
        <v>3257</v>
      </c>
      <c r="N137" s="18">
        <v>8</v>
      </c>
      <c r="O137" s="18">
        <v>1</v>
      </c>
      <c r="P137" t="s" s="19">
        <v>35</v>
      </c>
      <c r="Q137" t="s" s="19">
        <v>35</v>
      </c>
      <c r="R137" t="s" s="19">
        <v>35</v>
      </c>
      <c r="S137" t="s" s="19">
        <v>35</v>
      </c>
      <c r="T137" t="s" s="19">
        <v>35</v>
      </c>
      <c r="U137" t="s" s="19">
        <v>35</v>
      </c>
      <c r="V137" t="s" s="19">
        <v>35</v>
      </c>
      <c r="W137" t="s" s="19">
        <v>35</v>
      </c>
    </row>
    <row r="138" ht="20.05" customHeight="1">
      <c r="A138" t="s" s="16">
        <v>2934</v>
      </c>
      <c r="B138" t="s" s="17">
        <f>CONCATENATE($A138,C138,G138,S138,R138)</f>
        <v>2941</v>
      </c>
      <c r="C138" t="s" s="19">
        <v>37</v>
      </c>
      <c r="D138" s="18">
        <v>7</v>
      </c>
      <c r="E138" t="s" s="19">
        <v>2936</v>
      </c>
      <c r="F138" s="18">
        <v>1</v>
      </c>
      <c r="G138" s="18">
        <v>0</v>
      </c>
      <c r="H138" t="s" s="19">
        <v>80</v>
      </c>
      <c r="I138" s="25">
        <v>2.82178</v>
      </c>
      <c r="J138" t="s" s="19">
        <v>2939</v>
      </c>
      <c r="K138" s="18">
        <v>18144</v>
      </c>
      <c r="L138" s="18">
        <v>9086</v>
      </c>
      <c r="M138" s="18">
        <v>27010</v>
      </c>
      <c r="N138" s="18">
        <v>8</v>
      </c>
      <c r="O138" s="18">
        <v>1</v>
      </c>
      <c r="P138" s="18">
        <v>5</v>
      </c>
      <c r="Q138" s="18">
        <v>3</v>
      </c>
      <c r="R138" s="18">
        <v>1</v>
      </c>
      <c r="S138" t="s" s="19">
        <v>38</v>
      </c>
      <c r="T138" s="18">
        <v>0</v>
      </c>
      <c r="U138" s="18">
        <v>0</v>
      </c>
      <c r="V138" s="18">
        <v>100000</v>
      </c>
      <c r="W138" t="s" s="19">
        <v>39</v>
      </c>
    </row>
    <row r="139" ht="20.05" customHeight="1">
      <c r="A139" t="s" s="16">
        <v>2934</v>
      </c>
      <c r="B139" t="s" s="17">
        <f>CONCATENATE($A139,C139,G139,S139,R139)</f>
        <v>2942</v>
      </c>
      <c r="C139" t="s" s="19">
        <v>37</v>
      </c>
      <c r="D139" s="18">
        <v>7</v>
      </c>
      <c r="E139" t="s" s="19">
        <v>2936</v>
      </c>
      <c r="F139" s="18">
        <v>1</v>
      </c>
      <c r="G139" s="18">
        <v>0</v>
      </c>
      <c r="H139" t="s" s="19">
        <v>80</v>
      </c>
      <c r="I139" s="25">
        <v>1.63543</v>
      </c>
      <c r="J139" t="s" s="19">
        <v>2943</v>
      </c>
      <c r="K139" s="18">
        <v>15764</v>
      </c>
      <c r="L139" s="18">
        <v>7896</v>
      </c>
      <c r="M139" s="18">
        <v>22649</v>
      </c>
      <c r="N139" s="18">
        <v>8</v>
      </c>
      <c r="O139" s="18">
        <v>1</v>
      </c>
      <c r="P139" s="18">
        <v>4</v>
      </c>
      <c r="Q139" s="18">
        <v>1</v>
      </c>
      <c r="R139" s="18">
        <v>1</v>
      </c>
      <c r="S139" t="s" s="19">
        <v>43</v>
      </c>
      <c r="T139" s="18">
        <v>0</v>
      </c>
      <c r="U139" s="18">
        <v>0</v>
      </c>
      <c r="V139" s="18">
        <v>100000</v>
      </c>
      <c r="W139" t="s" s="19">
        <v>39</v>
      </c>
    </row>
    <row r="140" ht="20.05" customHeight="1">
      <c r="A140" t="s" s="16">
        <v>2934</v>
      </c>
      <c r="B140" t="s" s="17">
        <f>CONCATENATE($A140,C140,G140,S140,R140)</f>
        <v>2944</v>
      </c>
      <c r="C140" t="s" s="19">
        <v>37</v>
      </c>
      <c r="D140" s="18">
        <v>7</v>
      </c>
      <c r="E140" t="s" s="19">
        <v>2936</v>
      </c>
      <c r="F140" s="18">
        <v>1</v>
      </c>
      <c r="G140" s="18">
        <v>0</v>
      </c>
      <c r="H140" t="s" s="19">
        <v>80</v>
      </c>
      <c r="I140" s="25">
        <v>1.87323</v>
      </c>
      <c r="J140" t="s" s="19">
        <v>2945</v>
      </c>
      <c r="K140" s="18">
        <v>15764</v>
      </c>
      <c r="L140" s="18">
        <v>7896</v>
      </c>
      <c r="M140" s="18">
        <v>22635</v>
      </c>
      <c r="N140" s="18">
        <v>8</v>
      </c>
      <c r="O140" s="18">
        <v>1</v>
      </c>
      <c r="P140" s="18">
        <v>4</v>
      </c>
      <c r="Q140" s="18">
        <v>1</v>
      </c>
      <c r="R140" s="18">
        <v>1</v>
      </c>
      <c r="S140" t="s" s="19">
        <v>47</v>
      </c>
      <c r="T140" s="18">
        <v>0</v>
      </c>
      <c r="U140" s="18">
        <v>0</v>
      </c>
      <c r="V140" s="18">
        <v>100000</v>
      </c>
      <c r="W140" t="s" s="19">
        <v>39</v>
      </c>
    </row>
    <row r="141" ht="20.05" customHeight="1">
      <c r="A141" t="s" s="16">
        <v>2934</v>
      </c>
      <c r="B141" t="s" s="17">
        <f>CONCATENATE($A141,C141,G141,S141,R141)</f>
        <v>2946</v>
      </c>
      <c r="C141" t="s" s="19">
        <v>37</v>
      </c>
      <c r="D141" s="18">
        <v>7</v>
      </c>
      <c r="E141" t="s" s="19">
        <v>2936</v>
      </c>
      <c r="F141" s="18">
        <v>1</v>
      </c>
      <c r="G141" s="18">
        <v>0</v>
      </c>
      <c r="H141" t="s" s="19">
        <v>80</v>
      </c>
      <c r="I141" s="25">
        <v>1.9315</v>
      </c>
      <c r="J141" t="s" s="19">
        <v>2939</v>
      </c>
      <c r="K141" s="18">
        <v>18144</v>
      </c>
      <c r="L141" s="18">
        <v>9086</v>
      </c>
      <c r="M141" s="18">
        <v>27010</v>
      </c>
      <c r="N141" s="18">
        <v>8</v>
      </c>
      <c r="O141" s="18">
        <v>1</v>
      </c>
      <c r="P141" s="18">
        <v>3</v>
      </c>
      <c r="Q141" s="18">
        <v>1</v>
      </c>
      <c r="R141" s="18">
        <v>3</v>
      </c>
      <c r="S141" t="s" s="19">
        <v>38</v>
      </c>
      <c r="T141" s="18">
        <v>0</v>
      </c>
      <c r="U141" s="18">
        <v>0</v>
      </c>
      <c r="V141" s="18">
        <v>100000</v>
      </c>
      <c r="W141" t="s" s="19">
        <v>39</v>
      </c>
    </row>
    <row r="142" ht="20.05" customHeight="1">
      <c r="A142" t="s" s="16">
        <v>2934</v>
      </c>
      <c r="B142" t="s" s="17">
        <f>CONCATENATE($A142,C142,G142,S142,R142)</f>
        <v>2947</v>
      </c>
      <c r="C142" t="s" s="19">
        <v>37</v>
      </c>
      <c r="D142" s="18">
        <v>7</v>
      </c>
      <c r="E142" t="s" s="19">
        <v>2936</v>
      </c>
      <c r="F142" s="18">
        <v>1</v>
      </c>
      <c r="G142" s="18">
        <v>0</v>
      </c>
      <c r="H142" t="s" s="19">
        <v>80</v>
      </c>
      <c r="I142" s="25">
        <v>6.91045</v>
      </c>
      <c r="J142" t="s" s="19">
        <v>2939</v>
      </c>
      <c r="K142" s="18">
        <v>18144</v>
      </c>
      <c r="L142" s="18">
        <v>9086</v>
      </c>
      <c r="M142" s="18">
        <v>27036</v>
      </c>
      <c r="N142" s="18">
        <v>8</v>
      </c>
      <c r="O142" s="18">
        <v>1</v>
      </c>
      <c r="P142" s="18">
        <v>3</v>
      </c>
      <c r="Q142" s="18">
        <v>1</v>
      </c>
      <c r="R142" s="18">
        <v>3</v>
      </c>
      <c r="S142" t="s" s="19">
        <v>43</v>
      </c>
      <c r="T142" s="18">
        <v>0</v>
      </c>
      <c r="U142" s="18">
        <v>0</v>
      </c>
      <c r="V142" s="18">
        <v>100000</v>
      </c>
      <c r="W142" t="s" s="19">
        <v>39</v>
      </c>
    </row>
    <row r="143" ht="20.05" customHeight="1">
      <c r="A143" t="s" s="16">
        <v>2934</v>
      </c>
      <c r="B143" t="s" s="17">
        <f>CONCATENATE($A143,C143,G143,S143,R143)</f>
        <v>2948</v>
      </c>
      <c r="C143" t="s" s="19">
        <v>37</v>
      </c>
      <c r="D143" s="18">
        <v>7</v>
      </c>
      <c r="E143" t="s" s="19">
        <v>2936</v>
      </c>
      <c r="F143" s="18">
        <v>1</v>
      </c>
      <c r="G143" s="18">
        <v>0</v>
      </c>
      <c r="H143" t="s" s="19">
        <v>80</v>
      </c>
      <c r="I143" s="25">
        <v>5.98166</v>
      </c>
      <c r="J143" t="s" s="19">
        <v>2939</v>
      </c>
      <c r="K143" s="18">
        <v>18144</v>
      </c>
      <c r="L143" s="18">
        <v>9086</v>
      </c>
      <c r="M143" s="18">
        <v>27036</v>
      </c>
      <c r="N143" s="18">
        <v>8</v>
      </c>
      <c r="O143" s="18">
        <v>1</v>
      </c>
      <c r="P143" s="18">
        <v>3</v>
      </c>
      <c r="Q143" s="18">
        <v>1</v>
      </c>
      <c r="R143" s="18">
        <v>3</v>
      </c>
      <c r="S143" t="s" s="19">
        <v>47</v>
      </c>
      <c r="T143" s="18">
        <v>0</v>
      </c>
      <c r="U143" s="18">
        <v>0</v>
      </c>
      <c r="V143" s="18">
        <v>100000</v>
      </c>
      <c r="W143" t="s" s="19">
        <v>39</v>
      </c>
    </row>
    <row r="144" ht="20.05" customHeight="1">
      <c r="A144" t="s" s="16">
        <v>2934</v>
      </c>
      <c r="B144" t="s" s="17">
        <f>CONCATENATE($A144,C144,G144,S144,R144)</f>
        <v>2949</v>
      </c>
      <c r="C144" t="s" s="19">
        <v>37</v>
      </c>
      <c r="D144" s="18">
        <v>7</v>
      </c>
      <c r="E144" t="s" s="19">
        <v>2936</v>
      </c>
      <c r="F144" s="18">
        <v>1</v>
      </c>
      <c r="G144" s="18">
        <v>0</v>
      </c>
      <c r="H144" t="s" s="19">
        <v>80</v>
      </c>
      <c r="I144" s="25">
        <v>102.973</v>
      </c>
      <c r="J144" t="s" s="19">
        <v>2937</v>
      </c>
      <c r="K144" s="18">
        <v>18636</v>
      </c>
      <c r="L144" s="18">
        <v>9332</v>
      </c>
      <c r="M144" s="18">
        <v>27943</v>
      </c>
      <c r="N144" s="18">
        <v>8</v>
      </c>
      <c r="O144" s="18">
        <v>1</v>
      </c>
      <c r="P144" s="18">
        <v>3</v>
      </c>
      <c r="Q144" s="18">
        <v>1</v>
      </c>
      <c r="R144" s="18">
        <v>5</v>
      </c>
      <c r="S144" t="s" s="19">
        <v>38</v>
      </c>
      <c r="T144" s="18">
        <v>0</v>
      </c>
      <c r="U144" s="18">
        <v>0</v>
      </c>
      <c r="V144" s="18">
        <v>100000</v>
      </c>
      <c r="W144" t="s" s="19">
        <v>39</v>
      </c>
    </row>
    <row r="145" ht="20.05" customHeight="1">
      <c r="A145" t="s" s="16">
        <v>2934</v>
      </c>
      <c r="B145" t="s" s="17">
        <f>CONCATENATE($A145,C145,G145,S145,R145)</f>
        <v>2950</v>
      </c>
      <c r="C145" t="s" s="19">
        <v>37</v>
      </c>
      <c r="D145" s="18">
        <v>7</v>
      </c>
      <c r="E145" t="s" s="19">
        <v>2936</v>
      </c>
      <c r="F145" s="18">
        <v>1</v>
      </c>
      <c r="G145" s="18">
        <v>0</v>
      </c>
      <c r="H145" t="s" s="19">
        <v>80</v>
      </c>
      <c r="I145" s="25">
        <v>279.063</v>
      </c>
      <c r="J145" t="s" s="19">
        <v>2937</v>
      </c>
      <c r="K145" s="18">
        <v>18636</v>
      </c>
      <c r="L145" s="18">
        <v>9332</v>
      </c>
      <c r="M145" s="18">
        <v>27943</v>
      </c>
      <c r="N145" s="18">
        <v>8</v>
      </c>
      <c r="O145" s="18">
        <v>1</v>
      </c>
      <c r="P145" s="18">
        <v>3</v>
      </c>
      <c r="Q145" s="18">
        <v>1</v>
      </c>
      <c r="R145" s="18">
        <v>5</v>
      </c>
      <c r="S145" t="s" s="19">
        <v>43</v>
      </c>
      <c r="T145" s="18">
        <v>0</v>
      </c>
      <c r="U145" s="18">
        <v>0</v>
      </c>
      <c r="V145" s="18">
        <v>100000</v>
      </c>
      <c r="W145" t="s" s="19">
        <v>39</v>
      </c>
    </row>
    <row r="146" ht="20.05" customHeight="1">
      <c r="A146" t="s" s="16">
        <v>2934</v>
      </c>
      <c r="B146" t="s" s="17">
        <f>CONCATENATE($A146,C146,G146,S146,R146)</f>
        <v>2951</v>
      </c>
      <c r="C146" t="s" s="19">
        <v>37</v>
      </c>
      <c r="D146" s="18">
        <v>7</v>
      </c>
      <c r="E146" t="s" s="19">
        <v>2936</v>
      </c>
      <c r="F146" s="18">
        <v>1</v>
      </c>
      <c r="G146" s="18">
        <v>0</v>
      </c>
      <c r="H146" t="s" s="19">
        <v>80</v>
      </c>
      <c r="I146" s="25">
        <v>83.8398</v>
      </c>
      <c r="J146" t="s" s="19">
        <v>2937</v>
      </c>
      <c r="K146" s="18">
        <v>18636</v>
      </c>
      <c r="L146" s="18">
        <v>9332</v>
      </c>
      <c r="M146" s="18">
        <v>27943</v>
      </c>
      <c r="N146" s="18">
        <v>8</v>
      </c>
      <c r="O146" s="18">
        <v>1</v>
      </c>
      <c r="P146" s="18">
        <v>3</v>
      </c>
      <c r="Q146" s="18">
        <v>1</v>
      </c>
      <c r="R146" s="18">
        <v>5</v>
      </c>
      <c r="S146" t="s" s="19">
        <v>47</v>
      </c>
      <c r="T146" s="18">
        <v>0</v>
      </c>
      <c r="U146" s="18">
        <v>0</v>
      </c>
      <c r="V146" s="18">
        <v>100000</v>
      </c>
      <c r="W146" t="s" s="19">
        <v>39</v>
      </c>
    </row>
    <row r="147" ht="20.05" customHeight="1">
      <c r="A147" t="s" s="16">
        <v>2952</v>
      </c>
      <c r="B147" t="s" s="17">
        <f>CONCATENATE($A147,C147,G147,S147,R147)</f>
        <v>2953</v>
      </c>
      <c r="C147" t="s" s="19">
        <v>31</v>
      </c>
      <c r="D147" s="18">
        <v>7</v>
      </c>
      <c r="E147" t="s" s="19">
        <v>2853</v>
      </c>
      <c r="F147" s="18">
        <v>0</v>
      </c>
      <c r="G147" s="18">
        <v>0</v>
      </c>
      <c r="H147" t="s" s="19">
        <v>80</v>
      </c>
      <c r="I147" s="25">
        <v>10.7709</v>
      </c>
      <c r="J147" t="s" s="19">
        <v>2854</v>
      </c>
      <c r="K147" s="18">
        <v>23232</v>
      </c>
      <c r="L147" s="18">
        <v>11630</v>
      </c>
      <c r="M147" s="18">
        <v>36078</v>
      </c>
      <c r="N147" s="18">
        <v>8</v>
      </c>
      <c r="O147" s="18">
        <v>1</v>
      </c>
      <c r="P147" t="s" s="19">
        <v>35</v>
      </c>
      <c r="Q147" t="s" s="19">
        <v>35</v>
      </c>
      <c r="R147" t="s" s="19">
        <v>35</v>
      </c>
      <c r="S147" t="s" s="19">
        <v>35</v>
      </c>
      <c r="T147" t="s" s="19">
        <v>35</v>
      </c>
      <c r="U147" t="s" s="19">
        <v>35</v>
      </c>
      <c r="V147" t="s" s="19">
        <v>35</v>
      </c>
      <c r="W147" t="s" s="19">
        <v>35</v>
      </c>
    </row>
    <row r="148" ht="20.05" customHeight="1">
      <c r="A148" t="s" s="16">
        <v>2952</v>
      </c>
      <c r="B148" t="s" s="17">
        <f>CONCATENATE($A148,C148,G148,S148,R148)</f>
        <v>2954</v>
      </c>
      <c r="C148" t="s" s="19">
        <v>37</v>
      </c>
      <c r="D148" s="18">
        <v>7</v>
      </c>
      <c r="E148" t="s" s="19">
        <v>2853</v>
      </c>
      <c r="F148" s="18">
        <v>0</v>
      </c>
      <c r="G148" s="18">
        <v>1</v>
      </c>
      <c r="H148" t="s" s="19">
        <v>33</v>
      </c>
      <c r="I148" s="25">
        <v>105.633</v>
      </c>
      <c r="J148" t="s" s="19">
        <v>2736</v>
      </c>
      <c r="K148" s="18">
        <v>3864</v>
      </c>
      <c r="L148" s="18">
        <v>1946</v>
      </c>
      <c r="M148" s="18">
        <v>3860</v>
      </c>
      <c r="N148" s="18">
        <v>8</v>
      </c>
      <c r="O148" s="18">
        <v>1</v>
      </c>
      <c r="P148" s="18">
        <v>3</v>
      </c>
      <c r="Q148" s="18">
        <v>1</v>
      </c>
      <c r="R148" s="18">
        <v>3</v>
      </c>
      <c r="S148" t="s" s="19">
        <v>43</v>
      </c>
      <c r="T148" s="18">
        <v>0</v>
      </c>
      <c r="U148" s="18">
        <v>0</v>
      </c>
      <c r="V148" s="18">
        <v>100000</v>
      </c>
      <c r="W148" t="s" s="19">
        <v>55</v>
      </c>
    </row>
    <row r="149" ht="20.05" customHeight="1">
      <c r="A149" t="s" s="16">
        <v>2952</v>
      </c>
      <c r="B149" t="s" s="17">
        <f>CONCATENATE($A149,C149,G149,S149,R149)</f>
        <v>2955</v>
      </c>
      <c r="C149" t="s" s="19">
        <v>52</v>
      </c>
      <c r="D149" s="18">
        <v>7</v>
      </c>
      <c r="E149" t="s" s="19">
        <v>2853</v>
      </c>
      <c r="F149" s="18">
        <v>0</v>
      </c>
      <c r="G149" s="18">
        <v>1</v>
      </c>
      <c r="H149" t="s" s="19">
        <v>33</v>
      </c>
      <c r="I149" s="25">
        <v>75.10080000000001</v>
      </c>
      <c r="J149" t="s" s="19">
        <v>2736</v>
      </c>
      <c r="K149" s="18">
        <v>3864</v>
      </c>
      <c r="L149" s="18">
        <v>1946</v>
      </c>
      <c r="M149" s="18">
        <v>3872</v>
      </c>
      <c r="N149" s="18">
        <v>8</v>
      </c>
      <c r="O149" s="18">
        <v>1</v>
      </c>
      <c r="P149" t="s" s="19">
        <v>35</v>
      </c>
      <c r="Q149" t="s" s="19">
        <v>35</v>
      </c>
      <c r="R149" t="s" s="19">
        <v>35</v>
      </c>
      <c r="S149" t="s" s="19">
        <v>35</v>
      </c>
      <c r="T149" t="s" s="19">
        <v>35</v>
      </c>
      <c r="U149" t="s" s="19">
        <v>35</v>
      </c>
      <c r="V149" t="s" s="19">
        <v>35</v>
      </c>
      <c r="W149" t="s" s="19">
        <v>35</v>
      </c>
    </row>
    <row r="150" ht="20.05" customHeight="1">
      <c r="A150" t="s" s="16">
        <v>2952</v>
      </c>
      <c r="B150" t="s" s="17">
        <f>CONCATENATE($A150,C150,G150,S150,R150)</f>
        <v>2956</v>
      </c>
      <c r="C150" t="s" s="19">
        <v>37</v>
      </c>
      <c r="D150" s="18">
        <v>7</v>
      </c>
      <c r="E150" t="s" s="19">
        <v>2853</v>
      </c>
      <c r="F150" s="18">
        <v>0</v>
      </c>
      <c r="G150" s="18">
        <v>0</v>
      </c>
      <c r="H150" t="s" s="19">
        <v>80</v>
      </c>
      <c r="I150" s="25">
        <v>2.11679</v>
      </c>
      <c r="J150" t="s" s="19">
        <v>2858</v>
      </c>
      <c r="K150" s="18">
        <v>20976</v>
      </c>
      <c r="L150" s="18">
        <v>10502</v>
      </c>
      <c r="M150" s="18">
        <v>31800</v>
      </c>
      <c r="N150" s="18">
        <v>8</v>
      </c>
      <c r="O150" s="18">
        <v>1</v>
      </c>
      <c r="P150" s="18">
        <v>5</v>
      </c>
      <c r="Q150" s="18">
        <v>3</v>
      </c>
      <c r="R150" s="18">
        <v>1</v>
      </c>
      <c r="S150" t="s" s="19">
        <v>38</v>
      </c>
      <c r="T150" s="18">
        <v>0</v>
      </c>
      <c r="U150" s="18">
        <v>0</v>
      </c>
      <c r="V150" s="18">
        <v>100000</v>
      </c>
      <c r="W150" t="s" s="19">
        <v>39</v>
      </c>
    </row>
    <row r="151" ht="20.05" customHeight="1">
      <c r="A151" t="s" s="16">
        <v>2952</v>
      </c>
      <c r="B151" t="s" s="17">
        <f>CONCATENATE($A151,C151,G151,S151,R151)</f>
        <v>2957</v>
      </c>
      <c r="C151" t="s" s="19">
        <v>37</v>
      </c>
      <c r="D151" s="18">
        <v>7</v>
      </c>
      <c r="E151" t="s" s="19">
        <v>2853</v>
      </c>
      <c r="F151" s="18">
        <v>0</v>
      </c>
      <c r="G151" s="18">
        <v>0</v>
      </c>
      <c r="H151" t="s" s="19">
        <v>80</v>
      </c>
      <c r="I151" s="25">
        <v>0.702418</v>
      </c>
      <c r="J151" t="s" s="19">
        <v>2860</v>
      </c>
      <c r="K151" s="18">
        <v>15988</v>
      </c>
      <c r="L151" s="18">
        <v>8008</v>
      </c>
      <c r="M151" s="18">
        <v>22609</v>
      </c>
      <c r="N151" s="18">
        <v>8</v>
      </c>
      <c r="O151" s="18">
        <v>1</v>
      </c>
      <c r="P151" s="18">
        <v>3</v>
      </c>
      <c r="Q151" s="18">
        <v>1</v>
      </c>
      <c r="R151" s="18">
        <v>1</v>
      </c>
      <c r="S151" t="s" s="19">
        <v>43</v>
      </c>
      <c r="T151" s="18">
        <v>0</v>
      </c>
      <c r="U151" s="18">
        <v>0</v>
      </c>
      <c r="V151" s="18">
        <v>100000</v>
      </c>
      <c r="W151" t="s" s="19">
        <v>39</v>
      </c>
    </row>
    <row r="152" ht="20.05" customHeight="1">
      <c r="A152" t="s" s="16">
        <v>2952</v>
      </c>
      <c r="B152" t="s" s="17">
        <f>CONCATENATE($A152,C152,G152,S152,R152)</f>
        <v>2958</v>
      </c>
      <c r="C152" t="s" s="19">
        <v>37</v>
      </c>
      <c r="D152" s="18">
        <v>7</v>
      </c>
      <c r="E152" t="s" s="19">
        <v>2853</v>
      </c>
      <c r="F152" s="18">
        <v>0</v>
      </c>
      <c r="G152" s="18">
        <v>0</v>
      </c>
      <c r="H152" t="s" s="19">
        <v>80</v>
      </c>
      <c r="I152" s="25">
        <v>2.56131</v>
      </c>
      <c r="J152" t="s" s="19">
        <v>2959</v>
      </c>
      <c r="K152" s="18">
        <v>19328</v>
      </c>
      <c r="L152" s="18">
        <v>9678</v>
      </c>
      <c r="M152" s="18">
        <v>28778</v>
      </c>
      <c r="N152" s="18">
        <v>8</v>
      </c>
      <c r="O152" s="18">
        <v>1</v>
      </c>
      <c r="P152" s="18">
        <v>5</v>
      </c>
      <c r="Q152" s="18">
        <v>2</v>
      </c>
      <c r="R152" s="18">
        <v>1</v>
      </c>
      <c r="S152" t="s" s="19">
        <v>47</v>
      </c>
      <c r="T152" s="18">
        <v>0</v>
      </c>
      <c r="U152" s="18">
        <v>0</v>
      </c>
      <c r="V152" s="18">
        <v>100000</v>
      </c>
      <c r="W152" t="s" s="19">
        <v>39</v>
      </c>
    </row>
    <row r="153" ht="20.05" customHeight="1">
      <c r="A153" t="s" s="16">
        <v>2952</v>
      </c>
      <c r="B153" t="s" s="17">
        <f>CONCATENATE($A153,C153,G153,S153,R153)</f>
        <v>2960</v>
      </c>
      <c r="C153" t="s" s="19">
        <v>37</v>
      </c>
      <c r="D153" s="18">
        <v>7</v>
      </c>
      <c r="E153" t="s" s="19">
        <v>2853</v>
      </c>
      <c r="F153" s="18">
        <v>0</v>
      </c>
      <c r="G153" s="18">
        <v>0</v>
      </c>
      <c r="H153" t="s" s="19">
        <v>80</v>
      </c>
      <c r="I153" s="25">
        <v>1.11744</v>
      </c>
      <c r="J153" t="s" s="19">
        <v>2858</v>
      </c>
      <c r="K153" s="18">
        <v>20976</v>
      </c>
      <c r="L153" s="18">
        <v>10502</v>
      </c>
      <c r="M153" s="18">
        <v>31800</v>
      </c>
      <c r="N153" s="18">
        <v>8</v>
      </c>
      <c r="O153" s="18">
        <v>1</v>
      </c>
      <c r="P153" s="18">
        <v>3</v>
      </c>
      <c r="Q153" s="18">
        <v>1</v>
      </c>
      <c r="R153" s="18">
        <v>3</v>
      </c>
      <c r="S153" t="s" s="19">
        <v>38</v>
      </c>
      <c r="T153" s="18">
        <v>0</v>
      </c>
      <c r="U153" s="18">
        <v>0</v>
      </c>
      <c r="V153" s="18">
        <v>100000</v>
      </c>
      <c r="W153" t="s" s="19">
        <v>39</v>
      </c>
    </row>
    <row r="154" ht="20.05" customHeight="1">
      <c r="A154" t="s" s="16">
        <v>2952</v>
      </c>
      <c r="B154" t="s" s="17">
        <f>CONCATENATE($A154,C154,G154,S154,R154)</f>
        <v>2961</v>
      </c>
      <c r="C154" t="s" s="19">
        <v>37</v>
      </c>
      <c r="D154" s="18">
        <v>7</v>
      </c>
      <c r="E154" t="s" s="19">
        <v>2853</v>
      </c>
      <c r="F154" s="18">
        <v>0</v>
      </c>
      <c r="G154" s="18">
        <v>0</v>
      </c>
      <c r="H154" t="s" s="19">
        <v>80</v>
      </c>
      <c r="I154" s="25">
        <v>20.146</v>
      </c>
      <c r="J154" t="s" s="19">
        <v>2858</v>
      </c>
      <c r="K154" s="18">
        <v>20976</v>
      </c>
      <c r="L154" s="18">
        <v>10502</v>
      </c>
      <c r="M154" s="18">
        <v>31842</v>
      </c>
      <c r="N154" s="18">
        <v>8</v>
      </c>
      <c r="O154" s="18">
        <v>1</v>
      </c>
      <c r="P154" s="18">
        <v>3</v>
      </c>
      <c r="Q154" s="18">
        <v>1</v>
      </c>
      <c r="R154" s="18">
        <v>3</v>
      </c>
      <c r="S154" t="s" s="19">
        <v>43</v>
      </c>
      <c r="T154" s="18">
        <v>0</v>
      </c>
      <c r="U154" s="18">
        <v>0</v>
      </c>
      <c r="V154" s="18">
        <v>100000</v>
      </c>
      <c r="W154" t="s" s="19">
        <v>39</v>
      </c>
    </row>
    <row r="155" ht="20.05" customHeight="1">
      <c r="A155" t="s" s="16">
        <v>2952</v>
      </c>
      <c r="B155" t="s" s="17">
        <f>CONCATENATE($A155,C155,G155,S155,R155)</f>
        <v>2962</v>
      </c>
      <c r="C155" t="s" s="19">
        <v>37</v>
      </c>
      <c r="D155" s="18">
        <v>7</v>
      </c>
      <c r="E155" t="s" s="19">
        <v>2853</v>
      </c>
      <c r="F155" s="18">
        <v>0</v>
      </c>
      <c r="G155" s="18">
        <v>0</v>
      </c>
      <c r="H155" t="s" s="19">
        <v>80</v>
      </c>
      <c r="I155" s="25">
        <v>4.72018</v>
      </c>
      <c r="J155" t="s" s="19">
        <v>2858</v>
      </c>
      <c r="K155" s="18">
        <v>20976</v>
      </c>
      <c r="L155" s="18">
        <v>10502</v>
      </c>
      <c r="M155" s="18">
        <v>31814</v>
      </c>
      <c r="N155" s="18">
        <v>8</v>
      </c>
      <c r="O155" s="18">
        <v>1</v>
      </c>
      <c r="P155" s="18">
        <v>3</v>
      </c>
      <c r="Q155" s="18">
        <v>1</v>
      </c>
      <c r="R155" s="18">
        <v>3</v>
      </c>
      <c r="S155" t="s" s="19">
        <v>47</v>
      </c>
      <c r="T155" s="18">
        <v>0</v>
      </c>
      <c r="U155" s="18">
        <v>0</v>
      </c>
      <c r="V155" s="18">
        <v>100000</v>
      </c>
      <c r="W155" t="s" s="19">
        <v>39</v>
      </c>
    </row>
    <row r="156" ht="20.05" customHeight="1">
      <c r="A156" t="s" s="16">
        <v>2952</v>
      </c>
      <c r="B156" t="s" s="17">
        <f>CONCATENATE($A156,C156,G156,S156,R156)</f>
        <v>2963</v>
      </c>
      <c r="C156" t="s" s="19">
        <v>37</v>
      </c>
      <c r="D156" s="18">
        <v>7</v>
      </c>
      <c r="E156" t="s" s="19">
        <v>2853</v>
      </c>
      <c r="F156" s="18">
        <v>0</v>
      </c>
      <c r="G156" s="18">
        <v>0</v>
      </c>
      <c r="H156" t="s" s="19">
        <v>80</v>
      </c>
      <c r="I156" s="25">
        <v>16.3186</v>
      </c>
      <c r="J156" t="s" s="19">
        <v>2866</v>
      </c>
      <c r="K156" s="18">
        <v>22104</v>
      </c>
      <c r="L156" s="18">
        <v>11066</v>
      </c>
      <c r="M156" s="18">
        <v>33932</v>
      </c>
      <c r="N156" s="18">
        <v>8</v>
      </c>
      <c r="O156" s="18">
        <v>1</v>
      </c>
      <c r="P156" s="18">
        <v>3</v>
      </c>
      <c r="Q156" s="18">
        <v>1</v>
      </c>
      <c r="R156" s="18">
        <v>5</v>
      </c>
      <c r="S156" t="s" s="19">
        <v>38</v>
      </c>
      <c r="T156" s="18">
        <v>0</v>
      </c>
      <c r="U156" s="18">
        <v>0</v>
      </c>
      <c r="V156" s="18">
        <v>100000</v>
      </c>
      <c r="W156" t="s" s="19">
        <v>39</v>
      </c>
    </row>
    <row r="157" ht="20.05" customHeight="1">
      <c r="A157" t="s" s="16">
        <v>2952</v>
      </c>
      <c r="B157" t="s" s="17">
        <f>CONCATENATE($A157,C157,G157,S157,R157)</f>
        <v>2964</v>
      </c>
      <c r="C157" t="s" s="19">
        <v>37</v>
      </c>
      <c r="D157" s="18">
        <v>7</v>
      </c>
      <c r="E157" t="s" s="19">
        <v>2853</v>
      </c>
      <c r="F157" s="18">
        <v>0</v>
      </c>
      <c r="G157" s="18">
        <v>0</v>
      </c>
      <c r="H157" t="s" s="19">
        <v>80</v>
      </c>
      <c r="I157" s="25">
        <v>4.08335</v>
      </c>
      <c r="J157" t="s" s="19">
        <v>2866</v>
      </c>
      <c r="K157" s="18">
        <v>22104</v>
      </c>
      <c r="L157" s="18">
        <v>11066</v>
      </c>
      <c r="M157" s="18">
        <v>33974</v>
      </c>
      <c r="N157" s="18">
        <v>8</v>
      </c>
      <c r="O157" s="18">
        <v>1</v>
      </c>
      <c r="P157" s="18">
        <v>3</v>
      </c>
      <c r="Q157" s="18">
        <v>1</v>
      </c>
      <c r="R157" s="18">
        <v>5</v>
      </c>
      <c r="S157" t="s" s="19">
        <v>43</v>
      </c>
      <c r="T157" s="18">
        <v>0</v>
      </c>
      <c r="U157" s="18">
        <v>0</v>
      </c>
      <c r="V157" s="18">
        <v>100000</v>
      </c>
      <c r="W157" t="s" s="19">
        <v>39</v>
      </c>
    </row>
    <row r="158" ht="20.05" customHeight="1">
      <c r="A158" t="s" s="16">
        <v>2952</v>
      </c>
      <c r="B158" t="s" s="17">
        <f>CONCATENATE($A158,C158,G158,S158,R158)</f>
        <v>2965</v>
      </c>
      <c r="C158" t="s" s="19">
        <v>37</v>
      </c>
      <c r="D158" s="18">
        <v>7</v>
      </c>
      <c r="E158" t="s" s="19">
        <v>2853</v>
      </c>
      <c r="F158" s="18">
        <v>0</v>
      </c>
      <c r="G158" s="18">
        <v>0</v>
      </c>
      <c r="H158" t="s" s="19">
        <v>80</v>
      </c>
      <c r="I158" s="25">
        <v>5.82055</v>
      </c>
      <c r="J158" t="s" s="19">
        <v>2866</v>
      </c>
      <c r="K158" s="18">
        <v>22104</v>
      </c>
      <c r="L158" s="18">
        <v>11066</v>
      </c>
      <c r="M158" s="18">
        <v>33946</v>
      </c>
      <c r="N158" s="18">
        <v>8</v>
      </c>
      <c r="O158" s="18">
        <v>1</v>
      </c>
      <c r="P158" s="18">
        <v>3</v>
      </c>
      <c r="Q158" s="18">
        <v>1</v>
      </c>
      <c r="R158" s="18">
        <v>5</v>
      </c>
      <c r="S158" t="s" s="19">
        <v>47</v>
      </c>
      <c r="T158" s="18">
        <v>0</v>
      </c>
      <c r="U158" s="18">
        <v>0</v>
      </c>
      <c r="V158" s="18">
        <v>100000</v>
      </c>
      <c r="W158" t="s" s="19">
        <v>39</v>
      </c>
    </row>
    <row r="159" ht="20.05" customHeight="1">
      <c r="A159" t="s" s="16">
        <v>2966</v>
      </c>
      <c r="B159" t="s" s="17">
        <f>CONCATENATE($A159,C159,G159,S159,R159)</f>
        <v>2967</v>
      </c>
      <c r="C159" t="s" s="19">
        <v>31</v>
      </c>
      <c r="D159" s="18">
        <v>7</v>
      </c>
      <c r="E159" t="s" s="19">
        <v>2832</v>
      </c>
      <c r="F159" s="18">
        <v>0</v>
      </c>
      <c r="G159" s="18">
        <v>0</v>
      </c>
      <c r="H159" t="s" s="19">
        <v>63</v>
      </c>
      <c r="I159" s="25">
        <v>1801.28</v>
      </c>
      <c r="J159" t="s" s="19">
        <v>2833</v>
      </c>
      <c r="K159" s="18">
        <v>28840</v>
      </c>
      <c r="L159" s="18">
        <v>14434</v>
      </c>
      <c r="M159" s="18">
        <v>45294</v>
      </c>
      <c r="N159" s="18">
        <v>8</v>
      </c>
      <c r="O159" s="18">
        <v>1</v>
      </c>
      <c r="P159" t="s" s="19">
        <v>35</v>
      </c>
      <c r="Q159" t="s" s="19">
        <v>35</v>
      </c>
      <c r="R159" t="s" s="19">
        <v>35</v>
      </c>
      <c r="S159" t="s" s="19">
        <v>35</v>
      </c>
      <c r="T159" t="s" s="19">
        <v>35</v>
      </c>
      <c r="U159" t="s" s="19">
        <v>35</v>
      </c>
      <c r="V159" t="s" s="19">
        <v>35</v>
      </c>
      <c r="W159" t="s" s="19">
        <v>35</v>
      </c>
    </row>
    <row r="160" ht="20.05" customHeight="1">
      <c r="A160" t="s" s="16">
        <v>2966</v>
      </c>
      <c r="B160" t="s" s="17">
        <f>CONCATENATE($A160,C160,G160,S160,R160)</f>
        <v>2968</v>
      </c>
      <c r="C160" t="s" s="19">
        <v>37</v>
      </c>
      <c r="D160" s="18">
        <v>7</v>
      </c>
      <c r="E160" t="s" s="19">
        <v>2832</v>
      </c>
      <c r="F160" s="18">
        <v>0</v>
      </c>
      <c r="G160" s="18">
        <v>1</v>
      </c>
      <c r="H160" t="s" s="19">
        <v>63</v>
      </c>
      <c r="I160" s="25">
        <v>1801.04</v>
      </c>
      <c r="J160" t="s" s="19">
        <v>2835</v>
      </c>
      <c r="K160" s="18">
        <v>26338</v>
      </c>
      <c r="L160" s="18">
        <v>13196</v>
      </c>
      <c r="M160" s="18">
        <v>40586</v>
      </c>
      <c r="N160" s="18">
        <v>8</v>
      </c>
      <c r="O160" s="18">
        <v>1</v>
      </c>
      <c r="P160" s="18">
        <v>2</v>
      </c>
      <c r="Q160" s="18">
        <v>2</v>
      </c>
      <c r="R160" s="18">
        <v>3</v>
      </c>
      <c r="S160" t="s" s="19">
        <v>43</v>
      </c>
      <c r="T160" s="18">
        <v>0</v>
      </c>
      <c r="U160" s="18">
        <v>0</v>
      </c>
      <c r="V160" s="18">
        <v>100000</v>
      </c>
      <c r="W160" t="s" s="19">
        <v>55</v>
      </c>
    </row>
    <row r="161" ht="20.05" customHeight="1">
      <c r="A161" t="s" s="16">
        <v>2966</v>
      </c>
      <c r="B161" t="s" s="17">
        <f>CONCATENATE($A161,C161,G161,S161,R161)</f>
        <v>2969</v>
      </c>
      <c r="C161" t="s" s="19">
        <v>52</v>
      </c>
      <c r="D161" s="18">
        <v>7</v>
      </c>
      <c r="E161" t="s" s="19">
        <v>2832</v>
      </c>
      <c r="F161" s="18">
        <v>0</v>
      </c>
      <c r="G161" s="18">
        <v>1</v>
      </c>
      <c r="H161" t="s" s="19">
        <v>33</v>
      </c>
      <c r="I161" s="25">
        <v>482.901</v>
      </c>
      <c r="J161" t="s" s="19">
        <v>2736</v>
      </c>
      <c r="K161" s="18">
        <v>4148</v>
      </c>
      <c r="L161" s="18">
        <v>2088</v>
      </c>
      <c r="M161" s="18">
        <v>4179</v>
      </c>
      <c r="N161" s="18">
        <v>8</v>
      </c>
      <c r="O161" s="18">
        <v>1</v>
      </c>
      <c r="P161" t="s" s="19">
        <v>35</v>
      </c>
      <c r="Q161" t="s" s="19">
        <v>35</v>
      </c>
      <c r="R161" t="s" s="19">
        <v>35</v>
      </c>
      <c r="S161" t="s" s="19">
        <v>35</v>
      </c>
      <c r="T161" t="s" s="19">
        <v>35</v>
      </c>
      <c r="U161" t="s" s="19">
        <v>35</v>
      </c>
      <c r="V161" t="s" s="19">
        <v>35</v>
      </c>
      <c r="W161" t="s" s="19">
        <v>35</v>
      </c>
    </row>
    <row r="162" ht="20.05" customHeight="1">
      <c r="A162" t="s" s="16">
        <v>2966</v>
      </c>
      <c r="B162" t="s" s="17">
        <f>CONCATENATE($A162,C162,G162,S162,R162)</f>
        <v>2970</v>
      </c>
      <c r="C162" t="s" s="19">
        <v>37</v>
      </c>
      <c r="D162" s="18">
        <v>7</v>
      </c>
      <c r="E162" t="s" s="19">
        <v>2832</v>
      </c>
      <c r="F162" s="18">
        <v>0</v>
      </c>
      <c r="G162" s="18">
        <v>0</v>
      </c>
      <c r="H162" t="s" s="19">
        <v>63</v>
      </c>
      <c r="I162" s="25">
        <v>1801.14</v>
      </c>
      <c r="J162" t="s" s="19">
        <v>2838</v>
      </c>
      <c r="K162" s="18">
        <v>26944</v>
      </c>
      <c r="L162" s="18">
        <v>13486</v>
      </c>
      <c r="M162" s="18">
        <v>41682</v>
      </c>
      <c r="N162" s="18">
        <v>8</v>
      </c>
      <c r="O162" s="18">
        <v>1</v>
      </c>
      <c r="P162" s="18">
        <v>5</v>
      </c>
      <c r="Q162" s="18">
        <v>4</v>
      </c>
      <c r="R162" s="18">
        <v>1</v>
      </c>
      <c r="S162" t="s" s="19">
        <v>38</v>
      </c>
      <c r="T162" s="18">
        <v>0</v>
      </c>
      <c r="U162" s="18">
        <v>0</v>
      </c>
      <c r="V162" s="18">
        <v>100000</v>
      </c>
      <c r="W162" t="s" s="19">
        <v>39</v>
      </c>
    </row>
    <row r="163" ht="20.05" customHeight="1">
      <c r="A163" t="s" s="16">
        <v>2966</v>
      </c>
      <c r="B163" t="s" s="17">
        <f>CONCATENATE($A163,C163,G163,S163,R163)</f>
        <v>2971</v>
      </c>
      <c r="C163" t="s" s="19">
        <v>37</v>
      </c>
      <c r="D163" s="18">
        <v>7</v>
      </c>
      <c r="E163" t="s" s="19">
        <v>2832</v>
      </c>
      <c r="F163" s="18">
        <v>0</v>
      </c>
      <c r="G163" s="18">
        <v>0</v>
      </c>
      <c r="H163" t="s" s="19">
        <v>80</v>
      </c>
      <c r="I163" s="25">
        <v>231.01</v>
      </c>
      <c r="J163" t="s" s="19">
        <v>2840</v>
      </c>
      <c r="K163" s="18">
        <v>20408</v>
      </c>
      <c r="L163" s="18">
        <v>10218</v>
      </c>
      <c r="M163" s="18">
        <v>29634</v>
      </c>
      <c r="N163" s="18">
        <v>8</v>
      </c>
      <c r="O163" s="18">
        <v>1</v>
      </c>
      <c r="P163" s="18">
        <v>5</v>
      </c>
      <c r="Q163" s="18">
        <v>1</v>
      </c>
      <c r="R163" s="18">
        <v>1</v>
      </c>
      <c r="S163" t="s" s="19">
        <v>43</v>
      </c>
      <c r="T163" s="18">
        <v>0</v>
      </c>
      <c r="U163" s="18">
        <v>0</v>
      </c>
      <c r="V163" s="18">
        <v>100000</v>
      </c>
      <c r="W163" t="s" s="19">
        <v>39</v>
      </c>
    </row>
    <row r="164" ht="20.05" customHeight="1">
      <c r="A164" t="s" s="16">
        <v>2966</v>
      </c>
      <c r="B164" t="s" s="17">
        <f>CONCATENATE($A164,C164,G164,S164,R164)</f>
        <v>2972</v>
      </c>
      <c r="C164" t="s" s="19">
        <v>37</v>
      </c>
      <c r="D164" s="18">
        <v>7</v>
      </c>
      <c r="E164" t="s" s="19">
        <v>2832</v>
      </c>
      <c r="F164" s="18">
        <v>0</v>
      </c>
      <c r="G164" s="18">
        <v>0</v>
      </c>
      <c r="H164" t="s" s="19">
        <v>63</v>
      </c>
      <c r="I164" s="25">
        <v>1801</v>
      </c>
      <c r="J164" t="s" s="19">
        <v>2973</v>
      </c>
      <c r="K164" s="18">
        <v>25160</v>
      </c>
      <c r="L164" s="18">
        <v>12594</v>
      </c>
      <c r="M164" s="18">
        <v>38368</v>
      </c>
      <c r="N164" s="18">
        <v>8</v>
      </c>
      <c r="O164" s="18">
        <v>1</v>
      </c>
      <c r="P164" s="18">
        <v>5</v>
      </c>
      <c r="Q164" s="18">
        <v>3</v>
      </c>
      <c r="R164" s="18">
        <v>1</v>
      </c>
      <c r="S164" t="s" s="19">
        <v>47</v>
      </c>
      <c r="T164" s="18">
        <v>0</v>
      </c>
      <c r="U164" s="18">
        <v>0</v>
      </c>
      <c r="V164" s="18">
        <v>100000</v>
      </c>
      <c r="W164" t="s" s="19">
        <v>39</v>
      </c>
    </row>
    <row r="165" ht="20.05" customHeight="1">
      <c r="A165" t="s" s="16">
        <v>2966</v>
      </c>
      <c r="B165" t="s" s="17">
        <f>CONCATENATE($A165,C165,G165,S165,R165)</f>
        <v>2974</v>
      </c>
      <c r="C165" t="s" s="19">
        <v>37</v>
      </c>
      <c r="D165" s="18">
        <v>7</v>
      </c>
      <c r="E165" t="s" s="19">
        <v>2832</v>
      </c>
      <c r="F165" s="18">
        <v>0</v>
      </c>
      <c r="G165" s="18">
        <v>0</v>
      </c>
      <c r="H165" t="s" s="19">
        <v>63</v>
      </c>
      <c r="I165" s="25">
        <v>1801.13</v>
      </c>
      <c r="J165" t="s" s="19">
        <v>2838</v>
      </c>
      <c r="K165" s="18">
        <v>26944</v>
      </c>
      <c r="L165" s="18">
        <v>13486</v>
      </c>
      <c r="M165" s="18">
        <v>41682</v>
      </c>
      <c r="N165" s="18">
        <v>8</v>
      </c>
      <c r="O165" s="18">
        <v>1</v>
      </c>
      <c r="P165" s="18">
        <v>3</v>
      </c>
      <c r="Q165" s="18">
        <v>2</v>
      </c>
      <c r="R165" s="18">
        <v>3</v>
      </c>
      <c r="S165" t="s" s="19">
        <v>38</v>
      </c>
      <c r="T165" s="18">
        <v>0</v>
      </c>
      <c r="U165" s="18">
        <v>0</v>
      </c>
      <c r="V165" s="18">
        <v>100000</v>
      </c>
      <c r="W165" t="s" s="19">
        <v>39</v>
      </c>
    </row>
    <row r="166" ht="20.05" customHeight="1">
      <c r="A166" t="s" s="16">
        <v>2966</v>
      </c>
      <c r="B166" t="s" s="17">
        <f>CONCATENATE($A166,C166,G166,S166,R166)</f>
        <v>2975</v>
      </c>
      <c r="C166" t="s" s="19">
        <v>37</v>
      </c>
      <c r="D166" s="18">
        <v>7</v>
      </c>
      <c r="E166" t="s" s="19">
        <v>2832</v>
      </c>
      <c r="F166" s="18">
        <v>0</v>
      </c>
      <c r="G166" s="18">
        <v>0</v>
      </c>
      <c r="H166" t="s" s="19">
        <v>63</v>
      </c>
      <c r="I166" s="25">
        <v>1801.04</v>
      </c>
      <c r="J166" t="s" s="19">
        <v>2835</v>
      </c>
      <c r="K166" s="18">
        <v>26312</v>
      </c>
      <c r="L166" s="18">
        <v>13170</v>
      </c>
      <c r="M166" s="18">
        <v>40534</v>
      </c>
      <c r="N166" s="18">
        <v>8</v>
      </c>
      <c r="O166" s="18">
        <v>1</v>
      </c>
      <c r="P166" s="18">
        <v>2</v>
      </c>
      <c r="Q166" s="18">
        <v>2</v>
      </c>
      <c r="R166" s="18">
        <v>3</v>
      </c>
      <c r="S166" t="s" s="19">
        <v>43</v>
      </c>
      <c r="T166" s="18">
        <v>0</v>
      </c>
      <c r="U166" s="18">
        <v>0</v>
      </c>
      <c r="V166" s="18">
        <v>100000</v>
      </c>
      <c r="W166" t="s" s="19">
        <v>39</v>
      </c>
    </row>
    <row r="167" ht="20.05" customHeight="1">
      <c r="A167" t="s" s="16">
        <v>2966</v>
      </c>
      <c r="B167" t="s" s="17">
        <f>CONCATENATE($A167,C167,G167,S167,R167)</f>
        <v>2976</v>
      </c>
      <c r="C167" t="s" s="19">
        <v>37</v>
      </c>
      <c r="D167" s="18">
        <v>7</v>
      </c>
      <c r="E167" t="s" s="19">
        <v>2832</v>
      </c>
      <c r="F167" s="18">
        <v>0</v>
      </c>
      <c r="G167" s="18">
        <v>0</v>
      </c>
      <c r="H167" t="s" s="19">
        <v>63</v>
      </c>
      <c r="I167" s="25">
        <v>1801.02</v>
      </c>
      <c r="J167" t="s" s="19">
        <v>2835</v>
      </c>
      <c r="K167" s="18">
        <v>26312</v>
      </c>
      <c r="L167" s="18">
        <v>13170</v>
      </c>
      <c r="M167" s="18">
        <v>40520</v>
      </c>
      <c r="N167" s="18">
        <v>8</v>
      </c>
      <c r="O167" s="18">
        <v>1</v>
      </c>
      <c r="P167" s="18">
        <v>2</v>
      </c>
      <c r="Q167" s="18">
        <v>2</v>
      </c>
      <c r="R167" s="18">
        <v>3</v>
      </c>
      <c r="S167" t="s" s="19">
        <v>47</v>
      </c>
      <c r="T167" s="18">
        <v>0</v>
      </c>
      <c r="U167" s="18">
        <v>0</v>
      </c>
      <c r="V167" s="18">
        <v>100000</v>
      </c>
      <c r="W167" t="s" s="19">
        <v>39</v>
      </c>
    </row>
    <row r="168" ht="20.05" customHeight="1">
      <c r="A168" t="s" s="16">
        <v>2966</v>
      </c>
      <c r="B168" t="s" s="17">
        <f>CONCATENATE($A168,C168,G168,S168,R168)</f>
        <v>2977</v>
      </c>
      <c r="C168" t="s" s="19">
        <v>37</v>
      </c>
      <c r="D168" s="18">
        <v>7</v>
      </c>
      <c r="E168" t="s" s="19">
        <v>2832</v>
      </c>
      <c r="F168" s="18">
        <v>0</v>
      </c>
      <c r="G168" s="18">
        <v>0</v>
      </c>
      <c r="H168" t="s" s="19">
        <v>63</v>
      </c>
      <c r="I168" s="25">
        <v>1801.21</v>
      </c>
      <c r="J168" t="s" s="19">
        <v>2847</v>
      </c>
      <c r="K168" s="18">
        <v>28208</v>
      </c>
      <c r="L168" s="18">
        <v>14118</v>
      </c>
      <c r="M168" s="18">
        <v>44090</v>
      </c>
      <c r="N168" s="18">
        <v>8</v>
      </c>
      <c r="O168" s="18">
        <v>1</v>
      </c>
      <c r="P168" s="18">
        <v>3</v>
      </c>
      <c r="Q168" s="18">
        <v>2</v>
      </c>
      <c r="R168" s="18">
        <v>5</v>
      </c>
      <c r="S168" t="s" s="19">
        <v>38</v>
      </c>
      <c r="T168" s="18">
        <v>0</v>
      </c>
      <c r="U168" s="18">
        <v>0</v>
      </c>
      <c r="V168" s="18">
        <v>100000</v>
      </c>
      <c r="W168" t="s" s="19">
        <v>39</v>
      </c>
    </row>
    <row r="169" ht="20.05" customHeight="1">
      <c r="A169" t="s" s="16">
        <v>2966</v>
      </c>
      <c r="B169" t="s" s="17">
        <f>CONCATENATE($A169,C169,G169,S169,R169)</f>
        <v>2978</v>
      </c>
      <c r="C169" t="s" s="19">
        <v>37</v>
      </c>
      <c r="D169" s="18">
        <v>7</v>
      </c>
      <c r="E169" t="s" s="19">
        <v>2832</v>
      </c>
      <c r="F169" s="18">
        <v>0</v>
      </c>
      <c r="G169" s="18">
        <v>0</v>
      </c>
      <c r="H169" t="s" s="19">
        <v>63</v>
      </c>
      <c r="I169" s="25">
        <v>1801.15</v>
      </c>
      <c r="J169" t="s" s="19">
        <v>2849</v>
      </c>
      <c r="K169" s="18">
        <v>27576</v>
      </c>
      <c r="L169" s="18">
        <v>13802</v>
      </c>
      <c r="M169" s="18">
        <v>42928</v>
      </c>
      <c r="N169" s="18">
        <v>8</v>
      </c>
      <c r="O169" s="18">
        <v>1</v>
      </c>
      <c r="P169" s="18">
        <v>2</v>
      </c>
      <c r="Q169" s="18">
        <v>2</v>
      </c>
      <c r="R169" s="18">
        <v>5</v>
      </c>
      <c r="S169" t="s" s="19">
        <v>43</v>
      </c>
      <c r="T169" s="18">
        <v>0</v>
      </c>
      <c r="U169" s="18">
        <v>0</v>
      </c>
      <c r="V169" s="18">
        <v>100000</v>
      </c>
      <c r="W169" t="s" s="19">
        <v>39</v>
      </c>
    </row>
    <row r="170" ht="20.05" customHeight="1">
      <c r="A170" t="s" s="16">
        <v>2966</v>
      </c>
      <c r="B170" t="s" s="17">
        <f>CONCATENATE($A170,C170,G170,S170,R170)</f>
        <v>2979</v>
      </c>
      <c r="C170" t="s" s="19">
        <v>37</v>
      </c>
      <c r="D170" s="18">
        <v>7</v>
      </c>
      <c r="E170" t="s" s="19">
        <v>2832</v>
      </c>
      <c r="F170" s="18">
        <v>0</v>
      </c>
      <c r="G170" s="18">
        <v>0</v>
      </c>
      <c r="H170" t="s" s="19">
        <v>63</v>
      </c>
      <c r="I170" s="25">
        <v>1801.15</v>
      </c>
      <c r="J170" t="s" s="19">
        <v>2849</v>
      </c>
      <c r="K170" s="18">
        <v>27576</v>
      </c>
      <c r="L170" s="18">
        <v>13802</v>
      </c>
      <c r="M170" s="18">
        <v>42886</v>
      </c>
      <c r="N170" s="18">
        <v>8</v>
      </c>
      <c r="O170" s="18">
        <v>1</v>
      </c>
      <c r="P170" s="18">
        <v>2</v>
      </c>
      <c r="Q170" s="18">
        <v>2</v>
      </c>
      <c r="R170" s="18">
        <v>5</v>
      </c>
      <c r="S170" t="s" s="19">
        <v>47</v>
      </c>
      <c r="T170" s="18">
        <v>0</v>
      </c>
      <c r="U170" s="18">
        <v>0</v>
      </c>
      <c r="V170" s="18">
        <v>100000</v>
      </c>
      <c r="W170" t="s" s="19">
        <v>39</v>
      </c>
    </row>
    <row r="171" ht="20.05" customHeight="1">
      <c r="A171" t="s" s="16">
        <v>2980</v>
      </c>
      <c r="B171" t="s" s="17">
        <f>CONCATENATE($A171,C171,G171,S171,R171)</f>
        <v>2981</v>
      </c>
      <c r="C171" t="s" s="19">
        <v>31</v>
      </c>
      <c r="D171" s="18">
        <v>7</v>
      </c>
      <c r="E171" t="s" s="19">
        <v>2982</v>
      </c>
      <c r="F171" s="18">
        <v>0</v>
      </c>
      <c r="G171" s="18">
        <v>0</v>
      </c>
      <c r="H171" t="s" s="19">
        <v>33</v>
      </c>
      <c r="I171" s="25">
        <v>1.26777</v>
      </c>
      <c r="J171" t="s" s="19">
        <v>2983</v>
      </c>
      <c r="K171" s="18">
        <v>26968</v>
      </c>
      <c r="L171" s="18">
        <v>13498</v>
      </c>
      <c r="M171" s="18">
        <v>42690</v>
      </c>
      <c r="N171" s="18">
        <v>8</v>
      </c>
      <c r="O171" s="18">
        <v>1</v>
      </c>
      <c r="P171" t="s" s="19">
        <v>35</v>
      </c>
      <c r="Q171" t="s" s="19">
        <v>35</v>
      </c>
      <c r="R171" t="s" s="19">
        <v>35</v>
      </c>
      <c r="S171" t="s" s="19">
        <v>35</v>
      </c>
      <c r="T171" t="s" s="19">
        <v>35</v>
      </c>
      <c r="U171" t="s" s="19">
        <v>35</v>
      </c>
      <c r="V171" t="s" s="19">
        <v>35</v>
      </c>
      <c r="W171" t="s" s="19">
        <v>35</v>
      </c>
    </row>
    <row r="172" ht="20.05" customHeight="1">
      <c r="A172" t="s" s="16">
        <v>2980</v>
      </c>
      <c r="B172" t="s" s="17">
        <f>CONCATENATE($A172,C172,G172,S172,R172)</f>
        <v>2984</v>
      </c>
      <c r="C172" t="s" s="19">
        <v>37</v>
      </c>
      <c r="D172" s="18">
        <v>7</v>
      </c>
      <c r="E172" t="s" s="19">
        <v>2982</v>
      </c>
      <c r="F172" s="18">
        <v>0</v>
      </c>
      <c r="G172" s="18">
        <v>1</v>
      </c>
      <c r="H172" t="s" s="19">
        <v>33</v>
      </c>
      <c r="I172" s="25">
        <v>4.16268</v>
      </c>
      <c r="J172" t="s" s="19">
        <v>2983</v>
      </c>
      <c r="K172" s="18">
        <v>26998</v>
      </c>
      <c r="L172" s="18">
        <v>13528</v>
      </c>
      <c r="M172" s="18">
        <v>42750</v>
      </c>
      <c r="N172" s="18">
        <v>8</v>
      </c>
      <c r="O172" s="18">
        <v>1</v>
      </c>
      <c r="P172" s="18">
        <v>6</v>
      </c>
      <c r="Q172" s="18">
        <v>5</v>
      </c>
      <c r="R172" s="18">
        <v>3</v>
      </c>
      <c r="S172" t="s" s="19">
        <v>43</v>
      </c>
      <c r="T172" s="18">
        <v>0</v>
      </c>
      <c r="U172" s="18">
        <v>0</v>
      </c>
      <c r="V172" s="18">
        <v>100000</v>
      </c>
      <c r="W172" t="s" s="19">
        <v>55</v>
      </c>
    </row>
    <row r="173" ht="20.05" customHeight="1">
      <c r="A173" t="s" s="16">
        <v>2980</v>
      </c>
      <c r="B173" t="s" s="17">
        <f>CONCATENATE($A173,C173,G173,S173,R173)</f>
        <v>2985</v>
      </c>
      <c r="C173" t="s" s="19">
        <v>52</v>
      </c>
      <c r="D173" s="18">
        <v>7</v>
      </c>
      <c r="E173" t="s" s="19">
        <v>2982</v>
      </c>
      <c r="F173" s="18">
        <v>0</v>
      </c>
      <c r="G173" s="18">
        <v>1</v>
      </c>
      <c r="H173" t="s" s="19">
        <v>33</v>
      </c>
      <c r="I173" s="25">
        <v>106.441</v>
      </c>
      <c r="J173" t="s" s="19">
        <v>2736</v>
      </c>
      <c r="K173" s="18">
        <v>3852</v>
      </c>
      <c r="L173" s="18">
        <v>1940</v>
      </c>
      <c r="M173" s="18">
        <v>3889</v>
      </c>
      <c r="N173" s="18">
        <v>8</v>
      </c>
      <c r="O173" s="18">
        <v>1</v>
      </c>
      <c r="P173" t="s" s="19">
        <v>35</v>
      </c>
      <c r="Q173" t="s" s="19">
        <v>35</v>
      </c>
      <c r="R173" t="s" s="19">
        <v>35</v>
      </c>
      <c r="S173" t="s" s="19">
        <v>35</v>
      </c>
      <c r="T173" t="s" s="19">
        <v>35</v>
      </c>
      <c r="U173" t="s" s="19">
        <v>35</v>
      </c>
      <c r="V173" t="s" s="19">
        <v>35</v>
      </c>
      <c r="W173" t="s" s="19">
        <v>35</v>
      </c>
    </row>
    <row r="174" ht="20.05" customHeight="1">
      <c r="A174" t="s" s="16">
        <v>2980</v>
      </c>
      <c r="B174" t="s" s="17">
        <f>CONCATENATE($A174,C174,G174,S174,R174)</f>
        <v>2986</v>
      </c>
      <c r="C174" t="s" s="19">
        <v>37</v>
      </c>
      <c r="D174" s="18">
        <v>7</v>
      </c>
      <c r="E174" t="s" s="19">
        <v>2982</v>
      </c>
      <c r="F174" s="18">
        <v>0</v>
      </c>
      <c r="G174" s="18">
        <v>0</v>
      </c>
      <c r="H174" t="s" s="19">
        <v>33</v>
      </c>
      <c r="I174" s="25">
        <v>10.2888</v>
      </c>
      <c r="J174" t="s" s="19">
        <v>2983</v>
      </c>
      <c r="K174" s="18">
        <v>26968</v>
      </c>
      <c r="L174" s="18">
        <v>13498</v>
      </c>
      <c r="M174" s="18">
        <v>42690</v>
      </c>
      <c r="N174" s="18">
        <v>8</v>
      </c>
      <c r="O174" s="18">
        <v>1</v>
      </c>
      <c r="P174" s="18">
        <v>13</v>
      </c>
      <c r="Q174" s="18">
        <v>12</v>
      </c>
      <c r="R174" s="18">
        <v>1</v>
      </c>
      <c r="S174" t="s" s="19">
        <v>38</v>
      </c>
      <c r="T174" s="18">
        <v>0</v>
      </c>
      <c r="U174" s="18">
        <v>0</v>
      </c>
      <c r="V174" s="18">
        <v>100000</v>
      </c>
      <c r="W174" t="s" s="19">
        <v>39</v>
      </c>
    </row>
    <row r="175" ht="20.05" customHeight="1">
      <c r="A175" t="s" s="16">
        <v>2980</v>
      </c>
      <c r="B175" t="s" s="17">
        <f>CONCATENATE($A175,C175,G175,S175,R175)</f>
        <v>2987</v>
      </c>
      <c r="C175" t="s" s="19">
        <v>37</v>
      </c>
      <c r="D175" s="18">
        <v>7</v>
      </c>
      <c r="E175" t="s" s="19">
        <v>2982</v>
      </c>
      <c r="F175" s="18">
        <v>0</v>
      </c>
      <c r="G175" s="18">
        <v>0</v>
      </c>
      <c r="H175" t="s" s="19">
        <v>33</v>
      </c>
      <c r="I175" s="25">
        <v>10.3256</v>
      </c>
      <c r="J175" t="s" s="19">
        <v>2983</v>
      </c>
      <c r="K175" s="18">
        <v>26968</v>
      </c>
      <c r="L175" s="18">
        <v>13498</v>
      </c>
      <c r="M175" s="18">
        <v>42690</v>
      </c>
      <c r="N175" s="18">
        <v>8</v>
      </c>
      <c r="O175" s="18">
        <v>1</v>
      </c>
      <c r="P175" s="18">
        <v>13</v>
      </c>
      <c r="Q175" s="18">
        <v>12</v>
      </c>
      <c r="R175" s="18">
        <v>1</v>
      </c>
      <c r="S175" t="s" s="19">
        <v>43</v>
      </c>
      <c r="T175" s="18">
        <v>0</v>
      </c>
      <c r="U175" s="18">
        <v>0</v>
      </c>
      <c r="V175" s="18">
        <v>100000</v>
      </c>
      <c r="W175" t="s" s="19">
        <v>39</v>
      </c>
    </row>
    <row r="176" ht="20.05" customHeight="1">
      <c r="A176" t="s" s="16">
        <v>2980</v>
      </c>
      <c r="B176" t="s" s="17">
        <f>CONCATENATE($A176,C176,G176,S176,R176)</f>
        <v>2988</v>
      </c>
      <c r="C176" t="s" s="19">
        <v>37</v>
      </c>
      <c r="D176" s="18">
        <v>7</v>
      </c>
      <c r="E176" t="s" s="19">
        <v>2982</v>
      </c>
      <c r="F176" s="18">
        <v>0</v>
      </c>
      <c r="G176" s="18">
        <v>0</v>
      </c>
      <c r="H176" t="s" s="19">
        <v>33</v>
      </c>
      <c r="I176" s="25">
        <v>10.3516</v>
      </c>
      <c r="J176" t="s" s="19">
        <v>2983</v>
      </c>
      <c r="K176" s="18">
        <v>26968</v>
      </c>
      <c r="L176" s="18">
        <v>13498</v>
      </c>
      <c r="M176" s="18">
        <v>42690</v>
      </c>
      <c r="N176" s="18">
        <v>8</v>
      </c>
      <c r="O176" s="18">
        <v>1</v>
      </c>
      <c r="P176" s="18">
        <v>13</v>
      </c>
      <c r="Q176" s="18">
        <v>12</v>
      </c>
      <c r="R176" s="18">
        <v>1</v>
      </c>
      <c r="S176" t="s" s="19">
        <v>47</v>
      </c>
      <c r="T176" s="18">
        <v>0</v>
      </c>
      <c r="U176" s="18">
        <v>0</v>
      </c>
      <c r="V176" s="18">
        <v>100000</v>
      </c>
      <c r="W176" t="s" s="19">
        <v>39</v>
      </c>
    </row>
    <row r="177" ht="20.05" customHeight="1">
      <c r="A177" t="s" s="16">
        <v>2980</v>
      </c>
      <c r="B177" t="s" s="17">
        <f>CONCATENATE($A177,C177,G177,S177,R177)</f>
        <v>2989</v>
      </c>
      <c r="C177" t="s" s="19">
        <v>37</v>
      </c>
      <c r="D177" s="18">
        <v>7</v>
      </c>
      <c r="E177" t="s" s="19">
        <v>2982</v>
      </c>
      <c r="F177" s="18">
        <v>0</v>
      </c>
      <c r="G177" s="18">
        <v>0</v>
      </c>
      <c r="H177" t="s" s="19">
        <v>33</v>
      </c>
      <c r="I177" s="25">
        <v>4.19042</v>
      </c>
      <c r="J177" t="s" s="19">
        <v>2983</v>
      </c>
      <c r="K177" s="18">
        <v>26968</v>
      </c>
      <c r="L177" s="18">
        <v>13498</v>
      </c>
      <c r="M177" s="18">
        <v>42690</v>
      </c>
      <c r="N177" s="18">
        <v>8</v>
      </c>
      <c r="O177" s="18">
        <v>1</v>
      </c>
      <c r="P177" s="18">
        <v>6</v>
      </c>
      <c r="Q177" s="18">
        <v>5</v>
      </c>
      <c r="R177" s="18">
        <v>3</v>
      </c>
      <c r="S177" t="s" s="19">
        <v>38</v>
      </c>
      <c r="T177" s="18">
        <v>0</v>
      </c>
      <c r="U177" s="18">
        <v>0</v>
      </c>
      <c r="V177" s="18">
        <v>100000</v>
      </c>
      <c r="W177" t="s" s="19">
        <v>39</v>
      </c>
    </row>
    <row r="178" ht="20.05" customHeight="1">
      <c r="A178" t="s" s="16">
        <v>2980</v>
      </c>
      <c r="B178" t="s" s="17">
        <f>CONCATENATE($A178,C178,G178,S178,R178)</f>
        <v>2990</v>
      </c>
      <c r="C178" t="s" s="19">
        <v>37</v>
      </c>
      <c r="D178" s="18">
        <v>7</v>
      </c>
      <c r="E178" t="s" s="19">
        <v>2982</v>
      </c>
      <c r="F178" s="18">
        <v>0</v>
      </c>
      <c r="G178" s="18">
        <v>0</v>
      </c>
      <c r="H178" t="s" s="19">
        <v>33</v>
      </c>
      <c r="I178" s="25">
        <v>4.15562</v>
      </c>
      <c r="J178" t="s" s="19">
        <v>2983</v>
      </c>
      <c r="K178" s="18">
        <v>26968</v>
      </c>
      <c r="L178" s="18">
        <v>13498</v>
      </c>
      <c r="M178" s="18">
        <v>42690</v>
      </c>
      <c r="N178" s="18">
        <v>8</v>
      </c>
      <c r="O178" s="18">
        <v>1</v>
      </c>
      <c r="P178" s="18">
        <v>6</v>
      </c>
      <c r="Q178" s="18">
        <v>5</v>
      </c>
      <c r="R178" s="18">
        <v>3</v>
      </c>
      <c r="S178" t="s" s="19">
        <v>43</v>
      </c>
      <c r="T178" s="18">
        <v>0</v>
      </c>
      <c r="U178" s="18">
        <v>0</v>
      </c>
      <c r="V178" s="18">
        <v>100000</v>
      </c>
      <c r="W178" t="s" s="19">
        <v>39</v>
      </c>
    </row>
    <row r="179" ht="20.05" customHeight="1">
      <c r="A179" t="s" s="16">
        <v>2980</v>
      </c>
      <c r="B179" t="s" s="17">
        <f>CONCATENATE($A179,C179,G179,S179,R179)</f>
        <v>2991</v>
      </c>
      <c r="C179" t="s" s="19">
        <v>37</v>
      </c>
      <c r="D179" s="18">
        <v>7</v>
      </c>
      <c r="E179" t="s" s="19">
        <v>2982</v>
      </c>
      <c r="F179" s="18">
        <v>0</v>
      </c>
      <c r="G179" s="18">
        <v>0</v>
      </c>
      <c r="H179" t="s" s="19">
        <v>33</v>
      </c>
      <c r="I179" s="25">
        <v>4.15966</v>
      </c>
      <c r="J179" t="s" s="19">
        <v>2983</v>
      </c>
      <c r="K179" s="18">
        <v>26968</v>
      </c>
      <c r="L179" s="18">
        <v>13498</v>
      </c>
      <c r="M179" s="18">
        <v>42690</v>
      </c>
      <c r="N179" s="18">
        <v>8</v>
      </c>
      <c r="O179" s="18">
        <v>1</v>
      </c>
      <c r="P179" s="18">
        <v>6</v>
      </c>
      <c r="Q179" s="18">
        <v>5</v>
      </c>
      <c r="R179" s="18">
        <v>3</v>
      </c>
      <c r="S179" t="s" s="19">
        <v>47</v>
      </c>
      <c r="T179" s="18">
        <v>0</v>
      </c>
      <c r="U179" s="18">
        <v>0</v>
      </c>
      <c r="V179" s="18">
        <v>100000</v>
      </c>
      <c r="W179" t="s" s="19">
        <v>39</v>
      </c>
    </row>
    <row r="180" ht="20.05" customHeight="1">
      <c r="A180" t="s" s="16">
        <v>2980</v>
      </c>
      <c r="B180" t="s" s="17">
        <f>CONCATENATE($A180,C180,G180,S180,R180)</f>
        <v>2992</v>
      </c>
      <c r="C180" t="s" s="19">
        <v>37</v>
      </c>
      <c r="D180" s="18">
        <v>7</v>
      </c>
      <c r="E180" t="s" s="19">
        <v>2982</v>
      </c>
      <c r="F180" s="18">
        <v>0</v>
      </c>
      <c r="G180" s="18">
        <v>0</v>
      </c>
      <c r="H180" t="s" s="19">
        <v>33</v>
      </c>
      <c r="I180" s="25">
        <v>3.38652</v>
      </c>
      <c r="J180" t="s" s="19">
        <v>2983</v>
      </c>
      <c r="K180" s="18">
        <v>26968</v>
      </c>
      <c r="L180" s="18">
        <v>13498</v>
      </c>
      <c r="M180" s="18">
        <v>42690</v>
      </c>
      <c r="N180" s="18">
        <v>8</v>
      </c>
      <c r="O180" s="18">
        <v>1</v>
      </c>
      <c r="P180" s="18">
        <v>5</v>
      </c>
      <c r="Q180" s="18">
        <v>4</v>
      </c>
      <c r="R180" s="18">
        <v>5</v>
      </c>
      <c r="S180" t="s" s="19">
        <v>38</v>
      </c>
      <c r="T180" s="18">
        <v>0</v>
      </c>
      <c r="U180" s="18">
        <v>0</v>
      </c>
      <c r="V180" s="18">
        <v>100000</v>
      </c>
      <c r="W180" t="s" s="19">
        <v>39</v>
      </c>
    </row>
    <row r="181" ht="20.05" customHeight="1">
      <c r="A181" t="s" s="16">
        <v>2980</v>
      </c>
      <c r="B181" t="s" s="17">
        <f>CONCATENATE($A181,C181,G181,S181,R181)</f>
        <v>2993</v>
      </c>
      <c r="C181" t="s" s="19">
        <v>37</v>
      </c>
      <c r="D181" s="18">
        <v>7</v>
      </c>
      <c r="E181" t="s" s="19">
        <v>2982</v>
      </c>
      <c r="F181" s="18">
        <v>0</v>
      </c>
      <c r="G181" s="18">
        <v>0</v>
      </c>
      <c r="H181" t="s" s="19">
        <v>33</v>
      </c>
      <c r="I181" s="25">
        <v>3.39858</v>
      </c>
      <c r="J181" t="s" s="19">
        <v>2983</v>
      </c>
      <c r="K181" s="18">
        <v>26968</v>
      </c>
      <c r="L181" s="18">
        <v>13498</v>
      </c>
      <c r="M181" s="18">
        <v>42690</v>
      </c>
      <c r="N181" s="18">
        <v>8</v>
      </c>
      <c r="O181" s="18">
        <v>1</v>
      </c>
      <c r="P181" s="18">
        <v>5</v>
      </c>
      <c r="Q181" s="18">
        <v>4</v>
      </c>
      <c r="R181" s="18">
        <v>5</v>
      </c>
      <c r="S181" t="s" s="19">
        <v>43</v>
      </c>
      <c r="T181" s="18">
        <v>0</v>
      </c>
      <c r="U181" s="18">
        <v>0</v>
      </c>
      <c r="V181" s="18">
        <v>100000</v>
      </c>
      <c r="W181" t="s" s="19">
        <v>39</v>
      </c>
    </row>
    <row r="182" ht="20.05" customHeight="1">
      <c r="A182" t="s" s="16">
        <v>2980</v>
      </c>
      <c r="B182" t="s" s="17">
        <f>CONCATENATE($A182,C182,G182,S182,R182)</f>
        <v>2994</v>
      </c>
      <c r="C182" t="s" s="19">
        <v>37</v>
      </c>
      <c r="D182" s="18">
        <v>7</v>
      </c>
      <c r="E182" t="s" s="19">
        <v>2982</v>
      </c>
      <c r="F182" s="18">
        <v>0</v>
      </c>
      <c r="G182" s="18">
        <v>0</v>
      </c>
      <c r="H182" t="s" s="19">
        <v>33</v>
      </c>
      <c r="I182" s="25">
        <v>3.41218</v>
      </c>
      <c r="J182" t="s" s="19">
        <v>2983</v>
      </c>
      <c r="K182" s="18">
        <v>26968</v>
      </c>
      <c r="L182" s="18">
        <v>13498</v>
      </c>
      <c r="M182" s="18">
        <v>42690</v>
      </c>
      <c r="N182" s="18">
        <v>8</v>
      </c>
      <c r="O182" s="18">
        <v>1</v>
      </c>
      <c r="P182" s="18">
        <v>5</v>
      </c>
      <c r="Q182" s="18">
        <v>4</v>
      </c>
      <c r="R182" s="18">
        <v>5</v>
      </c>
      <c r="S182" t="s" s="19">
        <v>47</v>
      </c>
      <c r="T182" s="18">
        <v>0</v>
      </c>
      <c r="U182" s="18">
        <v>0</v>
      </c>
      <c r="V182" s="18">
        <v>100000</v>
      </c>
      <c r="W182" t="s" s="19">
        <v>39</v>
      </c>
    </row>
    <row r="183" ht="20.05" customHeight="1">
      <c r="A183" t="s" s="16">
        <v>2995</v>
      </c>
      <c r="B183" t="s" s="17">
        <f>CONCATENATE($A183,C183,G183,S183,R183)</f>
        <v>2996</v>
      </c>
      <c r="C183" t="s" s="19">
        <v>31</v>
      </c>
      <c r="D183" s="18">
        <v>7</v>
      </c>
      <c r="E183" t="s" s="19">
        <v>2812</v>
      </c>
      <c r="F183" s="18">
        <v>0</v>
      </c>
      <c r="G183" s="18">
        <v>0</v>
      </c>
      <c r="H183" t="s" s="19">
        <v>63</v>
      </c>
      <c r="I183" s="25">
        <v>1800.73</v>
      </c>
      <c r="J183" t="s" s="19">
        <v>2813</v>
      </c>
      <c r="K183" s="18">
        <v>21584</v>
      </c>
      <c r="L183" s="18">
        <v>10806</v>
      </c>
      <c r="M183" s="18">
        <v>33520</v>
      </c>
      <c r="N183" s="18">
        <v>8</v>
      </c>
      <c r="O183" s="18">
        <v>1</v>
      </c>
      <c r="P183" t="s" s="19">
        <v>35</v>
      </c>
      <c r="Q183" t="s" s="19">
        <v>35</v>
      </c>
      <c r="R183" t="s" s="19">
        <v>35</v>
      </c>
      <c r="S183" t="s" s="19">
        <v>35</v>
      </c>
      <c r="T183" t="s" s="19">
        <v>35</v>
      </c>
      <c r="U183" t="s" s="19">
        <v>35</v>
      </c>
      <c r="V183" t="s" s="19">
        <v>35</v>
      </c>
      <c r="W183" t="s" s="19">
        <v>35</v>
      </c>
    </row>
    <row r="184" ht="20.05" customHeight="1">
      <c r="A184" t="s" s="16">
        <v>2995</v>
      </c>
      <c r="B184" t="s" s="17">
        <f>CONCATENATE($A184,C184,G184,S184,R184)</f>
        <v>2997</v>
      </c>
      <c r="C184" t="s" s="19">
        <v>37</v>
      </c>
      <c r="D184" s="18">
        <v>7</v>
      </c>
      <c r="E184" t="s" s="19">
        <v>2812</v>
      </c>
      <c r="F184" s="18">
        <v>0</v>
      </c>
      <c r="G184" s="18">
        <v>1</v>
      </c>
      <c r="H184" t="s" s="19">
        <v>80</v>
      </c>
      <c r="I184" s="25">
        <v>123.962</v>
      </c>
      <c r="J184" t="s" s="19">
        <v>2813</v>
      </c>
      <c r="K184" s="18">
        <v>21609</v>
      </c>
      <c r="L184" s="18">
        <v>10831</v>
      </c>
      <c r="M184" s="18">
        <v>33570</v>
      </c>
      <c r="N184" s="18">
        <v>8</v>
      </c>
      <c r="O184" s="18">
        <v>1</v>
      </c>
      <c r="P184" s="18">
        <v>5</v>
      </c>
      <c r="Q184" s="18">
        <v>3</v>
      </c>
      <c r="R184" s="18">
        <v>3</v>
      </c>
      <c r="S184" t="s" s="19">
        <v>43</v>
      </c>
      <c r="T184" s="18">
        <v>0</v>
      </c>
      <c r="U184" s="18">
        <v>0</v>
      </c>
      <c r="V184" s="18">
        <v>100000</v>
      </c>
      <c r="W184" t="s" s="19">
        <v>55</v>
      </c>
    </row>
    <row r="185" ht="20.05" customHeight="1">
      <c r="A185" t="s" s="16">
        <v>2995</v>
      </c>
      <c r="B185" t="s" s="17">
        <f>CONCATENATE($A185,C185,G185,S185,R185)</f>
        <v>2998</v>
      </c>
      <c r="C185" t="s" s="19">
        <v>52</v>
      </c>
      <c r="D185" s="18">
        <v>7</v>
      </c>
      <c r="E185" t="s" s="19">
        <v>2812</v>
      </c>
      <c r="F185" s="18">
        <v>0</v>
      </c>
      <c r="G185" s="18">
        <v>1</v>
      </c>
      <c r="H185" t="s" s="19">
        <v>33</v>
      </c>
      <c r="I185" s="25">
        <v>51.3584</v>
      </c>
      <c r="J185" t="s" s="19">
        <v>2736</v>
      </c>
      <c r="K185" s="18">
        <v>3660</v>
      </c>
      <c r="L185" s="18">
        <v>1844</v>
      </c>
      <c r="M185" s="18">
        <v>3695</v>
      </c>
      <c r="N185" s="18">
        <v>8</v>
      </c>
      <c r="O185" s="18">
        <v>1</v>
      </c>
      <c r="P185" t="s" s="19">
        <v>35</v>
      </c>
      <c r="Q185" t="s" s="19">
        <v>35</v>
      </c>
      <c r="R185" t="s" s="19">
        <v>35</v>
      </c>
      <c r="S185" t="s" s="19">
        <v>35</v>
      </c>
      <c r="T185" t="s" s="19">
        <v>35</v>
      </c>
      <c r="U185" t="s" s="19">
        <v>35</v>
      </c>
      <c r="V185" t="s" s="19">
        <v>35</v>
      </c>
      <c r="W185" t="s" s="19">
        <v>35</v>
      </c>
    </row>
    <row r="186" ht="20.05" customHeight="1">
      <c r="A186" t="s" s="16">
        <v>2995</v>
      </c>
      <c r="B186" t="s" s="17">
        <f>CONCATENATE($A186,C186,G186,S186,R186)</f>
        <v>2999</v>
      </c>
      <c r="C186" t="s" s="19">
        <v>37</v>
      </c>
      <c r="D186" s="18">
        <v>7</v>
      </c>
      <c r="E186" t="s" s="19">
        <v>2812</v>
      </c>
      <c r="F186" s="18">
        <v>0</v>
      </c>
      <c r="G186" s="18">
        <v>0</v>
      </c>
      <c r="H186" t="s" s="19">
        <v>80</v>
      </c>
      <c r="I186" s="25">
        <v>247.801</v>
      </c>
      <c r="J186" t="s" s="19">
        <v>2817</v>
      </c>
      <c r="K186" s="18">
        <v>19988</v>
      </c>
      <c r="L186" s="18">
        <v>10008</v>
      </c>
      <c r="M186" s="18">
        <v>30467</v>
      </c>
      <c r="N186" s="18">
        <v>8</v>
      </c>
      <c r="O186" s="18">
        <v>1</v>
      </c>
      <c r="P186" s="18">
        <v>6</v>
      </c>
      <c r="Q186" s="18">
        <v>3</v>
      </c>
      <c r="R186" s="18">
        <v>1</v>
      </c>
      <c r="S186" t="s" s="19">
        <v>38</v>
      </c>
      <c r="T186" s="18">
        <v>0</v>
      </c>
      <c r="U186" s="18">
        <v>0</v>
      </c>
      <c r="V186" s="18">
        <v>100000</v>
      </c>
      <c r="W186" t="s" s="19">
        <v>39</v>
      </c>
    </row>
    <row r="187" ht="20.05" customHeight="1">
      <c r="A187" t="s" s="16">
        <v>2995</v>
      </c>
      <c r="B187" t="s" s="17">
        <f>CONCATENATE($A187,C187,G187,S187,R187)</f>
        <v>3000</v>
      </c>
      <c r="C187" t="s" s="19">
        <v>37</v>
      </c>
      <c r="D187" s="18">
        <v>7</v>
      </c>
      <c r="E187" t="s" s="19">
        <v>2812</v>
      </c>
      <c r="F187" s="18">
        <v>0</v>
      </c>
      <c r="G187" s="18">
        <v>0</v>
      </c>
      <c r="H187" t="s" s="19">
        <v>80</v>
      </c>
      <c r="I187" s="25">
        <v>674.3680000000001</v>
      </c>
      <c r="J187" t="s" s="19">
        <v>2819</v>
      </c>
      <c r="K187" s="18">
        <v>16232</v>
      </c>
      <c r="L187" s="18">
        <v>8130</v>
      </c>
      <c r="M187" s="18">
        <v>23478</v>
      </c>
      <c r="N187" s="18">
        <v>8</v>
      </c>
      <c r="O187" s="18">
        <v>1</v>
      </c>
      <c r="P187" s="18">
        <v>4</v>
      </c>
      <c r="Q187" s="18">
        <v>1</v>
      </c>
      <c r="R187" s="18">
        <v>1</v>
      </c>
      <c r="S187" t="s" s="19">
        <v>43</v>
      </c>
      <c r="T187" s="18">
        <v>0</v>
      </c>
      <c r="U187" s="18">
        <v>0</v>
      </c>
      <c r="V187" s="18">
        <v>100000</v>
      </c>
      <c r="W187" t="s" s="19">
        <v>39</v>
      </c>
    </row>
    <row r="188" ht="20.05" customHeight="1">
      <c r="A188" t="s" s="16">
        <v>2995</v>
      </c>
      <c r="B188" t="s" s="17">
        <f>CONCATENATE($A188,C188,G188,S188,R188)</f>
        <v>3001</v>
      </c>
      <c r="C188" t="s" s="19">
        <v>37</v>
      </c>
      <c r="D188" s="18">
        <v>7</v>
      </c>
      <c r="E188" t="s" s="19">
        <v>2812</v>
      </c>
      <c r="F188" s="18">
        <v>0</v>
      </c>
      <c r="G188" s="18">
        <v>0</v>
      </c>
      <c r="H188" t="s" s="19">
        <v>63</v>
      </c>
      <c r="I188" s="25">
        <v>1800.61</v>
      </c>
      <c r="J188" t="s" s="19">
        <v>2817</v>
      </c>
      <c r="K188" s="18">
        <v>19988</v>
      </c>
      <c r="L188" s="18">
        <v>10008</v>
      </c>
      <c r="M188" s="18">
        <v>30497</v>
      </c>
      <c r="N188" s="18">
        <v>8</v>
      </c>
      <c r="O188" s="18">
        <v>1</v>
      </c>
      <c r="P188" s="18">
        <v>5</v>
      </c>
      <c r="Q188" s="18">
        <v>4</v>
      </c>
      <c r="R188" s="18">
        <v>1</v>
      </c>
      <c r="S188" t="s" s="19">
        <v>47</v>
      </c>
      <c r="T188" s="18">
        <v>0</v>
      </c>
      <c r="U188" s="18">
        <v>0</v>
      </c>
      <c r="V188" s="18">
        <v>100000</v>
      </c>
      <c r="W188" t="s" s="19">
        <v>39</v>
      </c>
    </row>
    <row r="189" ht="20.05" customHeight="1">
      <c r="A189" t="s" s="16">
        <v>2995</v>
      </c>
      <c r="B189" t="s" s="17">
        <f>CONCATENATE($A189,C189,G189,S189,R189)</f>
        <v>3002</v>
      </c>
      <c r="C189" t="s" s="19">
        <v>37</v>
      </c>
      <c r="D189" s="18">
        <v>7</v>
      </c>
      <c r="E189" t="s" s="19">
        <v>2812</v>
      </c>
      <c r="F189" s="18">
        <v>0</v>
      </c>
      <c r="G189" s="18">
        <v>0</v>
      </c>
      <c r="H189" t="s" s="19">
        <v>80</v>
      </c>
      <c r="I189" s="25">
        <v>248.008</v>
      </c>
      <c r="J189" t="s" s="19">
        <v>2817</v>
      </c>
      <c r="K189" s="18">
        <v>19988</v>
      </c>
      <c r="L189" s="18">
        <v>10008</v>
      </c>
      <c r="M189" s="18">
        <v>30467</v>
      </c>
      <c r="N189" s="18">
        <v>8</v>
      </c>
      <c r="O189" s="18">
        <v>1</v>
      </c>
      <c r="P189" s="18">
        <v>4</v>
      </c>
      <c r="Q189" s="18">
        <v>1</v>
      </c>
      <c r="R189" s="18">
        <v>3</v>
      </c>
      <c r="S189" t="s" s="19">
        <v>38</v>
      </c>
      <c r="T189" s="18">
        <v>0</v>
      </c>
      <c r="U189" s="18">
        <v>0</v>
      </c>
      <c r="V189" s="18">
        <v>100000</v>
      </c>
      <c r="W189" t="s" s="19">
        <v>39</v>
      </c>
    </row>
    <row r="190" ht="20.05" customHeight="1">
      <c r="A190" t="s" s="16">
        <v>2995</v>
      </c>
      <c r="B190" t="s" s="17">
        <f>CONCATENATE($A190,C190,G190,S190,R190)</f>
        <v>3003</v>
      </c>
      <c r="C190" t="s" s="19">
        <v>37</v>
      </c>
      <c r="D190" s="18">
        <v>7</v>
      </c>
      <c r="E190" t="s" s="19">
        <v>2812</v>
      </c>
      <c r="F190" s="18">
        <v>0</v>
      </c>
      <c r="G190" s="18">
        <v>0</v>
      </c>
      <c r="H190" t="s" s="19">
        <v>63</v>
      </c>
      <c r="I190" s="25">
        <v>1800.56</v>
      </c>
      <c r="J190" t="s" s="19">
        <v>2821</v>
      </c>
      <c r="K190" s="18">
        <v>19456</v>
      </c>
      <c r="L190" s="18">
        <v>9742</v>
      </c>
      <c r="M190" s="18">
        <v>29508</v>
      </c>
      <c r="N190" s="18">
        <v>8</v>
      </c>
      <c r="O190" s="18">
        <v>1</v>
      </c>
      <c r="P190" s="18">
        <v>2</v>
      </c>
      <c r="Q190" s="18">
        <v>2</v>
      </c>
      <c r="R190" s="18">
        <v>3</v>
      </c>
      <c r="S190" t="s" s="19">
        <v>43</v>
      </c>
      <c r="T190" s="18">
        <v>0</v>
      </c>
      <c r="U190" s="18">
        <v>0</v>
      </c>
      <c r="V190" s="18">
        <v>100000</v>
      </c>
      <c r="W190" t="s" s="19">
        <v>39</v>
      </c>
    </row>
    <row r="191" ht="20.05" customHeight="1">
      <c r="A191" t="s" s="16">
        <v>2995</v>
      </c>
      <c r="B191" t="s" s="17">
        <f>CONCATENATE($A191,C191,G191,S191,R191)</f>
        <v>3004</v>
      </c>
      <c r="C191" t="s" s="19">
        <v>37</v>
      </c>
      <c r="D191" s="18">
        <v>7</v>
      </c>
      <c r="E191" t="s" s="19">
        <v>2812</v>
      </c>
      <c r="F191" s="18">
        <v>0</v>
      </c>
      <c r="G191" s="18">
        <v>0</v>
      </c>
      <c r="H191" t="s" s="19">
        <v>80</v>
      </c>
      <c r="I191" s="25">
        <v>56.8873</v>
      </c>
      <c r="J191" t="s" s="19">
        <v>2817</v>
      </c>
      <c r="K191" s="18">
        <v>19988</v>
      </c>
      <c r="L191" s="18">
        <v>10008</v>
      </c>
      <c r="M191" s="18">
        <v>30511</v>
      </c>
      <c r="N191" s="18">
        <v>8</v>
      </c>
      <c r="O191" s="18">
        <v>1</v>
      </c>
      <c r="P191" s="18">
        <v>4</v>
      </c>
      <c r="Q191" s="18">
        <v>1</v>
      </c>
      <c r="R191" s="18">
        <v>3</v>
      </c>
      <c r="S191" t="s" s="19">
        <v>47</v>
      </c>
      <c r="T191" s="18">
        <v>0</v>
      </c>
      <c r="U191" s="18">
        <v>0</v>
      </c>
      <c r="V191" s="18">
        <v>100000</v>
      </c>
      <c r="W191" t="s" s="19">
        <v>39</v>
      </c>
    </row>
    <row r="192" ht="20.05" customHeight="1">
      <c r="A192" t="s" s="16">
        <v>2995</v>
      </c>
      <c r="B192" t="s" s="17">
        <f>CONCATENATE($A192,C192,G192,S192,R192)</f>
        <v>3005</v>
      </c>
      <c r="C192" t="s" s="19">
        <v>37</v>
      </c>
      <c r="D192" s="18">
        <v>7</v>
      </c>
      <c r="E192" t="s" s="19">
        <v>2812</v>
      </c>
      <c r="F192" s="18">
        <v>0</v>
      </c>
      <c r="G192" s="18">
        <v>0</v>
      </c>
      <c r="H192" t="s" s="19">
        <v>80</v>
      </c>
      <c r="I192" s="25">
        <v>64.28400000000001</v>
      </c>
      <c r="J192" t="s" s="19">
        <v>2826</v>
      </c>
      <c r="K192" s="18">
        <v>21052</v>
      </c>
      <c r="L192" s="18">
        <v>10540</v>
      </c>
      <c r="M192" s="18">
        <v>32487</v>
      </c>
      <c r="N192" s="18">
        <v>8</v>
      </c>
      <c r="O192" s="18">
        <v>1</v>
      </c>
      <c r="P192" s="18">
        <v>4</v>
      </c>
      <c r="Q192" s="18">
        <v>1</v>
      </c>
      <c r="R192" s="18">
        <v>5</v>
      </c>
      <c r="S192" t="s" s="19">
        <v>38</v>
      </c>
      <c r="T192" s="18">
        <v>0</v>
      </c>
      <c r="U192" s="18">
        <v>0</v>
      </c>
      <c r="V192" s="18">
        <v>100000</v>
      </c>
      <c r="W192" t="s" s="19">
        <v>39</v>
      </c>
    </row>
    <row r="193" ht="20.05" customHeight="1">
      <c r="A193" t="s" s="16">
        <v>2995</v>
      </c>
      <c r="B193" t="s" s="17">
        <f>CONCATENATE($A193,C193,G193,S193,R193)</f>
        <v>3006</v>
      </c>
      <c r="C193" t="s" s="19">
        <v>37</v>
      </c>
      <c r="D193" s="18">
        <v>7</v>
      </c>
      <c r="E193" t="s" s="19">
        <v>2812</v>
      </c>
      <c r="F193" s="18">
        <v>0</v>
      </c>
      <c r="G193" s="18">
        <v>0</v>
      </c>
      <c r="H193" t="s" s="19">
        <v>80</v>
      </c>
      <c r="I193" s="25">
        <v>22.2605</v>
      </c>
      <c r="J193" t="s" s="19">
        <v>2828</v>
      </c>
      <c r="K193" s="18">
        <v>20520</v>
      </c>
      <c r="L193" s="18">
        <v>10274</v>
      </c>
      <c r="M193" s="18">
        <v>31528</v>
      </c>
      <c r="N193" s="18">
        <v>8</v>
      </c>
      <c r="O193" s="18">
        <v>1</v>
      </c>
      <c r="P193" s="18">
        <v>3</v>
      </c>
      <c r="Q193" s="18">
        <v>1</v>
      </c>
      <c r="R193" s="18">
        <v>5</v>
      </c>
      <c r="S193" t="s" s="19">
        <v>43</v>
      </c>
      <c r="T193" s="18">
        <v>0</v>
      </c>
      <c r="U193" s="18">
        <v>0</v>
      </c>
      <c r="V193" s="18">
        <v>100000</v>
      </c>
      <c r="W193" t="s" s="19">
        <v>39</v>
      </c>
    </row>
    <row r="194" ht="20.05" customHeight="1">
      <c r="A194" t="s" s="16">
        <v>2995</v>
      </c>
      <c r="B194" t="s" s="17">
        <f>CONCATENATE($A194,C194,G194,S194,R194)</f>
        <v>3007</v>
      </c>
      <c r="C194" t="s" s="19">
        <v>37</v>
      </c>
      <c r="D194" s="18">
        <v>7</v>
      </c>
      <c r="E194" t="s" s="19">
        <v>2812</v>
      </c>
      <c r="F194" s="18">
        <v>0</v>
      </c>
      <c r="G194" s="18">
        <v>0</v>
      </c>
      <c r="H194" t="s" s="19">
        <v>63</v>
      </c>
      <c r="I194" s="25">
        <v>1800.63</v>
      </c>
      <c r="J194" t="s" s="19">
        <v>2828</v>
      </c>
      <c r="K194" s="18">
        <v>20520</v>
      </c>
      <c r="L194" s="18">
        <v>10274</v>
      </c>
      <c r="M194" s="18">
        <v>31514</v>
      </c>
      <c r="N194" s="18">
        <v>8</v>
      </c>
      <c r="O194" s="18">
        <v>1</v>
      </c>
      <c r="P194" s="18">
        <v>2</v>
      </c>
      <c r="Q194" s="18">
        <v>2</v>
      </c>
      <c r="R194" s="18">
        <v>5</v>
      </c>
      <c r="S194" t="s" s="19">
        <v>47</v>
      </c>
      <c r="T194" s="18">
        <v>0</v>
      </c>
      <c r="U194" s="18">
        <v>0</v>
      </c>
      <c r="V194" s="18">
        <v>100000</v>
      </c>
      <c r="W194" t="s" s="19">
        <v>39</v>
      </c>
    </row>
    <row r="195" ht="20.05" customHeight="1">
      <c r="A195" t="s" s="16">
        <v>3008</v>
      </c>
      <c r="B195" t="s" s="17">
        <f>CONCATENATE($A195,C195,G195,S195,R195)</f>
        <v>3009</v>
      </c>
      <c r="C195" t="s" s="19">
        <v>31</v>
      </c>
      <c r="D195" s="18">
        <v>7</v>
      </c>
      <c r="E195" t="s" s="19">
        <v>2731</v>
      </c>
      <c r="F195" s="18">
        <v>0</v>
      </c>
      <c r="G195" s="18">
        <v>0</v>
      </c>
      <c r="H195" t="s" s="19">
        <v>63</v>
      </c>
      <c r="I195" s="25">
        <v>1800.83</v>
      </c>
      <c r="J195" t="s" s="19">
        <v>2732</v>
      </c>
      <c r="K195" s="18">
        <v>23060</v>
      </c>
      <c r="L195" s="18">
        <v>11544</v>
      </c>
      <c r="M195" s="18">
        <v>35199</v>
      </c>
      <c r="N195" s="18">
        <v>8</v>
      </c>
      <c r="O195" s="18">
        <v>1</v>
      </c>
      <c r="P195" t="s" s="19">
        <v>35</v>
      </c>
      <c r="Q195" t="s" s="19">
        <v>35</v>
      </c>
      <c r="R195" t="s" s="19">
        <v>35</v>
      </c>
      <c r="S195" t="s" s="19">
        <v>35</v>
      </c>
      <c r="T195" t="s" s="19">
        <v>35</v>
      </c>
      <c r="U195" t="s" s="19">
        <v>35</v>
      </c>
      <c r="V195" t="s" s="19">
        <v>35</v>
      </c>
      <c r="W195" t="s" s="19">
        <v>35</v>
      </c>
    </row>
    <row r="196" ht="20.05" customHeight="1">
      <c r="A196" t="s" s="16">
        <v>3008</v>
      </c>
      <c r="B196" t="s" s="17">
        <f>CONCATENATE($A196,C196,G196,S196,R196)</f>
        <v>3010</v>
      </c>
      <c r="C196" t="s" s="19">
        <v>37</v>
      </c>
      <c r="D196" s="18">
        <v>7</v>
      </c>
      <c r="E196" t="s" s="19">
        <v>2731</v>
      </c>
      <c r="F196" s="18">
        <v>0</v>
      </c>
      <c r="G196" s="18">
        <v>1</v>
      </c>
      <c r="H196" t="s" s="19">
        <v>63</v>
      </c>
      <c r="I196" s="25">
        <v>1800.77</v>
      </c>
      <c r="J196" t="s" s="19">
        <v>2734</v>
      </c>
      <c r="K196" s="18">
        <v>22531</v>
      </c>
      <c r="L196" s="18">
        <v>11291</v>
      </c>
      <c r="M196" s="18">
        <v>34233</v>
      </c>
      <c r="N196" s="18">
        <v>8</v>
      </c>
      <c r="O196" s="18">
        <v>1</v>
      </c>
      <c r="P196" s="18">
        <v>2</v>
      </c>
      <c r="Q196" s="18">
        <v>2</v>
      </c>
      <c r="R196" s="18">
        <v>3</v>
      </c>
      <c r="S196" t="s" s="19">
        <v>43</v>
      </c>
      <c r="T196" s="18">
        <v>0</v>
      </c>
      <c r="U196" s="18">
        <v>0</v>
      </c>
      <c r="V196" s="18">
        <v>100000</v>
      </c>
      <c r="W196" t="s" s="19">
        <v>55</v>
      </c>
    </row>
    <row r="197" ht="20.05" customHeight="1">
      <c r="A197" t="s" s="16">
        <v>3008</v>
      </c>
      <c r="B197" t="s" s="17">
        <f>CONCATENATE($A197,C197,G197,S197,R197)</f>
        <v>3011</v>
      </c>
      <c r="C197" t="s" s="19">
        <v>52</v>
      </c>
      <c r="D197" s="18">
        <v>7</v>
      </c>
      <c r="E197" t="s" s="19">
        <v>2731</v>
      </c>
      <c r="F197" s="18">
        <v>1</v>
      </c>
      <c r="G197" s="18">
        <v>1</v>
      </c>
      <c r="H197" t="s" s="19">
        <v>80</v>
      </c>
      <c r="I197" s="25">
        <v>93.63120000000001</v>
      </c>
      <c r="J197" t="s" s="19">
        <v>2736</v>
      </c>
      <c r="K197" s="18">
        <v>3784</v>
      </c>
      <c r="L197" s="18">
        <v>1906</v>
      </c>
      <c r="M197" s="18">
        <v>3800</v>
      </c>
      <c r="N197" s="18">
        <v>8</v>
      </c>
      <c r="O197" s="18">
        <v>1</v>
      </c>
      <c r="P197" t="s" s="19">
        <v>35</v>
      </c>
      <c r="Q197" t="s" s="19">
        <v>35</v>
      </c>
      <c r="R197" t="s" s="19">
        <v>35</v>
      </c>
      <c r="S197" t="s" s="19">
        <v>35</v>
      </c>
      <c r="T197" t="s" s="19">
        <v>35</v>
      </c>
      <c r="U197" t="s" s="19">
        <v>35</v>
      </c>
      <c r="V197" t="s" s="19">
        <v>35</v>
      </c>
      <c r="W197" t="s" s="19">
        <v>35</v>
      </c>
    </row>
    <row r="198" ht="20.05" customHeight="1">
      <c r="A198" t="s" s="16">
        <v>3008</v>
      </c>
      <c r="B198" t="s" s="17">
        <f>CONCATENATE($A198,C198,G198,S198,R198)</f>
        <v>3012</v>
      </c>
      <c r="C198" t="s" s="19">
        <v>37</v>
      </c>
      <c r="D198" s="18">
        <v>7</v>
      </c>
      <c r="E198" t="s" s="19">
        <v>2731</v>
      </c>
      <c r="F198" s="18">
        <v>0</v>
      </c>
      <c r="G198" s="18">
        <v>0</v>
      </c>
      <c r="H198" t="s" s="19">
        <v>63</v>
      </c>
      <c r="I198" s="25">
        <v>1800.76</v>
      </c>
      <c r="J198" t="s" s="19">
        <v>2734</v>
      </c>
      <c r="K198" s="18">
        <v>22508</v>
      </c>
      <c r="L198" s="18">
        <v>11268</v>
      </c>
      <c r="M198" s="18">
        <v>34161</v>
      </c>
      <c r="N198" s="18">
        <v>8</v>
      </c>
      <c r="O198" s="18">
        <v>1</v>
      </c>
      <c r="P198" s="18">
        <v>4</v>
      </c>
      <c r="Q198" s="18">
        <v>4</v>
      </c>
      <c r="R198" s="18">
        <v>1</v>
      </c>
      <c r="S198" t="s" s="19">
        <v>38</v>
      </c>
      <c r="T198" s="18">
        <v>0</v>
      </c>
      <c r="U198" s="18">
        <v>0</v>
      </c>
      <c r="V198" s="18">
        <v>100000</v>
      </c>
      <c r="W198" t="s" s="19">
        <v>39</v>
      </c>
    </row>
    <row r="199" ht="20.05" customHeight="1">
      <c r="A199" t="s" s="16">
        <v>3008</v>
      </c>
      <c r="B199" t="s" s="17">
        <f>CONCATENATE($A199,C199,G199,S199,R199)</f>
        <v>3013</v>
      </c>
      <c r="C199" t="s" s="19">
        <v>37</v>
      </c>
      <c r="D199" s="18">
        <v>7</v>
      </c>
      <c r="E199" t="s" s="19">
        <v>2731</v>
      </c>
      <c r="F199" s="18">
        <v>0</v>
      </c>
      <c r="G199" s="18">
        <v>0</v>
      </c>
      <c r="H199" t="s" s="19">
        <v>63</v>
      </c>
      <c r="I199" s="25">
        <v>1800.46</v>
      </c>
      <c r="J199" t="s" s="19">
        <v>2739</v>
      </c>
      <c r="K199" s="18">
        <v>17564</v>
      </c>
      <c r="L199" s="18">
        <v>8796</v>
      </c>
      <c r="M199" s="18">
        <v>25039</v>
      </c>
      <c r="N199" s="18">
        <v>8</v>
      </c>
      <c r="O199" s="18">
        <v>1</v>
      </c>
      <c r="P199" s="18">
        <v>2</v>
      </c>
      <c r="Q199" s="18">
        <v>2</v>
      </c>
      <c r="R199" s="18">
        <v>1</v>
      </c>
      <c r="S199" t="s" s="19">
        <v>43</v>
      </c>
      <c r="T199" s="18">
        <v>0</v>
      </c>
      <c r="U199" s="18">
        <v>0</v>
      </c>
      <c r="V199" s="18">
        <v>100000</v>
      </c>
      <c r="W199" t="s" s="19">
        <v>39</v>
      </c>
    </row>
    <row r="200" ht="20.05" customHeight="1">
      <c r="A200" t="s" s="16">
        <v>3008</v>
      </c>
      <c r="B200" t="s" s="17">
        <f>CONCATENATE($A200,C200,G200,S200,R200)</f>
        <v>3014</v>
      </c>
      <c r="C200" t="s" s="19">
        <v>37</v>
      </c>
      <c r="D200" s="18">
        <v>7</v>
      </c>
      <c r="E200" t="s" s="19">
        <v>2731</v>
      </c>
      <c r="F200" s="18">
        <v>0</v>
      </c>
      <c r="G200" s="18">
        <v>0</v>
      </c>
      <c r="H200" t="s" s="19">
        <v>2741</v>
      </c>
      <c r="I200" s="25">
        <v>40.1434</v>
      </c>
      <c r="J200" t="s" s="19">
        <v>2734</v>
      </c>
      <c r="K200" s="18">
        <v>22508</v>
      </c>
      <c r="L200" s="18">
        <v>11268</v>
      </c>
      <c r="M200" s="18">
        <v>34161</v>
      </c>
      <c r="N200" s="18">
        <v>8</v>
      </c>
      <c r="O200" s="18">
        <v>1</v>
      </c>
      <c r="P200" s="18">
        <v>5</v>
      </c>
      <c r="Q200" s="18">
        <v>3</v>
      </c>
      <c r="R200" s="18">
        <v>1</v>
      </c>
      <c r="S200" t="s" s="19">
        <v>47</v>
      </c>
      <c r="T200" s="18">
        <v>0</v>
      </c>
      <c r="U200" s="18">
        <v>0</v>
      </c>
      <c r="V200" s="18">
        <v>100000</v>
      </c>
      <c r="W200" t="s" s="19">
        <v>39</v>
      </c>
    </row>
    <row r="201" ht="20.05" customHeight="1">
      <c r="A201" t="s" s="16">
        <v>3008</v>
      </c>
      <c r="B201" t="s" s="17">
        <f>CONCATENATE($A201,C201,G201,S201,R201)</f>
        <v>3015</v>
      </c>
      <c r="C201" t="s" s="19">
        <v>37</v>
      </c>
      <c r="D201" s="18">
        <v>7</v>
      </c>
      <c r="E201" t="s" s="19">
        <v>2731</v>
      </c>
      <c r="F201" s="18">
        <v>0</v>
      </c>
      <c r="G201" s="18">
        <v>0</v>
      </c>
      <c r="H201" t="s" s="19">
        <v>63</v>
      </c>
      <c r="I201" s="25">
        <v>1800.76</v>
      </c>
      <c r="J201" t="s" s="19">
        <v>2734</v>
      </c>
      <c r="K201" s="18">
        <v>22508</v>
      </c>
      <c r="L201" s="18">
        <v>11268</v>
      </c>
      <c r="M201" s="18">
        <v>34161</v>
      </c>
      <c r="N201" s="18">
        <v>8</v>
      </c>
      <c r="O201" s="18">
        <v>1</v>
      </c>
      <c r="P201" s="18">
        <v>2</v>
      </c>
      <c r="Q201" s="18">
        <v>2</v>
      </c>
      <c r="R201" s="18">
        <v>3</v>
      </c>
      <c r="S201" t="s" s="19">
        <v>38</v>
      </c>
      <c r="T201" s="18">
        <v>0</v>
      </c>
      <c r="U201" s="18">
        <v>0</v>
      </c>
      <c r="V201" s="18">
        <v>100000</v>
      </c>
      <c r="W201" t="s" s="19">
        <v>39</v>
      </c>
    </row>
    <row r="202" ht="20.05" customHeight="1">
      <c r="A202" t="s" s="16">
        <v>3008</v>
      </c>
      <c r="B202" t="s" s="17">
        <f>CONCATENATE($A202,C202,G202,S202,R202)</f>
        <v>3016</v>
      </c>
      <c r="C202" t="s" s="19">
        <v>37</v>
      </c>
      <c r="D202" s="18">
        <v>7</v>
      </c>
      <c r="E202" t="s" s="19">
        <v>2731</v>
      </c>
      <c r="F202" s="18">
        <v>0</v>
      </c>
      <c r="G202" s="18">
        <v>0</v>
      </c>
      <c r="H202" t="s" s="19">
        <v>80</v>
      </c>
      <c r="I202" s="25">
        <v>8.847189999999999</v>
      </c>
      <c r="J202" t="s" s="19">
        <v>2734</v>
      </c>
      <c r="K202" s="18">
        <v>22508</v>
      </c>
      <c r="L202" s="18">
        <v>11268</v>
      </c>
      <c r="M202" s="18">
        <v>34187</v>
      </c>
      <c r="N202" s="18">
        <v>8</v>
      </c>
      <c r="O202" s="18">
        <v>1</v>
      </c>
      <c r="P202" s="18">
        <v>3</v>
      </c>
      <c r="Q202" s="18">
        <v>1</v>
      </c>
      <c r="R202" s="18">
        <v>3</v>
      </c>
      <c r="S202" t="s" s="19">
        <v>43</v>
      </c>
      <c r="T202" s="18">
        <v>0</v>
      </c>
      <c r="U202" s="18">
        <v>0</v>
      </c>
      <c r="V202" s="18">
        <v>100000</v>
      </c>
      <c r="W202" t="s" s="19">
        <v>39</v>
      </c>
    </row>
    <row r="203" ht="20.05" customHeight="1">
      <c r="A203" t="s" s="16">
        <v>3008</v>
      </c>
      <c r="B203" t="s" s="17">
        <f>CONCATENATE($A203,C203,G203,S203,R203)</f>
        <v>3017</v>
      </c>
      <c r="C203" t="s" s="19">
        <v>37</v>
      </c>
      <c r="D203" s="18">
        <v>7</v>
      </c>
      <c r="E203" t="s" s="19">
        <v>2731</v>
      </c>
      <c r="F203" s="18">
        <v>0</v>
      </c>
      <c r="G203" s="18">
        <v>0</v>
      </c>
      <c r="H203" t="s" s="19">
        <v>63</v>
      </c>
      <c r="I203" s="25">
        <v>1800.76</v>
      </c>
      <c r="J203" t="s" s="19">
        <v>2734</v>
      </c>
      <c r="K203" s="18">
        <v>22508</v>
      </c>
      <c r="L203" s="18">
        <v>11268</v>
      </c>
      <c r="M203" s="18">
        <v>34163</v>
      </c>
      <c r="N203" s="18">
        <v>8</v>
      </c>
      <c r="O203" s="18">
        <v>1</v>
      </c>
      <c r="P203" s="18">
        <v>2</v>
      </c>
      <c r="Q203" s="18">
        <v>2</v>
      </c>
      <c r="R203" s="18">
        <v>3</v>
      </c>
      <c r="S203" t="s" s="19">
        <v>47</v>
      </c>
      <c r="T203" s="18">
        <v>0</v>
      </c>
      <c r="U203" s="18">
        <v>0</v>
      </c>
      <c r="V203" s="18">
        <v>100000</v>
      </c>
      <c r="W203" t="s" s="19">
        <v>39</v>
      </c>
    </row>
    <row r="204" ht="20.05" customHeight="1">
      <c r="A204" t="s" s="16">
        <v>3008</v>
      </c>
      <c r="B204" t="s" s="17">
        <f>CONCATENATE($A204,C204,G204,S204,R204)</f>
        <v>3018</v>
      </c>
      <c r="C204" t="s" s="19">
        <v>37</v>
      </c>
      <c r="D204" s="18">
        <v>7</v>
      </c>
      <c r="E204" t="s" s="19">
        <v>2731</v>
      </c>
      <c r="F204" s="18">
        <v>0</v>
      </c>
      <c r="G204" s="18">
        <v>0</v>
      </c>
      <c r="H204" t="s" s="19">
        <v>63</v>
      </c>
      <c r="I204" s="25">
        <v>1800.8</v>
      </c>
      <c r="J204" t="s" s="19">
        <v>2732</v>
      </c>
      <c r="K204" s="18">
        <v>23060</v>
      </c>
      <c r="L204" s="18">
        <v>11544</v>
      </c>
      <c r="M204" s="18">
        <v>35199</v>
      </c>
      <c r="N204" s="18">
        <v>8</v>
      </c>
      <c r="O204" s="18">
        <v>1</v>
      </c>
      <c r="P204" s="18">
        <v>2</v>
      </c>
      <c r="Q204" s="18">
        <v>2</v>
      </c>
      <c r="R204" s="18">
        <v>5</v>
      </c>
      <c r="S204" t="s" s="19">
        <v>38</v>
      </c>
      <c r="T204" s="18">
        <v>0</v>
      </c>
      <c r="U204" s="18">
        <v>0</v>
      </c>
      <c r="V204" s="18">
        <v>100000</v>
      </c>
      <c r="W204" t="s" s="19">
        <v>39</v>
      </c>
    </row>
    <row r="205" ht="20.05" customHeight="1">
      <c r="A205" t="s" s="16">
        <v>3008</v>
      </c>
      <c r="B205" t="s" s="17">
        <f>CONCATENATE($A205,C205,G205,S205,R205)</f>
        <v>3019</v>
      </c>
      <c r="C205" t="s" s="19">
        <v>37</v>
      </c>
      <c r="D205" s="18">
        <v>7</v>
      </c>
      <c r="E205" t="s" s="19">
        <v>2731</v>
      </c>
      <c r="F205" s="18">
        <v>0</v>
      </c>
      <c r="G205" s="18">
        <v>0</v>
      </c>
      <c r="H205" t="s" s="19">
        <v>63</v>
      </c>
      <c r="I205" s="25">
        <v>1800.8</v>
      </c>
      <c r="J205" t="s" s="19">
        <v>2732</v>
      </c>
      <c r="K205" s="18">
        <v>23060</v>
      </c>
      <c r="L205" s="18">
        <v>11544</v>
      </c>
      <c r="M205" s="18">
        <v>35199</v>
      </c>
      <c r="N205" s="18">
        <v>8</v>
      </c>
      <c r="O205" s="18">
        <v>1</v>
      </c>
      <c r="P205" s="18">
        <v>2</v>
      </c>
      <c r="Q205" s="18">
        <v>2</v>
      </c>
      <c r="R205" s="18">
        <v>5</v>
      </c>
      <c r="S205" t="s" s="19">
        <v>43</v>
      </c>
      <c r="T205" s="18">
        <v>0</v>
      </c>
      <c r="U205" s="18">
        <v>0</v>
      </c>
      <c r="V205" s="18">
        <v>100000</v>
      </c>
      <c r="W205" t="s" s="19">
        <v>39</v>
      </c>
    </row>
    <row r="206" ht="20.05" customHeight="1">
      <c r="A206" t="s" s="16">
        <v>3008</v>
      </c>
      <c r="B206" t="s" s="17">
        <f>CONCATENATE($A206,C206,G206,S206,R206)</f>
        <v>3020</v>
      </c>
      <c r="C206" t="s" s="19">
        <v>37</v>
      </c>
      <c r="D206" s="18">
        <v>7</v>
      </c>
      <c r="E206" t="s" s="19">
        <v>2731</v>
      </c>
      <c r="F206" s="18">
        <v>1</v>
      </c>
      <c r="G206" s="18">
        <v>0</v>
      </c>
      <c r="H206" t="s" s="19">
        <v>80</v>
      </c>
      <c r="I206" s="25">
        <v>72.5185</v>
      </c>
      <c r="J206" t="s" s="19">
        <v>2732</v>
      </c>
      <c r="K206" s="18">
        <v>23060</v>
      </c>
      <c r="L206" s="18">
        <v>11544</v>
      </c>
      <c r="M206" s="18">
        <v>35199</v>
      </c>
      <c r="N206" s="18">
        <v>8</v>
      </c>
      <c r="O206" s="18">
        <v>1</v>
      </c>
      <c r="P206" s="18">
        <v>3</v>
      </c>
      <c r="Q206" s="18">
        <v>1</v>
      </c>
      <c r="R206" s="18">
        <v>5</v>
      </c>
      <c r="S206" t="s" s="19">
        <v>47</v>
      </c>
      <c r="T206" s="18">
        <v>0</v>
      </c>
      <c r="U206" s="18">
        <v>0</v>
      </c>
      <c r="V206" s="18">
        <v>100000</v>
      </c>
      <c r="W206" t="s" s="19">
        <v>39</v>
      </c>
    </row>
    <row r="207" ht="20.05" customHeight="1">
      <c r="A207" t="s" s="16">
        <v>3021</v>
      </c>
      <c r="B207" t="s" s="17">
        <f>CONCATENATE($A207,C207,G207,S207,R207)</f>
        <v>3022</v>
      </c>
      <c r="C207" t="s" s="19">
        <v>31</v>
      </c>
      <c r="D207" s="18">
        <v>7</v>
      </c>
      <c r="E207" t="s" s="19">
        <v>2889</v>
      </c>
      <c r="F207" s="18">
        <v>1</v>
      </c>
      <c r="G207" s="18">
        <v>0</v>
      </c>
      <c r="H207" t="s" s="19">
        <v>80</v>
      </c>
      <c r="I207" s="25">
        <v>634.302</v>
      </c>
      <c r="J207" t="s" s="19">
        <v>2890</v>
      </c>
      <c r="K207" s="18">
        <v>26208</v>
      </c>
      <c r="L207" s="18">
        <v>13118</v>
      </c>
      <c r="M207" s="18">
        <v>41418</v>
      </c>
      <c r="N207" s="18">
        <v>8</v>
      </c>
      <c r="O207" s="18">
        <v>1</v>
      </c>
      <c r="P207" t="s" s="19">
        <v>35</v>
      </c>
      <c r="Q207" t="s" s="19">
        <v>35</v>
      </c>
      <c r="R207" t="s" s="19">
        <v>35</v>
      </c>
      <c r="S207" t="s" s="19">
        <v>35</v>
      </c>
      <c r="T207" t="s" s="19">
        <v>35</v>
      </c>
      <c r="U207" t="s" s="19">
        <v>35</v>
      </c>
      <c r="V207" t="s" s="19">
        <v>35</v>
      </c>
      <c r="W207" t="s" s="19">
        <v>35</v>
      </c>
    </row>
    <row r="208" ht="20.05" customHeight="1">
      <c r="A208" t="s" s="16">
        <v>3021</v>
      </c>
      <c r="B208" t="s" s="17">
        <f>CONCATENATE($A208,C208,G208,S208,R208)</f>
        <v>3023</v>
      </c>
      <c r="C208" t="s" s="19">
        <v>37</v>
      </c>
      <c r="D208" s="18">
        <v>7</v>
      </c>
      <c r="E208" t="s" s="19">
        <v>2889</v>
      </c>
      <c r="F208" s="18">
        <v>0</v>
      </c>
      <c r="G208" s="18">
        <v>1</v>
      </c>
      <c r="H208" t="s" s="19">
        <v>63</v>
      </c>
      <c r="I208" s="25">
        <v>1800.71</v>
      </c>
      <c r="J208" t="s" s="19">
        <v>2892</v>
      </c>
      <c r="K208" s="18">
        <v>21857</v>
      </c>
      <c r="L208" s="18">
        <v>10953</v>
      </c>
      <c r="M208" s="18">
        <v>33241</v>
      </c>
      <c r="N208" s="18">
        <v>8</v>
      </c>
      <c r="O208" s="18">
        <v>1</v>
      </c>
      <c r="P208" s="18">
        <v>2</v>
      </c>
      <c r="Q208" s="18">
        <v>2</v>
      </c>
      <c r="R208" s="18">
        <v>3</v>
      </c>
      <c r="S208" t="s" s="19">
        <v>43</v>
      </c>
      <c r="T208" s="18">
        <v>0</v>
      </c>
      <c r="U208" s="18">
        <v>0</v>
      </c>
      <c r="V208" s="18">
        <v>100000</v>
      </c>
      <c r="W208" t="s" s="19">
        <v>55</v>
      </c>
    </row>
    <row r="209" ht="20.05" customHeight="1">
      <c r="A209" t="s" s="16">
        <v>3021</v>
      </c>
      <c r="B209" t="s" s="17">
        <f>CONCATENATE($A209,C209,G209,S209,R209)</f>
        <v>3024</v>
      </c>
      <c r="C209" t="s" s="19">
        <v>52</v>
      </c>
      <c r="D209" s="18">
        <v>7</v>
      </c>
      <c r="E209" t="s" s="19">
        <v>2889</v>
      </c>
      <c r="F209" s="18">
        <v>1</v>
      </c>
      <c r="G209" s="18">
        <v>1</v>
      </c>
      <c r="H209" t="s" s="19">
        <v>80</v>
      </c>
      <c r="I209" s="25">
        <v>101.561</v>
      </c>
      <c r="J209" t="s" s="19">
        <v>2736</v>
      </c>
      <c r="K209" s="18">
        <v>4132</v>
      </c>
      <c r="L209" s="18">
        <v>2080</v>
      </c>
      <c r="M209" s="18">
        <v>4151</v>
      </c>
      <c r="N209" s="18">
        <v>8</v>
      </c>
      <c r="O209" s="18">
        <v>1</v>
      </c>
      <c r="P209" t="s" s="19">
        <v>35</v>
      </c>
      <c r="Q209" t="s" s="19">
        <v>35</v>
      </c>
      <c r="R209" t="s" s="19">
        <v>35</v>
      </c>
      <c r="S209" t="s" s="19">
        <v>35</v>
      </c>
      <c r="T209" t="s" s="19">
        <v>35</v>
      </c>
      <c r="U209" t="s" s="19">
        <v>35</v>
      </c>
      <c r="V209" t="s" s="19">
        <v>35</v>
      </c>
      <c r="W209" t="s" s="19">
        <v>35</v>
      </c>
    </row>
    <row r="210" ht="20.05" customHeight="1">
      <c r="A210" t="s" s="16">
        <v>3021</v>
      </c>
      <c r="B210" t="s" s="17">
        <f>CONCATENATE($A210,C210,G210,S210,R210)</f>
        <v>3025</v>
      </c>
      <c r="C210" t="s" s="19">
        <v>37</v>
      </c>
      <c r="D210" s="18">
        <v>7</v>
      </c>
      <c r="E210" t="s" s="19">
        <v>2889</v>
      </c>
      <c r="F210" s="18">
        <v>0</v>
      </c>
      <c r="G210" s="18">
        <v>0</v>
      </c>
      <c r="H210" t="s" s="19">
        <v>63</v>
      </c>
      <c r="I210" s="25">
        <v>1800.79</v>
      </c>
      <c r="J210" t="s" s="19">
        <v>2895</v>
      </c>
      <c r="K210" s="18">
        <v>23084</v>
      </c>
      <c r="L210" s="18">
        <v>11556</v>
      </c>
      <c r="M210" s="18">
        <v>35465</v>
      </c>
      <c r="N210" s="18">
        <v>8</v>
      </c>
      <c r="O210" s="18">
        <v>1</v>
      </c>
      <c r="P210" s="18">
        <v>5</v>
      </c>
      <c r="Q210" s="18">
        <v>4</v>
      </c>
      <c r="R210" s="18">
        <v>1</v>
      </c>
      <c r="S210" t="s" s="19">
        <v>38</v>
      </c>
      <c r="T210" s="18">
        <v>0</v>
      </c>
      <c r="U210" s="18">
        <v>0</v>
      </c>
      <c r="V210" s="18">
        <v>100000</v>
      </c>
      <c r="W210" t="s" s="19">
        <v>39</v>
      </c>
    </row>
    <row r="211" ht="20.05" customHeight="1">
      <c r="A211" t="s" s="16">
        <v>3021</v>
      </c>
      <c r="B211" t="s" s="17">
        <f>CONCATENATE($A211,C211,G211,S211,R211)</f>
        <v>3026</v>
      </c>
      <c r="C211" t="s" s="19">
        <v>37</v>
      </c>
      <c r="D211" s="18">
        <v>7</v>
      </c>
      <c r="E211" t="s" s="19">
        <v>2889</v>
      </c>
      <c r="F211" s="18">
        <v>1</v>
      </c>
      <c r="G211" s="18">
        <v>0</v>
      </c>
      <c r="H211" t="s" s="19">
        <v>80</v>
      </c>
      <c r="I211" s="25">
        <v>1.81931</v>
      </c>
      <c r="J211" t="s" s="19">
        <v>2757</v>
      </c>
      <c r="K211" s="18">
        <v>16988</v>
      </c>
      <c r="L211" s="18">
        <v>8508</v>
      </c>
      <c r="M211" s="18">
        <v>24079</v>
      </c>
      <c r="N211" s="18">
        <v>8</v>
      </c>
      <c r="O211" s="18">
        <v>1</v>
      </c>
      <c r="P211" s="18">
        <v>3</v>
      </c>
      <c r="Q211" s="18">
        <v>1</v>
      </c>
      <c r="R211" s="18">
        <v>1</v>
      </c>
      <c r="S211" t="s" s="19">
        <v>43</v>
      </c>
      <c r="T211" s="18">
        <v>0</v>
      </c>
      <c r="U211" s="18">
        <v>0</v>
      </c>
      <c r="V211" s="18">
        <v>100000</v>
      </c>
      <c r="W211" t="s" s="19">
        <v>39</v>
      </c>
    </row>
    <row r="212" ht="20.05" customHeight="1">
      <c r="A212" t="s" s="16">
        <v>3021</v>
      </c>
      <c r="B212" t="s" s="17">
        <f>CONCATENATE($A212,C212,G212,S212,R212)</f>
        <v>3027</v>
      </c>
      <c r="C212" t="s" s="19">
        <v>37</v>
      </c>
      <c r="D212" s="18">
        <v>7</v>
      </c>
      <c r="E212" t="s" s="19">
        <v>2889</v>
      </c>
      <c r="F212" s="18">
        <v>1</v>
      </c>
      <c r="G212" s="18">
        <v>0</v>
      </c>
      <c r="H212" t="s" s="19">
        <v>80</v>
      </c>
      <c r="I212" s="25">
        <v>21.922</v>
      </c>
      <c r="J212" t="s" s="19">
        <v>3028</v>
      </c>
      <c r="K212" s="18">
        <v>18828</v>
      </c>
      <c r="L212" s="18">
        <v>9428</v>
      </c>
      <c r="M212" s="18">
        <v>27523</v>
      </c>
      <c r="N212" s="18">
        <v>8</v>
      </c>
      <c r="O212" s="18">
        <v>1</v>
      </c>
      <c r="P212" s="18">
        <v>4</v>
      </c>
      <c r="Q212" s="18">
        <v>1</v>
      </c>
      <c r="R212" s="18">
        <v>1</v>
      </c>
      <c r="S212" t="s" s="19">
        <v>47</v>
      </c>
      <c r="T212" s="18">
        <v>0</v>
      </c>
      <c r="U212" s="18">
        <v>0</v>
      </c>
      <c r="V212" s="18">
        <v>100000</v>
      </c>
      <c r="W212" t="s" s="19">
        <v>39</v>
      </c>
    </row>
    <row r="213" ht="20.05" customHeight="1">
      <c r="A213" t="s" s="16">
        <v>3021</v>
      </c>
      <c r="B213" t="s" s="17">
        <f>CONCATENATE($A213,C213,G213,S213,R213)</f>
        <v>3029</v>
      </c>
      <c r="C213" t="s" s="19">
        <v>37</v>
      </c>
      <c r="D213" s="18">
        <v>7</v>
      </c>
      <c r="E213" t="s" s="19">
        <v>2889</v>
      </c>
      <c r="F213" s="18">
        <v>0</v>
      </c>
      <c r="G213" s="18">
        <v>0</v>
      </c>
      <c r="H213" t="s" s="19">
        <v>63</v>
      </c>
      <c r="I213" s="25">
        <v>1800.8</v>
      </c>
      <c r="J213" t="s" s="19">
        <v>2895</v>
      </c>
      <c r="K213" s="18">
        <v>23084</v>
      </c>
      <c r="L213" s="18">
        <v>11556</v>
      </c>
      <c r="M213" s="18">
        <v>35465</v>
      </c>
      <c r="N213" s="18">
        <v>8</v>
      </c>
      <c r="O213" s="18">
        <v>1</v>
      </c>
      <c r="P213" s="18">
        <v>3</v>
      </c>
      <c r="Q213" s="18">
        <v>2</v>
      </c>
      <c r="R213" s="18">
        <v>3</v>
      </c>
      <c r="S213" t="s" s="19">
        <v>38</v>
      </c>
      <c r="T213" s="18">
        <v>0</v>
      </c>
      <c r="U213" s="18">
        <v>0</v>
      </c>
      <c r="V213" s="18">
        <v>100000</v>
      </c>
      <c r="W213" t="s" s="19">
        <v>39</v>
      </c>
    </row>
    <row r="214" ht="20.05" customHeight="1">
      <c r="A214" t="s" s="16">
        <v>3021</v>
      </c>
      <c r="B214" t="s" s="17">
        <f>CONCATENATE($A214,C214,G214,S214,R214)</f>
        <v>3030</v>
      </c>
      <c r="C214" t="s" s="19">
        <v>37</v>
      </c>
      <c r="D214" s="18">
        <v>7</v>
      </c>
      <c r="E214" t="s" s="19">
        <v>2889</v>
      </c>
      <c r="F214" s="18">
        <v>0</v>
      </c>
      <c r="G214" s="18">
        <v>0</v>
      </c>
      <c r="H214" t="s" s="19">
        <v>63</v>
      </c>
      <c r="I214" s="25">
        <v>1800.7</v>
      </c>
      <c r="J214" t="s" s="19">
        <v>2892</v>
      </c>
      <c r="K214" s="18">
        <v>21836</v>
      </c>
      <c r="L214" s="18">
        <v>10932</v>
      </c>
      <c r="M214" s="18">
        <v>33199</v>
      </c>
      <c r="N214" s="18">
        <v>8</v>
      </c>
      <c r="O214" s="18">
        <v>1</v>
      </c>
      <c r="P214" s="18">
        <v>2</v>
      </c>
      <c r="Q214" s="18">
        <v>2</v>
      </c>
      <c r="R214" s="18">
        <v>3</v>
      </c>
      <c r="S214" t="s" s="19">
        <v>43</v>
      </c>
      <c r="T214" s="18">
        <v>0</v>
      </c>
      <c r="U214" s="18">
        <v>0</v>
      </c>
      <c r="V214" s="18">
        <v>100000</v>
      </c>
      <c r="W214" t="s" s="19">
        <v>39</v>
      </c>
    </row>
    <row r="215" ht="20.05" customHeight="1">
      <c r="A215" t="s" s="16">
        <v>3021</v>
      </c>
      <c r="B215" t="s" s="17">
        <f>CONCATENATE($A215,C215,G215,S215,R215)</f>
        <v>3031</v>
      </c>
      <c r="C215" t="s" s="19">
        <v>37</v>
      </c>
      <c r="D215" s="18">
        <v>7</v>
      </c>
      <c r="E215" t="s" s="19">
        <v>2889</v>
      </c>
      <c r="F215" s="18">
        <v>1</v>
      </c>
      <c r="G215" s="18">
        <v>0</v>
      </c>
      <c r="H215" t="s" s="19">
        <v>80</v>
      </c>
      <c r="I215" s="25">
        <v>47.9743</v>
      </c>
      <c r="J215" t="s" s="19">
        <v>3032</v>
      </c>
      <c r="K215" s="18">
        <v>22464</v>
      </c>
      <c r="L215" s="18">
        <v>11246</v>
      </c>
      <c r="M215" s="18">
        <v>34354</v>
      </c>
      <c r="N215" s="18">
        <v>8</v>
      </c>
      <c r="O215" s="18">
        <v>1</v>
      </c>
      <c r="P215" s="18">
        <v>4</v>
      </c>
      <c r="Q215" s="18">
        <v>1</v>
      </c>
      <c r="R215" s="18">
        <v>3</v>
      </c>
      <c r="S215" t="s" s="19">
        <v>47</v>
      </c>
      <c r="T215" s="18">
        <v>0</v>
      </c>
      <c r="U215" s="18">
        <v>0</v>
      </c>
      <c r="V215" s="18">
        <v>100000</v>
      </c>
      <c r="W215" t="s" s="19">
        <v>39</v>
      </c>
    </row>
    <row r="216" ht="20.05" customHeight="1">
      <c r="A216" t="s" s="16">
        <v>3021</v>
      </c>
      <c r="B216" t="s" s="17">
        <f>CONCATENATE($A216,C216,G216,S216,R216)</f>
        <v>3033</v>
      </c>
      <c r="C216" t="s" s="19">
        <v>37</v>
      </c>
      <c r="D216" s="18">
        <v>7</v>
      </c>
      <c r="E216" t="s" s="19">
        <v>2889</v>
      </c>
      <c r="F216" s="18">
        <v>0</v>
      </c>
      <c r="G216" s="18">
        <v>0</v>
      </c>
      <c r="H216" t="s" s="19">
        <v>63</v>
      </c>
      <c r="I216" s="25">
        <v>1800.89</v>
      </c>
      <c r="J216" t="s" s="19">
        <v>2903</v>
      </c>
      <c r="K216" s="18">
        <v>24332</v>
      </c>
      <c r="L216" s="18">
        <v>12180</v>
      </c>
      <c r="M216" s="18">
        <v>37815</v>
      </c>
      <c r="N216" s="18">
        <v>8</v>
      </c>
      <c r="O216" s="18">
        <v>1</v>
      </c>
      <c r="P216" s="18">
        <v>2</v>
      </c>
      <c r="Q216" s="18">
        <v>2</v>
      </c>
      <c r="R216" s="18">
        <v>5</v>
      </c>
      <c r="S216" t="s" s="19">
        <v>38</v>
      </c>
      <c r="T216" s="18">
        <v>0</v>
      </c>
      <c r="U216" s="18">
        <v>0</v>
      </c>
      <c r="V216" s="18">
        <v>100000</v>
      </c>
      <c r="W216" t="s" s="19">
        <v>39</v>
      </c>
    </row>
    <row r="217" ht="20.05" customHeight="1">
      <c r="A217" t="s" s="16">
        <v>3021</v>
      </c>
      <c r="B217" t="s" s="17">
        <f>CONCATENATE($A217,C217,G217,S217,R217)</f>
        <v>3034</v>
      </c>
      <c r="C217" t="s" s="19">
        <v>37</v>
      </c>
      <c r="D217" s="18">
        <v>7</v>
      </c>
      <c r="E217" t="s" s="19">
        <v>2889</v>
      </c>
      <c r="F217" s="18">
        <v>0</v>
      </c>
      <c r="G217" s="18">
        <v>0</v>
      </c>
      <c r="H217" t="s" s="19">
        <v>63</v>
      </c>
      <c r="I217" s="25">
        <v>1800.89</v>
      </c>
      <c r="J217" t="s" s="19">
        <v>2903</v>
      </c>
      <c r="K217" s="18">
        <v>24332</v>
      </c>
      <c r="L217" s="18">
        <v>12180</v>
      </c>
      <c r="M217" s="18">
        <v>37913</v>
      </c>
      <c r="N217" s="18">
        <v>8</v>
      </c>
      <c r="O217" s="18">
        <v>1</v>
      </c>
      <c r="P217" s="18">
        <v>2</v>
      </c>
      <c r="Q217" s="18">
        <v>2</v>
      </c>
      <c r="R217" s="18">
        <v>5</v>
      </c>
      <c r="S217" t="s" s="19">
        <v>43</v>
      </c>
      <c r="T217" s="18">
        <v>0</v>
      </c>
      <c r="U217" s="18">
        <v>0</v>
      </c>
      <c r="V217" s="18">
        <v>100000</v>
      </c>
      <c r="W217" t="s" s="19">
        <v>39</v>
      </c>
    </row>
    <row r="218" ht="20.05" customHeight="1">
      <c r="A218" t="s" s="16">
        <v>3021</v>
      </c>
      <c r="B218" t="s" s="17">
        <f>CONCATENATE($A218,C218,G218,S218,R218)</f>
        <v>3035</v>
      </c>
      <c r="C218" t="s" s="19">
        <v>37</v>
      </c>
      <c r="D218" s="18">
        <v>7</v>
      </c>
      <c r="E218" t="s" s="19">
        <v>2889</v>
      </c>
      <c r="F218" s="18">
        <v>0</v>
      </c>
      <c r="G218" s="18">
        <v>0</v>
      </c>
      <c r="H218" t="s" s="19">
        <v>63</v>
      </c>
      <c r="I218" s="25">
        <v>1800.88</v>
      </c>
      <c r="J218" t="s" s="19">
        <v>2903</v>
      </c>
      <c r="K218" s="18">
        <v>24332</v>
      </c>
      <c r="L218" s="18">
        <v>12180</v>
      </c>
      <c r="M218" s="18">
        <v>37857</v>
      </c>
      <c r="N218" s="18">
        <v>8</v>
      </c>
      <c r="O218" s="18">
        <v>1</v>
      </c>
      <c r="P218" s="18">
        <v>2</v>
      </c>
      <c r="Q218" s="18">
        <v>2</v>
      </c>
      <c r="R218" s="18">
        <v>5</v>
      </c>
      <c r="S218" t="s" s="19">
        <v>47</v>
      </c>
      <c r="T218" s="18">
        <v>0</v>
      </c>
      <c r="U218" s="18">
        <v>0</v>
      </c>
      <c r="V218" s="18">
        <v>100000</v>
      </c>
      <c r="W218" t="s" s="19">
        <v>39</v>
      </c>
    </row>
    <row r="219" ht="20.05" customHeight="1">
      <c r="A219" t="s" s="16">
        <v>3036</v>
      </c>
      <c r="B219" t="s" s="17">
        <f>CONCATENATE($A219,C219,G219,S219,R219)</f>
        <v>3037</v>
      </c>
      <c r="C219" t="s" s="19">
        <v>31</v>
      </c>
      <c r="D219" s="18">
        <v>7</v>
      </c>
      <c r="E219" t="s" s="19">
        <v>2871</v>
      </c>
      <c r="F219" s="18">
        <v>0</v>
      </c>
      <c r="G219" s="18">
        <v>0</v>
      </c>
      <c r="H219" t="s" s="19">
        <v>63</v>
      </c>
      <c r="I219" s="25">
        <v>1800.71</v>
      </c>
      <c r="J219" t="s" s="19">
        <v>2872</v>
      </c>
      <c r="K219" s="18">
        <v>21492</v>
      </c>
      <c r="L219" s="18">
        <v>10760</v>
      </c>
      <c r="M219" s="18">
        <v>32171</v>
      </c>
      <c r="N219" s="18">
        <v>8</v>
      </c>
      <c r="O219" s="18">
        <v>1</v>
      </c>
      <c r="P219" t="s" s="19">
        <v>35</v>
      </c>
      <c r="Q219" t="s" s="19">
        <v>35</v>
      </c>
      <c r="R219" t="s" s="19">
        <v>35</v>
      </c>
      <c r="S219" t="s" s="19">
        <v>35</v>
      </c>
      <c r="T219" t="s" s="19">
        <v>35</v>
      </c>
      <c r="U219" t="s" s="19">
        <v>35</v>
      </c>
      <c r="V219" t="s" s="19">
        <v>35</v>
      </c>
      <c r="W219" t="s" s="19">
        <v>35</v>
      </c>
    </row>
    <row r="220" ht="20.05" customHeight="1">
      <c r="A220" t="s" s="16">
        <v>3036</v>
      </c>
      <c r="B220" t="s" s="17">
        <f>CONCATENATE($A220,C220,G220,S220,R220)</f>
        <v>3038</v>
      </c>
      <c r="C220" t="s" s="19">
        <v>37</v>
      </c>
      <c r="D220" s="18">
        <v>7</v>
      </c>
      <c r="E220" t="s" s="19">
        <v>2871</v>
      </c>
      <c r="F220" s="18">
        <v>0</v>
      </c>
      <c r="G220" s="18">
        <v>1</v>
      </c>
      <c r="H220" t="s" s="19">
        <v>63</v>
      </c>
      <c r="I220" s="25">
        <v>1800.66</v>
      </c>
      <c r="J220" t="s" s="19">
        <v>2874</v>
      </c>
      <c r="K220" s="18">
        <v>20956</v>
      </c>
      <c r="L220" s="18">
        <v>10502</v>
      </c>
      <c r="M220" s="18">
        <v>31192</v>
      </c>
      <c r="N220" s="18">
        <v>8</v>
      </c>
      <c r="O220" s="18">
        <v>1</v>
      </c>
      <c r="P220" s="18">
        <v>2</v>
      </c>
      <c r="Q220" s="18">
        <v>2</v>
      </c>
      <c r="R220" s="18">
        <v>3</v>
      </c>
      <c r="S220" t="s" s="19">
        <v>43</v>
      </c>
      <c r="T220" s="18">
        <v>0</v>
      </c>
      <c r="U220" s="18">
        <v>0</v>
      </c>
      <c r="V220" s="18">
        <v>100000</v>
      </c>
      <c r="W220" t="s" s="19">
        <v>55</v>
      </c>
    </row>
    <row r="221" ht="20.05" customHeight="1">
      <c r="A221" t="s" s="16">
        <v>3036</v>
      </c>
      <c r="B221" t="s" s="17">
        <f>CONCATENATE($A221,C221,G221,S221,R221)</f>
        <v>3039</v>
      </c>
      <c r="C221" t="s" s="19">
        <v>52</v>
      </c>
      <c r="D221" s="18">
        <v>7</v>
      </c>
      <c r="E221" t="s" s="19">
        <v>2871</v>
      </c>
      <c r="F221" s="18">
        <v>0</v>
      </c>
      <c r="G221" s="18">
        <v>1</v>
      </c>
      <c r="H221" t="s" s="19">
        <v>33</v>
      </c>
      <c r="I221" s="25">
        <v>32.766</v>
      </c>
      <c r="J221" t="s" s="19">
        <v>2736</v>
      </c>
      <c r="K221" s="18">
        <v>3804</v>
      </c>
      <c r="L221" s="18">
        <v>1916</v>
      </c>
      <c r="M221" s="18">
        <v>3789</v>
      </c>
      <c r="N221" s="18">
        <v>8</v>
      </c>
      <c r="O221" s="18">
        <v>1</v>
      </c>
      <c r="P221" t="s" s="19">
        <v>35</v>
      </c>
      <c r="Q221" t="s" s="19">
        <v>35</v>
      </c>
      <c r="R221" t="s" s="19">
        <v>35</v>
      </c>
      <c r="S221" t="s" s="19">
        <v>35</v>
      </c>
      <c r="T221" t="s" s="19">
        <v>35</v>
      </c>
      <c r="U221" t="s" s="19">
        <v>35</v>
      </c>
      <c r="V221" t="s" s="19">
        <v>35</v>
      </c>
      <c r="W221" t="s" s="19">
        <v>35</v>
      </c>
    </row>
    <row r="222" ht="20.05" customHeight="1">
      <c r="A222" t="s" s="16">
        <v>3036</v>
      </c>
      <c r="B222" t="s" s="17">
        <f>CONCATENATE($A222,C222,G222,S222,R222)</f>
        <v>3040</v>
      </c>
      <c r="C222" t="s" s="19">
        <v>37</v>
      </c>
      <c r="D222" s="18">
        <v>7</v>
      </c>
      <c r="E222" t="s" s="19">
        <v>2871</v>
      </c>
      <c r="F222" s="18">
        <v>0</v>
      </c>
      <c r="G222" s="18">
        <v>0</v>
      </c>
      <c r="H222" t="s" s="19">
        <v>80</v>
      </c>
      <c r="I222" s="25">
        <v>163.132</v>
      </c>
      <c r="J222" t="s" s="19">
        <v>2874</v>
      </c>
      <c r="K222" s="18">
        <v>20936</v>
      </c>
      <c r="L222" s="18">
        <v>10482</v>
      </c>
      <c r="M222" s="18">
        <v>31126</v>
      </c>
      <c r="N222" s="18">
        <v>8</v>
      </c>
      <c r="O222" s="18">
        <v>1</v>
      </c>
      <c r="P222" s="18">
        <v>5</v>
      </c>
      <c r="Q222" s="18">
        <v>3</v>
      </c>
      <c r="R222" s="18">
        <v>1</v>
      </c>
      <c r="S222" t="s" s="19">
        <v>38</v>
      </c>
      <c r="T222" s="18">
        <v>0</v>
      </c>
      <c r="U222" s="18">
        <v>0</v>
      </c>
      <c r="V222" s="18">
        <v>100000</v>
      </c>
      <c r="W222" t="s" s="19">
        <v>39</v>
      </c>
    </row>
    <row r="223" ht="20.05" customHeight="1">
      <c r="A223" t="s" s="16">
        <v>3036</v>
      </c>
      <c r="B223" t="s" s="17">
        <f>CONCATENATE($A223,C223,G223,S223,R223)</f>
        <v>3041</v>
      </c>
      <c r="C223" t="s" s="19">
        <v>37</v>
      </c>
      <c r="D223" s="18">
        <v>7</v>
      </c>
      <c r="E223" t="s" s="19">
        <v>2871</v>
      </c>
      <c r="F223" s="18">
        <v>0</v>
      </c>
      <c r="G223" s="18">
        <v>0</v>
      </c>
      <c r="H223" t="s" s="19">
        <v>80</v>
      </c>
      <c r="I223" s="25">
        <v>14.1252</v>
      </c>
      <c r="J223" t="s" s="19">
        <v>2878</v>
      </c>
      <c r="K223" s="18">
        <v>18244</v>
      </c>
      <c r="L223" s="18">
        <v>9136</v>
      </c>
      <c r="M223" s="18">
        <v>26197</v>
      </c>
      <c r="N223" s="18">
        <v>8</v>
      </c>
      <c r="O223" s="18">
        <v>1</v>
      </c>
      <c r="P223" s="18">
        <v>4</v>
      </c>
      <c r="Q223" s="18">
        <v>1</v>
      </c>
      <c r="R223" s="18">
        <v>1</v>
      </c>
      <c r="S223" t="s" s="19">
        <v>43</v>
      </c>
      <c r="T223" s="18">
        <v>0</v>
      </c>
      <c r="U223" s="18">
        <v>0</v>
      </c>
      <c r="V223" s="18">
        <v>100000</v>
      </c>
      <c r="W223" t="s" s="19">
        <v>39</v>
      </c>
    </row>
    <row r="224" ht="20.05" customHeight="1">
      <c r="A224" t="s" s="16">
        <v>3036</v>
      </c>
      <c r="B224" t="s" s="17">
        <f>CONCATENATE($A224,C224,G224,S224,R224)</f>
        <v>3042</v>
      </c>
      <c r="C224" t="s" s="19">
        <v>37</v>
      </c>
      <c r="D224" s="18">
        <v>7</v>
      </c>
      <c r="E224" t="s" s="19">
        <v>2871</v>
      </c>
      <c r="F224" s="18">
        <v>0</v>
      </c>
      <c r="G224" s="18">
        <v>0</v>
      </c>
      <c r="H224" t="s" s="19">
        <v>80</v>
      </c>
      <c r="I224" s="25">
        <v>4.81757</v>
      </c>
      <c r="J224" t="s" s="19">
        <v>3043</v>
      </c>
      <c r="K224" s="18">
        <v>18776</v>
      </c>
      <c r="L224" s="18">
        <v>9402</v>
      </c>
      <c r="M224" s="18">
        <v>27166</v>
      </c>
      <c r="N224" s="18">
        <v>8</v>
      </c>
      <c r="O224" s="18">
        <v>1</v>
      </c>
      <c r="P224" s="18">
        <v>4</v>
      </c>
      <c r="Q224" s="18">
        <v>1</v>
      </c>
      <c r="R224" s="18">
        <v>1</v>
      </c>
      <c r="S224" t="s" s="19">
        <v>47</v>
      </c>
      <c r="T224" s="18">
        <v>0</v>
      </c>
      <c r="U224" s="18">
        <v>0</v>
      </c>
      <c r="V224" s="18">
        <v>100000</v>
      </c>
      <c r="W224" t="s" s="19">
        <v>39</v>
      </c>
    </row>
    <row r="225" ht="20.05" customHeight="1">
      <c r="A225" t="s" s="16">
        <v>3036</v>
      </c>
      <c r="B225" t="s" s="17">
        <f>CONCATENATE($A225,C225,G225,S225,R225)</f>
        <v>3044</v>
      </c>
      <c r="C225" t="s" s="19">
        <v>37</v>
      </c>
      <c r="D225" s="18">
        <v>7</v>
      </c>
      <c r="E225" t="s" s="19">
        <v>2871</v>
      </c>
      <c r="F225" s="18">
        <v>0</v>
      </c>
      <c r="G225" s="18">
        <v>0</v>
      </c>
      <c r="H225" t="s" s="19">
        <v>80</v>
      </c>
      <c r="I225" s="25">
        <v>162.766</v>
      </c>
      <c r="J225" t="s" s="19">
        <v>2874</v>
      </c>
      <c r="K225" s="18">
        <v>20936</v>
      </c>
      <c r="L225" s="18">
        <v>10482</v>
      </c>
      <c r="M225" s="18">
        <v>31126</v>
      </c>
      <c r="N225" s="18">
        <v>8</v>
      </c>
      <c r="O225" s="18">
        <v>1</v>
      </c>
      <c r="P225" s="18">
        <v>3</v>
      </c>
      <c r="Q225" s="18">
        <v>1</v>
      </c>
      <c r="R225" s="18">
        <v>3</v>
      </c>
      <c r="S225" t="s" s="19">
        <v>38</v>
      </c>
      <c r="T225" s="18">
        <v>0</v>
      </c>
      <c r="U225" s="18">
        <v>0</v>
      </c>
      <c r="V225" s="18">
        <v>100000</v>
      </c>
      <c r="W225" t="s" s="19">
        <v>39</v>
      </c>
    </row>
    <row r="226" ht="20.05" customHeight="1">
      <c r="A226" t="s" s="16">
        <v>3036</v>
      </c>
      <c r="B226" t="s" s="17">
        <f>CONCATENATE($A226,C226,G226,S226,R226)</f>
        <v>3045</v>
      </c>
      <c r="C226" t="s" s="19">
        <v>37</v>
      </c>
      <c r="D226" s="18">
        <v>7</v>
      </c>
      <c r="E226" t="s" s="19">
        <v>2871</v>
      </c>
      <c r="F226" s="18">
        <v>0</v>
      </c>
      <c r="G226" s="18">
        <v>0</v>
      </c>
      <c r="H226" t="s" s="19">
        <v>80</v>
      </c>
      <c r="I226" s="25">
        <v>51.8414</v>
      </c>
      <c r="J226" t="s" s="19">
        <v>2874</v>
      </c>
      <c r="K226" s="18">
        <v>20936</v>
      </c>
      <c r="L226" s="18">
        <v>10482</v>
      </c>
      <c r="M226" s="18">
        <v>31152</v>
      </c>
      <c r="N226" s="18">
        <v>8</v>
      </c>
      <c r="O226" s="18">
        <v>1</v>
      </c>
      <c r="P226" s="18">
        <v>3</v>
      </c>
      <c r="Q226" s="18">
        <v>1</v>
      </c>
      <c r="R226" s="18">
        <v>3</v>
      </c>
      <c r="S226" t="s" s="19">
        <v>43</v>
      </c>
      <c r="T226" s="18">
        <v>0</v>
      </c>
      <c r="U226" s="18">
        <v>0</v>
      </c>
      <c r="V226" s="18">
        <v>100000</v>
      </c>
      <c r="W226" t="s" s="19">
        <v>39</v>
      </c>
    </row>
    <row r="227" ht="20.05" customHeight="1">
      <c r="A227" t="s" s="16">
        <v>3036</v>
      </c>
      <c r="B227" t="s" s="17">
        <f>CONCATENATE($A227,C227,G227,S227,R227)</f>
        <v>3046</v>
      </c>
      <c r="C227" t="s" s="19">
        <v>37</v>
      </c>
      <c r="D227" s="18">
        <v>7</v>
      </c>
      <c r="E227" t="s" s="19">
        <v>2871</v>
      </c>
      <c r="F227" s="18">
        <v>0</v>
      </c>
      <c r="G227" s="18">
        <v>0</v>
      </c>
      <c r="H227" t="s" s="19">
        <v>80</v>
      </c>
      <c r="I227" s="25">
        <v>49.2268</v>
      </c>
      <c r="J227" t="s" s="19">
        <v>2874</v>
      </c>
      <c r="K227" s="18">
        <v>20936</v>
      </c>
      <c r="L227" s="18">
        <v>10482</v>
      </c>
      <c r="M227" s="18">
        <v>31152</v>
      </c>
      <c r="N227" s="18">
        <v>8</v>
      </c>
      <c r="O227" s="18">
        <v>1</v>
      </c>
      <c r="P227" s="18">
        <v>3</v>
      </c>
      <c r="Q227" s="18">
        <v>1</v>
      </c>
      <c r="R227" s="18">
        <v>3</v>
      </c>
      <c r="S227" t="s" s="19">
        <v>47</v>
      </c>
      <c r="T227" s="18">
        <v>0</v>
      </c>
      <c r="U227" s="18">
        <v>0</v>
      </c>
      <c r="V227" s="18">
        <v>100000</v>
      </c>
      <c r="W227" t="s" s="19">
        <v>39</v>
      </c>
    </row>
    <row r="228" ht="20.05" customHeight="1">
      <c r="A228" t="s" s="16">
        <v>3036</v>
      </c>
      <c r="B228" t="s" s="17">
        <f>CONCATENATE($A228,C228,G228,S228,R228)</f>
        <v>3047</v>
      </c>
      <c r="C228" t="s" s="19">
        <v>37</v>
      </c>
      <c r="D228" s="18">
        <v>7</v>
      </c>
      <c r="E228" t="s" s="19">
        <v>2871</v>
      </c>
      <c r="F228" s="18">
        <v>0</v>
      </c>
      <c r="G228" s="18">
        <v>0</v>
      </c>
      <c r="H228" t="s" s="19">
        <v>63</v>
      </c>
      <c r="I228" s="25">
        <v>1800.69</v>
      </c>
      <c r="J228" t="s" s="19">
        <v>2872</v>
      </c>
      <c r="K228" s="18">
        <v>21492</v>
      </c>
      <c r="L228" s="18">
        <v>10760</v>
      </c>
      <c r="M228" s="18">
        <v>32171</v>
      </c>
      <c r="N228" s="18">
        <v>8</v>
      </c>
      <c r="O228" s="18">
        <v>1</v>
      </c>
      <c r="P228" s="18">
        <v>2</v>
      </c>
      <c r="Q228" s="18">
        <v>2</v>
      </c>
      <c r="R228" s="18">
        <v>5</v>
      </c>
      <c r="S228" t="s" s="19">
        <v>38</v>
      </c>
      <c r="T228" s="18">
        <v>0</v>
      </c>
      <c r="U228" s="18">
        <v>0</v>
      </c>
      <c r="V228" s="18">
        <v>100000</v>
      </c>
      <c r="W228" t="s" s="19">
        <v>39</v>
      </c>
    </row>
    <row r="229" ht="20.05" customHeight="1">
      <c r="A229" t="s" s="16">
        <v>3036</v>
      </c>
      <c r="B229" t="s" s="17">
        <f>CONCATENATE($A229,C229,G229,S229,R229)</f>
        <v>3048</v>
      </c>
      <c r="C229" t="s" s="19">
        <v>37</v>
      </c>
      <c r="D229" s="18">
        <v>7</v>
      </c>
      <c r="E229" t="s" s="19">
        <v>2871</v>
      </c>
      <c r="F229" s="18">
        <v>0</v>
      </c>
      <c r="G229" s="18">
        <v>0</v>
      </c>
      <c r="H229" t="s" s="19">
        <v>63</v>
      </c>
      <c r="I229" s="25">
        <v>1800.69</v>
      </c>
      <c r="J229" t="s" s="19">
        <v>2872</v>
      </c>
      <c r="K229" s="18">
        <v>21492</v>
      </c>
      <c r="L229" s="18">
        <v>10760</v>
      </c>
      <c r="M229" s="18">
        <v>32171</v>
      </c>
      <c r="N229" s="18">
        <v>8</v>
      </c>
      <c r="O229" s="18">
        <v>1</v>
      </c>
      <c r="P229" s="18">
        <v>2</v>
      </c>
      <c r="Q229" s="18">
        <v>2</v>
      </c>
      <c r="R229" s="18">
        <v>5</v>
      </c>
      <c r="S229" t="s" s="19">
        <v>43</v>
      </c>
      <c r="T229" s="18">
        <v>0</v>
      </c>
      <c r="U229" s="18">
        <v>0</v>
      </c>
      <c r="V229" s="18">
        <v>100000</v>
      </c>
      <c r="W229" t="s" s="19">
        <v>39</v>
      </c>
    </row>
    <row r="230" ht="20.05" customHeight="1">
      <c r="A230" t="s" s="16">
        <v>3036</v>
      </c>
      <c r="B230" t="s" s="17">
        <f>CONCATENATE($A230,C230,G230,S230,R230)</f>
        <v>3049</v>
      </c>
      <c r="C230" t="s" s="19">
        <v>37</v>
      </c>
      <c r="D230" s="18">
        <v>7</v>
      </c>
      <c r="E230" t="s" s="19">
        <v>2871</v>
      </c>
      <c r="F230" s="18">
        <v>0</v>
      </c>
      <c r="G230" s="18">
        <v>0</v>
      </c>
      <c r="H230" t="s" s="19">
        <v>63</v>
      </c>
      <c r="I230" s="25">
        <v>1800.69</v>
      </c>
      <c r="J230" t="s" s="19">
        <v>2872</v>
      </c>
      <c r="K230" s="18">
        <v>21492</v>
      </c>
      <c r="L230" s="18">
        <v>10760</v>
      </c>
      <c r="M230" s="18">
        <v>32171</v>
      </c>
      <c r="N230" s="18">
        <v>8</v>
      </c>
      <c r="O230" s="18">
        <v>1</v>
      </c>
      <c r="P230" s="18">
        <v>2</v>
      </c>
      <c r="Q230" s="18">
        <v>2</v>
      </c>
      <c r="R230" s="18">
        <v>5</v>
      </c>
      <c r="S230" t="s" s="19">
        <v>47</v>
      </c>
      <c r="T230" s="18">
        <v>0</v>
      </c>
      <c r="U230" s="18">
        <v>0</v>
      </c>
      <c r="V230" s="18">
        <v>100000</v>
      </c>
      <c r="W230" t="s" s="19">
        <v>39</v>
      </c>
    </row>
    <row r="231" ht="20.05" customHeight="1">
      <c r="A231" t="s" s="16">
        <v>3050</v>
      </c>
      <c r="B231" t="s" s="17">
        <f>CONCATENATE($A231,C231,G231,S231,R231)</f>
        <v>3051</v>
      </c>
      <c r="C231" t="s" s="19">
        <v>31</v>
      </c>
      <c r="D231" s="18">
        <v>7</v>
      </c>
      <c r="E231" t="s" s="19">
        <v>2853</v>
      </c>
      <c r="F231" s="18">
        <v>0</v>
      </c>
      <c r="G231" s="18">
        <v>0</v>
      </c>
      <c r="H231" t="s" s="19">
        <v>80</v>
      </c>
      <c r="I231" s="25">
        <v>10.7972</v>
      </c>
      <c r="J231" t="s" s="19">
        <v>2854</v>
      </c>
      <c r="K231" s="18">
        <v>23232</v>
      </c>
      <c r="L231" s="18">
        <v>11630</v>
      </c>
      <c r="M231" s="18">
        <v>36078</v>
      </c>
      <c r="N231" s="18">
        <v>8</v>
      </c>
      <c r="O231" s="18">
        <v>1</v>
      </c>
      <c r="P231" t="s" s="19">
        <v>35</v>
      </c>
      <c r="Q231" t="s" s="19">
        <v>35</v>
      </c>
      <c r="R231" t="s" s="19">
        <v>35</v>
      </c>
      <c r="S231" t="s" s="19">
        <v>35</v>
      </c>
      <c r="T231" t="s" s="19">
        <v>35</v>
      </c>
      <c r="U231" t="s" s="19">
        <v>35</v>
      </c>
      <c r="V231" t="s" s="19">
        <v>35</v>
      </c>
      <c r="W231" t="s" s="19">
        <v>35</v>
      </c>
    </row>
    <row r="232" ht="20.05" customHeight="1">
      <c r="A232" t="s" s="16">
        <v>3050</v>
      </c>
      <c r="B232" t="s" s="17">
        <f>CONCATENATE($A232,C232,G232,S232,R232)</f>
        <v>3052</v>
      </c>
      <c r="C232" t="s" s="19">
        <v>37</v>
      </c>
      <c r="D232" s="18">
        <v>7</v>
      </c>
      <c r="E232" t="s" s="19">
        <v>2853</v>
      </c>
      <c r="F232" s="18">
        <v>0</v>
      </c>
      <c r="G232" s="18">
        <v>1</v>
      </c>
      <c r="H232" t="s" s="19">
        <v>33</v>
      </c>
      <c r="I232" s="25">
        <v>106.723</v>
      </c>
      <c r="J232" t="s" s="19">
        <v>2736</v>
      </c>
      <c r="K232" s="18">
        <v>3864</v>
      </c>
      <c r="L232" s="18">
        <v>1946</v>
      </c>
      <c r="M232" s="18">
        <v>3860</v>
      </c>
      <c r="N232" s="18">
        <v>8</v>
      </c>
      <c r="O232" s="18">
        <v>1</v>
      </c>
      <c r="P232" s="18">
        <v>3</v>
      </c>
      <c r="Q232" s="18">
        <v>1</v>
      </c>
      <c r="R232" s="18">
        <v>3</v>
      </c>
      <c r="S232" t="s" s="19">
        <v>43</v>
      </c>
      <c r="T232" s="18">
        <v>0</v>
      </c>
      <c r="U232" s="18">
        <v>0</v>
      </c>
      <c r="V232" s="18">
        <v>100000</v>
      </c>
      <c r="W232" t="s" s="19">
        <v>55</v>
      </c>
    </row>
    <row r="233" ht="20.05" customHeight="1">
      <c r="A233" t="s" s="16">
        <v>3050</v>
      </c>
      <c r="B233" t="s" s="17">
        <f>CONCATENATE($A233,C233,G233,S233,R233)</f>
        <v>3053</v>
      </c>
      <c r="C233" t="s" s="19">
        <v>52</v>
      </c>
      <c r="D233" s="18">
        <v>7</v>
      </c>
      <c r="E233" t="s" s="19">
        <v>2853</v>
      </c>
      <c r="F233" s="18">
        <v>0</v>
      </c>
      <c r="G233" s="18">
        <v>1</v>
      </c>
      <c r="H233" t="s" s="19">
        <v>33</v>
      </c>
      <c r="I233" s="25">
        <v>75.5337</v>
      </c>
      <c r="J233" t="s" s="19">
        <v>2736</v>
      </c>
      <c r="K233" s="18">
        <v>3864</v>
      </c>
      <c r="L233" s="18">
        <v>1946</v>
      </c>
      <c r="M233" s="18">
        <v>3872</v>
      </c>
      <c r="N233" s="18">
        <v>8</v>
      </c>
      <c r="O233" s="18">
        <v>1</v>
      </c>
      <c r="P233" t="s" s="19">
        <v>35</v>
      </c>
      <c r="Q233" t="s" s="19">
        <v>35</v>
      </c>
      <c r="R233" t="s" s="19">
        <v>35</v>
      </c>
      <c r="S233" t="s" s="19">
        <v>35</v>
      </c>
      <c r="T233" t="s" s="19">
        <v>35</v>
      </c>
      <c r="U233" t="s" s="19">
        <v>35</v>
      </c>
      <c r="V233" t="s" s="19">
        <v>35</v>
      </c>
      <c r="W233" t="s" s="19">
        <v>35</v>
      </c>
    </row>
    <row r="234" ht="20.05" customHeight="1">
      <c r="A234" t="s" s="16">
        <v>3050</v>
      </c>
      <c r="B234" t="s" s="17">
        <f>CONCATENATE($A234,C234,G234,S234,R234)</f>
        <v>3054</v>
      </c>
      <c r="C234" t="s" s="19">
        <v>37</v>
      </c>
      <c r="D234" s="18">
        <v>7</v>
      </c>
      <c r="E234" t="s" s="19">
        <v>2853</v>
      </c>
      <c r="F234" s="18">
        <v>0</v>
      </c>
      <c r="G234" s="18">
        <v>0</v>
      </c>
      <c r="H234" t="s" s="19">
        <v>80</v>
      </c>
      <c r="I234" s="25">
        <v>2.09763</v>
      </c>
      <c r="J234" t="s" s="19">
        <v>2858</v>
      </c>
      <c r="K234" s="18">
        <v>20976</v>
      </c>
      <c r="L234" s="18">
        <v>10502</v>
      </c>
      <c r="M234" s="18">
        <v>31800</v>
      </c>
      <c r="N234" s="18">
        <v>8</v>
      </c>
      <c r="O234" s="18">
        <v>1</v>
      </c>
      <c r="P234" s="18">
        <v>5</v>
      </c>
      <c r="Q234" s="18">
        <v>3</v>
      </c>
      <c r="R234" s="18">
        <v>1</v>
      </c>
      <c r="S234" t="s" s="19">
        <v>38</v>
      </c>
      <c r="T234" s="18">
        <v>0</v>
      </c>
      <c r="U234" s="18">
        <v>0</v>
      </c>
      <c r="V234" s="18">
        <v>100000</v>
      </c>
      <c r="W234" t="s" s="19">
        <v>39</v>
      </c>
    </row>
    <row r="235" ht="20.05" customHeight="1">
      <c r="A235" t="s" s="16">
        <v>3050</v>
      </c>
      <c r="B235" t="s" s="17">
        <f>CONCATENATE($A235,C235,G235,S235,R235)</f>
        <v>3055</v>
      </c>
      <c r="C235" t="s" s="19">
        <v>37</v>
      </c>
      <c r="D235" s="18">
        <v>7</v>
      </c>
      <c r="E235" t="s" s="19">
        <v>2853</v>
      </c>
      <c r="F235" s="18">
        <v>0</v>
      </c>
      <c r="G235" s="18">
        <v>0</v>
      </c>
      <c r="H235" t="s" s="19">
        <v>80</v>
      </c>
      <c r="I235" s="25">
        <v>0.701346</v>
      </c>
      <c r="J235" t="s" s="19">
        <v>2860</v>
      </c>
      <c r="K235" s="18">
        <v>15988</v>
      </c>
      <c r="L235" s="18">
        <v>8008</v>
      </c>
      <c r="M235" s="18">
        <v>22609</v>
      </c>
      <c r="N235" s="18">
        <v>8</v>
      </c>
      <c r="O235" s="18">
        <v>1</v>
      </c>
      <c r="P235" s="18">
        <v>3</v>
      </c>
      <c r="Q235" s="18">
        <v>1</v>
      </c>
      <c r="R235" s="18">
        <v>1</v>
      </c>
      <c r="S235" t="s" s="19">
        <v>43</v>
      </c>
      <c r="T235" s="18">
        <v>0</v>
      </c>
      <c r="U235" s="18">
        <v>0</v>
      </c>
      <c r="V235" s="18">
        <v>100000</v>
      </c>
      <c r="W235" t="s" s="19">
        <v>39</v>
      </c>
    </row>
    <row r="236" ht="20.05" customHeight="1">
      <c r="A236" t="s" s="16">
        <v>3050</v>
      </c>
      <c r="B236" t="s" s="17">
        <f>CONCATENATE($A236,C236,G236,S236,R236)</f>
        <v>3056</v>
      </c>
      <c r="C236" t="s" s="19">
        <v>37</v>
      </c>
      <c r="D236" s="18">
        <v>7</v>
      </c>
      <c r="E236" t="s" s="19">
        <v>2853</v>
      </c>
      <c r="F236" s="18">
        <v>0</v>
      </c>
      <c r="G236" s="18">
        <v>0</v>
      </c>
      <c r="H236" t="s" s="19">
        <v>80</v>
      </c>
      <c r="I236" s="25">
        <v>1.31975</v>
      </c>
      <c r="J236" t="s" s="19">
        <v>3057</v>
      </c>
      <c r="K236" s="18">
        <v>18764</v>
      </c>
      <c r="L236" s="18">
        <v>9396</v>
      </c>
      <c r="M236" s="18">
        <v>27709</v>
      </c>
      <c r="N236" s="18">
        <v>8</v>
      </c>
      <c r="O236" s="18">
        <v>1</v>
      </c>
      <c r="P236" s="18">
        <v>4</v>
      </c>
      <c r="Q236" s="18">
        <v>2</v>
      </c>
      <c r="R236" s="18">
        <v>1</v>
      </c>
      <c r="S236" t="s" s="19">
        <v>47</v>
      </c>
      <c r="T236" s="18">
        <v>0</v>
      </c>
      <c r="U236" s="18">
        <v>0</v>
      </c>
      <c r="V236" s="18">
        <v>100000</v>
      </c>
      <c r="W236" t="s" s="19">
        <v>39</v>
      </c>
    </row>
    <row r="237" ht="20.05" customHeight="1">
      <c r="A237" t="s" s="16">
        <v>3050</v>
      </c>
      <c r="B237" t="s" s="17">
        <f>CONCATENATE($A237,C237,G237,S237,R237)</f>
        <v>3058</v>
      </c>
      <c r="C237" t="s" s="19">
        <v>37</v>
      </c>
      <c r="D237" s="18">
        <v>7</v>
      </c>
      <c r="E237" t="s" s="19">
        <v>2853</v>
      </c>
      <c r="F237" s="18">
        <v>0</v>
      </c>
      <c r="G237" s="18">
        <v>0</v>
      </c>
      <c r="H237" t="s" s="19">
        <v>80</v>
      </c>
      <c r="I237" s="25">
        <v>1.12257</v>
      </c>
      <c r="J237" t="s" s="19">
        <v>2858</v>
      </c>
      <c r="K237" s="18">
        <v>20976</v>
      </c>
      <c r="L237" s="18">
        <v>10502</v>
      </c>
      <c r="M237" s="18">
        <v>31800</v>
      </c>
      <c r="N237" s="18">
        <v>8</v>
      </c>
      <c r="O237" s="18">
        <v>1</v>
      </c>
      <c r="P237" s="18">
        <v>3</v>
      </c>
      <c r="Q237" s="18">
        <v>1</v>
      </c>
      <c r="R237" s="18">
        <v>3</v>
      </c>
      <c r="S237" t="s" s="19">
        <v>38</v>
      </c>
      <c r="T237" s="18">
        <v>0</v>
      </c>
      <c r="U237" s="18">
        <v>0</v>
      </c>
      <c r="V237" s="18">
        <v>100000</v>
      </c>
      <c r="W237" t="s" s="19">
        <v>39</v>
      </c>
    </row>
    <row r="238" ht="20.05" customHeight="1">
      <c r="A238" t="s" s="16">
        <v>3050</v>
      </c>
      <c r="B238" t="s" s="17">
        <f>CONCATENATE($A238,C238,G238,S238,R238)</f>
        <v>3059</v>
      </c>
      <c r="C238" t="s" s="19">
        <v>37</v>
      </c>
      <c r="D238" s="18">
        <v>7</v>
      </c>
      <c r="E238" t="s" s="19">
        <v>2853</v>
      </c>
      <c r="F238" s="18">
        <v>0</v>
      </c>
      <c r="G238" s="18">
        <v>0</v>
      </c>
      <c r="H238" t="s" s="19">
        <v>80</v>
      </c>
      <c r="I238" s="25">
        <v>20.2037</v>
      </c>
      <c r="J238" t="s" s="19">
        <v>2858</v>
      </c>
      <c r="K238" s="18">
        <v>20976</v>
      </c>
      <c r="L238" s="18">
        <v>10502</v>
      </c>
      <c r="M238" s="18">
        <v>31842</v>
      </c>
      <c r="N238" s="18">
        <v>8</v>
      </c>
      <c r="O238" s="18">
        <v>1</v>
      </c>
      <c r="P238" s="18">
        <v>3</v>
      </c>
      <c r="Q238" s="18">
        <v>1</v>
      </c>
      <c r="R238" s="18">
        <v>3</v>
      </c>
      <c r="S238" t="s" s="19">
        <v>43</v>
      </c>
      <c r="T238" s="18">
        <v>0</v>
      </c>
      <c r="U238" s="18">
        <v>0</v>
      </c>
      <c r="V238" s="18">
        <v>100000</v>
      </c>
      <c r="W238" t="s" s="19">
        <v>39</v>
      </c>
    </row>
    <row r="239" ht="20.05" customHeight="1">
      <c r="A239" t="s" s="16">
        <v>3050</v>
      </c>
      <c r="B239" t="s" s="17">
        <f>CONCATENATE($A239,C239,G239,S239,R239)</f>
        <v>3060</v>
      </c>
      <c r="C239" t="s" s="19">
        <v>37</v>
      </c>
      <c r="D239" s="18">
        <v>7</v>
      </c>
      <c r="E239" t="s" s="19">
        <v>2853</v>
      </c>
      <c r="F239" s="18">
        <v>0</v>
      </c>
      <c r="G239" s="18">
        <v>0</v>
      </c>
      <c r="H239" t="s" s="19">
        <v>80</v>
      </c>
      <c r="I239" s="25">
        <v>3.96067</v>
      </c>
      <c r="J239" t="s" s="19">
        <v>2858</v>
      </c>
      <c r="K239" s="18">
        <v>20976</v>
      </c>
      <c r="L239" s="18">
        <v>10502</v>
      </c>
      <c r="M239" s="18">
        <v>31828</v>
      </c>
      <c r="N239" s="18">
        <v>8</v>
      </c>
      <c r="O239" s="18">
        <v>1</v>
      </c>
      <c r="P239" s="18">
        <v>3</v>
      </c>
      <c r="Q239" s="18">
        <v>1</v>
      </c>
      <c r="R239" s="18">
        <v>3</v>
      </c>
      <c r="S239" t="s" s="19">
        <v>47</v>
      </c>
      <c r="T239" s="18">
        <v>0</v>
      </c>
      <c r="U239" s="18">
        <v>0</v>
      </c>
      <c r="V239" s="18">
        <v>100000</v>
      </c>
      <c r="W239" t="s" s="19">
        <v>39</v>
      </c>
    </row>
    <row r="240" ht="20.05" customHeight="1">
      <c r="A240" t="s" s="16">
        <v>3050</v>
      </c>
      <c r="B240" t="s" s="17">
        <f>CONCATENATE($A240,C240,G240,S240,R240)</f>
        <v>3061</v>
      </c>
      <c r="C240" t="s" s="19">
        <v>37</v>
      </c>
      <c r="D240" s="18">
        <v>7</v>
      </c>
      <c r="E240" t="s" s="19">
        <v>2853</v>
      </c>
      <c r="F240" s="18">
        <v>0</v>
      </c>
      <c r="G240" s="18">
        <v>0</v>
      </c>
      <c r="H240" t="s" s="19">
        <v>80</v>
      </c>
      <c r="I240" s="25">
        <v>16.4953</v>
      </c>
      <c r="J240" t="s" s="19">
        <v>2866</v>
      </c>
      <c r="K240" s="18">
        <v>22104</v>
      </c>
      <c r="L240" s="18">
        <v>11066</v>
      </c>
      <c r="M240" s="18">
        <v>33932</v>
      </c>
      <c r="N240" s="18">
        <v>8</v>
      </c>
      <c r="O240" s="18">
        <v>1</v>
      </c>
      <c r="P240" s="18">
        <v>3</v>
      </c>
      <c r="Q240" s="18">
        <v>1</v>
      </c>
      <c r="R240" s="18">
        <v>5</v>
      </c>
      <c r="S240" t="s" s="19">
        <v>38</v>
      </c>
      <c r="T240" s="18">
        <v>0</v>
      </c>
      <c r="U240" s="18">
        <v>0</v>
      </c>
      <c r="V240" s="18">
        <v>100000</v>
      </c>
      <c r="W240" t="s" s="19">
        <v>39</v>
      </c>
    </row>
    <row r="241" ht="20.05" customHeight="1">
      <c r="A241" t="s" s="16">
        <v>3050</v>
      </c>
      <c r="B241" t="s" s="17">
        <f>CONCATENATE($A241,C241,G241,S241,R241)</f>
        <v>3062</v>
      </c>
      <c r="C241" t="s" s="19">
        <v>37</v>
      </c>
      <c r="D241" s="18">
        <v>7</v>
      </c>
      <c r="E241" t="s" s="19">
        <v>2853</v>
      </c>
      <c r="F241" s="18">
        <v>0</v>
      </c>
      <c r="G241" s="18">
        <v>0</v>
      </c>
      <c r="H241" t="s" s="19">
        <v>80</v>
      </c>
      <c r="I241" s="25">
        <v>4.11212</v>
      </c>
      <c r="J241" t="s" s="19">
        <v>2866</v>
      </c>
      <c r="K241" s="18">
        <v>22104</v>
      </c>
      <c r="L241" s="18">
        <v>11066</v>
      </c>
      <c r="M241" s="18">
        <v>33974</v>
      </c>
      <c r="N241" s="18">
        <v>8</v>
      </c>
      <c r="O241" s="18">
        <v>1</v>
      </c>
      <c r="P241" s="18">
        <v>3</v>
      </c>
      <c r="Q241" s="18">
        <v>1</v>
      </c>
      <c r="R241" s="18">
        <v>5</v>
      </c>
      <c r="S241" t="s" s="19">
        <v>43</v>
      </c>
      <c r="T241" s="18">
        <v>0</v>
      </c>
      <c r="U241" s="18">
        <v>0</v>
      </c>
      <c r="V241" s="18">
        <v>100000</v>
      </c>
      <c r="W241" t="s" s="19">
        <v>39</v>
      </c>
    </row>
    <row r="242" ht="20.05" customHeight="1">
      <c r="A242" t="s" s="16">
        <v>3050</v>
      </c>
      <c r="B242" t="s" s="17">
        <f>CONCATENATE($A242,C242,G242,S242,R242)</f>
        <v>3063</v>
      </c>
      <c r="C242" t="s" s="19">
        <v>37</v>
      </c>
      <c r="D242" s="18">
        <v>7</v>
      </c>
      <c r="E242" t="s" s="19">
        <v>2853</v>
      </c>
      <c r="F242" s="18">
        <v>0</v>
      </c>
      <c r="G242" s="18">
        <v>0</v>
      </c>
      <c r="H242" t="s" s="19">
        <v>80</v>
      </c>
      <c r="I242" s="25">
        <v>29.0729</v>
      </c>
      <c r="J242" t="s" s="19">
        <v>2866</v>
      </c>
      <c r="K242" s="18">
        <v>22104</v>
      </c>
      <c r="L242" s="18">
        <v>11066</v>
      </c>
      <c r="M242" s="18">
        <v>33946</v>
      </c>
      <c r="N242" s="18">
        <v>8</v>
      </c>
      <c r="O242" s="18">
        <v>1</v>
      </c>
      <c r="P242" s="18">
        <v>3</v>
      </c>
      <c r="Q242" s="18">
        <v>1</v>
      </c>
      <c r="R242" s="18">
        <v>5</v>
      </c>
      <c r="S242" t="s" s="19">
        <v>47</v>
      </c>
      <c r="T242" s="18">
        <v>0</v>
      </c>
      <c r="U242" s="18">
        <v>0</v>
      </c>
      <c r="V242" s="18">
        <v>100000</v>
      </c>
      <c r="W242" t="s" s="19">
        <v>39</v>
      </c>
    </row>
    <row r="243" ht="20.05" customHeight="1">
      <c r="A243" t="s" s="16">
        <v>3064</v>
      </c>
      <c r="B243" t="s" s="17">
        <f>CONCATENATE($A243,C243,G243,S243,R243)</f>
        <v>3065</v>
      </c>
      <c r="C243" t="s" s="19">
        <v>31</v>
      </c>
      <c r="D243" s="18">
        <v>7</v>
      </c>
      <c r="E243" t="s" s="19">
        <v>2832</v>
      </c>
      <c r="F243" s="18">
        <v>0</v>
      </c>
      <c r="G243" s="18">
        <v>0</v>
      </c>
      <c r="H243" t="s" s="19">
        <v>63</v>
      </c>
      <c r="I243" s="25">
        <v>1801.28</v>
      </c>
      <c r="J243" t="s" s="19">
        <v>2833</v>
      </c>
      <c r="K243" s="18">
        <v>28840</v>
      </c>
      <c r="L243" s="18">
        <v>14434</v>
      </c>
      <c r="M243" s="18">
        <v>45294</v>
      </c>
      <c r="N243" s="18">
        <v>8</v>
      </c>
      <c r="O243" s="18">
        <v>1</v>
      </c>
      <c r="P243" t="s" s="19">
        <v>35</v>
      </c>
      <c r="Q243" t="s" s="19">
        <v>35</v>
      </c>
      <c r="R243" t="s" s="19">
        <v>35</v>
      </c>
      <c r="S243" t="s" s="19">
        <v>35</v>
      </c>
      <c r="T243" t="s" s="19">
        <v>35</v>
      </c>
      <c r="U243" t="s" s="19">
        <v>35</v>
      </c>
      <c r="V243" t="s" s="19">
        <v>35</v>
      </c>
      <c r="W243" t="s" s="19">
        <v>35</v>
      </c>
    </row>
    <row r="244" ht="20.05" customHeight="1">
      <c r="A244" t="s" s="16">
        <v>3064</v>
      </c>
      <c r="B244" t="s" s="17">
        <f>CONCATENATE($A244,C244,G244,S244,R244)</f>
        <v>3066</v>
      </c>
      <c r="C244" t="s" s="19">
        <v>37</v>
      </c>
      <c r="D244" s="18">
        <v>7</v>
      </c>
      <c r="E244" t="s" s="19">
        <v>2832</v>
      </c>
      <c r="F244" s="18">
        <v>0</v>
      </c>
      <c r="G244" s="18">
        <v>1</v>
      </c>
      <c r="H244" t="s" s="19">
        <v>63</v>
      </c>
      <c r="I244" s="25">
        <v>1801.05</v>
      </c>
      <c r="J244" t="s" s="19">
        <v>2835</v>
      </c>
      <c r="K244" s="18">
        <v>26338</v>
      </c>
      <c r="L244" s="18">
        <v>13196</v>
      </c>
      <c r="M244" s="18">
        <v>40586</v>
      </c>
      <c r="N244" s="18">
        <v>8</v>
      </c>
      <c r="O244" s="18">
        <v>1</v>
      </c>
      <c r="P244" s="18">
        <v>2</v>
      </c>
      <c r="Q244" s="18">
        <v>2</v>
      </c>
      <c r="R244" s="18">
        <v>3</v>
      </c>
      <c r="S244" t="s" s="19">
        <v>43</v>
      </c>
      <c r="T244" s="18">
        <v>0</v>
      </c>
      <c r="U244" s="18">
        <v>0</v>
      </c>
      <c r="V244" s="18">
        <v>100000</v>
      </c>
      <c r="W244" t="s" s="19">
        <v>55</v>
      </c>
    </row>
    <row r="245" ht="20.05" customHeight="1">
      <c r="A245" t="s" s="16">
        <v>3064</v>
      </c>
      <c r="B245" t="s" s="17">
        <f>CONCATENATE($A245,C245,G245,S245,R245)</f>
        <v>3067</v>
      </c>
      <c r="C245" t="s" s="19">
        <v>52</v>
      </c>
      <c r="D245" s="18">
        <v>7</v>
      </c>
      <c r="E245" t="s" s="19">
        <v>2832</v>
      </c>
      <c r="F245" s="18">
        <v>0</v>
      </c>
      <c r="G245" s="18">
        <v>1</v>
      </c>
      <c r="H245" t="s" s="19">
        <v>33</v>
      </c>
      <c r="I245" s="25">
        <v>472.644</v>
      </c>
      <c r="J245" t="s" s="19">
        <v>2736</v>
      </c>
      <c r="K245" s="18">
        <v>4148</v>
      </c>
      <c r="L245" s="18">
        <v>2088</v>
      </c>
      <c r="M245" s="18">
        <v>4179</v>
      </c>
      <c r="N245" s="18">
        <v>8</v>
      </c>
      <c r="O245" s="18">
        <v>1</v>
      </c>
      <c r="P245" t="s" s="19">
        <v>35</v>
      </c>
      <c r="Q245" t="s" s="19">
        <v>35</v>
      </c>
      <c r="R245" t="s" s="19">
        <v>35</v>
      </c>
      <c r="S245" t="s" s="19">
        <v>35</v>
      </c>
      <c r="T245" t="s" s="19">
        <v>35</v>
      </c>
      <c r="U245" t="s" s="19">
        <v>35</v>
      </c>
      <c r="V245" t="s" s="19">
        <v>35</v>
      </c>
      <c r="W245" t="s" s="19">
        <v>35</v>
      </c>
    </row>
    <row r="246" ht="20.05" customHeight="1">
      <c r="A246" t="s" s="16">
        <v>3064</v>
      </c>
      <c r="B246" t="s" s="17">
        <f>CONCATENATE($A246,C246,G246,S246,R246)</f>
        <v>3068</v>
      </c>
      <c r="C246" t="s" s="19">
        <v>37</v>
      </c>
      <c r="D246" s="18">
        <v>7</v>
      </c>
      <c r="E246" t="s" s="19">
        <v>2832</v>
      </c>
      <c r="F246" s="18">
        <v>0</v>
      </c>
      <c r="G246" s="18">
        <v>0</v>
      </c>
      <c r="H246" t="s" s="19">
        <v>63</v>
      </c>
      <c r="I246" s="25">
        <v>1801.14</v>
      </c>
      <c r="J246" t="s" s="19">
        <v>2838</v>
      </c>
      <c r="K246" s="18">
        <v>26944</v>
      </c>
      <c r="L246" s="18">
        <v>13486</v>
      </c>
      <c r="M246" s="18">
        <v>41682</v>
      </c>
      <c r="N246" s="18">
        <v>8</v>
      </c>
      <c r="O246" s="18">
        <v>1</v>
      </c>
      <c r="P246" s="18">
        <v>5</v>
      </c>
      <c r="Q246" s="18">
        <v>4</v>
      </c>
      <c r="R246" s="18">
        <v>1</v>
      </c>
      <c r="S246" t="s" s="19">
        <v>38</v>
      </c>
      <c r="T246" s="18">
        <v>0</v>
      </c>
      <c r="U246" s="18">
        <v>0</v>
      </c>
      <c r="V246" s="18">
        <v>100000</v>
      </c>
      <c r="W246" t="s" s="19">
        <v>39</v>
      </c>
    </row>
    <row r="247" ht="20.05" customHeight="1">
      <c r="A247" t="s" s="16">
        <v>3064</v>
      </c>
      <c r="B247" t="s" s="17">
        <f>CONCATENATE($A247,C247,G247,S247,R247)</f>
        <v>3069</v>
      </c>
      <c r="C247" t="s" s="19">
        <v>37</v>
      </c>
      <c r="D247" s="18">
        <v>7</v>
      </c>
      <c r="E247" t="s" s="19">
        <v>2832</v>
      </c>
      <c r="F247" s="18">
        <v>0</v>
      </c>
      <c r="G247" s="18">
        <v>0</v>
      </c>
      <c r="H247" t="s" s="19">
        <v>80</v>
      </c>
      <c r="I247" s="25">
        <v>232.559</v>
      </c>
      <c r="J247" t="s" s="19">
        <v>2840</v>
      </c>
      <c r="K247" s="18">
        <v>20408</v>
      </c>
      <c r="L247" s="18">
        <v>10218</v>
      </c>
      <c r="M247" s="18">
        <v>29634</v>
      </c>
      <c r="N247" s="18">
        <v>8</v>
      </c>
      <c r="O247" s="18">
        <v>1</v>
      </c>
      <c r="P247" s="18">
        <v>5</v>
      </c>
      <c r="Q247" s="18">
        <v>1</v>
      </c>
      <c r="R247" s="18">
        <v>1</v>
      </c>
      <c r="S247" t="s" s="19">
        <v>43</v>
      </c>
      <c r="T247" s="18">
        <v>0</v>
      </c>
      <c r="U247" s="18">
        <v>0</v>
      </c>
      <c r="V247" s="18">
        <v>100000</v>
      </c>
      <c r="W247" t="s" s="19">
        <v>39</v>
      </c>
    </row>
    <row r="248" ht="20.05" customHeight="1">
      <c r="A248" t="s" s="16">
        <v>3064</v>
      </c>
      <c r="B248" t="s" s="17">
        <f>CONCATENATE($A248,C248,G248,S248,R248)</f>
        <v>3070</v>
      </c>
      <c r="C248" t="s" s="19">
        <v>37</v>
      </c>
      <c r="D248" s="18">
        <v>7</v>
      </c>
      <c r="E248" t="s" s="19">
        <v>2832</v>
      </c>
      <c r="F248" s="18">
        <v>0</v>
      </c>
      <c r="G248" s="18">
        <v>0</v>
      </c>
      <c r="H248" t="s" s="19">
        <v>63</v>
      </c>
      <c r="I248" s="25">
        <v>1801.12</v>
      </c>
      <c r="J248" t="s" s="19">
        <v>3071</v>
      </c>
      <c r="K248" s="18">
        <v>24564</v>
      </c>
      <c r="L248" s="18">
        <v>12296</v>
      </c>
      <c r="M248" s="18">
        <v>37293</v>
      </c>
      <c r="N248" s="18">
        <v>8</v>
      </c>
      <c r="O248" s="18">
        <v>1</v>
      </c>
      <c r="P248" s="18">
        <v>5</v>
      </c>
      <c r="Q248" s="18">
        <v>3</v>
      </c>
      <c r="R248" s="18">
        <v>1</v>
      </c>
      <c r="S248" t="s" s="19">
        <v>47</v>
      </c>
      <c r="T248" s="18">
        <v>0</v>
      </c>
      <c r="U248" s="18">
        <v>0</v>
      </c>
      <c r="V248" s="18">
        <v>100000</v>
      </c>
      <c r="W248" t="s" s="19">
        <v>39</v>
      </c>
    </row>
    <row r="249" ht="20.05" customHeight="1">
      <c r="A249" t="s" s="16">
        <v>3064</v>
      </c>
      <c r="B249" t="s" s="17">
        <f>CONCATENATE($A249,C249,G249,S249,R249)</f>
        <v>3072</v>
      </c>
      <c r="C249" t="s" s="19">
        <v>37</v>
      </c>
      <c r="D249" s="18">
        <v>7</v>
      </c>
      <c r="E249" t="s" s="19">
        <v>2832</v>
      </c>
      <c r="F249" s="18">
        <v>0</v>
      </c>
      <c r="G249" s="18">
        <v>0</v>
      </c>
      <c r="H249" t="s" s="19">
        <v>63</v>
      </c>
      <c r="I249" s="25">
        <v>1801.14</v>
      </c>
      <c r="J249" t="s" s="19">
        <v>2838</v>
      </c>
      <c r="K249" s="18">
        <v>26944</v>
      </c>
      <c r="L249" s="18">
        <v>13486</v>
      </c>
      <c r="M249" s="18">
        <v>41682</v>
      </c>
      <c r="N249" s="18">
        <v>8</v>
      </c>
      <c r="O249" s="18">
        <v>1</v>
      </c>
      <c r="P249" s="18">
        <v>3</v>
      </c>
      <c r="Q249" s="18">
        <v>2</v>
      </c>
      <c r="R249" s="18">
        <v>3</v>
      </c>
      <c r="S249" t="s" s="19">
        <v>38</v>
      </c>
      <c r="T249" s="18">
        <v>0</v>
      </c>
      <c r="U249" s="18">
        <v>0</v>
      </c>
      <c r="V249" s="18">
        <v>100000</v>
      </c>
      <c r="W249" t="s" s="19">
        <v>39</v>
      </c>
    </row>
    <row r="250" ht="20.05" customHeight="1">
      <c r="A250" t="s" s="16">
        <v>3064</v>
      </c>
      <c r="B250" t="s" s="17">
        <f>CONCATENATE($A250,C250,G250,S250,R250)</f>
        <v>3073</v>
      </c>
      <c r="C250" t="s" s="19">
        <v>37</v>
      </c>
      <c r="D250" s="18">
        <v>7</v>
      </c>
      <c r="E250" t="s" s="19">
        <v>2832</v>
      </c>
      <c r="F250" s="18">
        <v>0</v>
      </c>
      <c r="G250" s="18">
        <v>0</v>
      </c>
      <c r="H250" t="s" s="19">
        <v>63</v>
      </c>
      <c r="I250" s="25">
        <v>1801.06</v>
      </c>
      <c r="J250" t="s" s="19">
        <v>2835</v>
      </c>
      <c r="K250" s="18">
        <v>26312</v>
      </c>
      <c r="L250" s="18">
        <v>13170</v>
      </c>
      <c r="M250" s="18">
        <v>40534</v>
      </c>
      <c r="N250" s="18">
        <v>8</v>
      </c>
      <c r="O250" s="18">
        <v>1</v>
      </c>
      <c r="P250" s="18">
        <v>2</v>
      </c>
      <c r="Q250" s="18">
        <v>2</v>
      </c>
      <c r="R250" s="18">
        <v>3</v>
      </c>
      <c r="S250" t="s" s="19">
        <v>43</v>
      </c>
      <c r="T250" s="18">
        <v>0</v>
      </c>
      <c r="U250" s="18">
        <v>0</v>
      </c>
      <c r="V250" s="18">
        <v>100000</v>
      </c>
      <c r="W250" t="s" s="19">
        <v>39</v>
      </c>
    </row>
    <row r="251" ht="20.05" customHeight="1">
      <c r="A251" t="s" s="16">
        <v>3064</v>
      </c>
      <c r="B251" t="s" s="17">
        <f>CONCATENATE($A251,C251,G251,S251,R251)</f>
        <v>3074</v>
      </c>
      <c r="C251" t="s" s="19">
        <v>37</v>
      </c>
      <c r="D251" s="18">
        <v>7</v>
      </c>
      <c r="E251" t="s" s="19">
        <v>2832</v>
      </c>
      <c r="F251" s="18">
        <v>0</v>
      </c>
      <c r="G251" s="18">
        <v>0</v>
      </c>
      <c r="H251" t="s" s="19">
        <v>63</v>
      </c>
      <c r="I251" s="25">
        <v>1800.99</v>
      </c>
      <c r="J251" t="s" s="19">
        <v>2835</v>
      </c>
      <c r="K251" s="18">
        <v>26312</v>
      </c>
      <c r="L251" s="18">
        <v>13170</v>
      </c>
      <c r="M251" s="18">
        <v>40492</v>
      </c>
      <c r="N251" s="18">
        <v>8</v>
      </c>
      <c r="O251" s="18">
        <v>1</v>
      </c>
      <c r="P251" s="18">
        <v>2</v>
      </c>
      <c r="Q251" s="18">
        <v>2</v>
      </c>
      <c r="R251" s="18">
        <v>3</v>
      </c>
      <c r="S251" t="s" s="19">
        <v>47</v>
      </c>
      <c r="T251" s="18">
        <v>0</v>
      </c>
      <c r="U251" s="18">
        <v>0</v>
      </c>
      <c r="V251" s="18">
        <v>100000</v>
      </c>
      <c r="W251" t="s" s="19">
        <v>39</v>
      </c>
    </row>
    <row r="252" ht="20.05" customHeight="1">
      <c r="A252" t="s" s="16">
        <v>3064</v>
      </c>
      <c r="B252" t="s" s="17">
        <f>CONCATENATE($A252,C252,G252,S252,R252)</f>
        <v>3075</v>
      </c>
      <c r="C252" t="s" s="19">
        <v>37</v>
      </c>
      <c r="D252" s="18">
        <v>7</v>
      </c>
      <c r="E252" t="s" s="19">
        <v>2832</v>
      </c>
      <c r="F252" s="18">
        <v>0</v>
      </c>
      <c r="G252" s="18">
        <v>0</v>
      </c>
      <c r="H252" t="s" s="19">
        <v>63</v>
      </c>
      <c r="I252" s="25">
        <v>1801.16</v>
      </c>
      <c r="J252" t="s" s="19">
        <v>2847</v>
      </c>
      <c r="K252" s="18">
        <v>28208</v>
      </c>
      <c r="L252" s="18">
        <v>14118</v>
      </c>
      <c r="M252" s="18">
        <v>44090</v>
      </c>
      <c r="N252" s="18">
        <v>8</v>
      </c>
      <c r="O252" s="18">
        <v>1</v>
      </c>
      <c r="P252" s="18">
        <v>3</v>
      </c>
      <c r="Q252" s="18">
        <v>2</v>
      </c>
      <c r="R252" s="18">
        <v>5</v>
      </c>
      <c r="S252" t="s" s="19">
        <v>38</v>
      </c>
      <c r="T252" s="18">
        <v>0</v>
      </c>
      <c r="U252" s="18">
        <v>0</v>
      </c>
      <c r="V252" s="18">
        <v>100000</v>
      </c>
      <c r="W252" t="s" s="19">
        <v>39</v>
      </c>
    </row>
    <row r="253" ht="20.05" customHeight="1">
      <c r="A253" t="s" s="16">
        <v>3064</v>
      </c>
      <c r="B253" t="s" s="17">
        <f>CONCATENATE($A253,C253,G253,S253,R253)</f>
        <v>3076</v>
      </c>
      <c r="C253" t="s" s="19">
        <v>37</v>
      </c>
      <c r="D253" s="18">
        <v>7</v>
      </c>
      <c r="E253" t="s" s="19">
        <v>2832</v>
      </c>
      <c r="F253" s="18">
        <v>0</v>
      </c>
      <c r="G253" s="18">
        <v>0</v>
      </c>
      <c r="H253" t="s" s="19">
        <v>63</v>
      </c>
      <c r="I253" s="25">
        <v>1801.08</v>
      </c>
      <c r="J253" t="s" s="19">
        <v>2849</v>
      </c>
      <c r="K253" s="18">
        <v>27576</v>
      </c>
      <c r="L253" s="18">
        <v>13802</v>
      </c>
      <c r="M253" s="18">
        <v>42928</v>
      </c>
      <c r="N253" s="18">
        <v>8</v>
      </c>
      <c r="O253" s="18">
        <v>1</v>
      </c>
      <c r="P253" s="18">
        <v>2</v>
      </c>
      <c r="Q253" s="18">
        <v>2</v>
      </c>
      <c r="R253" s="18">
        <v>5</v>
      </c>
      <c r="S253" t="s" s="19">
        <v>43</v>
      </c>
      <c r="T253" s="18">
        <v>0</v>
      </c>
      <c r="U253" s="18">
        <v>0</v>
      </c>
      <c r="V253" s="18">
        <v>100000</v>
      </c>
      <c r="W253" t="s" s="19">
        <v>39</v>
      </c>
    </row>
    <row r="254" ht="20.05" customHeight="1">
      <c r="A254" t="s" s="16">
        <v>3064</v>
      </c>
      <c r="B254" t="s" s="17">
        <f>CONCATENATE($A254,C254,G254,S254,R254)</f>
        <v>3077</v>
      </c>
      <c r="C254" t="s" s="19">
        <v>37</v>
      </c>
      <c r="D254" s="18">
        <v>7</v>
      </c>
      <c r="E254" t="s" s="19">
        <v>2832</v>
      </c>
      <c r="F254" s="18">
        <v>0</v>
      </c>
      <c r="G254" s="18">
        <v>0</v>
      </c>
      <c r="H254" t="s" s="19">
        <v>63</v>
      </c>
      <c r="I254" s="25">
        <v>1801.1</v>
      </c>
      <c r="J254" t="s" s="19">
        <v>2849</v>
      </c>
      <c r="K254" s="18">
        <v>27576</v>
      </c>
      <c r="L254" s="18">
        <v>13802</v>
      </c>
      <c r="M254" s="18">
        <v>42928</v>
      </c>
      <c r="N254" s="18">
        <v>8</v>
      </c>
      <c r="O254" s="18">
        <v>1</v>
      </c>
      <c r="P254" s="18">
        <v>2</v>
      </c>
      <c r="Q254" s="18">
        <v>2</v>
      </c>
      <c r="R254" s="18">
        <v>5</v>
      </c>
      <c r="S254" t="s" s="19">
        <v>47</v>
      </c>
      <c r="T254" s="18">
        <v>0</v>
      </c>
      <c r="U254" s="18">
        <v>0</v>
      </c>
      <c r="V254" s="18">
        <v>100000</v>
      </c>
      <c r="W254" t="s" s="19">
        <v>39</v>
      </c>
    </row>
    <row r="255" ht="20.05" customHeight="1">
      <c r="A255" t="s" s="16">
        <v>3078</v>
      </c>
      <c r="B255" t="s" s="17">
        <f>CONCATENATE($A255,C255,G255,S255,R255)</f>
        <v>3079</v>
      </c>
      <c r="C255" t="s" s="19">
        <v>31</v>
      </c>
      <c r="D255" s="18">
        <v>7</v>
      </c>
      <c r="E255" t="s" s="19">
        <v>2812</v>
      </c>
      <c r="F255" s="18">
        <v>0</v>
      </c>
      <c r="G255" s="18">
        <v>0</v>
      </c>
      <c r="H255" t="s" s="19">
        <v>63</v>
      </c>
      <c r="I255" s="25">
        <v>1800.7</v>
      </c>
      <c r="J255" t="s" s="19">
        <v>2813</v>
      </c>
      <c r="K255" s="18">
        <v>21584</v>
      </c>
      <c r="L255" s="18">
        <v>10806</v>
      </c>
      <c r="M255" s="18">
        <v>33520</v>
      </c>
      <c r="N255" s="18">
        <v>8</v>
      </c>
      <c r="O255" s="18">
        <v>1</v>
      </c>
      <c r="P255" t="s" s="19">
        <v>35</v>
      </c>
      <c r="Q255" t="s" s="19">
        <v>35</v>
      </c>
      <c r="R255" t="s" s="19">
        <v>35</v>
      </c>
      <c r="S255" t="s" s="19">
        <v>35</v>
      </c>
      <c r="T255" t="s" s="19">
        <v>35</v>
      </c>
      <c r="U255" t="s" s="19">
        <v>35</v>
      </c>
      <c r="V255" t="s" s="19">
        <v>35</v>
      </c>
      <c r="W255" t="s" s="19">
        <v>35</v>
      </c>
    </row>
    <row r="256" ht="20.05" customHeight="1">
      <c r="A256" t="s" s="16">
        <v>3078</v>
      </c>
      <c r="B256" t="s" s="17">
        <f>CONCATENATE($A256,C256,G256,S256,R256)</f>
        <v>3080</v>
      </c>
      <c r="C256" t="s" s="19">
        <v>37</v>
      </c>
      <c r="D256" s="18">
        <v>7</v>
      </c>
      <c r="E256" t="s" s="19">
        <v>2812</v>
      </c>
      <c r="F256" s="18">
        <v>0</v>
      </c>
      <c r="G256" s="18">
        <v>1</v>
      </c>
      <c r="H256" t="s" s="19">
        <v>80</v>
      </c>
      <c r="I256" s="25">
        <v>123.671</v>
      </c>
      <c r="J256" t="s" s="19">
        <v>2813</v>
      </c>
      <c r="K256" s="18">
        <v>21609</v>
      </c>
      <c r="L256" s="18">
        <v>10831</v>
      </c>
      <c r="M256" s="18">
        <v>33570</v>
      </c>
      <c r="N256" s="18">
        <v>8</v>
      </c>
      <c r="O256" s="18">
        <v>1</v>
      </c>
      <c r="P256" s="18">
        <v>5</v>
      </c>
      <c r="Q256" s="18">
        <v>3</v>
      </c>
      <c r="R256" s="18">
        <v>3</v>
      </c>
      <c r="S256" t="s" s="19">
        <v>43</v>
      </c>
      <c r="T256" s="18">
        <v>0</v>
      </c>
      <c r="U256" s="18">
        <v>0</v>
      </c>
      <c r="V256" s="18">
        <v>100000</v>
      </c>
      <c r="W256" t="s" s="19">
        <v>55</v>
      </c>
    </row>
    <row r="257" ht="20.05" customHeight="1">
      <c r="A257" t="s" s="16">
        <v>3078</v>
      </c>
      <c r="B257" t="s" s="17">
        <f>CONCATENATE($A257,C257,G257,S257,R257)</f>
        <v>3081</v>
      </c>
      <c r="C257" t="s" s="19">
        <v>52</v>
      </c>
      <c r="D257" s="18">
        <v>7</v>
      </c>
      <c r="E257" t="s" s="19">
        <v>2812</v>
      </c>
      <c r="F257" s="18">
        <v>0</v>
      </c>
      <c r="G257" s="18">
        <v>1</v>
      </c>
      <c r="H257" t="s" s="19">
        <v>33</v>
      </c>
      <c r="I257" s="25">
        <v>48.7342</v>
      </c>
      <c r="J257" t="s" s="19">
        <v>2736</v>
      </c>
      <c r="K257" s="18">
        <v>3660</v>
      </c>
      <c r="L257" s="18">
        <v>1844</v>
      </c>
      <c r="M257" s="18">
        <v>3695</v>
      </c>
      <c r="N257" s="18">
        <v>8</v>
      </c>
      <c r="O257" s="18">
        <v>1</v>
      </c>
      <c r="P257" t="s" s="19">
        <v>35</v>
      </c>
      <c r="Q257" t="s" s="19">
        <v>35</v>
      </c>
      <c r="R257" t="s" s="19">
        <v>35</v>
      </c>
      <c r="S257" t="s" s="19">
        <v>35</v>
      </c>
      <c r="T257" t="s" s="19">
        <v>35</v>
      </c>
      <c r="U257" t="s" s="19">
        <v>35</v>
      </c>
      <c r="V257" t="s" s="19">
        <v>35</v>
      </c>
      <c r="W257" t="s" s="19">
        <v>35</v>
      </c>
    </row>
    <row r="258" ht="20.05" customHeight="1">
      <c r="A258" t="s" s="16">
        <v>3078</v>
      </c>
      <c r="B258" t="s" s="17">
        <f>CONCATENATE($A258,C258,G258,S258,R258)</f>
        <v>3082</v>
      </c>
      <c r="C258" t="s" s="19">
        <v>37</v>
      </c>
      <c r="D258" s="18">
        <v>7</v>
      </c>
      <c r="E258" t="s" s="19">
        <v>2812</v>
      </c>
      <c r="F258" s="18">
        <v>0</v>
      </c>
      <c r="G258" s="18">
        <v>0</v>
      </c>
      <c r="H258" t="s" s="19">
        <v>80</v>
      </c>
      <c r="I258" s="25">
        <v>251.406</v>
      </c>
      <c r="J258" t="s" s="19">
        <v>2817</v>
      </c>
      <c r="K258" s="18">
        <v>19988</v>
      </c>
      <c r="L258" s="18">
        <v>10008</v>
      </c>
      <c r="M258" s="18">
        <v>30467</v>
      </c>
      <c r="N258" s="18">
        <v>8</v>
      </c>
      <c r="O258" s="18">
        <v>1</v>
      </c>
      <c r="P258" s="18">
        <v>6</v>
      </c>
      <c r="Q258" s="18">
        <v>3</v>
      </c>
      <c r="R258" s="18">
        <v>1</v>
      </c>
      <c r="S258" t="s" s="19">
        <v>38</v>
      </c>
      <c r="T258" s="18">
        <v>0</v>
      </c>
      <c r="U258" s="18">
        <v>0</v>
      </c>
      <c r="V258" s="18">
        <v>100000</v>
      </c>
      <c r="W258" t="s" s="19">
        <v>39</v>
      </c>
    </row>
    <row r="259" ht="20.05" customHeight="1">
      <c r="A259" t="s" s="16">
        <v>3078</v>
      </c>
      <c r="B259" t="s" s="17">
        <f>CONCATENATE($A259,C259,G259,S259,R259)</f>
        <v>3083</v>
      </c>
      <c r="C259" t="s" s="19">
        <v>37</v>
      </c>
      <c r="D259" s="18">
        <v>7</v>
      </c>
      <c r="E259" t="s" s="19">
        <v>2812</v>
      </c>
      <c r="F259" s="18">
        <v>0</v>
      </c>
      <c r="G259" s="18">
        <v>0</v>
      </c>
      <c r="H259" t="s" s="19">
        <v>80</v>
      </c>
      <c r="I259" s="25">
        <v>687.38</v>
      </c>
      <c r="J259" t="s" s="19">
        <v>2819</v>
      </c>
      <c r="K259" s="18">
        <v>16232</v>
      </c>
      <c r="L259" s="18">
        <v>8130</v>
      </c>
      <c r="M259" s="18">
        <v>23478</v>
      </c>
      <c r="N259" s="18">
        <v>8</v>
      </c>
      <c r="O259" s="18">
        <v>1</v>
      </c>
      <c r="P259" s="18">
        <v>4</v>
      </c>
      <c r="Q259" s="18">
        <v>1</v>
      </c>
      <c r="R259" s="18">
        <v>1</v>
      </c>
      <c r="S259" t="s" s="19">
        <v>43</v>
      </c>
      <c r="T259" s="18">
        <v>0</v>
      </c>
      <c r="U259" s="18">
        <v>0</v>
      </c>
      <c r="V259" s="18">
        <v>100000</v>
      </c>
      <c r="W259" t="s" s="19">
        <v>39</v>
      </c>
    </row>
    <row r="260" ht="20.05" customHeight="1">
      <c r="A260" t="s" s="16">
        <v>3078</v>
      </c>
      <c r="B260" t="s" s="17">
        <f>CONCATENATE($A260,C260,G260,S260,R260)</f>
        <v>3084</v>
      </c>
      <c r="C260" t="s" s="19">
        <v>37</v>
      </c>
      <c r="D260" s="18">
        <v>7</v>
      </c>
      <c r="E260" t="s" s="19">
        <v>2812</v>
      </c>
      <c r="F260" s="18">
        <v>0</v>
      </c>
      <c r="G260" s="18">
        <v>0</v>
      </c>
      <c r="H260" t="s" s="19">
        <v>63</v>
      </c>
      <c r="I260" s="25">
        <v>1800.54</v>
      </c>
      <c r="J260" t="s" s="19">
        <v>2821</v>
      </c>
      <c r="K260" s="18">
        <v>19456</v>
      </c>
      <c r="L260" s="18">
        <v>9742</v>
      </c>
      <c r="M260" s="18">
        <v>29436</v>
      </c>
      <c r="N260" s="18">
        <v>8</v>
      </c>
      <c r="O260" s="18">
        <v>1</v>
      </c>
      <c r="P260" s="18">
        <v>4</v>
      </c>
      <c r="Q260" s="18">
        <v>4</v>
      </c>
      <c r="R260" s="18">
        <v>1</v>
      </c>
      <c r="S260" t="s" s="19">
        <v>47</v>
      </c>
      <c r="T260" s="18">
        <v>0</v>
      </c>
      <c r="U260" s="18">
        <v>0</v>
      </c>
      <c r="V260" s="18">
        <v>100000</v>
      </c>
      <c r="W260" t="s" s="19">
        <v>39</v>
      </c>
    </row>
    <row r="261" ht="20.05" customHeight="1">
      <c r="A261" t="s" s="16">
        <v>3078</v>
      </c>
      <c r="B261" t="s" s="17">
        <f>CONCATENATE($A261,C261,G261,S261,R261)</f>
        <v>3085</v>
      </c>
      <c r="C261" t="s" s="19">
        <v>37</v>
      </c>
      <c r="D261" s="18">
        <v>7</v>
      </c>
      <c r="E261" t="s" s="19">
        <v>2812</v>
      </c>
      <c r="F261" s="18">
        <v>0</v>
      </c>
      <c r="G261" s="18">
        <v>0</v>
      </c>
      <c r="H261" t="s" s="19">
        <v>80</v>
      </c>
      <c r="I261" s="25">
        <v>250.92</v>
      </c>
      <c r="J261" t="s" s="19">
        <v>2817</v>
      </c>
      <c r="K261" s="18">
        <v>19988</v>
      </c>
      <c r="L261" s="18">
        <v>10008</v>
      </c>
      <c r="M261" s="18">
        <v>30467</v>
      </c>
      <c r="N261" s="18">
        <v>8</v>
      </c>
      <c r="O261" s="18">
        <v>1</v>
      </c>
      <c r="P261" s="18">
        <v>4</v>
      </c>
      <c r="Q261" s="18">
        <v>1</v>
      </c>
      <c r="R261" s="18">
        <v>3</v>
      </c>
      <c r="S261" t="s" s="19">
        <v>38</v>
      </c>
      <c r="T261" s="18">
        <v>0</v>
      </c>
      <c r="U261" s="18">
        <v>0</v>
      </c>
      <c r="V261" s="18">
        <v>100000</v>
      </c>
      <c r="W261" t="s" s="19">
        <v>39</v>
      </c>
    </row>
    <row r="262" ht="20.05" customHeight="1">
      <c r="A262" t="s" s="16">
        <v>3078</v>
      </c>
      <c r="B262" t="s" s="17">
        <f>CONCATENATE($A262,C262,G262,S262,R262)</f>
        <v>3086</v>
      </c>
      <c r="C262" t="s" s="19">
        <v>37</v>
      </c>
      <c r="D262" s="18">
        <v>7</v>
      </c>
      <c r="E262" t="s" s="19">
        <v>2812</v>
      </c>
      <c r="F262" s="18">
        <v>0</v>
      </c>
      <c r="G262" s="18">
        <v>0</v>
      </c>
      <c r="H262" t="s" s="19">
        <v>63</v>
      </c>
      <c r="I262" s="25">
        <v>1800.55</v>
      </c>
      <c r="J262" t="s" s="19">
        <v>2821</v>
      </c>
      <c r="K262" s="18">
        <v>19456</v>
      </c>
      <c r="L262" s="18">
        <v>9742</v>
      </c>
      <c r="M262" s="18">
        <v>29508</v>
      </c>
      <c r="N262" s="18">
        <v>8</v>
      </c>
      <c r="O262" s="18">
        <v>1</v>
      </c>
      <c r="P262" s="18">
        <v>2</v>
      </c>
      <c r="Q262" s="18">
        <v>2</v>
      </c>
      <c r="R262" s="18">
        <v>3</v>
      </c>
      <c r="S262" t="s" s="19">
        <v>43</v>
      </c>
      <c r="T262" s="18">
        <v>0</v>
      </c>
      <c r="U262" s="18">
        <v>0</v>
      </c>
      <c r="V262" s="18">
        <v>100000</v>
      </c>
      <c r="W262" t="s" s="19">
        <v>39</v>
      </c>
    </row>
    <row r="263" ht="20.05" customHeight="1">
      <c r="A263" t="s" s="16">
        <v>3078</v>
      </c>
      <c r="B263" t="s" s="17">
        <f>CONCATENATE($A263,C263,G263,S263,R263)</f>
        <v>3087</v>
      </c>
      <c r="C263" t="s" s="19">
        <v>37</v>
      </c>
      <c r="D263" s="18">
        <v>7</v>
      </c>
      <c r="E263" t="s" s="19">
        <v>2812</v>
      </c>
      <c r="F263" s="18">
        <v>0</v>
      </c>
      <c r="G263" s="18">
        <v>0</v>
      </c>
      <c r="H263" t="s" s="19">
        <v>80</v>
      </c>
      <c r="I263" s="25">
        <v>26.5491</v>
      </c>
      <c r="J263" t="s" s="19">
        <v>2821</v>
      </c>
      <c r="K263" s="18">
        <v>19456</v>
      </c>
      <c r="L263" s="18">
        <v>9742</v>
      </c>
      <c r="M263" s="18">
        <v>29464</v>
      </c>
      <c r="N263" s="18">
        <v>8</v>
      </c>
      <c r="O263" s="18">
        <v>1</v>
      </c>
      <c r="P263" s="18">
        <v>3</v>
      </c>
      <c r="Q263" s="18">
        <v>1</v>
      </c>
      <c r="R263" s="18">
        <v>3</v>
      </c>
      <c r="S263" t="s" s="19">
        <v>47</v>
      </c>
      <c r="T263" s="18">
        <v>0</v>
      </c>
      <c r="U263" s="18">
        <v>0</v>
      </c>
      <c r="V263" s="18">
        <v>100000</v>
      </c>
      <c r="W263" t="s" s="19">
        <v>39</v>
      </c>
    </row>
    <row r="264" ht="20.05" customHeight="1">
      <c r="A264" t="s" s="16">
        <v>3078</v>
      </c>
      <c r="B264" t="s" s="17">
        <f>CONCATENATE($A264,C264,G264,S264,R264)</f>
        <v>3088</v>
      </c>
      <c r="C264" t="s" s="19">
        <v>37</v>
      </c>
      <c r="D264" s="18">
        <v>7</v>
      </c>
      <c r="E264" t="s" s="19">
        <v>2812</v>
      </c>
      <c r="F264" s="18">
        <v>0</v>
      </c>
      <c r="G264" s="18">
        <v>0</v>
      </c>
      <c r="H264" t="s" s="19">
        <v>80</v>
      </c>
      <c r="I264" s="25">
        <v>64.2439</v>
      </c>
      <c r="J264" t="s" s="19">
        <v>2826</v>
      </c>
      <c r="K264" s="18">
        <v>21052</v>
      </c>
      <c r="L264" s="18">
        <v>10540</v>
      </c>
      <c r="M264" s="18">
        <v>32487</v>
      </c>
      <c r="N264" s="18">
        <v>8</v>
      </c>
      <c r="O264" s="18">
        <v>1</v>
      </c>
      <c r="P264" s="18">
        <v>4</v>
      </c>
      <c r="Q264" s="18">
        <v>1</v>
      </c>
      <c r="R264" s="18">
        <v>5</v>
      </c>
      <c r="S264" t="s" s="19">
        <v>38</v>
      </c>
      <c r="T264" s="18">
        <v>0</v>
      </c>
      <c r="U264" s="18">
        <v>0</v>
      </c>
      <c r="V264" s="18">
        <v>100000</v>
      </c>
      <c r="W264" t="s" s="19">
        <v>39</v>
      </c>
    </row>
    <row r="265" ht="20.05" customHeight="1">
      <c r="A265" t="s" s="16">
        <v>3078</v>
      </c>
      <c r="B265" t="s" s="17">
        <f>CONCATENATE($A265,C265,G265,S265,R265)</f>
        <v>3089</v>
      </c>
      <c r="C265" t="s" s="19">
        <v>37</v>
      </c>
      <c r="D265" s="18">
        <v>7</v>
      </c>
      <c r="E265" t="s" s="19">
        <v>2812</v>
      </c>
      <c r="F265" s="18">
        <v>0</v>
      </c>
      <c r="G265" s="18">
        <v>0</v>
      </c>
      <c r="H265" t="s" s="19">
        <v>80</v>
      </c>
      <c r="I265" s="25">
        <v>22.5167</v>
      </c>
      <c r="J265" t="s" s="19">
        <v>2828</v>
      </c>
      <c r="K265" s="18">
        <v>20520</v>
      </c>
      <c r="L265" s="18">
        <v>10274</v>
      </c>
      <c r="M265" s="18">
        <v>31528</v>
      </c>
      <c r="N265" s="18">
        <v>8</v>
      </c>
      <c r="O265" s="18">
        <v>1</v>
      </c>
      <c r="P265" s="18">
        <v>3</v>
      </c>
      <c r="Q265" s="18">
        <v>1</v>
      </c>
      <c r="R265" s="18">
        <v>5</v>
      </c>
      <c r="S265" t="s" s="19">
        <v>43</v>
      </c>
      <c r="T265" s="18">
        <v>0</v>
      </c>
      <c r="U265" s="18">
        <v>0</v>
      </c>
      <c r="V265" s="18">
        <v>100000</v>
      </c>
      <c r="W265" t="s" s="19">
        <v>39</v>
      </c>
    </row>
    <row r="266" ht="20.05" customHeight="1">
      <c r="A266" t="s" s="16">
        <v>3078</v>
      </c>
      <c r="B266" t="s" s="17">
        <f>CONCATENATE($A266,C266,G266,S266,R266)</f>
        <v>3090</v>
      </c>
      <c r="C266" t="s" s="19">
        <v>37</v>
      </c>
      <c r="D266" s="18">
        <v>7</v>
      </c>
      <c r="E266" t="s" s="19">
        <v>2812</v>
      </c>
      <c r="F266" s="18">
        <v>0</v>
      </c>
      <c r="G266" s="18">
        <v>0</v>
      </c>
      <c r="H266" t="s" s="19">
        <v>80</v>
      </c>
      <c r="I266" s="25">
        <v>2.10815</v>
      </c>
      <c r="J266" t="s" s="19">
        <v>2828</v>
      </c>
      <c r="K266" s="18">
        <v>20520</v>
      </c>
      <c r="L266" s="18">
        <v>10274</v>
      </c>
      <c r="M266" s="18">
        <v>31500</v>
      </c>
      <c r="N266" s="18">
        <v>8</v>
      </c>
      <c r="O266" s="18">
        <v>1</v>
      </c>
      <c r="P266" s="18">
        <v>3</v>
      </c>
      <c r="Q266" s="18">
        <v>1</v>
      </c>
      <c r="R266" s="18">
        <v>5</v>
      </c>
      <c r="S266" t="s" s="19">
        <v>47</v>
      </c>
      <c r="T266" s="18">
        <v>0</v>
      </c>
      <c r="U266" s="18">
        <v>0</v>
      </c>
      <c r="V266" s="18">
        <v>100000</v>
      </c>
      <c r="W266" t="s" s="19">
        <v>39</v>
      </c>
    </row>
    <row r="267" ht="20.05" customHeight="1">
      <c r="A267" t="s" s="16">
        <v>3091</v>
      </c>
      <c r="B267" t="s" s="17">
        <f>CONCATENATE($A267,C267,G267,S267,R267)</f>
        <v>3092</v>
      </c>
      <c r="C267" t="s" s="19">
        <v>31</v>
      </c>
      <c r="D267" s="18">
        <v>7</v>
      </c>
      <c r="E267" t="s" s="19">
        <v>3093</v>
      </c>
      <c r="F267" s="18">
        <v>0</v>
      </c>
      <c r="G267" s="18">
        <v>0</v>
      </c>
      <c r="H267" t="s" s="19">
        <v>63</v>
      </c>
      <c r="I267" s="25">
        <v>1801.27</v>
      </c>
      <c r="J267" t="s" s="19">
        <v>3094</v>
      </c>
      <c r="K267" s="18">
        <v>28712</v>
      </c>
      <c r="L267" s="18">
        <v>14370</v>
      </c>
      <c r="M267" s="18">
        <v>45372</v>
      </c>
      <c r="N267" s="18">
        <v>8</v>
      </c>
      <c r="O267" s="18">
        <v>1</v>
      </c>
      <c r="P267" t="s" s="19">
        <v>35</v>
      </c>
      <c r="Q267" t="s" s="19">
        <v>35</v>
      </c>
      <c r="R267" t="s" s="19">
        <v>35</v>
      </c>
      <c r="S267" t="s" s="19">
        <v>35</v>
      </c>
      <c r="T267" t="s" s="19">
        <v>35</v>
      </c>
      <c r="U267" t="s" s="19">
        <v>35</v>
      </c>
      <c r="V267" t="s" s="19">
        <v>35</v>
      </c>
      <c r="W267" t="s" s="19">
        <v>35</v>
      </c>
    </row>
    <row r="268" ht="20.05" customHeight="1">
      <c r="A268" t="s" s="16">
        <v>3091</v>
      </c>
      <c r="B268" t="s" s="17">
        <f>CONCATENATE($A268,C268,G268,S268,R268)</f>
        <v>3095</v>
      </c>
      <c r="C268" t="s" s="19">
        <v>37</v>
      </c>
      <c r="D268" s="18">
        <v>7</v>
      </c>
      <c r="E268" t="s" s="19">
        <v>3093</v>
      </c>
      <c r="F268" s="18">
        <v>0</v>
      </c>
      <c r="G268" s="18">
        <v>1</v>
      </c>
      <c r="H268" t="s" s="19">
        <v>33</v>
      </c>
      <c r="I268" s="25">
        <v>1365.23</v>
      </c>
      <c r="J268" t="s" s="19">
        <v>2736</v>
      </c>
      <c r="K268" s="18">
        <v>4028</v>
      </c>
      <c r="L268" s="18">
        <v>2028</v>
      </c>
      <c r="M268" s="18">
        <v>4073</v>
      </c>
      <c r="N268" s="18">
        <v>8</v>
      </c>
      <c r="O268" s="18">
        <v>1</v>
      </c>
      <c r="P268" s="18">
        <v>3</v>
      </c>
      <c r="Q268" s="18">
        <v>0</v>
      </c>
      <c r="R268" s="18">
        <v>3</v>
      </c>
      <c r="S268" t="s" s="19">
        <v>43</v>
      </c>
      <c r="T268" s="18">
        <v>0</v>
      </c>
      <c r="U268" s="18">
        <v>0</v>
      </c>
      <c r="V268" s="18">
        <v>100000</v>
      </c>
      <c r="W268" t="s" s="19">
        <v>55</v>
      </c>
    </row>
    <row r="269" ht="20.05" customHeight="1">
      <c r="A269" t="s" s="16">
        <v>3091</v>
      </c>
      <c r="B269" t="s" s="17">
        <f>CONCATENATE($A269,C269,G269,S269,R269)</f>
        <v>3096</v>
      </c>
      <c r="C269" t="s" s="19">
        <v>52</v>
      </c>
      <c r="D269" s="18">
        <v>7</v>
      </c>
      <c r="E269" t="s" s="19">
        <v>3093</v>
      </c>
      <c r="F269" s="18">
        <v>0</v>
      </c>
      <c r="G269" s="18">
        <v>1</v>
      </c>
      <c r="H269" t="s" s="19">
        <v>33</v>
      </c>
      <c r="I269" s="25">
        <v>1349.89</v>
      </c>
      <c r="J269" t="s" s="19">
        <v>2736</v>
      </c>
      <c r="K269" s="18">
        <v>4028</v>
      </c>
      <c r="L269" s="18">
        <v>2028</v>
      </c>
      <c r="M269" s="18">
        <v>4073</v>
      </c>
      <c r="N269" s="18">
        <v>8</v>
      </c>
      <c r="O269" s="18">
        <v>1</v>
      </c>
      <c r="P269" t="s" s="19">
        <v>35</v>
      </c>
      <c r="Q269" t="s" s="19">
        <v>35</v>
      </c>
      <c r="R269" t="s" s="19">
        <v>35</v>
      </c>
      <c r="S269" t="s" s="19">
        <v>35</v>
      </c>
      <c r="T269" t="s" s="19">
        <v>35</v>
      </c>
      <c r="U269" t="s" s="19">
        <v>35</v>
      </c>
      <c r="V269" t="s" s="19">
        <v>35</v>
      </c>
      <c r="W269" t="s" s="19">
        <v>35</v>
      </c>
    </row>
    <row r="270" ht="20.05" customHeight="1">
      <c r="A270" t="s" s="16">
        <v>3091</v>
      </c>
      <c r="B270" t="s" s="17">
        <f>CONCATENATE($A270,C270,G270,S270,R270)</f>
        <v>3097</v>
      </c>
      <c r="C270" t="s" s="19">
        <v>37</v>
      </c>
      <c r="D270" s="18">
        <v>7</v>
      </c>
      <c r="E270" t="s" s="19">
        <v>3093</v>
      </c>
      <c r="F270" s="18">
        <v>0</v>
      </c>
      <c r="G270" s="18">
        <v>0</v>
      </c>
      <c r="H270" t="s" s="19">
        <v>80</v>
      </c>
      <c r="I270" s="25">
        <v>6.2785</v>
      </c>
      <c r="J270" t="s" s="19">
        <v>3098</v>
      </c>
      <c r="K270" s="18">
        <v>12468</v>
      </c>
      <c r="L270" s="18">
        <v>6248</v>
      </c>
      <c r="M270" s="18">
        <v>17141</v>
      </c>
      <c r="N270" s="18">
        <v>8</v>
      </c>
      <c r="O270" s="18">
        <v>1</v>
      </c>
      <c r="P270" s="18">
        <v>3</v>
      </c>
      <c r="Q270" s="18">
        <v>0</v>
      </c>
      <c r="R270" s="18">
        <v>1</v>
      </c>
      <c r="S270" t="s" s="19">
        <v>38</v>
      </c>
      <c r="T270" s="18">
        <v>0</v>
      </c>
      <c r="U270" s="18">
        <v>0</v>
      </c>
      <c r="V270" s="18">
        <v>100000</v>
      </c>
      <c r="W270" t="s" s="19">
        <v>39</v>
      </c>
    </row>
    <row r="271" ht="20.05" customHeight="1">
      <c r="A271" t="s" s="16">
        <v>3091</v>
      </c>
      <c r="B271" t="s" s="17">
        <f>CONCATENATE($A271,C271,G271,S271,R271)</f>
        <v>3099</v>
      </c>
      <c r="C271" t="s" s="19">
        <v>37</v>
      </c>
      <c r="D271" s="18">
        <v>7</v>
      </c>
      <c r="E271" t="s" s="19">
        <v>3093</v>
      </c>
      <c r="F271" s="18">
        <v>0</v>
      </c>
      <c r="G271" s="18">
        <v>0</v>
      </c>
      <c r="H271" t="s" s="19">
        <v>80</v>
      </c>
      <c r="I271" s="25">
        <v>6.42552</v>
      </c>
      <c r="J271" t="s" s="19">
        <v>3098</v>
      </c>
      <c r="K271" s="18">
        <v>12468</v>
      </c>
      <c r="L271" s="18">
        <v>6248</v>
      </c>
      <c r="M271" s="18">
        <v>17141</v>
      </c>
      <c r="N271" s="18">
        <v>8</v>
      </c>
      <c r="O271" s="18">
        <v>1</v>
      </c>
      <c r="P271" s="18">
        <v>3</v>
      </c>
      <c r="Q271" s="18">
        <v>0</v>
      </c>
      <c r="R271" s="18">
        <v>1</v>
      </c>
      <c r="S271" t="s" s="19">
        <v>43</v>
      </c>
      <c r="T271" s="18">
        <v>0</v>
      </c>
      <c r="U271" s="18">
        <v>0</v>
      </c>
      <c r="V271" s="18">
        <v>100000</v>
      </c>
      <c r="W271" t="s" s="19">
        <v>39</v>
      </c>
    </row>
    <row r="272" ht="20.05" customHeight="1">
      <c r="A272" t="s" s="16">
        <v>3091</v>
      </c>
      <c r="B272" t="s" s="17">
        <f>CONCATENATE($A272,C272,G272,S272,R272)</f>
        <v>3100</v>
      </c>
      <c r="C272" t="s" s="19">
        <v>37</v>
      </c>
      <c r="D272" s="18">
        <v>7</v>
      </c>
      <c r="E272" t="s" s="19">
        <v>3093</v>
      </c>
      <c r="F272" s="18">
        <v>0</v>
      </c>
      <c r="G272" s="18">
        <v>0</v>
      </c>
      <c r="H272" t="s" s="19">
        <v>80</v>
      </c>
      <c r="I272" s="25">
        <v>6.27543</v>
      </c>
      <c r="J272" t="s" s="19">
        <v>3098</v>
      </c>
      <c r="K272" s="18">
        <v>12468</v>
      </c>
      <c r="L272" s="18">
        <v>6248</v>
      </c>
      <c r="M272" s="18">
        <v>17141</v>
      </c>
      <c r="N272" s="18">
        <v>8</v>
      </c>
      <c r="O272" s="18">
        <v>1</v>
      </c>
      <c r="P272" s="18">
        <v>3</v>
      </c>
      <c r="Q272" s="18">
        <v>0</v>
      </c>
      <c r="R272" s="18">
        <v>1</v>
      </c>
      <c r="S272" t="s" s="19">
        <v>47</v>
      </c>
      <c r="T272" s="18">
        <v>0</v>
      </c>
      <c r="U272" s="18">
        <v>0</v>
      </c>
      <c r="V272" s="18">
        <v>100000</v>
      </c>
      <c r="W272" t="s" s="19">
        <v>39</v>
      </c>
    </row>
    <row r="273" ht="20.05" customHeight="1">
      <c r="A273" t="s" s="16">
        <v>3091</v>
      </c>
      <c r="B273" t="s" s="17">
        <f>CONCATENATE($A273,C273,G273,S273,R273)</f>
        <v>3101</v>
      </c>
      <c r="C273" t="s" s="19">
        <v>37</v>
      </c>
      <c r="D273" s="18">
        <v>7</v>
      </c>
      <c r="E273" t="s" s="19">
        <v>3093</v>
      </c>
      <c r="F273" s="18">
        <v>0</v>
      </c>
      <c r="G273" s="18">
        <v>0</v>
      </c>
      <c r="H273" t="s" s="19">
        <v>80</v>
      </c>
      <c r="I273" s="25">
        <v>6.28624</v>
      </c>
      <c r="J273" t="s" s="19">
        <v>3098</v>
      </c>
      <c r="K273" s="18">
        <v>12468</v>
      </c>
      <c r="L273" s="18">
        <v>6248</v>
      </c>
      <c r="M273" s="18">
        <v>17141</v>
      </c>
      <c r="N273" s="18">
        <v>8</v>
      </c>
      <c r="O273" s="18">
        <v>1</v>
      </c>
      <c r="P273" s="18">
        <v>3</v>
      </c>
      <c r="Q273" s="18">
        <v>0</v>
      </c>
      <c r="R273" s="18">
        <v>3</v>
      </c>
      <c r="S273" t="s" s="19">
        <v>38</v>
      </c>
      <c r="T273" s="18">
        <v>0</v>
      </c>
      <c r="U273" s="18">
        <v>0</v>
      </c>
      <c r="V273" s="18">
        <v>100000</v>
      </c>
      <c r="W273" t="s" s="19">
        <v>39</v>
      </c>
    </row>
    <row r="274" ht="20.05" customHeight="1">
      <c r="A274" t="s" s="16">
        <v>3091</v>
      </c>
      <c r="B274" t="s" s="17">
        <f>CONCATENATE($A274,C274,G274,S274,R274)</f>
        <v>3102</v>
      </c>
      <c r="C274" t="s" s="19">
        <v>37</v>
      </c>
      <c r="D274" s="18">
        <v>7</v>
      </c>
      <c r="E274" t="s" s="19">
        <v>3093</v>
      </c>
      <c r="F274" s="18">
        <v>0</v>
      </c>
      <c r="G274" s="18">
        <v>0</v>
      </c>
      <c r="H274" t="s" s="19">
        <v>80</v>
      </c>
      <c r="I274" s="25">
        <v>6.42421</v>
      </c>
      <c r="J274" t="s" s="19">
        <v>3098</v>
      </c>
      <c r="K274" s="18">
        <v>12468</v>
      </c>
      <c r="L274" s="18">
        <v>6248</v>
      </c>
      <c r="M274" s="18">
        <v>17141</v>
      </c>
      <c r="N274" s="18">
        <v>8</v>
      </c>
      <c r="O274" s="18">
        <v>1</v>
      </c>
      <c r="P274" s="18">
        <v>3</v>
      </c>
      <c r="Q274" s="18">
        <v>0</v>
      </c>
      <c r="R274" s="18">
        <v>3</v>
      </c>
      <c r="S274" t="s" s="19">
        <v>43</v>
      </c>
      <c r="T274" s="18">
        <v>0</v>
      </c>
      <c r="U274" s="18">
        <v>0</v>
      </c>
      <c r="V274" s="18">
        <v>100000</v>
      </c>
      <c r="W274" t="s" s="19">
        <v>39</v>
      </c>
    </row>
    <row r="275" ht="20.05" customHeight="1">
      <c r="A275" t="s" s="16">
        <v>3091</v>
      </c>
      <c r="B275" t="s" s="17">
        <f>CONCATENATE($A275,C275,G275,S275,R275)</f>
        <v>3103</v>
      </c>
      <c r="C275" t="s" s="19">
        <v>37</v>
      </c>
      <c r="D275" s="18">
        <v>7</v>
      </c>
      <c r="E275" t="s" s="19">
        <v>3093</v>
      </c>
      <c r="F275" s="18">
        <v>0</v>
      </c>
      <c r="G275" s="18">
        <v>0</v>
      </c>
      <c r="H275" t="s" s="19">
        <v>80</v>
      </c>
      <c r="I275" s="25">
        <v>6.34611</v>
      </c>
      <c r="J275" t="s" s="19">
        <v>3098</v>
      </c>
      <c r="K275" s="18">
        <v>12468</v>
      </c>
      <c r="L275" s="18">
        <v>6248</v>
      </c>
      <c r="M275" s="18">
        <v>17141</v>
      </c>
      <c r="N275" s="18">
        <v>8</v>
      </c>
      <c r="O275" s="18">
        <v>1</v>
      </c>
      <c r="P275" s="18">
        <v>3</v>
      </c>
      <c r="Q275" s="18">
        <v>0</v>
      </c>
      <c r="R275" s="18">
        <v>3</v>
      </c>
      <c r="S275" t="s" s="19">
        <v>47</v>
      </c>
      <c r="T275" s="18">
        <v>0</v>
      </c>
      <c r="U275" s="18">
        <v>0</v>
      </c>
      <c r="V275" s="18">
        <v>100000</v>
      </c>
      <c r="W275" t="s" s="19">
        <v>39</v>
      </c>
    </row>
    <row r="276" ht="20.05" customHeight="1">
      <c r="A276" t="s" s="16">
        <v>3091</v>
      </c>
      <c r="B276" t="s" s="17">
        <f>CONCATENATE($A276,C276,G276,S276,R276)</f>
        <v>3104</v>
      </c>
      <c r="C276" t="s" s="19">
        <v>37</v>
      </c>
      <c r="D276" s="18">
        <v>7</v>
      </c>
      <c r="E276" t="s" s="19">
        <v>3093</v>
      </c>
      <c r="F276" s="18">
        <v>0</v>
      </c>
      <c r="G276" s="18">
        <v>0</v>
      </c>
      <c r="H276" t="s" s="19">
        <v>80</v>
      </c>
      <c r="I276" s="25">
        <v>6.32303</v>
      </c>
      <c r="J276" t="s" s="19">
        <v>3098</v>
      </c>
      <c r="K276" s="18">
        <v>12468</v>
      </c>
      <c r="L276" s="18">
        <v>6248</v>
      </c>
      <c r="M276" s="18">
        <v>17141</v>
      </c>
      <c r="N276" s="18">
        <v>8</v>
      </c>
      <c r="O276" s="18">
        <v>1</v>
      </c>
      <c r="P276" s="18">
        <v>3</v>
      </c>
      <c r="Q276" s="18">
        <v>0</v>
      </c>
      <c r="R276" s="18">
        <v>5</v>
      </c>
      <c r="S276" t="s" s="19">
        <v>38</v>
      </c>
      <c r="T276" s="18">
        <v>0</v>
      </c>
      <c r="U276" s="18">
        <v>0</v>
      </c>
      <c r="V276" s="18">
        <v>100000</v>
      </c>
      <c r="W276" t="s" s="19">
        <v>39</v>
      </c>
    </row>
    <row r="277" ht="20.05" customHeight="1">
      <c r="A277" t="s" s="16">
        <v>3091</v>
      </c>
      <c r="B277" t="s" s="17">
        <f>CONCATENATE($A277,C277,G277,S277,R277)</f>
        <v>3105</v>
      </c>
      <c r="C277" t="s" s="19">
        <v>37</v>
      </c>
      <c r="D277" s="18">
        <v>7</v>
      </c>
      <c r="E277" t="s" s="19">
        <v>3093</v>
      </c>
      <c r="F277" s="18">
        <v>0</v>
      </c>
      <c r="G277" s="18">
        <v>0</v>
      </c>
      <c r="H277" t="s" s="19">
        <v>80</v>
      </c>
      <c r="I277" s="25">
        <v>6.34867</v>
      </c>
      <c r="J277" t="s" s="19">
        <v>3098</v>
      </c>
      <c r="K277" s="18">
        <v>12468</v>
      </c>
      <c r="L277" s="18">
        <v>6248</v>
      </c>
      <c r="M277" s="18">
        <v>17141</v>
      </c>
      <c r="N277" s="18">
        <v>8</v>
      </c>
      <c r="O277" s="18">
        <v>1</v>
      </c>
      <c r="P277" s="18">
        <v>3</v>
      </c>
      <c r="Q277" s="18">
        <v>0</v>
      </c>
      <c r="R277" s="18">
        <v>5</v>
      </c>
      <c r="S277" t="s" s="19">
        <v>43</v>
      </c>
      <c r="T277" s="18">
        <v>0</v>
      </c>
      <c r="U277" s="18">
        <v>0</v>
      </c>
      <c r="V277" s="18">
        <v>100000</v>
      </c>
      <c r="W277" t="s" s="19">
        <v>39</v>
      </c>
    </row>
    <row r="278" ht="20.05" customHeight="1">
      <c r="A278" t="s" s="16">
        <v>3091</v>
      </c>
      <c r="B278" t="s" s="17">
        <f>CONCATENATE($A278,C278,G278,S278,R278)</f>
        <v>3106</v>
      </c>
      <c r="C278" t="s" s="19">
        <v>37</v>
      </c>
      <c r="D278" s="18">
        <v>7</v>
      </c>
      <c r="E278" t="s" s="19">
        <v>3093</v>
      </c>
      <c r="F278" s="18">
        <v>0</v>
      </c>
      <c r="G278" s="18">
        <v>0</v>
      </c>
      <c r="H278" t="s" s="19">
        <v>80</v>
      </c>
      <c r="I278" s="25">
        <v>6.31784</v>
      </c>
      <c r="J278" t="s" s="19">
        <v>3098</v>
      </c>
      <c r="K278" s="18">
        <v>12468</v>
      </c>
      <c r="L278" s="18">
        <v>6248</v>
      </c>
      <c r="M278" s="18">
        <v>17141</v>
      </c>
      <c r="N278" s="18">
        <v>8</v>
      </c>
      <c r="O278" s="18">
        <v>1</v>
      </c>
      <c r="P278" s="18">
        <v>3</v>
      </c>
      <c r="Q278" s="18">
        <v>0</v>
      </c>
      <c r="R278" s="18">
        <v>5</v>
      </c>
      <c r="S278" t="s" s="19">
        <v>47</v>
      </c>
      <c r="T278" s="18">
        <v>0</v>
      </c>
      <c r="U278" s="18">
        <v>0</v>
      </c>
      <c r="V278" s="18">
        <v>100000</v>
      </c>
      <c r="W278" t="s" s="19">
        <v>39</v>
      </c>
    </row>
    <row r="279" ht="20.05" customHeight="1">
      <c r="A279" t="s" s="16">
        <v>3107</v>
      </c>
      <c r="B279" t="s" s="17">
        <f>CONCATENATE($A279,C279,G279,S279,R279)</f>
        <v>3108</v>
      </c>
      <c r="C279" t="s" s="19">
        <v>31</v>
      </c>
      <c r="D279" s="18">
        <v>7</v>
      </c>
      <c r="E279" t="s" s="19">
        <v>2793</v>
      </c>
      <c r="F279" s="18">
        <v>0</v>
      </c>
      <c r="G279" s="18">
        <v>0</v>
      </c>
      <c r="H279" t="s" s="19">
        <v>80</v>
      </c>
      <c r="I279" s="25">
        <v>9.31521</v>
      </c>
      <c r="J279" t="s" s="19">
        <v>2794</v>
      </c>
      <c r="K279" s="18">
        <v>22980</v>
      </c>
      <c r="L279" s="18">
        <v>11504</v>
      </c>
      <c r="M279" s="18">
        <v>35835</v>
      </c>
      <c r="N279" s="18">
        <v>8</v>
      </c>
      <c r="O279" s="18">
        <v>1</v>
      </c>
      <c r="P279" t="s" s="19">
        <v>35</v>
      </c>
      <c r="Q279" t="s" s="19">
        <v>35</v>
      </c>
      <c r="R279" t="s" s="19">
        <v>35</v>
      </c>
      <c r="S279" t="s" s="19">
        <v>35</v>
      </c>
      <c r="T279" t="s" s="19">
        <v>35</v>
      </c>
      <c r="U279" t="s" s="19">
        <v>35</v>
      </c>
      <c r="V279" t="s" s="19">
        <v>35</v>
      </c>
      <c r="W279" t="s" s="19">
        <v>35</v>
      </c>
    </row>
    <row r="280" ht="20.05" customHeight="1">
      <c r="A280" t="s" s="16">
        <v>3107</v>
      </c>
      <c r="B280" t="s" s="17">
        <f>CONCATENATE($A280,C280,G280,S280,R280)</f>
        <v>3109</v>
      </c>
      <c r="C280" t="s" s="19">
        <v>37</v>
      </c>
      <c r="D280" s="18">
        <v>7</v>
      </c>
      <c r="E280" t="s" s="19">
        <v>2793</v>
      </c>
      <c r="F280" s="18">
        <v>0</v>
      </c>
      <c r="G280" s="18">
        <v>1</v>
      </c>
      <c r="H280" t="s" s="19">
        <v>33</v>
      </c>
      <c r="I280" s="25">
        <v>40.0154</v>
      </c>
      <c r="J280" t="s" s="19">
        <v>2736</v>
      </c>
      <c r="K280" s="18">
        <v>3472</v>
      </c>
      <c r="L280" s="18">
        <v>1750</v>
      </c>
      <c r="M280" s="18">
        <v>3458</v>
      </c>
      <c r="N280" s="18">
        <v>8</v>
      </c>
      <c r="O280" s="18">
        <v>1</v>
      </c>
      <c r="P280" s="18">
        <v>3</v>
      </c>
      <c r="Q280" s="18">
        <v>1</v>
      </c>
      <c r="R280" s="18">
        <v>3</v>
      </c>
      <c r="S280" t="s" s="19">
        <v>43</v>
      </c>
      <c r="T280" s="18">
        <v>0</v>
      </c>
      <c r="U280" s="18">
        <v>0</v>
      </c>
      <c r="V280" s="18">
        <v>100000</v>
      </c>
      <c r="W280" t="s" s="19">
        <v>55</v>
      </c>
    </row>
    <row r="281" ht="20.05" customHeight="1">
      <c r="A281" t="s" s="16">
        <v>3107</v>
      </c>
      <c r="B281" t="s" s="17">
        <f>CONCATENATE($A281,C281,G281,S281,R281)</f>
        <v>3110</v>
      </c>
      <c r="C281" t="s" s="19">
        <v>52</v>
      </c>
      <c r="D281" s="18">
        <v>7</v>
      </c>
      <c r="E281" t="s" s="19">
        <v>2793</v>
      </c>
      <c r="F281" s="18">
        <v>0</v>
      </c>
      <c r="G281" s="18">
        <v>1</v>
      </c>
      <c r="H281" t="s" s="19">
        <v>33</v>
      </c>
      <c r="I281" s="25">
        <v>63.0673</v>
      </c>
      <c r="J281" t="s" s="19">
        <v>2736</v>
      </c>
      <c r="K281" s="18">
        <v>3472</v>
      </c>
      <c r="L281" s="18">
        <v>1750</v>
      </c>
      <c r="M281" s="18">
        <v>3470</v>
      </c>
      <c r="N281" s="18">
        <v>8</v>
      </c>
      <c r="O281" s="18">
        <v>1</v>
      </c>
      <c r="P281" t="s" s="19">
        <v>35</v>
      </c>
      <c r="Q281" t="s" s="19">
        <v>35</v>
      </c>
      <c r="R281" t="s" s="19">
        <v>35</v>
      </c>
      <c r="S281" t="s" s="19">
        <v>35</v>
      </c>
      <c r="T281" t="s" s="19">
        <v>35</v>
      </c>
      <c r="U281" t="s" s="19">
        <v>35</v>
      </c>
      <c r="V281" t="s" s="19">
        <v>35</v>
      </c>
      <c r="W281" t="s" s="19">
        <v>35</v>
      </c>
    </row>
    <row r="282" ht="20.05" customHeight="1">
      <c r="A282" t="s" s="16">
        <v>3107</v>
      </c>
      <c r="B282" t="s" s="17">
        <f>CONCATENATE($A282,C282,G282,S282,R282)</f>
        <v>3111</v>
      </c>
      <c r="C282" t="s" s="19">
        <v>37</v>
      </c>
      <c r="D282" s="18">
        <v>7</v>
      </c>
      <c r="E282" t="s" s="19">
        <v>2793</v>
      </c>
      <c r="F282" s="18">
        <v>0</v>
      </c>
      <c r="G282" s="18">
        <v>0</v>
      </c>
      <c r="H282" t="s" s="19">
        <v>80</v>
      </c>
      <c r="I282" s="25">
        <v>3.63377</v>
      </c>
      <c r="J282" t="s" s="19">
        <v>2798</v>
      </c>
      <c r="K282" s="18">
        <v>18300</v>
      </c>
      <c r="L282" s="18">
        <v>9164</v>
      </c>
      <c r="M282" s="18">
        <v>26891</v>
      </c>
      <c r="N282" s="18">
        <v>8</v>
      </c>
      <c r="O282" s="18">
        <v>1</v>
      </c>
      <c r="P282" s="18">
        <v>4</v>
      </c>
      <c r="Q282" s="18">
        <v>2</v>
      </c>
      <c r="R282" s="18">
        <v>1</v>
      </c>
      <c r="S282" t="s" s="19">
        <v>38</v>
      </c>
      <c r="T282" s="18">
        <v>0</v>
      </c>
      <c r="U282" s="18">
        <v>0</v>
      </c>
      <c r="V282" s="18">
        <v>100000</v>
      </c>
      <c r="W282" t="s" s="19">
        <v>39</v>
      </c>
    </row>
    <row r="283" ht="20.05" customHeight="1">
      <c r="A283" t="s" s="16">
        <v>3107</v>
      </c>
      <c r="B283" t="s" s="17">
        <f>CONCATENATE($A283,C283,G283,S283,R283)</f>
        <v>3112</v>
      </c>
      <c r="C283" t="s" s="19">
        <v>37</v>
      </c>
      <c r="D283" s="18">
        <v>7</v>
      </c>
      <c r="E283" t="s" s="19">
        <v>2793</v>
      </c>
      <c r="F283" s="18">
        <v>0</v>
      </c>
      <c r="G283" s="18">
        <v>0</v>
      </c>
      <c r="H283" t="s" s="19">
        <v>80</v>
      </c>
      <c r="I283" s="25">
        <v>1.3746</v>
      </c>
      <c r="J283" t="s" s="19">
        <v>2739</v>
      </c>
      <c r="K283" s="18">
        <v>16268</v>
      </c>
      <c r="L283" s="18">
        <v>8148</v>
      </c>
      <c r="M283" s="18">
        <v>23185</v>
      </c>
      <c r="N283" s="18">
        <v>8</v>
      </c>
      <c r="O283" s="18">
        <v>1</v>
      </c>
      <c r="P283" s="18">
        <v>3</v>
      </c>
      <c r="Q283" s="18">
        <v>1</v>
      </c>
      <c r="R283" s="18">
        <v>1</v>
      </c>
      <c r="S283" t="s" s="19">
        <v>43</v>
      </c>
      <c r="T283" s="18">
        <v>0</v>
      </c>
      <c r="U283" s="18">
        <v>0</v>
      </c>
      <c r="V283" s="18">
        <v>100000</v>
      </c>
      <c r="W283" t="s" s="19">
        <v>39</v>
      </c>
    </row>
    <row r="284" ht="20.05" customHeight="1">
      <c r="A284" t="s" s="16">
        <v>3107</v>
      </c>
      <c r="B284" t="s" s="17">
        <f>CONCATENATE($A284,C284,G284,S284,R284)</f>
        <v>3113</v>
      </c>
      <c r="C284" t="s" s="19">
        <v>37</v>
      </c>
      <c r="D284" s="18">
        <v>7</v>
      </c>
      <c r="E284" t="s" s="19">
        <v>2793</v>
      </c>
      <c r="F284" s="18">
        <v>0</v>
      </c>
      <c r="G284" s="18">
        <v>0</v>
      </c>
      <c r="H284" t="s" s="19">
        <v>80</v>
      </c>
      <c r="I284" s="25">
        <v>3.86288</v>
      </c>
      <c r="J284" t="s" s="19">
        <v>2801</v>
      </c>
      <c r="K284" s="18">
        <v>17284</v>
      </c>
      <c r="L284" s="18">
        <v>8656</v>
      </c>
      <c r="M284" s="18">
        <v>25087</v>
      </c>
      <c r="N284" s="18">
        <v>8</v>
      </c>
      <c r="O284" s="18">
        <v>1</v>
      </c>
      <c r="P284" s="18">
        <v>4</v>
      </c>
      <c r="Q284" s="18">
        <v>1</v>
      </c>
      <c r="R284" s="18">
        <v>1</v>
      </c>
      <c r="S284" t="s" s="19">
        <v>47</v>
      </c>
      <c r="T284" s="18">
        <v>0</v>
      </c>
      <c r="U284" s="18">
        <v>0</v>
      </c>
      <c r="V284" s="18">
        <v>100000</v>
      </c>
      <c r="W284" t="s" s="19">
        <v>39</v>
      </c>
    </row>
    <row r="285" ht="20.05" customHeight="1">
      <c r="A285" t="s" s="16">
        <v>3107</v>
      </c>
      <c r="B285" t="s" s="17">
        <f>CONCATENATE($A285,C285,G285,S285,R285)</f>
        <v>3114</v>
      </c>
      <c r="C285" t="s" s="19">
        <v>37</v>
      </c>
      <c r="D285" s="18">
        <v>7</v>
      </c>
      <c r="E285" t="s" s="19">
        <v>2793</v>
      </c>
      <c r="F285" s="18">
        <v>0</v>
      </c>
      <c r="G285" s="18">
        <v>0</v>
      </c>
      <c r="H285" t="s" s="19">
        <v>80</v>
      </c>
      <c r="I285" s="25">
        <v>2.70516</v>
      </c>
      <c r="J285" t="s" s="19">
        <v>2803</v>
      </c>
      <c r="K285" s="18">
        <v>18820</v>
      </c>
      <c r="L285" s="18">
        <v>9424</v>
      </c>
      <c r="M285" s="18">
        <v>27873</v>
      </c>
      <c r="N285" s="18">
        <v>8</v>
      </c>
      <c r="O285" s="18">
        <v>1</v>
      </c>
      <c r="P285" s="18">
        <v>3</v>
      </c>
      <c r="Q285" s="18">
        <v>1</v>
      </c>
      <c r="R285" s="18">
        <v>3</v>
      </c>
      <c r="S285" t="s" s="19">
        <v>38</v>
      </c>
      <c r="T285" s="18">
        <v>0</v>
      </c>
      <c r="U285" s="18">
        <v>0</v>
      </c>
      <c r="V285" s="18">
        <v>100000</v>
      </c>
      <c r="W285" t="s" s="19">
        <v>39</v>
      </c>
    </row>
    <row r="286" ht="20.05" customHeight="1">
      <c r="A286" t="s" s="16">
        <v>3107</v>
      </c>
      <c r="B286" t="s" s="17">
        <f>CONCATENATE($A286,C286,G286,S286,R286)</f>
        <v>3115</v>
      </c>
      <c r="C286" t="s" s="19">
        <v>37</v>
      </c>
      <c r="D286" s="18">
        <v>7</v>
      </c>
      <c r="E286" t="s" s="19">
        <v>2793</v>
      </c>
      <c r="F286" s="18">
        <v>0</v>
      </c>
      <c r="G286" s="18">
        <v>0</v>
      </c>
      <c r="H286" t="s" s="19">
        <v>80</v>
      </c>
      <c r="I286" s="25">
        <v>4.61523</v>
      </c>
      <c r="J286" t="s" s="19">
        <v>2803</v>
      </c>
      <c r="K286" s="18">
        <v>18820</v>
      </c>
      <c r="L286" s="18">
        <v>9424</v>
      </c>
      <c r="M286" s="18">
        <v>27947</v>
      </c>
      <c r="N286" s="18">
        <v>8</v>
      </c>
      <c r="O286" s="18">
        <v>1</v>
      </c>
      <c r="P286" s="18">
        <v>3</v>
      </c>
      <c r="Q286" s="18">
        <v>1</v>
      </c>
      <c r="R286" s="18">
        <v>3</v>
      </c>
      <c r="S286" t="s" s="19">
        <v>43</v>
      </c>
      <c r="T286" s="18">
        <v>0</v>
      </c>
      <c r="U286" s="18">
        <v>0</v>
      </c>
      <c r="V286" s="18">
        <v>100000</v>
      </c>
      <c r="W286" t="s" s="19">
        <v>39</v>
      </c>
    </row>
    <row r="287" ht="20.05" customHeight="1">
      <c r="A287" t="s" s="16">
        <v>3107</v>
      </c>
      <c r="B287" t="s" s="17">
        <f>CONCATENATE($A287,C287,G287,S287,R287)</f>
        <v>3116</v>
      </c>
      <c r="C287" t="s" s="19">
        <v>37</v>
      </c>
      <c r="D287" s="18">
        <v>7</v>
      </c>
      <c r="E287" t="s" s="19">
        <v>2793</v>
      </c>
      <c r="F287" s="18">
        <v>0</v>
      </c>
      <c r="G287" s="18">
        <v>0</v>
      </c>
      <c r="H287" t="s" s="19">
        <v>63</v>
      </c>
      <c r="I287" s="25">
        <v>1800.51</v>
      </c>
      <c r="J287" t="s" s="19">
        <v>2803</v>
      </c>
      <c r="K287" s="18">
        <v>18820</v>
      </c>
      <c r="L287" s="18">
        <v>9424</v>
      </c>
      <c r="M287" s="18">
        <v>27903</v>
      </c>
      <c r="N287" s="18">
        <v>8</v>
      </c>
      <c r="O287" s="18">
        <v>1</v>
      </c>
      <c r="P287" s="18">
        <v>2</v>
      </c>
      <c r="Q287" s="18">
        <v>2</v>
      </c>
      <c r="R287" s="18">
        <v>3</v>
      </c>
      <c r="S287" t="s" s="19">
        <v>47</v>
      </c>
      <c r="T287" s="18">
        <v>0</v>
      </c>
      <c r="U287" s="18">
        <v>0</v>
      </c>
      <c r="V287" s="18">
        <v>100000</v>
      </c>
      <c r="W287" t="s" s="19">
        <v>39</v>
      </c>
    </row>
    <row r="288" ht="20.05" customHeight="1">
      <c r="A288" t="s" s="16">
        <v>3107</v>
      </c>
      <c r="B288" t="s" s="17">
        <f>CONCATENATE($A288,C288,G288,S288,R288)</f>
        <v>3117</v>
      </c>
      <c r="C288" t="s" s="19">
        <v>37</v>
      </c>
      <c r="D288" s="18">
        <v>7</v>
      </c>
      <c r="E288" t="s" s="19">
        <v>2793</v>
      </c>
      <c r="F288" s="18">
        <v>0</v>
      </c>
      <c r="G288" s="18">
        <v>0</v>
      </c>
      <c r="H288" t="s" s="19">
        <v>80</v>
      </c>
      <c r="I288" s="25">
        <v>8.168760000000001</v>
      </c>
      <c r="J288" t="s" s="19">
        <v>2807</v>
      </c>
      <c r="K288" s="18">
        <v>19860</v>
      </c>
      <c r="L288" s="18">
        <v>9944</v>
      </c>
      <c r="M288" s="18">
        <v>29851</v>
      </c>
      <c r="N288" s="18">
        <v>8</v>
      </c>
      <c r="O288" s="18">
        <v>1</v>
      </c>
      <c r="P288" s="18">
        <v>3</v>
      </c>
      <c r="Q288" s="18">
        <v>1</v>
      </c>
      <c r="R288" s="18">
        <v>5</v>
      </c>
      <c r="S288" t="s" s="19">
        <v>38</v>
      </c>
      <c r="T288" s="18">
        <v>0</v>
      </c>
      <c r="U288" s="18">
        <v>0</v>
      </c>
      <c r="V288" s="18">
        <v>100000</v>
      </c>
      <c r="W288" t="s" s="19">
        <v>39</v>
      </c>
    </row>
    <row r="289" ht="20.05" customHeight="1">
      <c r="A289" t="s" s="16">
        <v>3107</v>
      </c>
      <c r="B289" t="s" s="17">
        <f>CONCATENATE($A289,C289,G289,S289,R289)</f>
        <v>3118</v>
      </c>
      <c r="C289" t="s" s="19">
        <v>37</v>
      </c>
      <c r="D289" s="18">
        <v>7</v>
      </c>
      <c r="E289" t="s" s="19">
        <v>2793</v>
      </c>
      <c r="F289" s="18">
        <v>0</v>
      </c>
      <c r="G289" s="18">
        <v>0</v>
      </c>
      <c r="H289" t="s" s="19">
        <v>63</v>
      </c>
      <c r="I289" s="25">
        <v>1800.56</v>
      </c>
      <c r="J289" t="s" s="19">
        <v>2807</v>
      </c>
      <c r="K289" s="18">
        <v>19860</v>
      </c>
      <c r="L289" s="18">
        <v>9944</v>
      </c>
      <c r="M289" s="18">
        <v>29941</v>
      </c>
      <c r="N289" s="18">
        <v>8</v>
      </c>
      <c r="O289" s="18">
        <v>1</v>
      </c>
      <c r="P289" s="18">
        <v>2</v>
      </c>
      <c r="Q289" s="18">
        <v>2</v>
      </c>
      <c r="R289" s="18">
        <v>5</v>
      </c>
      <c r="S289" t="s" s="19">
        <v>43</v>
      </c>
      <c r="T289" s="18">
        <v>0</v>
      </c>
      <c r="U289" s="18">
        <v>0</v>
      </c>
      <c r="V289" s="18">
        <v>100000</v>
      </c>
      <c r="W289" t="s" s="19">
        <v>39</v>
      </c>
    </row>
    <row r="290" ht="20.05" customHeight="1">
      <c r="A290" t="s" s="16">
        <v>3107</v>
      </c>
      <c r="B290" t="s" s="17">
        <f>CONCATENATE($A290,C290,G290,S290,R290)</f>
        <v>3119</v>
      </c>
      <c r="C290" t="s" s="19">
        <v>37</v>
      </c>
      <c r="D290" s="18">
        <v>7</v>
      </c>
      <c r="E290" t="s" s="19">
        <v>2793</v>
      </c>
      <c r="F290" s="18">
        <v>0</v>
      </c>
      <c r="G290" s="18">
        <v>0</v>
      </c>
      <c r="H290" t="s" s="19">
        <v>80</v>
      </c>
      <c r="I290" s="25">
        <v>2.76638</v>
      </c>
      <c r="J290" t="s" s="19">
        <v>2807</v>
      </c>
      <c r="K290" s="18">
        <v>19860</v>
      </c>
      <c r="L290" s="18">
        <v>9944</v>
      </c>
      <c r="M290" s="18">
        <v>29897</v>
      </c>
      <c r="N290" s="18">
        <v>8</v>
      </c>
      <c r="O290" s="18">
        <v>1</v>
      </c>
      <c r="P290" s="18">
        <v>3</v>
      </c>
      <c r="Q290" s="18">
        <v>1</v>
      </c>
      <c r="R290" s="18">
        <v>5</v>
      </c>
      <c r="S290" t="s" s="19">
        <v>47</v>
      </c>
      <c r="T290" s="18">
        <v>0</v>
      </c>
      <c r="U290" s="18">
        <v>0</v>
      </c>
      <c r="V290" s="18">
        <v>100000</v>
      </c>
      <c r="W290" t="s" s="19">
        <v>39</v>
      </c>
    </row>
    <row r="291" ht="20.05" customHeight="1">
      <c r="A291" t="s" s="16">
        <v>3120</v>
      </c>
      <c r="B291" t="s" s="17">
        <f>CONCATENATE($A291,C291,G291,S291,R291)</f>
        <v>3121</v>
      </c>
      <c r="C291" t="s" s="19">
        <v>31</v>
      </c>
      <c r="D291" s="18">
        <v>7</v>
      </c>
      <c r="E291" t="s" s="19">
        <v>2770</v>
      </c>
      <c r="F291" s="18">
        <v>0</v>
      </c>
      <c r="G291" s="18">
        <v>0</v>
      </c>
      <c r="H291" t="s" s="19">
        <v>63</v>
      </c>
      <c r="I291" s="25">
        <v>1801.04</v>
      </c>
      <c r="J291" t="s" s="19">
        <v>2771</v>
      </c>
      <c r="K291" s="18">
        <v>26056</v>
      </c>
      <c r="L291" s="18">
        <v>13042</v>
      </c>
      <c r="M291" s="18">
        <v>41978</v>
      </c>
      <c r="N291" s="18">
        <v>8</v>
      </c>
      <c r="O291" s="18">
        <v>1</v>
      </c>
      <c r="P291" t="s" s="19">
        <v>35</v>
      </c>
      <c r="Q291" t="s" s="19">
        <v>35</v>
      </c>
      <c r="R291" t="s" s="19">
        <v>35</v>
      </c>
      <c r="S291" t="s" s="19">
        <v>35</v>
      </c>
      <c r="T291" t="s" s="19">
        <v>35</v>
      </c>
      <c r="U291" t="s" s="19">
        <v>35</v>
      </c>
      <c r="V291" t="s" s="19">
        <v>35</v>
      </c>
      <c r="W291" t="s" s="19">
        <v>35</v>
      </c>
    </row>
    <row r="292" ht="20.05" customHeight="1">
      <c r="A292" t="s" s="16">
        <v>3120</v>
      </c>
      <c r="B292" t="s" s="17">
        <f>CONCATENATE($A292,C292,G292,S292,R292)</f>
        <v>3122</v>
      </c>
      <c r="C292" t="s" s="19">
        <v>37</v>
      </c>
      <c r="D292" s="18">
        <v>7</v>
      </c>
      <c r="E292" t="s" s="19">
        <v>2770</v>
      </c>
      <c r="F292" s="18">
        <v>0</v>
      </c>
      <c r="G292" s="18">
        <v>1</v>
      </c>
      <c r="H292" t="s" s="19">
        <v>63</v>
      </c>
      <c r="I292" s="25">
        <v>1800.52</v>
      </c>
      <c r="J292" t="s" s="19">
        <v>2773</v>
      </c>
      <c r="K292" s="18">
        <v>19004</v>
      </c>
      <c r="L292" s="18">
        <v>9526</v>
      </c>
      <c r="M292" s="18">
        <v>28768</v>
      </c>
      <c r="N292" s="18">
        <v>8</v>
      </c>
      <c r="O292" s="18">
        <v>1</v>
      </c>
      <c r="P292" s="18">
        <v>2</v>
      </c>
      <c r="Q292" s="18">
        <v>2</v>
      </c>
      <c r="R292" s="18">
        <v>3</v>
      </c>
      <c r="S292" t="s" s="19">
        <v>43</v>
      </c>
      <c r="T292" s="18">
        <v>0</v>
      </c>
      <c r="U292" s="18">
        <v>0</v>
      </c>
      <c r="V292" s="18">
        <v>100000</v>
      </c>
      <c r="W292" t="s" s="19">
        <v>55</v>
      </c>
    </row>
    <row r="293" ht="20.05" customHeight="1">
      <c r="A293" t="s" s="16">
        <v>3120</v>
      </c>
      <c r="B293" t="s" s="17">
        <f>CONCATENATE($A293,C293,G293,S293,R293)</f>
        <v>3123</v>
      </c>
      <c r="C293" t="s" s="19">
        <v>52</v>
      </c>
      <c r="D293" s="18">
        <v>7</v>
      </c>
      <c r="E293" t="s" s="19">
        <v>2770</v>
      </c>
      <c r="F293" s="18">
        <v>1</v>
      </c>
      <c r="G293" s="18">
        <v>1</v>
      </c>
      <c r="H293" t="s" s="19">
        <v>80</v>
      </c>
      <c r="I293" s="25">
        <v>107.281</v>
      </c>
      <c r="J293" t="s" s="19">
        <v>2736</v>
      </c>
      <c r="K293" s="18">
        <v>3988</v>
      </c>
      <c r="L293" s="18">
        <v>2008</v>
      </c>
      <c r="M293" s="18">
        <v>3999</v>
      </c>
      <c r="N293" s="18">
        <v>8</v>
      </c>
      <c r="O293" s="18">
        <v>1</v>
      </c>
      <c r="P293" t="s" s="19">
        <v>35</v>
      </c>
      <c r="Q293" t="s" s="19">
        <v>35</v>
      </c>
      <c r="R293" t="s" s="19">
        <v>35</v>
      </c>
      <c r="S293" t="s" s="19">
        <v>35</v>
      </c>
      <c r="T293" t="s" s="19">
        <v>35</v>
      </c>
      <c r="U293" t="s" s="19">
        <v>35</v>
      </c>
      <c r="V293" t="s" s="19">
        <v>35</v>
      </c>
      <c r="W293" t="s" s="19">
        <v>35</v>
      </c>
    </row>
    <row r="294" ht="20.05" customHeight="1">
      <c r="A294" t="s" s="16">
        <v>3120</v>
      </c>
      <c r="B294" t="s" s="17">
        <f>CONCATENATE($A294,C294,G294,S294,R294)</f>
        <v>3124</v>
      </c>
      <c r="C294" t="s" s="19">
        <v>37</v>
      </c>
      <c r="D294" s="18">
        <v>7</v>
      </c>
      <c r="E294" t="s" s="19">
        <v>2770</v>
      </c>
      <c r="F294" s="18">
        <v>0</v>
      </c>
      <c r="G294" s="18">
        <v>0</v>
      </c>
      <c r="H294" t="s" s="19">
        <v>63</v>
      </c>
      <c r="I294" s="25">
        <v>1800.63</v>
      </c>
      <c r="J294" t="s" s="19">
        <v>2776</v>
      </c>
      <c r="K294" s="18">
        <v>20752</v>
      </c>
      <c r="L294" s="18">
        <v>10390</v>
      </c>
      <c r="M294" s="18">
        <v>31914</v>
      </c>
      <c r="N294" s="18">
        <v>8</v>
      </c>
      <c r="O294" s="18">
        <v>1</v>
      </c>
      <c r="P294" s="18">
        <v>5</v>
      </c>
      <c r="Q294" s="18">
        <v>5</v>
      </c>
      <c r="R294" s="18">
        <v>1</v>
      </c>
      <c r="S294" t="s" s="19">
        <v>38</v>
      </c>
      <c r="T294" s="18">
        <v>0</v>
      </c>
      <c r="U294" s="18">
        <v>0</v>
      </c>
      <c r="V294" s="18">
        <v>100000</v>
      </c>
      <c r="W294" t="s" s="19">
        <v>39</v>
      </c>
    </row>
    <row r="295" ht="20.05" customHeight="1">
      <c r="A295" t="s" s="16">
        <v>3120</v>
      </c>
      <c r="B295" t="s" s="17">
        <f>CONCATENATE($A295,C295,G295,S295,R295)</f>
        <v>3125</v>
      </c>
      <c r="C295" t="s" s="19">
        <v>37</v>
      </c>
      <c r="D295" s="18">
        <v>7</v>
      </c>
      <c r="E295" t="s" s="19">
        <v>2770</v>
      </c>
      <c r="F295" s="18">
        <v>1</v>
      </c>
      <c r="G295" s="18">
        <v>0</v>
      </c>
      <c r="H295" t="s" s="19">
        <v>80</v>
      </c>
      <c r="I295" s="25">
        <v>2.79871</v>
      </c>
      <c r="J295" t="s" s="19">
        <v>2778</v>
      </c>
      <c r="K295" s="18">
        <v>14932</v>
      </c>
      <c r="L295" s="18">
        <v>7480</v>
      </c>
      <c r="M295" s="18">
        <v>21139</v>
      </c>
      <c r="N295" s="18">
        <v>8</v>
      </c>
      <c r="O295" s="18">
        <v>1</v>
      </c>
      <c r="P295" s="18">
        <v>4</v>
      </c>
      <c r="Q295" s="18">
        <v>1</v>
      </c>
      <c r="R295" s="18">
        <v>1</v>
      </c>
      <c r="S295" t="s" s="19">
        <v>43</v>
      </c>
      <c r="T295" s="18">
        <v>0</v>
      </c>
      <c r="U295" s="18">
        <v>0</v>
      </c>
      <c r="V295" s="18">
        <v>100000</v>
      </c>
      <c r="W295" t="s" s="19">
        <v>39</v>
      </c>
    </row>
    <row r="296" ht="20.05" customHeight="1">
      <c r="A296" t="s" s="16">
        <v>3120</v>
      </c>
      <c r="B296" t="s" s="17">
        <f>CONCATENATE($A296,C296,G296,S296,R296)</f>
        <v>3126</v>
      </c>
      <c r="C296" t="s" s="19">
        <v>37</v>
      </c>
      <c r="D296" s="18">
        <v>7</v>
      </c>
      <c r="E296" t="s" s="19">
        <v>2770</v>
      </c>
      <c r="F296" s="18">
        <v>1</v>
      </c>
      <c r="G296" s="18">
        <v>0</v>
      </c>
      <c r="H296" t="s" s="19">
        <v>80</v>
      </c>
      <c r="I296" s="25">
        <v>3.54667</v>
      </c>
      <c r="J296" t="s" s="19">
        <v>2780</v>
      </c>
      <c r="K296" s="18">
        <v>15544</v>
      </c>
      <c r="L296" s="18">
        <v>7786</v>
      </c>
      <c r="M296" s="18">
        <v>22268</v>
      </c>
      <c r="N296" s="18">
        <v>8</v>
      </c>
      <c r="O296" s="18">
        <v>1</v>
      </c>
      <c r="P296" s="18">
        <v>4</v>
      </c>
      <c r="Q296" s="18">
        <v>1</v>
      </c>
      <c r="R296" s="18">
        <v>1</v>
      </c>
      <c r="S296" t="s" s="19">
        <v>47</v>
      </c>
      <c r="T296" s="18">
        <v>0</v>
      </c>
      <c r="U296" s="18">
        <v>0</v>
      </c>
      <c r="V296" s="18">
        <v>100000</v>
      </c>
      <c r="W296" t="s" s="19">
        <v>39</v>
      </c>
    </row>
    <row r="297" ht="20.05" customHeight="1">
      <c r="A297" t="s" s="16">
        <v>3120</v>
      </c>
      <c r="B297" t="s" s="17">
        <f>CONCATENATE($A297,C297,G297,S297,R297)</f>
        <v>3127</v>
      </c>
      <c r="C297" t="s" s="19">
        <v>37</v>
      </c>
      <c r="D297" s="18">
        <v>7</v>
      </c>
      <c r="E297" t="s" s="19">
        <v>2770</v>
      </c>
      <c r="F297" s="18">
        <v>1</v>
      </c>
      <c r="G297" s="18">
        <v>0</v>
      </c>
      <c r="H297" t="s" s="19">
        <v>80</v>
      </c>
      <c r="I297" s="25">
        <v>419.484</v>
      </c>
      <c r="J297" t="s" s="19">
        <v>2782</v>
      </c>
      <c r="K297" s="18">
        <v>24900</v>
      </c>
      <c r="L297" s="18">
        <v>12464</v>
      </c>
      <c r="M297" s="18">
        <v>39791</v>
      </c>
      <c r="N297" s="18">
        <v>8</v>
      </c>
      <c r="O297" s="18">
        <v>1</v>
      </c>
      <c r="P297" s="18">
        <v>5</v>
      </c>
      <c r="Q297" s="18">
        <v>2</v>
      </c>
      <c r="R297" s="18">
        <v>3</v>
      </c>
      <c r="S297" t="s" s="19">
        <v>38</v>
      </c>
      <c r="T297" s="18">
        <v>0</v>
      </c>
      <c r="U297" s="18">
        <v>0</v>
      </c>
      <c r="V297" s="18">
        <v>100000</v>
      </c>
      <c r="W297" t="s" s="19">
        <v>39</v>
      </c>
    </row>
    <row r="298" ht="20.05" customHeight="1">
      <c r="A298" t="s" s="16">
        <v>3120</v>
      </c>
      <c r="B298" t="s" s="17">
        <f>CONCATENATE($A298,C298,G298,S298,R298)</f>
        <v>3128</v>
      </c>
      <c r="C298" t="s" s="19">
        <v>37</v>
      </c>
      <c r="D298" s="18">
        <v>7</v>
      </c>
      <c r="E298" t="s" s="19">
        <v>2770</v>
      </c>
      <c r="F298" s="18">
        <v>1</v>
      </c>
      <c r="G298" s="18">
        <v>0</v>
      </c>
      <c r="H298" t="s" s="19">
        <v>80</v>
      </c>
      <c r="I298" s="25">
        <v>8.88119</v>
      </c>
      <c r="J298" t="s" s="19">
        <v>2773</v>
      </c>
      <c r="K298" s="18">
        <v>18984</v>
      </c>
      <c r="L298" s="18">
        <v>9506</v>
      </c>
      <c r="M298" s="18">
        <v>28728</v>
      </c>
      <c r="N298" s="18">
        <v>8</v>
      </c>
      <c r="O298" s="18">
        <v>1</v>
      </c>
      <c r="P298" s="18">
        <v>3</v>
      </c>
      <c r="Q298" s="18">
        <v>1</v>
      </c>
      <c r="R298" s="18">
        <v>3</v>
      </c>
      <c r="S298" t="s" s="19">
        <v>43</v>
      </c>
      <c r="T298" s="18">
        <v>0</v>
      </c>
      <c r="U298" s="18">
        <v>0</v>
      </c>
      <c r="V298" s="18">
        <v>100000</v>
      </c>
      <c r="W298" t="s" s="19">
        <v>39</v>
      </c>
    </row>
    <row r="299" ht="20.05" customHeight="1">
      <c r="A299" t="s" s="16">
        <v>3120</v>
      </c>
      <c r="B299" t="s" s="17">
        <f>CONCATENATE($A299,C299,G299,S299,R299)</f>
        <v>3129</v>
      </c>
      <c r="C299" t="s" s="19">
        <v>37</v>
      </c>
      <c r="D299" s="18">
        <v>7</v>
      </c>
      <c r="E299" t="s" s="19">
        <v>2770</v>
      </c>
      <c r="F299" s="18">
        <v>1</v>
      </c>
      <c r="G299" s="18">
        <v>0</v>
      </c>
      <c r="H299" t="s" s="19">
        <v>80</v>
      </c>
      <c r="I299" s="25">
        <v>1403.19</v>
      </c>
      <c r="J299" t="s" s="19">
        <v>2785</v>
      </c>
      <c r="K299" s="18">
        <v>19596</v>
      </c>
      <c r="L299" s="18">
        <v>9812</v>
      </c>
      <c r="M299" s="18">
        <v>29839</v>
      </c>
      <c r="N299" s="18">
        <v>8</v>
      </c>
      <c r="O299" s="18">
        <v>1</v>
      </c>
      <c r="P299" s="18">
        <v>4</v>
      </c>
      <c r="Q299" s="18">
        <v>1</v>
      </c>
      <c r="R299" s="18">
        <v>3</v>
      </c>
      <c r="S299" t="s" s="19">
        <v>47</v>
      </c>
      <c r="T299" s="18">
        <v>0</v>
      </c>
      <c r="U299" s="18">
        <v>0</v>
      </c>
      <c r="V299" s="18">
        <v>100000</v>
      </c>
      <c r="W299" t="s" s="19">
        <v>39</v>
      </c>
    </row>
    <row r="300" ht="20.05" customHeight="1">
      <c r="A300" t="s" s="16">
        <v>3120</v>
      </c>
      <c r="B300" t="s" s="17">
        <f>CONCATENATE($A300,C300,G300,S300,R300)</f>
        <v>3130</v>
      </c>
      <c r="C300" t="s" s="19">
        <v>37</v>
      </c>
      <c r="D300" s="18">
        <v>7</v>
      </c>
      <c r="E300" t="s" s="19">
        <v>2770</v>
      </c>
      <c r="F300" s="18">
        <v>0</v>
      </c>
      <c r="G300" s="18">
        <v>0</v>
      </c>
      <c r="H300" t="s" s="19">
        <v>63</v>
      </c>
      <c r="I300" s="25">
        <v>1801.86</v>
      </c>
      <c r="J300" t="s" s="19">
        <v>2787</v>
      </c>
      <c r="K300" s="18">
        <v>23712</v>
      </c>
      <c r="L300" s="18">
        <v>11870</v>
      </c>
      <c r="M300" s="18">
        <v>37530</v>
      </c>
      <c r="N300" s="18">
        <v>8</v>
      </c>
      <c r="O300" s="18">
        <v>1</v>
      </c>
      <c r="P300" s="18">
        <v>3</v>
      </c>
      <c r="Q300" s="18">
        <v>2</v>
      </c>
      <c r="R300" s="18">
        <v>5</v>
      </c>
      <c r="S300" t="s" s="19">
        <v>38</v>
      </c>
      <c r="T300" s="18">
        <v>0</v>
      </c>
      <c r="U300" s="18">
        <v>0</v>
      </c>
      <c r="V300" s="18">
        <v>100000</v>
      </c>
      <c r="W300" t="s" s="19">
        <v>39</v>
      </c>
    </row>
    <row r="301" ht="20.05" customHeight="1">
      <c r="A301" t="s" s="16">
        <v>3120</v>
      </c>
      <c r="B301" t="s" s="17">
        <f>CONCATENATE($A301,C301,G301,S301,R301)</f>
        <v>3131</v>
      </c>
      <c r="C301" t="s" s="19">
        <v>37</v>
      </c>
      <c r="D301" s="18">
        <v>7</v>
      </c>
      <c r="E301" t="s" s="19">
        <v>2770</v>
      </c>
      <c r="F301" s="18">
        <v>0</v>
      </c>
      <c r="G301" s="18">
        <v>0</v>
      </c>
      <c r="H301" t="s" s="19">
        <v>63</v>
      </c>
      <c r="I301" s="25">
        <v>1800.75</v>
      </c>
      <c r="J301" t="s" s="19">
        <v>2789</v>
      </c>
      <c r="K301" s="18">
        <v>22520</v>
      </c>
      <c r="L301" s="18">
        <v>11274</v>
      </c>
      <c r="M301" s="18">
        <v>35394</v>
      </c>
      <c r="N301" s="18">
        <v>8</v>
      </c>
      <c r="O301" s="18">
        <v>1</v>
      </c>
      <c r="P301" s="18">
        <v>2</v>
      </c>
      <c r="Q301" s="18">
        <v>2</v>
      </c>
      <c r="R301" s="18">
        <v>5</v>
      </c>
      <c r="S301" t="s" s="19">
        <v>43</v>
      </c>
      <c r="T301" s="18">
        <v>0</v>
      </c>
      <c r="U301" s="18">
        <v>0</v>
      </c>
      <c r="V301" s="18">
        <v>100000</v>
      </c>
      <c r="W301" t="s" s="19">
        <v>39</v>
      </c>
    </row>
    <row r="302" ht="20.05" customHeight="1">
      <c r="A302" t="s" s="16">
        <v>3120</v>
      </c>
      <c r="B302" t="s" s="17">
        <f>CONCATENATE($A302,C302,G302,S302,R302)</f>
        <v>3132</v>
      </c>
      <c r="C302" t="s" s="19">
        <v>37</v>
      </c>
      <c r="D302" s="18">
        <v>7</v>
      </c>
      <c r="E302" t="s" s="19">
        <v>2770</v>
      </c>
      <c r="F302" s="18">
        <v>0</v>
      </c>
      <c r="G302" s="18">
        <v>0</v>
      </c>
      <c r="H302" t="s" s="19">
        <v>63</v>
      </c>
      <c r="I302" s="25">
        <v>1800.76</v>
      </c>
      <c r="J302" t="s" s="19">
        <v>2789</v>
      </c>
      <c r="K302" s="18">
        <v>22520</v>
      </c>
      <c r="L302" s="18">
        <v>11274</v>
      </c>
      <c r="M302" s="18">
        <v>35282</v>
      </c>
      <c r="N302" s="18">
        <v>8</v>
      </c>
      <c r="O302" s="18">
        <v>1</v>
      </c>
      <c r="P302" s="18">
        <v>2</v>
      </c>
      <c r="Q302" s="18">
        <v>2</v>
      </c>
      <c r="R302" s="18">
        <v>5</v>
      </c>
      <c r="S302" t="s" s="19">
        <v>47</v>
      </c>
      <c r="T302" s="18">
        <v>0</v>
      </c>
      <c r="U302" s="18">
        <v>0</v>
      </c>
      <c r="V302" s="18">
        <v>100000</v>
      </c>
      <c r="W302" t="s" s="19">
        <v>39</v>
      </c>
    </row>
    <row r="303" ht="20.05" customHeight="1">
      <c r="A303" t="s" s="16">
        <v>3133</v>
      </c>
      <c r="B303" t="s" s="17">
        <f>CONCATENATE($A303,C303,G303,S303,R303)</f>
        <v>3134</v>
      </c>
      <c r="C303" t="s" s="19">
        <v>31</v>
      </c>
      <c r="D303" s="18">
        <v>7</v>
      </c>
      <c r="E303" t="s" s="19">
        <v>2750</v>
      </c>
      <c r="F303" s="18">
        <v>0</v>
      </c>
      <c r="G303" s="18">
        <v>0</v>
      </c>
      <c r="H303" t="s" s="19">
        <v>63</v>
      </c>
      <c r="I303" s="25">
        <v>1800.94</v>
      </c>
      <c r="J303" t="s" s="19">
        <v>2751</v>
      </c>
      <c r="K303" s="18">
        <v>24720</v>
      </c>
      <c r="L303" s="18">
        <v>12374</v>
      </c>
      <c r="M303" s="18">
        <v>38606</v>
      </c>
      <c r="N303" s="18">
        <v>8</v>
      </c>
      <c r="O303" s="18">
        <v>1</v>
      </c>
      <c r="P303" t="s" s="19">
        <v>35</v>
      </c>
      <c r="Q303" t="s" s="19">
        <v>35</v>
      </c>
      <c r="R303" t="s" s="19">
        <v>35</v>
      </c>
      <c r="S303" t="s" s="19">
        <v>35</v>
      </c>
      <c r="T303" t="s" s="19">
        <v>35</v>
      </c>
      <c r="U303" t="s" s="19">
        <v>35</v>
      </c>
      <c r="V303" t="s" s="19">
        <v>35</v>
      </c>
      <c r="W303" t="s" s="19">
        <v>35</v>
      </c>
    </row>
    <row r="304" ht="20.05" customHeight="1">
      <c r="A304" t="s" s="16">
        <v>3133</v>
      </c>
      <c r="B304" t="s" s="17">
        <f>CONCATENATE($A304,C304,G304,S304,R304)</f>
        <v>3135</v>
      </c>
      <c r="C304" t="s" s="19">
        <v>37</v>
      </c>
      <c r="D304" s="18">
        <v>7</v>
      </c>
      <c r="E304" t="s" s="19">
        <v>2750</v>
      </c>
      <c r="F304" s="18">
        <v>0</v>
      </c>
      <c r="G304" s="18">
        <v>1</v>
      </c>
      <c r="H304" t="s" s="19">
        <v>63</v>
      </c>
      <c r="I304" s="25">
        <v>1800.66</v>
      </c>
      <c r="J304" t="s" s="19">
        <v>2753</v>
      </c>
      <c r="K304" s="18">
        <v>21157</v>
      </c>
      <c r="L304" s="18">
        <v>10603</v>
      </c>
      <c r="M304" s="18">
        <v>31944</v>
      </c>
      <c r="N304" s="18">
        <v>8</v>
      </c>
      <c r="O304" s="18">
        <v>1</v>
      </c>
      <c r="P304" s="18">
        <v>2</v>
      </c>
      <c r="Q304" s="18">
        <v>2</v>
      </c>
      <c r="R304" s="18">
        <v>3</v>
      </c>
      <c r="S304" t="s" s="19">
        <v>43</v>
      </c>
      <c r="T304" s="18">
        <v>0</v>
      </c>
      <c r="U304" s="18">
        <v>0</v>
      </c>
      <c r="V304" s="18">
        <v>100000</v>
      </c>
      <c r="W304" t="s" s="19">
        <v>55</v>
      </c>
    </row>
    <row r="305" ht="20.05" customHeight="1">
      <c r="A305" t="s" s="16">
        <v>3133</v>
      </c>
      <c r="B305" t="s" s="17">
        <f>CONCATENATE($A305,C305,G305,S305,R305)</f>
        <v>3136</v>
      </c>
      <c r="C305" t="s" s="19">
        <v>52</v>
      </c>
      <c r="D305" s="18">
        <v>7</v>
      </c>
      <c r="E305" t="s" s="19">
        <v>2750</v>
      </c>
      <c r="F305" s="18">
        <v>1</v>
      </c>
      <c r="G305" s="18">
        <v>1</v>
      </c>
      <c r="H305" t="s" s="19">
        <v>80</v>
      </c>
      <c r="I305" s="25">
        <v>118.048</v>
      </c>
      <c r="J305" t="s" s="19">
        <v>2736</v>
      </c>
      <c r="K305" s="18">
        <v>4008</v>
      </c>
      <c r="L305" s="18">
        <v>2018</v>
      </c>
      <c r="M305" s="18">
        <v>4018</v>
      </c>
      <c r="N305" s="18">
        <v>8</v>
      </c>
      <c r="O305" s="18">
        <v>1</v>
      </c>
      <c r="P305" t="s" s="19">
        <v>35</v>
      </c>
      <c r="Q305" t="s" s="19">
        <v>35</v>
      </c>
      <c r="R305" t="s" s="19">
        <v>35</v>
      </c>
      <c r="S305" t="s" s="19">
        <v>35</v>
      </c>
      <c r="T305" t="s" s="19">
        <v>35</v>
      </c>
      <c r="U305" t="s" s="19">
        <v>35</v>
      </c>
      <c r="V305" t="s" s="19">
        <v>35</v>
      </c>
      <c r="W305" t="s" s="19">
        <v>35</v>
      </c>
    </row>
    <row r="306" ht="20.05" customHeight="1">
      <c r="A306" t="s" s="16">
        <v>3133</v>
      </c>
      <c r="B306" t="s" s="17">
        <f>CONCATENATE($A306,C306,G306,S306,R306)</f>
        <v>3137</v>
      </c>
      <c r="C306" t="s" s="19">
        <v>37</v>
      </c>
      <c r="D306" s="18">
        <v>7</v>
      </c>
      <c r="E306" t="s" s="19">
        <v>2750</v>
      </c>
      <c r="F306" s="18">
        <v>0</v>
      </c>
      <c r="G306" s="18">
        <v>0</v>
      </c>
      <c r="H306" t="s" s="19">
        <v>63</v>
      </c>
      <c r="I306" s="25">
        <v>1801.01</v>
      </c>
      <c r="J306" t="s" s="19">
        <v>2753</v>
      </c>
      <c r="K306" s="18">
        <v>21136</v>
      </c>
      <c r="L306" s="18">
        <v>10582</v>
      </c>
      <c r="M306" s="18">
        <v>31846</v>
      </c>
      <c r="N306" s="18">
        <v>8</v>
      </c>
      <c r="O306" s="18">
        <v>1</v>
      </c>
      <c r="P306" s="18">
        <v>4</v>
      </c>
      <c r="Q306" s="18">
        <v>3</v>
      </c>
      <c r="R306" s="18">
        <v>1</v>
      </c>
      <c r="S306" t="s" s="19">
        <v>38</v>
      </c>
      <c r="T306" s="18">
        <v>0</v>
      </c>
      <c r="U306" s="18">
        <v>0</v>
      </c>
      <c r="V306" s="18">
        <v>100000</v>
      </c>
      <c r="W306" t="s" s="19">
        <v>39</v>
      </c>
    </row>
    <row r="307" ht="20.05" customHeight="1">
      <c r="A307" t="s" s="16">
        <v>3133</v>
      </c>
      <c r="B307" t="s" s="17">
        <f>CONCATENATE($A307,C307,G307,S307,R307)</f>
        <v>3138</v>
      </c>
      <c r="C307" t="s" s="19">
        <v>37</v>
      </c>
      <c r="D307" s="18">
        <v>7</v>
      </c>
      <c r="E307" t="s" s="19">
        <v>2750</v>
      </c>
      <c r="F307" s="18">
        <v>1</v>
      </c>
      <c r="G307" s="18">
        <v>0</v>
      </c>
      <c r="H307" t="s" s="19">
        <v>80</v>
      </c>
      <c r="I307" s="25">
        <v>1687.53</v>
      </c>
      <c r="J307" t="s" s="19">
        <v>2757</v>
      </c>
      <c r="K307" s="18">
        <v>16504</v>
      </c>
      <c r="L307" s="18">
        <v>8266</v>
      </c>
      <c r="M307" s="18">
        <v>23302</v>
      </c>
      <c r="N307" s="18">
        <v>8</v>
      </c>
      <c r="O307" s="18">
        <v>1</v>
      </c>
      <c r="P307" s="18">
        <v>3</v>
      </c>
      <c r="Q307" s="18">
        <v>1</v>
      </c>
      <c r="R307" s="18">
        <v>1</v>
      </c>
      <c r="S307" t="s" s="19">
        <v>43</v>
      </c>
      <c r="T307" s="18">
        <v>0</v>
      </c>
      <c r="U307" s="18">
        <v>0</v>
      </c>
      <c r="V307" s="18">
        <v>100000</v>
      </c>
      <c r="W307" t="s" s="19">
        <v>39</v>
      </c>
    </row>
    <row r="308" ht="20.05" customHeight="1">
      <c r="A308" t="s" s="16">
        <v>3133</v>
      </c>
      <c r="B308" t="s" s="17">
        <f>CONCATENATE($A308,C308,G308,S308,R308)</f>
        <v>3139</v>
      </c>
      <c r="C308" t="s" s="19">
        <v>37</v>
      </c>
      <c r="D308" s="18">
        <v>7</v>
      </c>
      <c r="E308" t="s" s="19">
        <v>2750</v>
      </c>
      <c r="F308" s="18">
        <v>0</v>
      </c>
      <c r="G308" s="18">
        <v>0</v>
      </c>
      <c r="H308" t="s" s="19">
        <v>63</v>
      </c>
      <c r="I308" s="25">
        <v>1800.46</v>
      </c>
      <c r="J308" t="s" s="19">
        <v>3140</v>
      </c>
      <c r="K308" s="18">
        <v>17676</v>
      </c>
      <c r="L308" s="18">
        <v>8852</v>
      </c>
      <c r="M308" s="18">
        <v>25475</v>
      </c>
      <c r="N308" s="18">
        <v>8</v>
      </c>
      <c r="O308" s="18">
        <v>1</v>
      </c>
      <c r="P308" s="18">
        <v>3</v>
      </c>
      <c r="Q308" s="18">
        <v>2</v>
      </c>
      <c r="R308" s="18">
        <v>1</v>
      </c>
      <c r="S308" t="s" s="19">
        <v>47</v>
      </c>
      <c r="T308" s="18">
        <v>0</v>
      </c>
      <c r="U308" s="18">
        <v>0</v>
      </c>
      <c r="V308" s="18">
        <v>100000</v>
      </c>
      <c r="W308" t="s" s="19">
        <v>39</v>
      </c>
    </row>
    <row r="309" ht="20.05" customHeight="1">
      <c r="A309" t="s" s="16">
        <v>3133</v>
      </c>
      <c r="B309" t="s" s="17">
        <f>CONCATENATE($A309,C309,G309,S309,R309)</f>
        <v>3141</v>
      </c>
      <c r="C309" t="s" s="19">
        <v>37</v>
      </c>
      <c r="D309" s="18">
        <v>7</v>
      </c>
      <c r="E309" t="s" s="19">
        <v>2750</v>
      </c>
      <c r="F309" s="18">
        <v>0</v>
      </c>
      <c r="G309" s="18">
        <v>0</v>
      </c>
      <c r="H309" t="s" s="19">
        <v>63</v>
      </c>
      <c r="I309" s="25">
        <v>1800.75</v>
      </c>
      <c r="J309" t="s" s="19">
        <v>2761</v>
      </c>
      <c r="K309" s="18">
        <v>22312</v>
      </c>
      <c r="L309" s="18">
        <v>11170</v>
      </c>
      <c r="M309" s="18">
        <v>34044</v>
      </c>
      <c r="N309" s="18">
        <v>8</v>
      </c>
      <c r="O309" s="18">
        <v>1</v>
      </c>
      <c r="P309" s="18">
        <v>3</v>
      </c>
      <c r="Q309" s="18">
        <v>2</v>
      </c>
      <c r="R309" s="18">
        <v>3</v>
      </c>
      <c r="S309" t="s" s="19">
        <v>38</v>
      </c>
      <c r="T309" s="18">
        <v>0</v>
      </c>
      <c r="U309" s="18">
        <v>0</v>
      </c>
      <c r="V309" s="18">
        <v>100000</v>
      </c>
      <c r="W309" t="s" s="19">
        <v>39</v>
      </c>
    </row>
    <row r="310" ht="20.05" customHeight="1">
      <c r="A310" t="s" s="16">
        <v>3133</v>
      </c>
      <c r="B310" t="s" s="17">
        <f>CONCATENATE($A310,C310,G310,S310,R310)</f>
        <v>3142</v>
      </c>
      <c r="C310" t="s" s="19">
        <v>37</v>
      </c>
      <c r="D310" s="18">
        <v>7</v>
      </c>
      <c r="E310" t="s" s="19">
        <v>2750</v>
      </c>
      <c r="F310" s="18">
        <v>0</v>
      </c>
      <c r="G310" s="18">
        <v>0</v>
      </c>
      <c r="H310" t="s" s="19">
        <v>63</v>
      </c>
      <c r="I310" s="25">
        <v>1800.65</v>
      </c>
      <c r="J310" t="s" s="19">
        <v>2753</v>
      </c>
      <c r="K310" s="18">
        <v>21136</v>
      </c>
      <c r="L310" s="18">
        <v>10582</v>
      </c>
      <c r="M310" s="18">
        <v>31902</v>
      </c>
      <c r="N310" s="18">
        <v>8</v>
      </c>
      <c r="O310" s="18">
        <v>1</v>
      </c>
      <c r="P310" s="18">
        <v>2</v>
      </c>
      <c r="Q310" s="18">
        <v>2</v>
      </c>
      <c r="R310" s="18">
        <v>3</v>
      </c>
      <c r="S310" t="s" s="19">
        <v>43</v>
      </c>
      <c r="T310" s="18">
        <v>0</v>
      </c>
      <c r="U310" s="18">
        <v>0</v>
      </c>
      <c r="V310" s="18">
        <v>100000</v>
      </c>
      <c r="W310" t="s" s="19">
        <v>39</v>
      </c>
    </row>
    <row r="311" ht="20.05" customHeight="1">
      <c r="A311" t="s" s="16">
        <v>3133</v>
      </c>
      <c r="B311" t="s" s="17">
        <f>CONCATENATE($A311,C311,G311,S311,R311)</f>
        <v>3143</v>
      </c>
      <c r="C311" t="s" s="19">
        <v>37</v>
      </c>
      <c r="D311" s="18">
        <v>7</v>
      </c>
      <c r="E311" t="s" s="19">
        <v>2750</v>
      </c>
      <c r="F311" s="18">
        <v>0</v>
      </c>
      <c r="G311" s="18">
        <v>0</v>
      </c>
      <c r="H311" t="s" s="19">
        <v>63</v>
      </c>
      <c r="I311" s="25">
        <v>1800.65</v>
      </c>
      <c r="J311" t="s" s="19">
        <v>2753</v>
      </c>
      <c r="K311" s="18">
        <v>21136</v>
      </c>
      <c r="L311" s="18">
        <v>10582</v>
      </c>
      <c r="M311" s="18">
        <v>31832</v>
      </c>
      <c r="N311" s="18">
        <v>8</v>
      </c>
      <c r="O311" s="18">
        <v>1</v>
      </c>
      <c r="P311" s="18">
        <v>2</v>
      </c>
      <c r="Q311" s="18">
        <v>2</v>
      </c>
      <c r="R311" s="18">
        <v>3</v>
      </c>
      <c r="S311" t="s" s="19">
        <v>47</v>
      </c>
      <c r="T311" s="18">
        <v>0</v>
      </c>
      <c r="U311" s="18">
        <v>0</v>
      </c>
      <c r="V311" s="18">
        <v>100000</v>
      </c>
      <c r="W311" t="s" s="19">
        <v>39</v>
      </c>
    </row>
    <row r="312" ht="20.05" customHeight="1">
      <c r="A312" t="s" s="16">
        <v>3133</v>
      </c>
      <c r="B312" t="s" s="17">
        <f>CONCATENATE($A312,C312,G312,S312,R312)</f>
        <v>3144</v>
      </c>
      <c r="C312" t="s" s="19">
        <v>37</v>
      </c>
      <c r="D312" s="18">
        <v>7</v>
      </c>
      <c r="E312" t="s" s="19">
        <v>2750</v>
      </c>
      <c r="F312" s="18">
        <v>0</v>
      </c>
      <c r="G312" s="18">
        <v>0</v>
      </c>
      <c r="H312" t="s" s="19">
        <v>63</v>
      </c>
      <c r="I312" s="25">
        <v>1800.82</v>
      </c>
      <c r="J312" t="s" s="19">
        <v>2765</v>
      </c>
      <c r="K312" s="18">
        <v>23488</v>
      </c>
      <c r="L312" s="18">
        <v>11758</v>
      </c>
      <c r="M312" s="18">
        <v>36240</v>
      </c>
      <c r="N312" s="18">
        <v>8</v>
      </c>
      <c r="O312" s="18">
        <v>1</v>
      </c>
      <c r="P312" s="18">
        <v>2</v>
      </c>
      <c r="Q312" s="18">
        <v>2</v>
      </c>
      <c r="R312" s="18">
        <v>5</v>
      </c>
      <c r="S312" t="s" s="19">
        <v>38</v>
      </c>
      <c r="T312" s="18">
        <v>0</v>
      </c>
      <c r="U312" s="18">
        <v>0</v>
      </c>
      <c r="V312" s="18">
        <v>100000</v>
      </c>
      <c r="W312" t="s" s="19">
        <v>39</v>
      </c>
    </row>
    <row r="313" ht="20.05" customHeight="1">
      <c r="A313" t="s" s="16">
        <v>3133</v>
      </c>
      <c r="B313" t="s" s="17">
        <f>CONCATENATE($A313,C313,G313,S313,R313)</f>
        <v>3145</v>
      </c>
      <c r="C313" t="s" s="19">
        <v>37</v>
      </c>
      <c r="D313" s="18">
        <v>7</v>
      </c>
      <c r="E313" t="s" s="19">
        <v>2750</v>
      </c>
      <c r="F313" s="18">
        <v>0</v>
      </c>
      <c r="G313" s="18">
        <v>0</v>
      </c>
      <c r="H313" t="s" s="19">
        <v>63</v>
      </c>
      <c r="I313" s="25">
        <v>1800.82</v>
      </c>
      <c r="J313" t="s" s="19">
        <v>2765</v>
      </c>
      <c r="K313" s="18">
        <v>23488</v>
      </c>
      <c r="L313" s="18">
        <v>11758</v>
      </c>
      <c r="M313" s="18">
        <v>36296</v>
      </c>
      <c r="N313" s="18">
        <v>8</v>
      </c>
      <c r="O313" s="18">
        <v>1</v>
      </c>
      <c r="P313" s="18">
        <v>2</v>
      </c>
      <c r="Q313" s="18">
        <v>2</v>
      </c>
      <c r="R313" s="18">
        <v>5</v>
      </c>
      <c r="S313" t="s" s="19">
        <v>43</v>
      </c>
      <c r="T313" s="18">
        <v>0</v>
      </c>
      <c r="U313" s="18">
        <v>0</v>
      </c>
      <c r="V313" s="18">
        <v>100000</v>
      </c>
      <c r="W313" t="s" s="19">
        <v>39</v>
      </c>
    </row>
    <row r="314" ht="20.05" customHeight="1">
      <c r="A314" t="s" s="16">
        <v>3133</v>
      </c>
      <c r="B314" t="s" s="17">
        <f>CONCATENATE($A314,C314,G314,S314,R314)</f>
        <v>3146</v>
      </c>
      <c r="C314" t="s" s="19">
        <v>37</v>
      </c>
      <c r="D314" s="18">
        <v>7</v>
      </c>
      <c r="E314" t="s" s="19">
        <v>2750</v>
      </c>
      <c r="F314" s="18">
        <v>0</v>
      </c>
      <c r="G314" s="18">
        <v>0</v>
      </c>
      <c r="H314" t="s" s="19">
        <v>63</v>
      </c>
      <c r="I314" s="25">
        <v>1800.82</v>
      </c>
      <c r="J314" t="s" s="19">
        <v>2765</v>
      </c>
      <c r="K314" s="18">
        <v>23488</v>
      </c>
      <c r="L314" s="18">
        <v>11758</v>
      </c>
      <c r="M314" s="18">
        <v>36254</v>
      </c>
      <c r="N314" s="18">
        <v>8</v>
      </c>
      <c r="O314" s="18">
        <v>1</v>
      </c>
      <c r="P314" s="18">
        <v>2</v>
      </c>
      <c r="Q314" s="18">
        <v>2</v>
      </c>
      <c r="R314" s="18">
        <v>5</v>
      </c>
      <c r="S314" t="s" s="19">
        <v>47</v>
      </c>
      <c r="T314" s="18">
        <v>0</v>
      </c>
      <c r="U314" s="18">
        <v>0</v>
      </c>
      <c r="V314" s="18">
        <v>100000</v>
      </c>
      <c r="W314" t="s" s="19">
        <v>39</v>
      </c>
    </row>
    <row r="315" ht="20.05" customHeight="1">
      <c r="A315" t="s" s="16">
        <v>3147</v>
      </c>
      <c r="B315" t="s" s="17">
        <f>CONCATENATE($A315,C315,G315,S315,R315)</f>
        <v>3148</v>
      </c>
      <c r="C315" t="s" s="19">
        <v>31</v>
      </c>
      <c r="D315" s="18">
        <v>7</v>
      </c>
      <c r="E315" t="s" s="19">
        <v>3149</v>
      </c>
      <c r="F315" s="18">
        <v>0</v>
      </c>
      <c r="G315" s="18">
        <v>0</v>
      </c>
      <c r="H315" t="s" s="19">
        <v>63</v>
      </c>
      <c r="I315" s="25">
        <v>1800.77</v>
      </c>
      <c r="J315" t="s" s="19">
        <v>3150</v>
      </c>
      <c r="K315" s="18">
        <v>22716</v>
      </c>
      <c r="L315" s="18">
        <v>11372</v>
      </c>
      <c r="M315" s="18">
        <v>34831</v>
      </c>
      <c r="N315" s="18">
        <v>8</v>
      </c>
      <c r="O315" s="18">
        <v>1</v>
      </c>
      <c r="P315" t="s" s="19">
        <v>35</v>
      </c>
      <c r="Q315" t="s" s="19">
        <v>35</v>
      </c>
      <c r="R315" t="s" s="19">
        <v>35</v>
      </c>
      <c r="S315" t="s" s="19">
        <v>35</v>
      </c>
      <c r="T315" t="s" s="19">
        <v>35</v>
      </c>
      <c r="U315" t="s" s="19">
        <v>35</v>
      </c>
      <c r="V315" t="s" s="19">
        <v>35</v>
      </c>
      <c r="W315" t="s" s="19">
        <v>35</v>
      </c>
    </row>
    <row r="316" ht="20.05" customHeight="1">
      <c r="A316" t="s" s="16">
        <v>3147</v>
      </c>
      <c r="B316" t="s" s="17">
        <f>CONCATENATE($A316,C316,G316,S316,R316)</f>
        <v>3151</v>
      </c>
      <c r="C316" t="s" s="19">
        <v>37</v>
      </c>
      <c r="D316" s="18">
        <v>7</v>
      </c>
      <c r="E316" t="s" s="19">
        <v>3149</v>
      </c>
      <c r="F316" s="18">
        <v>1</v>
      </c>
      <c r="G316" s="18">
        <v>1</v>
      </c>
      <c r="H316" t="s" s="19">
        <v>80</v>
      </c>
      <c r="I316" s="25">
        <v>1.395</v>
      </c>
      <c r="J316" t="s" s="19">
        <v>3152</v>
      </c>
      <c r="K316" s="18">
        <v>9362</v>
      </c>
      <c r="L316" s="18">
        <v>4700</v>
      </c>
      <c r="M316" s="18">
        <v>12504</v>
      </c>
      <c r="N316" s="18">
        <v>8</v>
      </c>
      <c r="O316" s="18">
        <v>1</v>
      </c>
      <c r="P316" s="18">
        <v>3</v>
      </c>
      <c r="Q316" s="18">
        <v>0</v>
      </c>
      <c r="R316" s="18">
        <v>3</v>
      </c>
      <c r="S316" t="s" s="19">
        <v>43</v>
      </c>
      <c r="T316" s="18">
        <v>0</v>
      </c>
      <c r="U316" s="18">
        <v>0</v>
      </c>
      <c r="V316" s="18">
        <v>100000</v>
      </c>
      <c r="W316" t="s" s="19">
        <v>55</v>
      </c>
    </row>
    <row r="317" ht="20.05" customHeight="1">
      <c r="A317" t="s" s="16">
        <v>3147</v>
      </c>
      <c r="B317" t="s" s="17">
        <f>CONCATENATE($A317,C317,G317,S317,R317)</f>
        <v>3153</v>
      </c>
      <c r="C317" t="s" s="19">
        <v>52</v>
      </c>
      <c r="D317" s="18">
        <v>7</v>
      </c>
      <c r="E317" t="s" s="19">
        <v>3149</v>
      </c>
      <c r="F317" s="18">
        <v>1</v>
      </c>
      <c r="G317" s="18">
        <v>1</v>
      </c>
      <c r="H317" t="s" s="19">
        <v>80</v>
      </c>
      <c r="I317" s="25">
        <v>147.806</v>
      </c>
      <c r="J317" t="s" s="19">
        <v>2736</v>
      </c>
      <c r="K317" s="18">
        <v>3624</v>
      </c>
      <c r="L317" s="18">
        <v>1826</v>
      </c>
      <c r="M317" s="18">
        <v>3614</v>
      </c>
      <c r="N317" s="18">
        <v>8</v>
      </c>
      <c r="O317" s="18">
        <v>1</v>
      </c>
      <c r="P317" t="s" s="19">
        <v>35</v>
      </c>
      <c r="Q317" t="s" s="19">
        <v>35</v>
      </c>
      <c r="R317" t="s" s="19">
        <v>35</v>
      </c>
      <c r="S317" t="s" s="19">
        <v>35</v>
      </c>
      <c r="T317" t="s" s="19">
        <v>35</v>
      </c>
      <c r="U317" t="s" s="19">
        <v>35</v>
      </c>
      <c r="V317" t="s" s="19">
        <v>35</v>
      </c>
      <c r="W317" t="s" s="19">
        <v>35</v>
      </c>
    </row>
    <row r="318" ht="20.05" customHeight="1">
      <c r="A318" t="s" s="16">
        <v>3147</v>
      </c>
      <c r="B318" t="s" s="17">
        <f>CONCATENATE($A318,C318,G318,S318,R318)</f>
        <v>3154</v>
      </c>
      <c r="C318" t="s" s="19">
        <v>37</v>
      </c>
      <c r="D318" s="18">
        <v>7</v>
      </c>
      <c r="E318" t="s" s="19">
        <v>3149</v>
      </c>
      <c r="F318" s="18">
        <v>1</v>
      </c>
      <c r="G318" s="18">
        <v>0</v>
      </c>
      <c r="H318" t="s" s="19">
        <v>80</v>
      </c>
      <c r="I318" s="25">
        <v>2.45779</v>
      </c>
      <c r="J318" t="s" s="19">
        <v>3152</v>
      </c>
      <c r="K318" s="18">
        <v>9352</v>
      </c>
      <c r="L318" s="18">
        <v>4690</v>
      </c>
      <c r="M318" s="18">
        <v>12484</v>
      </c>
      <c r="N318" s="18">
        <v>8</v>
      </c>
      <c r="O318" s="18">
        <v>1</v>
      </c>
      <c r="P318" s="18">
        <v>3</v>
      </c>
      <c r="Q318" s="18">
        <v>0</v>
      </c>
      <c r="R318" s="18">
        <v>1</v>
      </c>
      <c r="S318" t="s" s="19">
        <v>38</v>
      </c>
      <c r="T318" s="18">
        <v>0</v>
      </c>
      <c r="U318" s="18">
        <v>0</v>
      </c>
      <c r="V318" s="18">
        <v>100000</v>
      </c>
      <c r="W318" t="s" s="19">
        <v>39</v>
      </c>
    </row>
    <row r="319" ht="20.05" customHeight="1">
      <c r="A319" t="s" s="16">
        <v>3147</v>
      </c>
      <c r="B319" t="s" s="17">
        <f>CONCATENATE($A319,C319,G319,S319,R319)</f>
        <v>3155</v>
      </c>
      <c r="C319" t="s" s="19">
        <v>37</v>
      </c>
      <c r="D319" s="18">
        <v>7</v>
      </c>
      <c r="E319" t="s" s="19">
        <v>3149</v>
      </c>
      <c r="F319" s="18">
        <v>1</v>
      </c>
      <c r="G319" s="18">
        <v>0</v>
      </c>
      <c r="H319" t="s" s="19">
        <v>80</v>
      </c>
      <c r="I319" s="25">
        <v>2.46067</v>
      </c>
      <c r="J319" t="s" s="19">
        <v>3152</v>
      </c>
      <c r="K319" s="18">
        <v>9352</v>
      </c>
      <c r="L319" s="18">
        <v>4690</v>
      </c>
      <c r="M319" s="18">
        <v>12484</v>
      </c>
      <c r="N319" s="18">
        <v>8</v>
      </c>
      <c r="O319" s="18">
        <v>1</v>
      </c>
      <c r="P319" s="18">
        <v>3</v>
      </c>
      <c r="Q319" s="18">
        <v>0</v>
      </c>
      <c r="R319" s="18">
        <v>1</v>
      </c>
      <c r="S319" t="s" s="19">
        <v>43</v>
      </c>
      <c r="T319" s="18">
        <v>0</v>
      </c>
      <c r="U319" s="18">
        <v>0</v>
      </c>
      <c r="V319" s="18">
        <v>100000</v>
      </c>
      <c r="W319" t="s" s="19">
        <v>39</v>
      </c>
    </row>
    <row r="320" ht="20.05" customHeight="1">
      <c r="A320" t="s" s="16">
        <v>3147</v>
      </c>
      <c r="B320" t="s" s="17">
        <f>CONCATENATE($A320,C320,G320,S320,R320)</f>
        <v>3156</v>
      </c>
      <c r="C320" t="s" s="19">
        <v>37</v>
      </c>
      <c r="D320" s="18">
        <v>7</v>
      </c>
      <c r="E320" t="s" s="19">
        <v>3149</v>
      </c>
      <c r="F320" s="18">
        <v>1</v>
      </c>
      <c r="G320" s="18">
        <v>0</v>
      </c>
      <c r="H320" t="s" s="19">
        <v>80</v>
      </c>
      <c r="I320" s="25">
        <v>2.44386</v>
      </c>
      <c r="J320" t="s" s="19">
        <v>3152</v>
      </c>
      <c r="K320" s="18">
        <v>9352</v>
      </c>
      <c r="L320" s="18">
        <v>4690</v>
      </c>
      <c r="M320" s="18">
        <v>12484</v>
      </c>
      <c r="N320" s="18">
        <v>8</v>
      </c>
      <c r="O320" s="18">
        <v>1</v>
      </c>
      <c r="P320" s="18">
        <v>3</v>
      </c>
      <c r="Q320" s="18">
        <v>0</v>
      </c>
      <c r="R320" s="18">
        <v>1</v>
      </c>
      <c r="S320" t="s" s="19">
        <v>47</v>
      </c>
      <c r="T320" s="18">
        <v>0</v>
      </c>
      <c r="U320" s="18">
        <v>0</v>
      </c>
      <c r="V320" s="18">
        <v>100000</v>
      </c>
      <c r="W320" t="s" s="19">
        <v>39</v>
      </c>
    </row>
    <row r="321" ht="20.05" customHeight="1">
      <c r="A321" t="s" s="16">
        <v>3147</v>
      </c>
      <c r="B321" t="s" s="17">
        <f>CONCATENATE($A321,C321,G321,S321,R321)</f>
        <v>3157</v>
      </c>
      <c r="C321" t="s" s="19">
        <v>37</v>
      </c>
      <c r="D321" s="18">
        <v>7</v>
      </c>
      <c r="E321" t="s" s="19">
        <v>3149</v>
      </c>
      <c r="F321" s="18">
        <v>1</v>
      </c>
      <c r="G321" s="18">
        <v>0</v>
      </c>
      <c r="H321" t="s" s="19">
        <v>80</v>
      </c>
      <c r="I321" s="25">
        <v>2.45615</v>
      </c>
      <c r="J321" t="s" s="19">
        <v>3152</v>
      </c>
      <c r="K321" s="18">
        <v>9352</v>
      </c>
      <c r="L321" s="18">
        <v>4690</v>
      </c>
      <c r="M321" s="18">
        <v>12484</v>
      </c>
      <c r="N321" s="18">
        <v>8</v>
      </c>
      <c r="O321" s="18">
        <v>1</v>
      </c>
      <c r="P321" s="18">
        <v>3</v>
      </c>
      <c r="Q321" s="18">
        <v>0</v>
      </c>
      <c r="R321" s="18">
        <v>3</v>
      </c>
      <c r="S321" t="s" s="19">
        <v>38</v>
      </c>
      <c r="T321" s="18">
        <v>0</v>
      </c>
      <c r="U321" s="18">
        <v>0</v>
      </c>
      <c r="V321" s="18">
        <v>100000</v>
      </c>
      <c r="W321" t="s" s="19">
        <v>39</v>
      </c>
    </row>
    <row r="322" ht="20.05" customHeight="1">
      <c r="A322" t="s" s="16">
        <v>3147</v>
      </c>
      <c r="B322" t="s" s="17">
        <f>CONCATENATE($A322,C322,G322,S322,R322)</f>
        <v>3158</v>
      </c>
      <c r="C322" t="s" s="19">
        <v>37</v>
      </c>
      <c r="D322" s="18">
        <v>7</v>
      </c>
      <c r="E322" t="s" s="19">
        <v>3149</v>
      </c>
      <c r="F322" s="18">
        <v>1</v>
      </c>
      <c r="G322" s="18">
        <v>0</v>
      </c>
      <c r="H322" t="s" s="19">
        <v>80</v>
      </c>
      <c r="I322" s="25">
        <v>2.46289</v>
      </c>
      <c r="J322" t="s" s="19">
        <v>3152</v>
      </c>
      <c r="K322" s="18">
        <v>9352</v>
      </c>
      <c r="L322" s="18">
        <v>4690</v>
      </c>
      <c r="M322" s="18">
        <v>12484</v>
      </c>
      <c r="N322" s="18">
        <v>8</v>
      </c>
      <c r="O322" s="18">
        <v>1</v>
      </c>
      <c r="P322" s="18">
        <v>3</v>
      </c>
      <c r="Q322" s="18">
        <v>0</v>
      </c>
      <c r="R322" s="18">
        <v>3</v>
      </c>
      <c r="S322" t="s" s="19">
        <v>43</v>
      </c>
      <c r="T322" s="18">
        <v>0</v>
      </c>
      <c r="U322" s="18">
        <v>0</v>
      </c>
      <c r="V322" s="18">
        <v>100000</v>
      </c>
      <c r="W322" t="s" s="19">
        <v>39</v>
      </c>
    </row>
    <row r="323" ht="20.05" customHeight="1">
      <c r="A323" t="s" s="16">
        <v>3147</v>
      </c>
      <c r="B323" t="s" s="17">
        <f>CONCATENATE($A323,C323,G323,S323,R323)</f>
        <v>3159</v>
      </c>
      <c r="C323" t="s" s="19">
        <v>37</v>
      </c>
      <c r="D323" s="18">
        <v>7</v>
      </c>
      <c r="E323" t="s" s="19">
        <v>3149</v>
      </c>
      <c r="F323" s="18">
        <v>1</v>
      </c>
      <c r="G323" s="18">
        <v>0</v>
      </c>
      <c r="H323" t="s" s="19">
        <v>80</v>
      </c>
      <c r="I323" s="25">
        <v>2.46589</v>
      </c>
      <c r="J323" t="s" s="19">
        <v>3152</v>
      </c>
      <c r="K323" s="18">
        <v>9352</v>
      </c>
      <c r="L323" s="18">
        <v>4690</v>
      </c>
      <c r="M323" s="18">
        <v>12484</v>
      </c>
      <c r="N323" s="18">
        <v>8</v>
      </c>
      <c r="O323" s="18">
        <v>1</v>
      </c>
      <c r="P323" s="18">
        <v>3</v>
      </c>
      <c r="Q323" s="18">
        <v>0</v>
      </c>
      <c r="R323" s="18">
        <v>3</v>
      </c>
      <c r="S323" t="s" s="19">
        <v>47</v>
      </c>
      <c r="T323" s="18">
        <v>0</v>
      </c>
      <c r="U323" s="18">
        <v>0</v>
      </c>
      <c r="V323" s="18">
        <v>100000</v>
      </c>
      <c r="W323" t="s" s="19">
        <v>39</v>
      </c>
    </row>
    <row r="324" ht="20.05" customHeight="1">
      <c r="A324" t="s" s="16">
        <v>3147</v>
      </c>
      <c r="B324" t="s" s="17">
        <f>CONCATENATE($A324,C324,G324,S324,R324)</f>
        <v>3160</v>
      </c>
      <c r="C324" t="s" s="19">
        <v>37</v>
      </c>
      <c r="D324" s="18">
        <v>7</v>
      </c>
      <c r="E324" t="s" s="19">
        <v>3149</v>
      </c>
      <c r="F324" s="18">
        <v>1</v>
      </c>
      <c r="G324" s="18">
        <v>0</v>
      </c>
      <c r="H324" t="s" s="19">
        <v>80</v>
      </c>
      <c r="I324" s="25">
        <v>2.45146</v>
      </c>
      <c r="J324" t="s" s="19">
        <v>3152</v>
      </c>
      <c r="K324" s="18">
        <v>9352</v>
      </c>
      <c r="L324" s="18">
        <v>4690</v>
      </c>
      <c r="M324" s="18">
        <v>12484</v>
      </c>
      <c r="N324" s="18">
        <v>8</v>
      </c>
      <c r="O324" s="18">
        <v>1</v>
      </c>
      <c r="P324" s="18">
        <v>3</v>
      </c>
      <c r="Q324" s="18">
        <v>0</v>
      </c>
      <c r="R324" s="18">
        <v>5</v>
      </c>
      <c r="S324" t="s" s="19">
        <v>38</v>
      </c>
      <c r="T324" s="18">
        <v>0</v>
      </c>
      <c r="U324" s="18">
        <v>0</v>
      </c>
      <c r="V324" s="18">
        <v>100000</v>
      </c>
      <c r="W324" t="s" s="19">
        <v>39</v>
      </c>
    </row>
    <row r="325" ht="20.05" customHeight="1">
      <c r="A325" t="s" s="16">
        <v>3147</v>
      </c>
      <c r="B325" t="s" s="17">
        <f>CONCATENATE($A325,C325,G325,S325,R325)</f>
        <v>3161</v>
      </c>
      <c r="C325" t="s" s="19">
        <v>37</v>
      </c>
      <c r="D325" s="18">
        <v>7</v>
      </c>
      <c r="E325" t="s" s="19">
        <v>3149</v>
      </c>
      <c r="F325" s="18">
        <v>1</v>
      </c>
      <c r="G325" s="18">
        <v>0</v>
      </c>
      <c r="H325" t="s" s="19">
        <v>80</v>
      </c>
      <c r="I325" s="25">
        <v>2.42903</v>
      </c>
      <c r="J325" t="s" s="19">
        <v>3152</v>
      </c>
      <c r="K325" s="18">
        <v>9352</v>
      </c>
      <c r="L325" s="18">
        <v>4690</v>
      </c>
      <c r="M325" s="18">
        <v>12484</v>
      </c>
      <c r="N325" s="18">
        <v>8</v>
      </c>
      <c r="O325" s="18">
        <v>1</v>
      </c>
      <c r="P325" s="18">
        <v>3</v>
      </c>
      <c r="Q325" s="18">
        <v>0</v>
      </c>
      <c r="R325" s="18">
        <v>5</v>
      </c>
      <c r="S325" t="s" s="19">
        <v>43</v>
      </c>
      <c r="T325" s="18">
        <v>0</v>
      </c>
      <c r="U325" s="18">
        <v>0</v>
      </c>
      <c r="V325" s="18">
        <v>100000</v>
      </c>
      <c r="W325" t="s" s="19">
        <v>39</v>
      </c>
    </row>
    <row r="326" ht="20.05" customHeight="1">
      <c r="A326" t="s" s="16">
        <v>3147</v>
      </c>
      <c r="B326" t="s" s="17">
        <f>CONCATENATE($A326,C326,G326,S326,R326)</f>
        <v>3162</v>
      </c>
      <c r="C326" t="s" s="19">
        <v>37</v>
      </c>
      <c r="D326" s="18">
        <v>7</v>
      </c>
      <c r="E326" t="s" s="19">
        <v>3149</v>
      </c>
      <c r="F326" s="18">
        <v>1</v>
      </c>
      <c r="G326" s="18">
        <v>0</v>
      </c>
      <c r="H326" t="s" s="19">
        <v>80</v>
      </c>
      <c r="I326" s="25">
        <v>2.42757</v>
      </c>
      <c r="J326" t="s" s="19">
        <v>3152</v>
      </c>
      <c r="K326" s="18">
        <v>9352</v>
      </c>
      <c r="L326" s="18">
        <v>4690</v>
      </c>
      <c r="M326" s="18">
        <v>12484</v>
      </c>
      <c r="N326" s="18">
        <v>8</v>
      </c>
      <c r="O326" s="18">
        <v>1</v>
      </c>
      <c r="P326" s="18">
        <v>3</v>
      </c>
      <c r="Q326" s="18">
        <v>0</v>
      </c>
      <c r="R326" s="18">
        <v>5</v>
      </c>
      <c r="S326" t="s" s="19">
        <v>47</v>
      </c>
      <c r="T326" s="18">
        <v>0</v>
      </c>
      <c r="U326" s="18">
        <v>0</v>
      </c>
      <c r="V326" s="18">
        <v>100000</v>
      </c>
      <c r="W326" t="s" s="19">
        <v>39</v>
      </c>
    </row>
    <row r="327" ht="20.05" customHeight="1">
      <c r="A327" t="s" s="16">
        <v>3163</v>
      </c>
      <c r="B327" t="s" s="17">
        <f>CONCATENATE($A327,C327,G327,S327,R327)</f>
        <v>3164</v>
      </c>
      <c r="C327" t="s" s="19">
        <v>31</v>
      </c>
      <c r="D327" s="18">
        <v>7</v>
      </c>
      <c r="E327" t="s" s="19">
        <v>3165</v>
      </c>
      <c r="F327" s="18">
        <v>0</v>
      </c>
      <c r="G327" s="18">
        <v>0</v>
      </c>
      <c r="H327" t="s" s="19">
        <v>63</v>
      </c>
      <c r="I327" s="25">
        <v>1801.28</v>
      </c>
      <c r="J327" t="s" s="19">
        <v>3166</v>
      </c>
      <c r="K327" s="18">
        <v>28704</v>
      </c>
      <c r="L327" s="18">
        <v>14366</v>
      </c>
      <c r="M327" s="18">
        <v>45476</v>
      </c>
      <c r="N327" s="18">
        <v>8</v>
      </c>
      <c r="O327" s="18">
        <v>1</v>
      </c>
      <c r="P327" t="s" s="19">
        <v>35</v>
      </c>
      <c r="Q327" t="s" s="19">
        <v>35</v>
      </c>
      <c r="R327" t="s" s="19">
        <v>35</v>
      </c>
      <c r="S327" t="s" s="19">
        <v>35</v>
      </c>
      <c r="T327" t="s" s="19">
        <v>35</v>
      </c>
      <c r="U327" t="s" s="19">
        <v>35</v>
      </c>
      <c r="V327" t="s" s="19">
        <v>35</v>
      </c>
      <c r="W327" t="s" s="19">
        <v>35</v>
      </c>
    </row>
    <row r="328" ht="20.05" customHeight="1">
      <c r="A328" t="s" s="16">
        <v>3163</v>
      </c>
      <c r="B328" t="s" s="17">
        <f>CONCATENATE($A328,C328,G328,S328,R328)</f>
        <v>3167</v>
      </c>
      <c r="C328" t="s" s="19">
        <v>37</v>
      </c>
      <c r="D328" s="18">
        <v>7</v>
      </c>
      <c r="E328" t="s" s="19">
        <v>3165</v>
      </c>
      <c r="F328" s="18">
        <v>0</v>
      </c>
      <c r="G328" s="18">
        <v>1</v>
      </c>
      <c r="H328" t="s" s="19">
        <v>33</v>
      </c>
      <c r="I328" s="25">
        <v>408.551</v>
      </c>
      <c r="J328" t="s" s="19">
        <v>2736</v>
      </c>
      <c r="K328" s="18">
        <v>4076</v>
      </c>
      <c r="L328" s="18">
        <v>2052</v>
      </c>
      <c r="M328" s="18">
        <v>4105</v>
      </c>
      <c r="N328" s="18">
        <v>8</v>
      </c>
      <c r="O328" s="18">
        <v>1</v>
      </c>
      <c r="P328" s="18">
        <v>3</v>
      </c>
      <c r="Q328" s="18">
        <v>0</v>
      </c>
      <c r="R328" s="18">
        <v>3</v>
      </c>
      <c r="S328" t="s" s="19">
        <v>43</v>
      </c>
      <c r="T328" s="18">
        <v>0</v>
      </c>
      <c r="U328" s="18">
        <v>0</v>
      </c>
      <c r="V328" s="18">
        <v>100000</v>
      </c>
      <c r="W328" t="s" s="19">
        <v>55</v>
      </c>
    </row>
    <row r="329" ht="20.05" customHeight="1">
      <c r="A329" t="s" s="16">
        <v>3163</v>
      </c>
      <c r="B329" t="s" s="17">
        <f>CONCATENATE($A329,C329,G329,S329,R329)</f>
        <v>3168</v>
      </c>
      <c r="C329" t="s" s="19">
        <v>52</v>
      </c>
      <c r="D329" s="18">
        <v>7</v>
      </c>
      <c r="E329" t="s" s="19">
        <v>3165</v>
      </c>
      <c r="F329" s="18">
        <v>0</v>
      </c>
      <c r="G329" s="18">
        <v>1</v>
      </c>
      <c r="H329" t="s" s="19">
        <v>33</v>
      </c>
      <c r="I329" s="25">
        <v>408.145</v>
      </c>
      <c r="J329" t="s" s="19">
        <v>2736</v>
      </c>
      <c r="K329" s="18">
        <v>4076</v>
      </c>
      <c r="L329" s="18">
        <v>2052</v>
      </c>
      <c r="M329" s="18">
        <v>4105</v>
      </c>
      <c r="N329" s="18">
        <v>8</v>
      </c>
      <c r="O329" s="18">
        <v>1</v>
      </c>
      <c r="P329" t="s" s="19">
        <v>35</v>
      </c>
      <c r="Q329" t="s" s="19">
        <v>35</v>
      </c>
      <c r="R329" t="s" s="19">
        <v>35</v>
      </c>
      <c r="S329" t="s" s="19">
        <v>35</v>
      </c>
      <c r="T329" t="s" s="19">
        <v>35</v>
      </c>
      <c r="U329" t="s" s="19">
        <v>35</v>
      </c>
      <c r="V329" t="s" s="19">
        <v>35</v>
      </c>
      <c r="W329" t="s" s="19">
        <v>35</v>
      </c>
    </row>
    <row r="330" ht="20.05" customHeight="1">
      <c r="A330" t="s" s="16">
        <v>3163</v>
      </c>
      <c r="B330" t="s" s="17">
        <f>CONCATENATE($A330,C330,G330,S330,R330)</f>
        <v>3169</v>
      </c>
      <c r="C330" t="s" s="19">
        <v>37</v>
      </c>
      <c r="D330" s="18">
        <v>7</v>
      </c>
      <c r="E330" t="s" s="19">
        <v>3165</v>
      </c>
      <c r="F330" s="18">
        <v>0</v>
      </c>
      <c r="G330" s="18">
        <v>0</v>
      </c>
      <c r="H330" t="s" s="19">
        <v>80</v>
      </c>
      <c r="I330" s="25">
        <v>0.38323</v>
      </c>
      <c r="J330" t="s" s="19">
        <v>3170</v>
      </c>
      <c r="K330" s="18">
        <v>6252</v>
      </c>
      <c r="L330" s="18">
        <v>3140</v>
      </c>
      <c r="M330" s="18">
        <v>7499</v>
      </c>
      <c r="N330" s="18">
        <v>8</v>
      </c>
      <c r="O330" s="18">
        <v>1</v>
      </c>
      <c r="P330" s="18">
        <v>3</v>
      </c>
      <c r="Q330" s="18">
        <v>0</v>
      </c>
      <c r="R330" s="18">
        <v>1</v>
      </c>
      <c r="S330" t="s" s="19">
        <v>38</v>
      </c>
      <c r="T330" s="18">
        <v>0</v>
      </c>
      <c r="U330" s="18">
        <v>0</v>
      </c>
      <c r="V330" s="18">
        <v>100000</v>
      </c>
      <c r="W330" t="s" s="19">
        <v>39</v>
      </c>
    </row>
    <row r="331" ht="20.05" customHeight="1">
      <c r="A331" t="s" s="16">
        <v>3163</v>
      </c>
      <c r="B331" t="s" s="17">
        <f>CONCATENATE($A331,C331,G331,S331,R331)</f>
        <v>3171</v>
      </c>
      <c r="C331" t="s" s="19">
        <v>37</v>
      </c>
      <c r="D331" s="18">
        <v>7</v>
      </c>
      <c r="E331" t="s" s="19">
        <v>3165</v>
      </c>
      <c r="F331" s="18">
        <v>0</v>
      </c>
      <c r="G331" s="18">
        <v>0</v>
      </c>
      <c r="H331" t="s" s="19">
        <v>80</v>
      </c>
      <c r="I331" s="25">
        <v>0.385352</v>
      </c>
      <c r="J331" t="s" s="19">
        <v>3170</v>
      </c>
      <c r="K331" s="18">
        <v>6252</v>
      </c>
      <c r="L331" s="18">
        <v>3140</v>
      </c>
      <c r="M331" s="18">
        <v>7499</v>
      </c>
      <c r="N331" s="18">
        <v>8</v>
      </c>
      <c r="O331" s="18">
        <v>1</v>
      </c>
      <c r="P331" s="18">
        <v>3</v>
      </c>
      <c r="Q331" s="18">
        <v>0</v>
      </c>
      <c r="R331" s="18">
        <v>1</v>
      </c>
      <c r="S331" t="s" s="19">
        <v>43</v>
      </c>
      <c r="T331" s="18">
        <v>0</v>
      </c>
      <c r="U331" s="18">
        <v>0</v>
      </c>
      <c r="V331" s="18">
        <v>100000</v>
      </c>
      <c r="W331" t="s" s="19">
        <v>39</v>
      </c>
    </row>
    <row r="332" ht="20.05" customHeight="1">
      <c r="A332" t="s" s="16">
        <v>3163</v>
      </c>
      <c r="B332" t="s" s="17">
        <f>CONCATENATE($A332,C332,G332,S332,R332)</f>
        <v>3172</v>
      </c>
      <c r="C332" t="s" s="19">
        <v>37</v>
      </c>
      <c r="D332" s="18">
        <v>7</v>
      </c>
      <c r="E332" t="s" s="19">
        <v>3165</v>
      </c>
      <c r="F332" s="18">
        <v>0</v>
      </c>
      <c r="G332" s="18">
        <v>0</v>
      </c>
      <c r="H332" t="s" s="19">
        <v>80</v>
      </c>
      <c r="I332" s="25">
        <v>0.382582</v>
      </c>
      <c r="J332" t="s" s="19">
        <v>3170</v>
      </c>
      <c r="K332" s="18">
        <v>6252</v>
      </c>
      <c r="L332" s="18">
        <v>3140</v>
      </c>
      <c r="M332" s="18">
        <v>7499</v>
      </c>
      <c r="N332" s="18">
        <v>8</v>
      </c>
      <c r="O332" s="18">
        <v>1</v>
      </c>
      <c r="P332" s="18">
        <v>3</v>
      </c>
      <c r="Q332" s="18">
        <v>0</v>
      </c>
      <c r="R332" s="18">
        <v>1</v>
      </c>
      <c r="S332" t="s" s="19">
        <v>47</v>
      </c>
      <c r="T332" s="18">
        <v>0</v>
      </c>
      <c r="U332" s="18">
        <v>0</v>
      </c>
      <c r="V332" s="18">
        <v>100000</v>
      </c>
      <c r="W332" t="s" s="19">
        <v>39</v>
      </c>
    </row>
    <row r="333" ht="20.05" customHeight="1">
      <c r="A333" t="s" s="16">
        <v>3163</v>
      </c>
      <c r="B333" t="s" s="17">
        <f>CONCATENATE($A333,C333,G333,S333,R333)</f>
        <v>3173</v>
      </c>
      <c r="C333" t="s" s="19">
        <v>37</v>
      </c>
      <c r="D333" s="18">
        <v>7</v>
      </c>
      <c r="E333" t="s" s="19">
        <v>3165</v>
      </c>
      <c r="F333" s="18">
        <v>0</v>
      </c>
      <c r="G333" s="18">
        <v>0</v>
      </c>
      <c r="H333" t="s" s="19">
        <v>80</v>
      </c>
      <c r="I333" s="25">
        <v>0.38565</v>
      </c>
      <c r="J333" t="s" s="19">
        <v>3170</v>
      </c>
      <c r="K333" s="18">
        <v>6252</v>
      </c>
      <c r="L333" s="18">
        <v>3140</v>
      </c>
      <c r="M333" s="18">
        <v>7499</v>
      </c>
      <c r="N333" s="18">
        <v>8</v>
      </c>
      <c r="O333" s="18">
        <v>1</v>
      </c>
      <c r="P333" s="18">
        <v>3</v>
      </c>
      <c r="Q333" s="18">
        <v>0</v>
      </c>
      <c r="R333" s="18">
        <v>3</v>
      </c>
      <c r="S333" t="s" s="19">
        <v>38</v>
      </c>
      <c r="T333" s="18">
        <v>0</v>
      </c>
      <c r="U333" s="18">
        <v>0</v>
      </c>
      <c r="V333" s="18">
        <v>100000</v>
      </c>
      <c r="W333" t="s" s="19">
        <v>39</v>
      </c>
    </row>
    <row r="334" ht="20.05" customHeight="1">
      <c r="A334" t="s" s="16">
        <v>3163</v>
      </c>
      <c r="B334" t="s" s="17">
        <f>CONCATENATE($A334,C334,G334,S334,R334)</f>
        <v>3174</v>
      </c>
      <c r="C334" t="s" s="19">
        <v>37</v>
      </c>
      <c r="D334" s="18">
        <v>7</v>
      </c>
      <c r="E334" t="s" s="19">
        <v>3165</v>
      </c>
      <c r="F334" s="18">
        <v>0</v>
      </c>
      <c r="G334" s="18">
        <v>0</v>
      </c>
      <c r="H334" t="s" s="19">
        <v>80</v>
      </c>
      <c r="I334" s="25">
        <v>0.382454</v>
      </c>
      <c r="J334" t="s" s="19">
        <v>3170</v>
      </c>
      <c r="K334" s="18">
        <v>6252</v>
      </c>
      <c r="L334" s="18">
        <v>3140</v>
      </c>
      <c r="M334" s="18">
        <v>7499</v>
      </c>
      <c r="N334" s="18">
        <v>8</v>
      </c>
      <c r="O334" s="18">
        <v>1</v>
      </c>
      <c r="P334" s="18">
        <v>3</v>
      </c>
      <c r="Q334" s="18">
        <v>0</v>
      </c>
      <c r="R334" s="18">
        <v>3</v>
      </c>
      <c r="S334" t="s" s="19">
        <v>43</v>
      </c>
      <c r="T334" s="18">
        <v>0</v>
      </c>
      <c r="U334" s="18">
        <v>0</v>
      </c>
      <c r="V334" s="18">
        <v>100000</v>
      </c>
      <c r="W334" t="s" s="19">
        <v>39</v>
      </c>
    </row>
    <row r="335" ht="20.05" customHeight="1">
      <c r="A335" t="s" s="16">
        <v>3163</v>
      </c>
      <c r="B335" t="s" s="17">
        <f>CONCATENATE($A335,C335,G335,S335,R335)</f>
        <v>3175</v>
      </c>
      <c r="C335" t="s" s="19">
        <v>37</v>
      </c>
      <c r="D335" s="18">
        <v>7</v>
      </c>
      <c r="E335" t="s" s="19">
        <v>3165</v>
      </c>
      <c r="F335" s="18">
        <v>0</v>
      </c>
      <c r="G335" s="18">
        <v>0</v>
      </c>
      <c r="H335" t="s" s="19">
        <v>80</v>
      </c>
      <c r="I335" s="25">
        <v>0.384493</v>
      </c>
      <c r="J335" t="s" s="19">
        <v>3170</v>
      </c>
      <c r="K335" s="18">
        <v>6252</v>
      </c>
      <c r="L335" s="18">
        <v>3140</v>
      </c>
      <c r="M335" s="18">
        <v>7499</v>
      </c>
      <c r="N335" s="18">
        <v>8</v>
      </c>
      <c r="O335" s="18">
        <v>1</v>
      </c>
      <c r="P335" s="18">
        <v>3</v>
      </c>
      <c r="Q335" s="18">
        <v>0</v>
      </c>
      <c r="R335" s="18">
        <v>3</v>
      </c>
      <c r="S335" t="s" s="19">
        <v>47</v>
      </c>
      <c r="T335" s="18">
        <v>0</v>
      </c>
      <c r="U335" s="18">
        <v>0</v>
      </c>
      <c r="V335" s="18">
        <v>100000</v>
      </c>
      <c r="W335" t="s" s="19">
        <v>39</v>
      </c>
    </row>
    <row r="336" ht="20.05" customHeight="1">
      <c r="A336" t="s" s="16">
        <v>3163</v>
      </c>
      <c r="B336" t="s" s="17">
        <f>CONCATENATE($A336,C336,G336,S336,R336)</f>
        <v>3176</v>
      </c>
      <c r="C336" t="s" s="19">
        <v>37</v>
      </c>
      <c r="D336" s="18">
        <v>7</v>
      </c>
      <c r="E336" t="s" s="19">
        <v>3165</v>
      </c>
      <c r="F336" s="18">
        <v>0</v>
      </c>
      <c r="G336" s="18">
        <v>0</v>
      </c>
      <c r="H336" t="s" s="19">
        <v>80</v>
      </c>
      <c r="I336" s="25">
        <v>0.382967</v>
      </c>
      <c r="J336" t="s" s="19">
        <v>3170</v>
      </c>
      <c r="K336" s="18">
        <v>6252</v>
      </c>
      <c r="L336" s="18">
        <v>3140</v>
      </c>
      <c r="M336" s="18">
        <v>7499</v>
      </c>
      <c r="N336" s="18">
        <v>8</v>
      </c>
      <c r="O336" s="18">
        <v>1</v>
      </c>
      <c r="P336" s="18">
        <v>3</v>
      </c>
      <c r="Q336" s="18">
        <v>0</v>
      </c>
      <c r="R336" s="18">
        <v>5</v>
      </c>
      <c r="S336" t="s" s="19">
        <v>38</v>
      </c>
      <c r="T336" s="18">
        <v>0</v>
      </c>
      <c r="U336" s="18">
        <v>0</v>
      </c>
      <c r="V336" s="18">
        <v>100000</v>
      </c>
      <c r="W336" t="s" s="19">
        <v>39</v>
      </c>
    </row>
    <row r="337" ht="20.05" customHeight="1">
      <c r="A337" t="s" s="16">
        <v>3163</v>
      </c>
      <c r="B337" t="s" s="17">
        <f>CONCATENATE($A337,C337,G337,S337,R337)</f>
        <v>3177</v>
      </c>
      <c r="C337" t="s" s="19">
        <v>37</v>
      </c>
      <c r="D337" s="18">
        <v>7</v>
      </c>
      <c r="E337" t="s" s="19">
        <v>3165</v>
      </c>
      <c r="F337" s="18">
        <v>0</v>
      </c>
      <c r="G337" s="18">
        <v>0</v>
      </c>
      <c r="H337" t="s" s="19">
        <v>80</v>
      </c>
      <c r="I337" s="25">
        <v>0.381025</v>
      </c>
      <c r="J337" t="s" s="19">
        <v>3170</v>
      </c>
      <c r="K337" s="18">
        <v>6252</v>
      </c>
      <c r="L337" s="18">
        <v>3140</v>
      </c>
      <c r="M337" s="18">
        <v>7499</v>
      </c>
      <c r="N337" s="18">
        <v>8</v>
      </c>
      <c r="O337" s="18">
        <v>1</v>
      </c>
      <c r="P337" s="18">
        <v>3</v>
      </c>
      <c r="Q337" s="18">
        <v>0</v>
      </c>
      <c r="R337" s="18">
        <v>5</v>
      </c>
      <c r="S337" t="s" s="19">
        <v>43</v>
      </c>
      <c r="T337" s="18">
        <v>0</v>
      </c>
      <c r="U337" s="18">
        <v>0</v>
      </c>
      <c r="V337" s="18">
        <v>100000</v>
      </c>
      <c r="W337" t="s" s="19">
        <v>39</v>
      </c>
    </row>
    <row r="338" ht="20.05" customHeight="1">
      <c r="A338" t="s" s="16">
        <v>3163</v>
      </c>
      <c r="B338" t="s" s="17">
        <f>CONCATENATE($A338,C338,G338,S338,R338)</f>
        <v>3178</v>
      </c>
      <c r="C338" t="s" s="19">
        <v>37</v>
      </c>
      <c r="D338" s="18">
        <v>7</v>
      </c>
      <c r="E338" t="s" s="19">
        <v>3165</v>
      </c>
      <c r="F338" s="18">
        <v>0</v>
      </c>
      <c r="G338" s="18">
        <v>0</v>
      </c>
      <c r="H338" t="s" s="19">
        <v>80</v>
      </c>
      <c r="I338" s="25">
        <v>0.382608</v>
      </c>
      <c r="J338" t="s" s="19">
        <v>3170</v>
      </c>
      <c r="K338" s="18">
        <v>6252</v>
      </c>
      <c r="L338" s="18">
        <v>3140</v>
      </c>
      <c r="M338" s="18">
        <v>7499</v>
      </c>
      <c r="N338" s="18">
        <v>8</v>
      </c>
      <c r="O338" s="18">
        <v>1</v>
      </c>
      <c r="P338" s="18">
        <v>3</v>
      </c>
      <c r="Q338" s="18">
        <v>0</v>
      </c>
      <c r="R338" s="18">
        <v>5</v>
      </c>
      <c r="S338" t="s" s="19">
        <v>47</v>
      </c>
      <c r="T338" s="18">
        <v>0</v>
      </c>
      <c r="U338" s="18">
        <v>0</v>
      </c>
      <c r="V338" s="18">
        <v>100000</v>
      </c>
      <c r="W338" t="s" s="19">
        <v>39</v>
      </c>
    </row>
    <row r="339" ht="20.05" customHeight="1">
      <c r="A339" t="s" s="16">
        <v>3179</v>
      </c>
      <c r="B339" t="s" s="17">
        <f>CONCATENATE($A339,C339,G339,S339,R339)</f>
        <v>3180</v>
      </c>
      <c r="C339" t="s" s="19">
        <v>31</v>
      </c>
      <c r="D339" s="18">
        <v>7</v>
      </c>
      <c r="E339" t="s" s="19">
        <v>3181</v>
      </c>
      <c r="F339" s="18">
        <v>0</v>
      </c>
      <c r="G339" s="18">
        <v>0</v>
      </c>
      <c r="H339" t="s" s="19">
        <v>63</v>
      </c>
      <c r="I339" s="25">
        <v>1801.16</v>
      </c>
      <c r="J339" t="s" s="19">
        <v>3182</v>
      </c>
      <c r="K339" s="18">
        <v>27476</v>
      </c>
      <c r="L339" s="18">
        <v>13752</v>
      </c>
      <c r="M339" s="18">
        <v>43441</v>
      </c>
      <c r="N339" s="18">
        <v>8</v>
      </c>
      <c r="O339" s="18">
        <v>1</v>
      </c>
      <c r="P339" t="s" s="19">
        <v>35</v>
      </c>
      <c r="Q339" t="s" s="19">
        <v>35</v>
      </c>
      <c r="R339" t="s" s="19">
        <v>35</v>
      </c>
      <c r="S339" t="s" s="19">
        <v>35</v>
      </c>
      <c r="T339" t="s" s="19">
        <v>35</v>
      </c>
      <c r="U339" t="s" s="19">
        <v>35</v>
      </c>
      <c r="V339" t="s" s="19">
        <v>35</v>
      </c>
      <c r="W339" t="s" s="19">
        <v>35</v>
      </c>
    </row>
    <row r="340" ht="20.05" customHeight="1">
      <c r="A340" t="s" s="16">
        <v>3179</v>
      </c>
      <c r="B340" t="s" s="17">
        <f>CONCATENATE($A340,C340,G340,S340,R340)</f>
        <v>3183</v>
      </c>
      <c r="C340" t="s" s="19">
        <v>37</v>
      </c>
      <c r="D340" s="18">
        <v>7</v>
      </c>
      <c r="E340" t="s" s="19">
        <v>3181</v>
      </c>
      <c r="F340" s="18">
        <v>0</v>
      </c>
      <c r="G340" s="18">
        <v>1</v>
      </c>
      <c r="H340" t="s" s="19">
        <v>63</v>
      </c>
      <c r="I340" s="25">
        <v>1800.82</v>
      </c>
      <c r="J340" t="s" s="19">
        <v>3184</v>
      </c>
      <c r="K340" s="18">
        <v>23576</v>
      </c>
      <c r="L340" s="18">
        <v>11814</v>
      </c>
      <c r="M340" s="18">
        <v>36118</v>
      </c>
      <c r="N340" s="18">
        <v>8</v>
      </c>
      <c r="O340" s="18">
        <v>1</v>
      </c>
      <c r="P340" s="18">
        <v>2</v>
      </c>
      <c r="Q340" s="18">
        <v>2</v>
      </c>
      <c r="R340" s="18">
        <v>3</v>
      </c>
      <c r="S340" t="s" s="19">
        <v>43</v>
      </c>
      <c r="T340" s="18">
        <v>0</v>
      </c>
      <c r="U340" s="18">
        <v>0</v>
      </c>
      <c r="V340" s="18">
        <v>100000</v>
      </c>
      <c r="W340" t="s" s="19">
        <v>55</v>
      </c>
    </row>
    <row r="341" ht="20.05" customHeight="1">
      <c r="A341" t="s" s="16">
        <v>3179</v>
      </c>
      <c r="B341" t="s" s="17">
        <f>CONCATENATE($A341,C341,G341,S341,R341)</f>
        <v>3185</v>
      </c>
      <c r="C341" t="s" s="19">
        <v>52</v>
      </c>
      <c r="D341" s="18">
        <v>7</v>
      </c>
      <c r="E341" t="s" s="19">
        <v>3181</v>
      </c>
      <c r="F341" s="18">
        <v>1</v>
      </c>
      <c r="G341" s="18">
        <v>1</v>
      </c>
      <c r="H341" t="s" s="19">
        <v>80</v>
      </c>
      <c r="I341" s="25">
        <v>235.91</v>
      </c>
      <c r="J341" t="s" s="19">
        <v>2736</v>
      </c>
      <c r="K341" s="18">
        <v>3856</v>
      </c>
      <c r="L341" s="18">
        <v>1942</v>
      </c>
      <c r="M341" s="18">
        <v>3860</v>
      </c>
      <c r="N341" s="18">
        <v>8</v>
      </c>
      <c r="O341" s="18">
        <v>1</v>
      </c>
      <c r="P341" t="s" s="19">
        <v>35</v>
      </c>
      <c r="Q341" t="s" s="19">
        <v>35</v>
      </c>
      <c r="R341" t="s" s="19">
        <v>35</v>
      </c>
      <c r="S341" t="s" s="19">
        <v>35</v>
      </c>
      <c r="T341" t="s" s="19">
        <v>35</v>
      </c>
      <c r="U341" t="s" s="19">
        <v>35</v>
      </c>
      <c r="V341" t="s" s="19">
        <v>35</v>
      </c>
      <c r="W341" t="s" s="19">
        <v>35</v>
      </c>
    </row>
    <row r="342" ht="20.05" customHeight="1">
      <c r="A342" t="s" s="16">
        <v>3179</v>
      </c>
      <c r="B342" t="s" s="17">
        <f>CONCATENATE($A342,C342,G342,S342,R342)</f>
        <v>3186</v>
      </c>
      <c r="C342" t="s" s="19">
        <v>37</v>
      </c>
      <c r="D342" s="18">
        <v>7</v>
      </c>
      <c r="E342" t="s" s="19">
        <v>3181</v>
      </c>
      <c r="F342" s="18">
        <v>0</v>
      </c>
      <c r="G342" s="18">
        <v>0</v>
      </c>
      <c r="H342" t="s" s="19">
        <v>63</v>
      </c>
      <c r="I342" s="25">
        <v>1800.78</v>
      </c>
      <c r="J342" t="s" s="19">
        <v>3187</v>
      </c>
      <c r="K342" s="18">
        <v>22988</v>
      </c>
      <c r="L342" s="18">
        <v>11508</v>
      </c>
      <c r="M342" s="18">
        <v>34927</v>
      </c>
      <c r="N342" s="18">
        <v>8</v>
      </c>
      <c r="O342" s="18">
        <v>1</v>
      </c>
      <c r="P342" s="18">
        <v>4</v>
      </c>
      <c r="Q342" s="18">
        <v>3</v>
      </c>
      <c r="R342" s="18">
        <v>1</v>
      </c>
      <c r="S342" t="s" s="19">
        <v>38</v>
      </c>
      <c r="T342" s="18">
        <v>0</v>
      </c>
      <c r="U342" s="18">
        <v>0</v>
      </c>
      <c r="V342" s="18">
        <v>100000</v>
      </c>
      <c r="W342" t="s" s="19">
        <v>39</v>
      </c>
    </row>
    <row r="343" ht="20.05" customHeight="1">
      <c r="A343" t="s" s="16">
        <v>3179</v>
      </c>
      <c r="B343" t="s" s="17">
        <f>CONCATENATE($A343,C343,G343,S343,R343)</f>
        <v>3188</v>
      </c>
      <c r="C343" t="s" s="19">
        <v>37</v>
      </c>
      <c r="D343" s="18">
        <v>7</v>
      </c>
      <c r="E343" t="s" s="19">
        <v>3181</v>
      </c>
      <c r="F343" s="18">
        <v>1</v>
      </c>
      <c r="G343" s="18">
        <v>0</v>
      </c>
      <c r="H343" t="s" s="19">
        <v>80</v>
      </c>
      <c r="I343" s="25">
        <v>458.715</v>
      </c>
      <c r="J343" t="s" s="19">
        <v>3189</v>
      </c>
      <c r="K343" s="18">
        <v>18516</v>
      </c>
      <c r="L343" s="18">
        <v>9272</v>
      </c>
      <c r="M343" s="18">
        <v>26715</v>
      </c>
      <c r="N343" s="18">
        <v>8</v>
      </c>
      <c r="O343" s="18">
        <v>1</v>
      </c>
      <c r="P343" s="18">
        <v>4</v>
      </c>
      <c r="Q343" s="18">
        <v>1</v>
      </c>
      <c r="R343" s="18">
        <v>1</v>
      </c>
      <c r="S343" t="s" s="19">
        <v>43</v>
      </c>
      <c r="T343" s="18">
        <v>0</v>
      </c>
      <c r="U343" s="18">
        <v>0</v>
      </c>
      <c r="V343" s="18">
        <v>100000</v>
      </c>
      <c r="W343" t="s" s="19">
        <v>39</v>
      </c>
    </row>
    <row r="344" ht="20.05" customHeight="1">
      <c r="A344" t="s" s="16">
        <v>3179</v>
      </c>
      <c r="B344" t="s" s="17">
        <f>CONCATENATE($A344,C344,G344,S344,R344)</f>
        <v>3190</v>
      </c>
      <c r="C344" t="s" s="19">
        <v>37</v>
      </c>
      <c r="D344" s="18">
        <v>7</v>
      </c>
      <c r="E344" t="s" s="19">
        <v>3181</v>
      </c>
      <c r="F344" s="18">
        <v>0</v>
      </c>
      <c r="G344" s="18">
        <v>0</v>
      </c>
      <c r="H344" t="s" s="19">
        <v>63</v>
      </c>
      <c r="I344" s="25">
        <v>1800.57</v>
      </c>
      <c r="J344" t="s" s="19">
        <v>3191</v>
      </c>
      <c r="K344" s="18">
        <v>19652</v>
      </c>
      <c r="L344" s="18">
        <v>9840</v>
      </c>
      <c r="M344" s="18">
        <v>28747</v>
      </c>
      <c r="N344" s="18">
        <v>8</v>
      </c>
      <c r="O344" s="18">
        <v>1</v>
      </c>
      <c r="P344" s="18">
        <v>3</v>
      </c>
      <c r="Q344" s="18">
        <v>2</v>
      </c>
      <c r="R344" s="18">
        <v>1</v>
      </c>
      <c r="S344" t="s" s="19">
        <v>47</v>
      </c>
      <c r="T344" s="18">
        <v>0</v>
      </c>
      <c r="U344" s="18">
        <v>0</v>
      </c>
      <c r="V344" s="18">
        <v>100000</v>
      </c>
      <c r="W344" t="s" s="19">
        <v>39</v>
      </c>
    </row>
    <row r="345" ht="20.05" customHeight="1">
      <c r="A345" t="s" s="16">
        <v>3179</v>
      </c>
      <c r="B345" t="s" s="17">
        <f>CONCATENATE($A345,C345,G345,S345,R345)</f>
        <v>3192</v>
      </c>
      <c r="C345" t="s" s="19">
        <v>37</v>
      </c>
      <c r="D345" s="18">
        <v>7</v>
      </c>
      <c r="E345" t="s" s="19">
        <v>3181</v>
      </c>
      <c r="F345" s="18">
        <v>0</v>
      </c>
      <c r="G345" s="18">
        <v>0</v>
      </c>
      <c r="H345" t="s" s="19">
        <v>63</v>
      </c>
      <c r="I345" s="25">
        <v>1800.82</v>
      </c>
      <c r="J345" t="s" s="19">
        <v>3184</v>
      </c>
      <c r="K345" s="18">
        <v>23552</v>
      </c>
      <c r="L345" s="18">
        <v>11790</v>
      </c>
      <c r="M345" s="18">
        <v>35986</v>
      </c>
      <c r="N345" s="18">
        <v>8</v>
      </c>
      <c r="O345" s="18">
        <v>1</v>
      </c>
      <c r="P345" s="18">
        <v>2</v>
      </c>
      <c r="Q345" s="18">
        <v>2</v>
      </c>
      <c r="R345" s="18">
        <v>3</v>
      </c>
      <c r="S345" t="s" s="19">
        <v>38</v>
      </c>
      <c r="T345" s="18">
        <v>0</v>
      </c>
      <c r="U345" s="18">
        <v>0</v>
      </c>
      <c r="V345" s="18">
        <v>100000</v>
      </c>
      <c r="W345" t="s" s="19">
        <v>39</v>
      </c>
    </row>
    <row r="346" ht="20.05" customHeight="1">
      <c r="A346" t="s" s="16">
        <v>3179</v>
      </c>
      <c r="B346" t="s" s="17">
        <f>CONCATENATE($A346,C346,G346,S346,R346)</f>
        <v>3193</v>
      </c>
      <c r="C346" t="s" s="19">
        <v>37</v>
      </c>
      <c r="D346" s="18">
        <v>7</v>
      </c>
      <c r="E346" t="s" s="19">
        <v>3181</v>
      </c>
      <c r="F346" s="18">
        <v>0</v>
      </c>
      <c r="G346" s="18">
        <v>0</v>
      </c>
      <c r="H346" t="s" s="19">
        <v>63</v>
      </c>
      <c r="I346" s="25">
        <v>1800.82</v>
      </c>
      <c r="J346" t="s" s="19">
        <v>3184</v>
      </c>
      <c r="K346" s="18">
        <v>23552</v>
      </c>
      <c r="L346" s="18">
        <v>11790</v>
      </c>
      <c r="M346" s="18">
        <v>36070</v>
      </c>
      <c r="N346" s="18">
        <v>8</v>
      </c>
      <c r="O346" s="18">
        <v>1</v>
      </c>
      <c r="P346" s="18">
        <v>2</v>
      </c>
      <c r="Q346" s="18">
        <v>2</v>
      </c>
      <c r="R346" s="18">
        <v>3</v>
      </c>
      <c r="S346" t="s" s="19">
        <v>43</v>
      </c>
      <c r="T346" s="18">
        <v>0</v>
      </c>
      <c r="U346" s="18">
        <v>0</v>
      </c>
      <c r="V346" s="18">
        <v>100000</v>
      </c>
      <c r="W346" t="s" s="19">
        <v>39</v>
      </c>
    </row>
    <row r="347" ht="20.05" customHeight="1">
      <c r="A347" t="s" s="16">
        <v>3179</v>
      </c>
      <c r="B347" t="s" s="17">
        <f>CONCATENATE($A347,C347,G347,S347,R347)</f>
        <v>3194</v>
      </c>
      <c r="C347" t="s" s="19">
        <v>37</v>
      </c>
      <c r="D347" s="18">
        <v>7</v>
      </c>
      <c r="E347" t="s" s="19">
        <v>3181</v>
      </c>
      <c r="F347" s="18">
        <v>0</v>
      </c>
      <c r="G347" s="18">
        <v>0</v>
      </c>
      <c r="H347" t="s" s="19">
        <v>63</v>
      </c>
      <c r="I347" s="25">
        <v>1800.81</v>
      </c>
      <c r="J347" t="s" s="19">
        <v>3184</v>
      </c>
      <c r="K347" s="18">
        <v>23552</v>
      </c>
      <c r="L347" s="18">
        <v>11790</v>
      </c>
      <c r="M347" s="18">
        <v>36042</v>
      </c>
      <c r="N347" s="18">
        <v>8</v>
      </c>
      <c r="O347" s="18">
        <v>1</v>
      </c>
      <c r="P347" s="18">
        <v>2</v>
      </c>
      <c r="Q347" s="18">
        <v>2</v>
      </c>
      <c r="R347" s="18">
        <v>3</v>
      </c>
      <c r="S347" t="s" s="19">
        <v>47</v>
      </c>
      <c r="T347" s="18">
        <v>0</v>
      </c>
      <c r="U347" s="18">
        <v>0</v>
      </c>
      <c r="V347" s="18">
        <v>100000</v>
      </c>
      <c r="W347" t="s" s="19">
        <v>39</v>
      </c>
    </row>
    <row r="348" ht="20.05" customHeight="1">
      <c r="A348" t="s" s="16">
        <v>3179</v>
      </c>
      <c r="B348" t="s" s="17">
        <f>CONCATENATE($A348,C348,G348,S348,R348)</f>
        <v>3195</v>
      </c>
      <c r="C348" t="s" s="19">
        <v>37</v>
      </c>
      <c r="D348" s="18">
        <v>7</v>
      </c>
      <c r="E348" t="s" s="19">
        <v>3181</v>
      </c>
      <c r="F348" s="18">
        <v>0</v>
      </c>
      <c r="G348" s="18">
        <v>0</v>
      </c>
      <c r="H348" t="s" s="19">
        <v>63</v>
      </c>
      <c r="I348" s="25">
        <v>1801</v>
      </c>
      <c r="J348" t="s" s="19">
        <v>3196</v>
      </c>
      <c r="K348" s="18">
        <v>25792</v>
      </c>
      <c r="L348" s="18">
        <v>12910</v>
      </c>
      <c r="M348" s="18">
        <v>40222</v>
      </c>
      <c r="N348" s="18">
        <v>8</v>
      </c>
      <c r="O348" s="18">
        <v>1</v>
      </c>
      <c r="P348" s="18">
        <v>2</v>
      </c>
      <c r="Q348" s="18">
        <v>2</v>
      </c>
      <c r="R348" s="18">
        <v>5</v>
      </c>
      <c r="S348" t="s" s="19">
        <v>38</v>
      </c>
      <c r="T348" s="18">
        <v>0</v>
      </c>
      <c r="U348" s="18">
        <v>0</v>
      </c>
      <c r="V348" s="18">
        <v>100000</v>
      </c>
      <c r="W348" t="s" s="19">
        <v>39</v>
      </c>
    </row>
    <row r="349" ht="20.05" customHeight="1">
      <c r="A349" t="s" s="16">
        <v>3179</v>
      </c>
      <c r="B349" t="s" s="17">
        <f>CONCATENATE($A349,C349,G349,S349,R349)</f>
        <v>3197</v>
      </c>
      <c r="C349" t="s" s="19">
        <v>37</v>
      </c>
      <c r="D349" s="18">
        <v>7</v>
      </c>
      <c r="E349" t="s" s="19">
        <v>3181</v>
      </c>
      <c r="F349" s="18">
        <v>0</v>
      </c>
      <c r="G349" s="18">
        <v>0</v>
      </c>
      <c r="H349" t="s" s="19">
        <v>63</v>
      </c>
      <c r="I349" s="25">
        <v>1801</v>
      </c>
      <c r="J349" t="s" s="19">
        <v>3196</v>
      </c>
      <c r="K349" s="18">
        <v>25792</v>
      </c>
      <c r="L349" s="18">
        <v>12910</v>
      </c>
      <c r="M349" s="18">
        <v>40306</v>
      </c>
      <c r="N349" s="18">
        <v>8</v>
      </c>
      <c r="O349" s="18">
        <v>1</v>
      </c>
      <c r="P349" s="18">
        <v>2</v>
      </c>
      <c r="Q349" s="18">
        <v>2</v>
      </c>
      <c r="R349" s="18">
        <v>5</v>
      </c>
      <c r="S349" t="s" s="19">
        <v>43</v>
      </c>
      <c r="T349" s="18">
        <v>0</v>
      </c>
      <c r="U349" s="18">
        <v>0</v>
      </c>
      <c r="V349" s="18">
        <v>100000</v>
      </c>
      <c r="W349" t="s" s="19">
        <v>39</v>
      </c>
    </row>
    <row r="350" ht="20.05" customHeight="1">
      <c r="A350" t="s" s="16">
        <v>3179</v>
      </c>
      <c r="B350" t="s" s="17">
        <f>CONCATENATE($A350,C350,G350,S350,R350)</f>
        <v>3198</v>
      </c>
      <c r="C350" t="s" s="19">
        <v>37</v>
      </c>
      <c r="D350" s="18">
        <v>7</v>
      </c>
      <c r="E350" t="s" s="19">
        <v>3181</v>
      </c>
      <c r="F350" s="18">
        <v>0</v>
      </c>
      <c r="G350" s="18">
        <v>0</v>
      </c>
      <c r="H350" t="s" s="19">
        <v>63</v>
      </c>
      <c r="I350" s="25">
        <v>1800.99</v>
      </c>
      <c r="J350" t="s" s="19">
        <v>3196</v>
      </c>
      <c r="K350" s="18">
        <v>25792</v>
      </c>
      <c r="L350" s="18">
        <v>12910</v>
      </c>
      <c r="M350" s="18">
        <v>40250</v>
      </c>
      <c r="N350" s="18">
        <v>8</v>
      </c>
      <c r="O350" s="18">
        <v>1</v>
      </c>
      <c r="P350" s="18">
        <v>2</v>
      </c>
      <c r="Q350" s="18">
        <v>2</v>
      </c>
      <c r="R350" s="18">
        <v>5</v>
      </c>
      <c r="S350" t="s" s="19">
        <v>47</v>
      </c>
      <c r="T350" s="18">
        <v>0</v>
      </c>
      <c r="U350" s="18">
        <v>0</v>
      </c>
      <c r="V350" s="18">
        <v>100000</v>
      </c>
      <c r="W350" t="s" s="19">
        <v>39</v>
      </c>
    </row>
    <row r="351" ht="20.05" customHeight="1">
      <c r="A351" t="s" s="16">
        <v>3199</v>
      </c>
      <c r="B351" t="s" s="17">
        <f>CONCATENATE($A351,C351,G351,S351,R351)</f>
        <v>3200</v>
      </c>
      <c r="C351" t="s" s="19">
        <v>31</v>
      </c>
      <c r="D351" s="18">
        <v>7</v>
      </c>
      <c r="E351" t="s" s="19">
        <v>3201</v>
      </c>
      <c r="F351" s="18">
        <v>0</v>
      </c>
      <c r="G351" s="18">
        <v>0</v>
      </c>
      <c r="H351" t="s" s="19">
        <v>63</v>
      </c>
      <c r="I351" s="25">
        <v>1801.11</v>
      </c>
      <c r="J351" t="s" s="19">
        <v>3202</v>
      </c>
      <c r="K351" s="18">
        <v>26824</v>
      </c>
      <c r="L351" s="18">
        <v>13426</v>
      </c>
      <c r="M351" s="18">
        <v>42140</v>
      </c>
      <c r="N351" s="18">
        <v>8</v>
      </c>
      <c r="O351" s="18">
        <v>1</v>
      </c>
      <c r="P351" t="s" s="19">
        <v>35</v>
      </c>
      <c r="Q351" t="s" s="19">
        <v>35</v>
      </c>
      <c r="R351" t="s" s="19">
        <v>35</v>
      </c>
      <c r="S351" t="s" s="19">
        <v>35</v>
      </c>
      <c r="T351" t="s" s="19">
        <v>35</v>
      </c>
      <c r="U351" t="s" s="19">
        <v>35</v>
      </c>
      <c r="V351" t="s" s="19">
        <v>35</v>
      </c>
      <c r="W351" t="s" s="19">
        <v>35</v>
      </c>
    </row>
    <row r="352" ht="20.05" customHeight="1">
      <c r="A352" t="s" s="16">
        <v>3199</v>
      </c>
      <c r="B352" t="s" s="17">
        <f>CONCATENATE($A352,C352,G352,S352,R352)</f>
        <v>3203</v>
      </c>
      <c r="C352" t="s" s="19">
        <v>37</v>
      </c>
      <c r="D352" s="18">
        <v>7</v>
      </c>
      <c r="E352" t="s" s="19">
        <v>3201</v>
      </c>
      <c r="F352" s="18">
        <v>0</v>
      </c>
      <c r="G352" s="18">
        <v>1</v>
      </c>
      <c r="H352" t="s" s="19">
        <v>63</v>
      </c>
      <c r="I352" s="25">
        <v>1800.92</v>
      </c>
      <c r="J352" t="s" s="19">
        <v>3204</v>
      </c>
      <c r="K352" s="18">
        <v>24642</v>
      </c>
      <c r="L352" s="18">
        <v>12348</v>
      </c>
      <c r="M352" s="18">
        <v>38062</v>
      </c>
      <c r="N352" s="18">
        <v>8</v>
      </c>
      <c r="O352" s="18">
        <v>1</v>
      </c>
      <c r="P352" s="18">
        <v>2</v>
      </c>
      <c r="Q352" s="18">
        <v>2</v>
      </c>
      <c r="R352" s="18">
        <v>3</v>
      </c>
      <c r="S352" t="s" s="19">
        <v>43</v>
      </c>
      <c r="T352" s="18">
        <v>0</v>
      </c>
      <c r="U352" s="18">
        <v>0</v>
      </c>
      <c r="V352" s="18">
        <v>100000</v>
      </c>
      <c r="W352" t="s" s="19">
        <v>55</v>
      </c>
    </row>
    <row r="353" ht="20.05" customHeight="1">
      <c r="A353" t="s" s="16">
        <v>3199</v>
      </c>
      <c r="B353" t="s" s="17">
        <f>CONCATENATE($A353,C353,G353,S353,R353)</f>
        <v>3205</v>
      </c>
      <c r="C353" t="s" s="19">
        <v>52</v>
      </c>
      <c r="D353" s="18">
        <v>7</v>
      </c>
      <c r="E353" t="s" s="19">
        <v>3201</v>
      </c>
      <c r="F353" s="18">
        <v>1</v>
      </c>
      <c r="G353" s="18">
        <v>1</v>
      </c>
      <c r="H353" t="s" s="19">
        <v>80</v>
      </c>
      <c r="I353" s="25">
        <v>444.398</v>
      </c>
      <c r="J353" t="s" s="19">
        <v>2736</v>
      </c>
      <c r="K353" s="18">
        <v>3860</v>
      </c>
      <c r="L353" s="18">
        <v>1944</v>
      </c>
      <c r="M353" s="18">
        <v>3883</v>
      </c>
      <c r="N353" s="18">
        <v>8</v>
      </c>
      <c r="O353" s="18">
        <v>1</v>
      </c>
      <c r="P353" t="s" s="19">
        <v>35</v>
      </c>
      <c r="Q353" t="s" s="19">
        <v>35</v>
      </c>
      <c r="R353" t="s" s="19">
        <v>35</v>
      </c>
      <c r="S353" t="s" s="19">
        <v>35</v>
      </c>
      <c r="T353" t="s" s="19">
        <v>35</v>
      </c>
      <c r="U353" t="s" s="19">
        <v>35</v>
      </c>
      <c r="V353" t="s" s="19">
        <v>35</v>
      </c>
      <c r="W353" t="s" s="19">
        <v>35</v>
      </c>
    </row>
    <row r="354" ht="20.05" customHeight="1">
      <c r="A354" t="s" s="16">
        <v>3199</v>
      </c>
      <c r="B354" t="s" s="17">
        <f>CONCATENATE($A354,C354,G354,S354,R354)</f>
        <v>3206</v>
      </c>
      <c r="C354" t="s" s="19">
        <v>37</v>
      </c>
      <c r="D354" s="18">
        <v>7</v>
      </c>
      <c r="E354" t="s" s="19">
        <v>3201</v>
      </c>
      <c r="F354" s="18">
        <v>0</v>
      </c>
      <c r="G354" s="18">
        <v>0</v>
      </c>
      <c r="H354" t="s" s="19">
        <v>63</v>
      </c>
      <c r="I354" s="25">
        <v>1800.9</v>
      </c>
      <c r="J354" t="s" s="19">
        <v>3204</v>
      </c>
      <c r="K354" s="18">
        <v>24616</v>
      </c>
      <c r="L354" s="18">
        <v>12322</v>
      </c>
      <c r="M354" s="18">
        <v>37954</v>
      </c>
      <c r="N354" s="18">
        <v>8</v>
      </c>
      <c r="O354" s="18">
        <v>1</v>
      </c>
      <c r="P354" s="18">
        <v>4</v>
      </c>
      <c r="Q354" s="18">
        <v>4</v>
      </c>
      <c r="R354" s="18">
        <v>1</v>
      </c>
      <c r="S354" t="s" s="19">
        <v>38</v>
      </c>
      <c r="T354" s="18">
        <v>0</v>
      </c>
      <c r="U354" s="18">
        <v>0</v>
      </c>
      <c r="V354" s="18">
        <v>100000</v>
      </c>
      <c r="W354" t="s" s="19">
        <v>39</v>
      </c>
    </row>
    <row r="355" ht="20.05" customHeight="1">
      <c r="A355" t="s" s="16">
        <v>3199</v>
      </c>
      <c r="B355" t="s" s="17">
        <f>CONCATENATE($A355,C355,G355,S355,R355)</f>
        <v>3207</v>
      </c>
      <c r="C355" t="s" s="19">
        <v>37</v>
      </c>
      <c r="D355" s="18">
        <v>7</v>
      </c>
      <c r="E355" t="s" s="19">
        <v>3201</v>
      </c>
      <c r="F355" s="18">
        <v>1</v>
      </c>
      <c r="G355" s="18">
        <v>0</v>
      </c>
      <c r="H355" t="s" s="19">
        <v>80</v>
      </c>
      <c r="I355" s="25">
        <v>20.1474</v>
      </c>
      <c r="J355" t="s" s="19">
        <v>3208</v>
      </c>
      <c r="K355" s="18">
        <v>19064</v>
      </c>
      <c r="L355" s="18">
        <v>9546</v>
      </c>
      <c r="M355" s="18">
        <v>27722</v>
      </c>
      <c r="N355" s="18">
        <v>8</v>
      </c>
      <c r="O355" s="18">
        <v>1</v>
      </c>
      <c r="P355" s="18">
        <v>4</v>
      </c>
      <c r="Q355" s="18">
        <v>1</v>
      </c>
      <c r="R355" s="18">
        <v>1</v>
      </c>
      <c r="S355" t="s" s="19">
        <v>43</v>
      </c>
      <c r="T355" s="18">
        <v>0</v>
      </c>
      <c r="U355" s="18">
        <v>0</v>
      </c>
      <c r="V355" s="18">
        <v>100000</v>
      </c>
      <c r="W355" t="s" s="19">
        <v>39</v>
      </c>
    </row>
    <row r="356" ht="20.05" customHeight="1">
      <c r="A356" t="s" s="16">
        <v>3199</v>
      </c>
      <c r="B356" t="s" s="17">
        <f>CONCATENATE($A356,C356,G356,S356,R356)</f>
        <v>3209</v>
      </c>
      <c r="C356" t="s" s="19">
        <v>37</v>
      </c>
      <c r="D356" s="18">
        <v>7</v>
      </c>
      <c r="E356" t="s" s="19">
        <v>3201</v>
      </c>
      <c r="F356" s="18">
        <v>0</v>
      </c>
      <c r="G356" s="18">
        <v>0</v>
      </c>
      <c r="H356" t="s" s="19">
        <v>63</v>
      </c>
      <c r="I356" s="25">
        <v>1800.82</v>
      </c>
      <c r="J356" t="s" s="19">
        <v>3210</v>
      </c>
      <c r="K356" s="18">
        <v>21856</v>
      </c>
      <c r="L356" s="18">
        <v>10942</v>
      </c>
      <c r="M356" s="18">
        <v>32842</v>
      </c>
      <c r="N356" s="18">
        <v>8</v>
      </c>
      <c r="O356" s="18">
        <v>1</v>
      </c>
      <c r="P356" s="18">
        <v>4</v>
      </c>
      <c r="Q356" s="18">
        <v>3</v>
      </c>
      <c r="R356" s="18">
        <v>1</v>
      </c>
      <c r="S356" t="s" s="19">
        <v>47</v>
      </c>
      <c r="T356" s="18">
        <v>0</v>
      </c>
      <c r="U356" s="18">
        <v>0</v>
      </c>
      <c r="V356" s="18">
        <v>100000</v>
      </c>
      <c r="W356" t="s" s="19">
        <v>39</v>
      </c>
    </row>
    <row r="357" ht="20.05" customHeight="1">
      <c r="A357" t="s" s="16">
        <v>3199</v>
      </c>
      <c r="B357" t="s" s="17">
        <f>CONCATENATE($A357,C357,G357,S357,R357)</f>
        <v>3211</v>
      </c>
      <c r="C357" t="s" s="19">
        <v>37</v>
      </c>
      <c r="D357" s="18">
        <v>7</v>
      </c>
      <c r="E357" t="s" s="19">
        <v>3201</v>
      </c>
      <c r="F357" s="18">
        <v>0</v>
      </c>
      <c r="G357" s="18">
        <v>0</v>
      </c>
      <c r="H357" t="s" s="19">
        <v>63</v>
      </c>
      <c r="I357" s="25">
        <v>1800.9</v>
      </c>
      <c r="J357" t="s" s="19">
        <v>3204</v>
      </c>
      <c r="K357" s="18">
        <v>24616</v>
      </c>
      <c r="L357" s="18">
        <v>12322</v>
      </c>
      <c r="M357" s="18">
        <v>37954</v>
      </c>
      <c r="N357" s="18">
        <v>8</v>
      </c>
      <c r="O357" s="18">
        <v>1</v>
      </c>
      <c r="P357" s="18">
        <v>2</v>
      </c>
      <c r="Q357" s="18">
        <v>2</v>
      </c>
      <c r="R357" s="18">
        <v>3</v>
      </c>
      <c r="S357" t="s" s="19">
        <v>38</v>
      </c>
      <c r="T357" s="18">
        <v>0</v>
      </c>
      <c r="U357" s="18">
        <v>0</v>
      </c>
      <c r="V357" s="18">
        <v>100000</v>
      </c>
      <c r="W357" t="s" s="19">
        <v>39</v>
      </c>
    </row>
    <row r="358" ht="20.05" customHeight="1">
      <c r="A358" t="s" s="16">
        <v>3199</v>
      </c>
      <c r="B358" t="s" s="17">
        <f>CONCATENATE($A358,C358,G358,S358,R358)</f>
        <v>3212</v>
      </c>
      <c r="C358" t="s" s="19">
        <v>37</v>
      </c>
      <c r="D358" s="18">
        <v>7</v>
      </c>
      <c r="E358" t="s" s="19">
        <v>3201</v>
      </c>
      <c r="F358" s="18">
        <v>0</v>
      </c>
      <c r="G358" s="18">
        <v>0</v>
      </c>
      <c r="H358" t="s" s="19">
        <v>63</v>
      </c>
      <c r="I358" s="25">
        <v>1800.86</v>
      </c>
      <c r="J358" t="s" s="19">
        <v>3204</v>
      </c>
      <c r="K358" s="18">
        <v>24616</v>
      </c>
      <c r="L358" s="18">
        <v>12322</v>
      </c>
      <c r="M358" s="18">
        <v>38010</v>
      </c>
      <c r="N358" s="18">
        <v>8</v>
      </c>
      <c r="O358" s="18">
        <v>1</v>
      </c>
      <c r="P358" s="18">
        <v>2</v>
      </c>
      <c r="Q358" s="18">
        <v>2</v>
      </c>
      <c r="R358" s="18">
        <v>3</v>
      </c>
      <c r="S358" t="s" s="19">
        <v>43</v>
      </c>
      <c r="T358" s="18">
        <v>0</v>
      </c>
      <c r="U358" s="18">
        <v>0</v>
      </c>
      <c r="V358" s="18">
        <v>100000</v>
      </c>
      <c r="W358" t="s" s="19">
        <v>39</v>
      </c>
    </row>
    <row r="359" ht="20.05" customHeight="1">
      <c r="A359" t="s" s="16">
        <v>3199</v>
      </c>
      <c r="B359" t="s" s="17">
        <f>CONCATENATE($A359,C359,G359,S359,R359)</f>
        <v>3213</v>
      </c>
      <c r="C359" t="s" s="19">
        <v>37</v>
      </c>
      <c r="D359" s="18">
        <v>7</v>
      </c>
      <c r="E359" t="s" s="19">
        <v>3201</v>
      </c>
      <c r="F359" s="18">
        <v>0</v>
      </c>
      <c r="G359" s="18">
        <v>0</v>
      </c>
      <c r="H359" t="s" s="19">
        <v>63</v>
      </c>
      <c r="I359" s="25">
        <v>1800.9</v>
      </c>
      <c r="J359" t="s" s="19">
        <v>3204</v>
      </c>
      <c r="K359" s="18">
        <v>24616</v>
      </c>
      <c r="L359" s="18">
        <v>12322</v>
      </c>
      <c r="M359" s="18">
        <v>37968</v>
      </c>
      <c r="N359" s="18">
        <v>8</v>
      </c>
      <c r="O359" s="18">
        <v>1</v>
      </c>
      <c r="P359" s="18">
        <v>2</v>
      </c>
      <c r="Q359" s="18">
        <v>2</v>
      </c>
      <c r="R359" s="18">
        <v>3</v>
      </c>
      <c r="S359" t="s" s="19">
        <v>47</v>
      </c>
      <c r="T359" s="18">
        <v>0</v>
      </c>
      <c r="U359" s="18">
        <v>0</v>
      </c>
      <c r="V359" s="18">
        <v>100000</v>
      </c>
      <c r="W359" t="s" s="19">
        <v>39</v>
      </c>
    </row>
    <row r="360" ht="20.05" customHeight="1">
      <c r="A360" t="s" s="16">
        <v>3199</v>
      </c>
      <c r="B360" t="s" s="17">
        <f>CONCATENATE($A360,C360,G360,S360,R360)</f>
        <v>3214</v>
      </c>
      <c r="C360" t="s" s="19">
        <v>37</v>
      </c>
      <c r="D360" s="18">
        <v>7</v>
      </c>
      <c r="E360" t="s" s="19">
        <v>3201</v>
      </c>
      <c r="F360" s="18">
        <v>0</v>
      </c>
      <c r="G360" s="18">
        <v>0</v>
      </c>
      <c r="H360" t="s" s="19">
        <v>63</v>
      </c>
      <c r="I360" s="25">
        <v>1801.02</v>
      </c>
      <c r="J360" t="s" s="19">
        <v>3215</v>
      </c>
      <c r="K360" s="18">
        <v>26268</v>
      </c>
      <c r="L360" s="18">
        <v>13148</v>
      </c>
      <c r="M360" s="18">
        <v>41067</v>
      </c>
      <c r="N360" s="18">
        <v>8</v>
      </c>
      <c r="O360" s="18">
        <v>1</v>
      </c>
      <c r="P360" s="18">
        <v>2</v>
      </c>
      <c r="Q360" s="18">
        <v>2</v>
      </c>
      <c r="R360" s="18">
        <v>5</v>
      </c>
      <c r="S360" t="s" s="19">
        <v>38</v>
      </c>
      <c r="T360" s="18">
        <v>0</v>
      </c>
      <c r="U360" s="18">
        <v>0</v>
      </c>
      <c r="V360" s="18">
        <v>100000</v>
      </c>
      <c r="W360" t="s" s="19">
        <v>39</v>
      </c>
    </row>
    <row r="361" ht="20.05" customHeight="1">
      <c r="A361" t="s" s="16">
        <v>3199</v>
      </c>
      <c r="B361" t="s" s="17">
        <f>CONCATENATE($A361,C361,G361,S361,R361)</f>
        <v>3216</v>
      </c>
      <c r="C361" t="s" s="19">
        <v>37</v>
      </c>
      <c r="D361" s="18">
        <v>7</v>
      </c>
      <c r="E361" t="s" s="19">
        <v>3201</v>
      </c>
      <c r="F361" s="18">
        <v>0</v>
      </c>
      <c r="G361" s="18">
        <v>0</v>
      </c>
      <c r="H361" t="s" s="19">
        <v>63</v>
      </c>
      <c r="I361" s="25">
        <v>1801.03</v>
      </c>
      <c r="J361" t="s" s="19">
        <v>3215</v>
      </c>
      <c r="K361" s="18">
        <v>26268</v>
      </c>
      <c r="L361" s="18">
        <v>13148</v>
      </c>
      <c r="M361" s="18">
        <v>41109</v>
      </c>
      <c r="N361" s="18">
        <v>8</v>
      </c>
      <c r="O361" s="18">
        <v>1</v>
      </c>
      <c r="P361" s="18">
        <v>2</v>
      </c>
      <c r="Q361" s="18">
        <v>2</v>
      </c>
      <c r="R361" s="18">
        <v>5</v>
      </c>
      <c r="S361" t="s" s="19">
        <v>43</v>
      </c>
      <c r="T361" s="18">
        <v>0</v>
      </c>
      <c r="U361" s="18">
        <v>0</v>
      </c>
      <c r="V361" s="18">
        <v>100000</v>
      </c>
      <c r="W361" t="s" s="19">
        <v>39</v>
      </c>
    </row>
    <row r="362" ht="20.05" customHeight="1">
      <c r="A362" t="s" s="16">
        <v>3199</v>
      </c>
      <c r="B362" t="s" s="17">
        <f>CONCATENATE($A362,C362,G362,S362,R362)</f>
        <v>3217</v>
      </c>
      <c r="C362" t="s" s="19">
        <v>37</v>
      </c>
      <c r="D362" s="18">
        <v>7</v>
      </c>
      <c r="E362" t="s" s="19">
        <v>3201</v>
      </c>
      <c r="F362" s="18">
        <v>0</v>
      </c>
      <c r="G362" s="18">
        <v>0</v>
      </c>
      <c r="H362" t="s" s="19">
        <v>63</v>
      </c>
      <c r="I362" s="25">
        <v>1801.03</v>
      </c>
      <c r="J362" t="s" s="19">
        <v>3215</v>
      </c>
      <c r="K362" s="18">
        <v>26268</v>
      </c>
      <c r="L362" s="18">
        <v>13148</v>
      </c>
      <c r="M362" s="18">
        <v>41067</v>
      </c>
      <c r="N362" s="18">
        <v>8</v>
      </c>
      <c r="O362" s="18">
        <v>1</v>
      </c>
      <c r="P362" s="18">
        <v>2</v>
      </c>
      <c r="Q362" s="18">
        <v>2</v>
      </c>
      <c r="R362" s="18">
        <v>5</v>
      </c>
      <c r="S362" t="s" s="19">
        <v>47</v>
      </c>
      <c r="T362" s="18">
        <v>0</v>
      </c>
      <c r="U362" s="18">
        <v>0</v>
      </c>
      <c r="V362" s="18">
        <v>100000</v>
      </c>
      <c r="W362" t="s" s="19">
        <v>39</v>
      </c>
    </row>
    <row r="363" ht="20.05" customHeight="1">
      <c r="A363" t="s" s="16">
        <v>3218</v>
      </c>
      <c r="B363" t="s" s="17">
        <f>CONCATENATE($A363,C363,G363,S363,R363)</f>
        <v>3219</v>
      </c>
      <c r="C363" t="s" s="19">
        <v>31</v>
      </c>
      <c r="D363" s="18">
        <v>7</v>
      </c>
      <c r="E363" t="s" s="19">
        <v>3220</v>
      </c>
      <c r="F363" s="18">
        <v>1</v>
      </c>
      <c r="G363" s="18">
        <v>0</v>
      </c>
      <c r="H363" t="s" s="19">
        <v>80</v>
      </c>
      <c r="I363" s="25">
        <v>194.282</v>
      </c>
      <c r="J363" t="s" s="19">
        <v>3221</v>
      </c>
      <c r="K363" s="18">
        <v>20392</v>
      </c>
      <c r="L363" s="18">
        <v>10210</v>
      </c>
      <c r="M363" s="18">
        <v>30546</v>
      </c>
      <c r="N363" s="18">
        <v>8</v>
      </c>
      <c r="O363" s="18">
        <v>1</v>
      </c>
      <c r="P363" t="s" s="19">
        <v>35</v>
      </c>
      <c r="Q363" t="s" s="19">
        <v>35</v>
      </c>
      <c r="R363" t="s" s="19">
        <v>35</v>
      </c>
      <c r="S363" t="s" s="19">
        <v>35</v>
      </c>
      <c r="T363" t="s" s="19">
        <v>35</v>
      </c>
      <c r="U363" t="s" s="19">
        <v>35</v>
      </c>
      <c r="V363" t="s" s="19">
        <v>35</v>
      </c>
      <c r="W363" t="s" s="19">
        <v>35</v>
      </c>
    </row>
    <row r="364" ht="20.05" customHeight="1">
      <c r="A364" t="s" s="16">
        <v>3218</v>
      </c>
      <c r="B364" t="s" s="17">
        <f>CONCATENATE($A364,C364,G364,S364,R364)</f>
        <v>3222</v>
      </c>
      <c r="C364" t="s" s="19">
        <v>37</v>
      </c>
      <c r="D364" s="18">
        <v>7</v>
      </c>
      <c r="E364" t="s" s="19">
        <v>3220</v>
      </c>
      <c r="F364" s="18">
        <v>1</v>
      </c>
      <c r="G364" s="18">
        <v>1</v>
      </c>
      <c r="H364" t="s" s="19">
        <v>80</v>
      </c>
      <c r="I364" s="25">
        <v>0.353672</v>
      </c>
      <c r="J364" t="s" s="19">
        <v>3223</v>
      </c>
      <c r="K364" s="18">
        <v>5508</v>
      </c>
      <c r="L364" s="18">
        <v>2772</v>
      </c>
      <c r="M364" s="18">
        <v>6537</v>
      </c>
      <c r="N364" s="18">
        <v>8</v>
      </c>
      <c r="O364" s="18">
        <v>1</v>
      </c>
      <c r="P364" s="18">
        <v>3</v>
      </c>
      <c r="Q364" s="18">
        <v>0</v>
      </c>
      <c r="R364" s="18">
        <v>3</v>
      </c>
      <c r="S364" t="s" s="19">
        <v>43</v>
      </c>
      <c r="T364" s="18">
        <v>0</v>
      </c>
      <c r="U364" s="18">
        <v>0</v>
      </c>
      <c r="V364" s="18">
        <v>100000</v>
      </c>
      <c r="W364" t="s" s="19">
        <v>55</v>
      </c>
    </row>
    <row r="365" ht="20.05" customHeight="1">
      <c r="A365" t="s" s="16">
        <v>3218</v>
      </c>
      <c r="B365" t="s" s="17">
        <f>CONCATENATE($A365,C365,G365,S365,R365)</f>
        <v>3224</v>
      </c>
      <c r="C365" t="s" s="19">
        <v>52</v>
      </c>
      <c r="D365" s="18">
        <v>7</v>
      </c>
      <c r="E365" t="s" s="19">
        <v>3220</v>
      </c>
      <c r="F365" s="18">
        <v>1</v>
      </c>
      <c r="G365" s="18">
        <v>1</v>
      </c>
      <c r="H365" t="s" s="19">
        <v>80</v>
      </c>
      <c r="I365" s="25">
        <v>30.0041</v>
      </c>
      <c r="J365" t="s" s="19">
        <v>2736</v>
      </c>
      <c r="K365" s="18">
        <v>3600</v>
      </c>
      <c r="L365" s="18">
        <v>1814</v>
      </c>
      <c r="M365" s="18">
        <v>3558</v>
      </c>
      <c r="N365" s="18">
        <v>8</v>
      </c>
      <c r="O365" s="18">
        <v>1</v>
      </c>
      <c r="P365" t="s" s="19">
        <v>35</v>
      </c>
      <c r="Q365" t="s" s="19">
        <v>35</v>
      </c>
      <c r="R365" t="s" s="19">
        <v>35</v>
      </c>
      <c r="S365" t="s" s="19">
        <v>35</v>
      </c>
      <c r="T365" t="s" s="19">
        <v>35</v>
      </c>
      <c r="U365" t="s" s="19">
        <v>35</v>
      </c>
      <c r="V365" t="s" s="19">
        <v>35</v>
      </c>
      <c r="W365" t="s" s="19">
        <v>35</v>
      </c>
    </row>
    <row r="366" ht="20.05" customHeight="1">
      <c r="A366" t="s" s="16">
        <v>3218</v>
      </c>
      <c r="B366" t="s" s="17">
        <f>CONCATENATE($A366,C366,G366,S366,R366)</f>
        <v>3225</v>
      </c>
      <c r="C366" t="s" s="19">
        <v>37</v>
      </c>
      <c r="D366" s="18">
        <v>7</v>
      </c>
      <c r="E366" t="s" s="19">
        <v>3220</v>
      </c>
      <c r="F366" s="18">
        <v>1</v>
      </c>
      <c r="G366" s="18">
        <v>0</v>
      </c>
      <c r="H366" t="s" s="19">
        <v>80</v>
      </c>
      <c r="I366" s="25">
        <v>0.274202</v>
      </c>
      <c r="J366" t="s" s="19">
        <v>3223</v>
      </c>
      <c r="K366" s="18">
        <v>5500</v>
      </c>
      <c r="L366" s="18">
        <v>2764</v>
      </c>
      <c r="M366" s="18">
        <v>6521</v>
      </c>
      <c r="N366" s="18">
        <v>8</v>
      </c>
      <c r="O366" s="18">
        <v>1</v>
      </c>
      <c r="P366" s="18">
        <v>3</v>
      </c>
      <c r="Q366" s="18">
        <v>0</v>
      </c>
      <c r="R366" s="18">
        <v>1</v>
      </c>
      <c r="S366" t="s" s="19">
        <v>38</v>
      </c>
      <c r="T366" s="18">
        <v>0</v>
      </c>
      <c r="U366" s="18">
        <v>0</v>
      </c>
      <c r="V366" s="18">
        <v>100000</v>
      </c>
      <c r="W366" t="s" s="19">
        <v>39</v>
      </c>
    </row>
    <row r="367" ht="20.05" customHeight="1">
      <c r="A367" t="s" s="16">
        <v>3218</v>
      </c>
      <c r="B367" t="s" s="17">
        <f>CONCATENATE($A367,C367,G367,S367,R367)</f>
        <v>3226</v>
      </c>
      <c r="C367" t="s" s="19">
        <v>37</v>
      </c>
      <c r="D367" s="18">
        <v>7</v>
      </c>
      <c r="E367" t="s" s="19">
        <v>3220</v>
      </c>
      <c r="F367" s="18">
        <v>1</v>
      </c>
      <c r="G367" s="18">
        <v>0</v>
      </c>
      <c r="H367" t="s" s="19">
        <v>80</v>
      </c>
      <c r="I367" s="25">
        <v>0.285037</v>
      </c>
      <c r="J367" t="s" s="19">
        <v>3223</v>
      </c>
      <c r="K367" s="18">
        <v>5500</v>
      </c>
      <c r="L367" s="18">
        <v>2764</v>
      </c>
      <c r="M367" s="18">
        <v>6521</v>
      </c>
      <c r="N367" s="18">
        <v>8</v>
      </c>
      <c r="O367" s="18">
        <v>1</v>
      </c>
      <c r="P367" s="18">
        <v>3</v>
      </c>
      <c r="Q367" s="18">
        <v>0</v>
      </c>
      <c r="R367" s="18">
        <v>1</v>
      </c>
      <c r="S367" t="s" s="19">
        <v>43</v>
      </c>
      <c r="T367" s="18">
        <v>0</v>
      </c>
      <c r="U367" s="18">
        <v>0</v>
      </c>
      <c r="V367" s="18">
        <v>100000</v>
      </c>
      <c r="W367" t="s" s="19">
        <v>39</v>
      </c>
    </row>
    <row r="368" ht="20.05" customHeight="1">
      <c r="A368" t="s" s="16">
        <v>3218</v>
      </c>
      <c r="B368" t="s" s="17">
        <f>CONCATENATE($A368,C368,G368,S368,R368)</f>
        <v>3227</v>
      </c>
      <c r="C368" t="s" s="19">
        <v>37</v>
      </c>
      <c r="D368" s="18">
        <v>7</v>
      </c>
      <c r="E368" t="s" s="19">
        <v>3220</v>
      </c>
      <c r="F368" s="18">
        <v>1</v>
      </c>
      <c r="G368" s="18">
        <v>0</v>
      </c>
      <c r="H368" t="s" s="19">
        <v>80</v>
      </c>
      <c r="I368" s="25">
        <v>0.276956</v>
      </c>
      <c r="J368" t="s" s="19">
        <v>3223</v>
      </c>
      <c r="K368" s="18">
        <v>5500</v>
      </c>
      <c r="L368" s="18">
        <v>2764</v>
      </c>
      <c r="M368" s="18">
        <v>6521</v>
      </c>
      <c r="N368" s="18">
        <v>8</v>
      </c>
      <c r="O368" s="18">
        <v>1</v>
      </c>
      <c r="P368" s="18">
        <v>3</v>
      </c>
      <c r="Q368" s="18">
        <v>0</v>
      </c>
      <c r="R368" s="18">
        <v>1</v>
      </c>
      <c r="S368" t="s" s="19">
        <v>47</v>
      </c>
      <c r="T368" s="18">
        <v>0</v>
      </c>
      <c r="U368" s="18">
        <v>0</v>
      </c>
      <c r="V368" s="18">
        <v>100000</v>
      </c>
      <c r="W368" t="s" s="19">
        <v>39</v>
      </c>
    </row>
    <row r="369" ht="20.05" customHeight="1">
      <c r="A369" t="s" s="16">
        <v>3218</v>
      </c>
      <c r="B369" t="s" s="17">
        <f>CONCATENATE($A369,C369,G369,S369,R369)</f>
        <v>3228</v>
      </c>
      <c r="C369" t="s" s="19">
        <v>37</v>
      </c>
      <c r="D369" s="18">
        <v>7</v>
      </c>
      <c r="E369" t="s" s="19">
        <v>3220</v>
      </c>
      <c r="F369" s="18">
        <v>1</v>
      </c>
      <c r="G369" s="18">
        <v>0</v>
      </c>
      <c r="H369" t="s" s="19">
        <v>80</v>
      </c>
      <c r="I369" s="25">
        <v>0.27592</v>
      </c>
      <c r="J369" t="s" s="19">
        <v>3223</v>
      </c>
      <c r="K369" s="18">
        <v>5500</v>
      </c>
      <c r="L369" s="18">
        <v>2764</v>
      </c>
      <c r="M369" s="18">
        <v>6521</v>
      </c>
      <c r="N369" s="18">
        <v>8</v>
      </c>
      <c r="O369" s="18">
        <v>1</v>
      </c>
      <c r="P369" s="18">
        <v>3</v>
      </c>
      <c r="Q369" s="18">
        <v>0</v>
      </c>
      <c r="R369" s="18">
        <v>3</v>
      </c>
      <c r="S369" t="s" s="19">
        <v>38</v>
      </c>
      <c r="T369" s="18">
        <v>0</v>
      </c>
      <c r="U369" s="18">
        <v>0</v>
      </c>
      <c r="V369" s="18">
        <v>100000</v>
      </c>
      <c r="W369" t="s" s="19">
        <v>39</v>
      </c>
    </row>
    <row r="370" ht="20.05" customHeight="1">
      <c r="A370" t="s" s="16">
        <v>3218</v>
      </c>
      <c r="B370" t="s" s="17">
        <f>CONCATENATE($A370,C370,G370,S370,R370)</f>
        <v>3229</v>
      </c>
      <c r="C370" t="s" s="19">
        <v>37</v>
      </c>
      <c r="D370" s="18">
        <v>7</v>
      </c>
      <c r="E370" t="s" s="19">
        <v>3220</v>
      </c>
      <c r="F370" s="18">
        <v>1</v>
      </c>
      <c r="G370" s="18">
        <v>0</v>
      </c>
      <c r="H370" t="s" s="19">
        <v>80</v>
      </c>
      <c r="I370" s="25">
        <v>0.277836</v>
      </c>
      <c r="J370" t="s" s="19">
        <v>3223</v>
      </c>
      <c r="K370" s="18">
        <v>5500</v>
      </c>
      <c r="L370" s="18">
        <v>2764</v>
      </c>
      <c r="M370" s="18">
        <v>6521</v>
      </c>
      <c r="N370" s="18">
        <v>8</v>
      </c>
      <c r="O370" s="18">
        <v>1</v>
      </c>
      <c r="P370" s="18">
        <v>3</v>
      </c>
      <c r="Q370" s="18">
        <v>0</v>
      </c>
      <c r="R370" s="18">
        <v>3</v>
      </c>
      <c r="S370" t="s" s="19">
        <v>43</v>
      </c>
      <c r="T370" s="18">
        <v>0</v>
      </c>
      <c r="U370" s="18">
        <v>0</v>
      </c>
      <c r="V370" s="18">
        <v>100000</v>
      </c>
      <c r="W370" t="s" s="19">
        <v>39</v>
      </c>
    </row>
    <row r="371" ht="20.05" customHeight="1">
      <c r="A371" t="s" s="16">
        <v>3218</v>
      </c>
      <c r="B371" t="s" s="17">
        <f>CONCATENATE($A371,C371,G371,S371,R371)</f>
        <v>3230</v>
      </c>
      <c r="C371" t="s" s="19">
        <v>37</v>
      </c>
      <c r="D371" s="18">
        <v>7</v>
      </c>
      <c r="E371" t="s" s="19">
        <v>3220</v>
      </c>
      <c r="F371" s="18">
        <v>1</v>
      </c>
      <c r="G371" s="18">
        <v>0</v>
      </c>
      <c r="H371" t="s" s="19">
        <v>80</v>
      </c>
      <c r="I371" s="25">
        <v>0.275148</v>
      </c>
      <c r="J371" t="s" s="19">
        <v>3223</v>
      </c>
      <c r="K371" s="18">
        <v>5500</v>
      </c>
      <c r="L371" s="18">
        <v>2764</v>
      </c>
      <c r="M371" s="18">
        <v>6521</v>
      </c>
      <c r="N371" s="18">
        <v>8</v>
      </c>
      <c r="O371" s="18">
        <v>1</v>
      </c>
      <c r="P371" s="18">
        <v>3</v>
      </c>
      <c r="Q371" s="18">
        <v>0</v>
      </c>
      <c r="R371" s="18">
        <v>3</v>
      </c>
      <c r="S371" t="s" s="19">
        <v>47</v>
      </c>
      <c r="T371" s="18">
        <v>0</v>
      </c>
      <c r="U371" s="18">
        <v>0</v>
      </c>
      <c r="V371" s="18">
        <v>100000</v>
      </c>
      <c r="W371" t="s" s="19">
        <v>39</v>
      </c>
    </row>
    <row r="372" ht="20.05" customHeight="1">
      <c r="A372" t="s" s="16">
        <v>3218</v>
      </c>
      <c r="B372" t="s" s="17">
        <f>CONCATENATE($A372,C372,G372,S372,R372)</f>
        <v>3231</v>
      </c>
      <c r="C372" t="s" s="19">
        <v>37</v>
      </c>
      <c r="D372" s="18">
        <v>7</v>
      </c>
      <c r="E372" t="s" s="19">
        <v>3220</v>
      </c>
      <c r="F372" s="18">
        <v>1</v>
      </c>
      <c r="G372" s="18">
        <v>0</v>
      </c>
      <c r="H372" t="s" s="19">
        <v>80</v>
      </c>
      <c r="I372" s="25">
        <v>0.279184</v>
      </c>
      <c r="J372" t="s" s="19">
        <v>3223</v>
      </c>
      <c r="K372" s="18">
        <v>5500</v>
      </c>
      <c r="L372" s="18">
        <v>2764</v>
      </c>
      <c r="M372" s="18">
        <v>6521</v>
      </c>
      <c r="N372" s="18">
        <v>8</v>
      </c>
      <c r="O372" s="18">
        <v>1</v>
      </c>
      <c r="P372" s="18">
        <v>3</v>
      </c>
      <c r="Q372" s="18">
        <v>0</v>
      </c>
      <c r="R372" s="18">
        <v>5</v>
      </c>
      <c r="S372" t="s" s="19">
        <v>38</v>
      </c>
      <c r="T372" s="18">
        <v>0</v>
      </c>
      <c r="U372" s="18">
        <v>0</v>
      </c>
      <c r="V372" s="18">
        <v>100000</v>
      </c>
      <c r="W372" t="s" s="19">
        <v>39</v>
      </c>
    </row>
    <row r="373" ht="20.05" customHeight="1">
      <c r="A373" t="s" s="16">
        <v>3218</v>
      </c>
      <c r="B373" t="s" s="17">
        <f>CONCATENATE($A373,C373,G373,S373,R373)</f>
        <v>3232</v>
      </c>
      <c r="C373" t="s" s="19">
        <v>37</v>
      </c>
      <c r="D373" s="18">
        <v>7</v>
      </c>
      <c r="E373" t="s" s="19">
        <v>3220</v>
      </c>
      <c r="F373" s="18">
        <v>1</v>
      </c>
      <c r="G373" s="18">
        <v>0</v>
      </c>
      <c r="H373" t="s" s="19">
        <v>80</v>
      </c>
      <c r="I373" s="25">
        <v>0.274147</v>
      </c>
      <c r="J373" t="s" s="19">
        <v>3223</v>
      </c>
      <c r="K373" s="18">
        <v>5500</v>
      </c>
      <c r="L373" s="18">
        <v>2764</v>
      </c>
      <c r="M373" s="18">
        <v>6521</v>
      </c>
      <c r="N373" s="18">
        <v>8</v>
      </c>
      <c r="O373" s="18">
        <v>1</v>
      </c>
      <c r="P373" s="18">
        <v>3</v>
      </c>
      <c r="Q373" s="18">
        <v>0</v>
      </c>
      <c r="R373" s="18">
        <v>5</v>
      </c>
      <c r="S373" t="s" s="19">
        <v>43</v>
      </c>
      <c r="T373" s="18">
        <v>0</v>
      </c>
      <c r="U373" s="18">
        <v>0</v>
      </c>
      <c r="V373" s="18">
        <v>100000</v>
      </c>
      <c r="W373" t="s" s="19">
        <v>39</v>
      </c>
    </row>
    <row r="374" ht="20.05" customHeight="1">
      <c r="A374" t="s" s="16">
        <v>3218</v>
      </c>
      <c r="B374" t="s" s="17">
        <f>CONCATENATE($A374,C374,G374,S374,R374)</f>
        <v>3233</v>
      </c>
      <c r="C374" t="s" s="19">
        <v>37</v>
      </c>
      <c r="D374" s="18">
        <v>7</v>
      </c>
      <c r="E374" t="s" s="19">
        <v>3220</v>
      </c>
      <c r="F374" s="18">
        <v>1</v>
      </c>
      <c r="G374" s="18">
        <v>0</v>
      </c>
      <c r="H374" t="s" s="19">
        <v>80</v>
      </c>
      <c r="I374" s="25">
        <v>0.275428</v>
      </c>
      <c r="J374" t="s" s="19">
        <v>3223</v>
      </c>
      <c r="K374" s="18">
        <v>5500</v>
      </c>
      <c r="L374" s="18">
        <v>2764</v>
      </c>
      <c r="M374" s="18">
        <v>6521</v>
      </c>
      <c r="N374" s="18">
        <v>8</v>
      </c>
      <c r="O374" s="18">
        <v>1</v>
      </c>
      <c r="P374" s="18">
        <v>3</v>
      </c>
      <c r="Q374" s="18">
        <v>0</v>
      </c>
      <c r="R374" s="18">
        <v>5</v>
      </c>
      <c r="S374" t="s" s="19">
        <v>47</v>
      </c>
      <c r="T374" s="18">
        <v>0</v>
      </c>
      <c r="U374" s="18">
        <v>0</v>
      </c>
      <c r="V374" s="18">
        <v>100000</v>
      </c>
      <c r="W374" t="s" s="19">
        <v>39</v>
      </c>
    </row>
    <row r="375" ht="20.05" customHeight="1">
      <c r="A375" t="s" s="16">
        <v>3234</v>
      </c>
      <c r="B375" t="s" s="17">
        <f>CONCATENATE($A375,C375,G375,S375,R375)</f>
        <v>3235</v>
      </c>
      <c r="C375" t="s" s="19">
        <v>31</v>
      </c>
      <c r="D375" s="18">
        <v>7</v>
      </c>
      <c r="E375" t="s" s="19">
        <v>3236</v>
      </c>
      <c r="F375" s="18">
        <v>0</v>
      </c>
      <c r="G375" s="18">
        <v>0</v>
      </c>
      <c r="H375" t="s" s="19">
        <v>63</v>
      </c>
      <c r="I375" s="25">
        <v>1800.69</v>
      </c>
      <c r="J375" t="s" s="19">
        <v>3237</v>
      </c>
      <c r="K375" s="18">
        <v>21548</v>
      </c>
      <c r="L375" s="18">
        <v>10788</v>
      </c>
      <c r="M375" s="18">
        <v>32835</v>
      </c>
      <c r="N375" s="18">
        <v>8</v>
      </c>
      <c r="O375" s="18">
        <v>1</v>
      </c>
      <c r="P375" t="s" s="19">
        <v>35</v>
      </c>
      <c r="Q375" t="s" s="19">
        <v>35</v>
      </c>
      <c r="R375" t="s" s="19">
        <v>35</v>
      </c>
      <c r="S375" t="s" s="19">
        <v>35</v>
      </c>
      <c r="T375" t="s" s="19">
        <v>35</v>
      </c>
      <c r="U375" t="s" s="19">
        <v>35</v>
      </c>
      <c r="V375" t="s" s="19">
        <v>35</v>
      </c>
      <c r="W375" t="s" s="19">
        <v>35</v>
      </c>
    </row>
    <row r="376" ht="20.05" customHeight="1">
      <c r="A376" t="s" s="16">
        <v>3234</v>
      </c>
      <c r="B376" t="s" s="17">
        <f>CONCATENATE($A376,C376,G376,S376,R376)</f>
        <v>3238</v>
      </c>
      <c r="C376" t="s" s="19">
        <v>37</v>
      </c>
      <c r="D376" s="18">
        <v>7</v>
      </c>
      <c r="E376" t="s" s="19">
        <v>3236</v>
      </c>
      <c r="F376" s="18">
        <v>1</v>
      </c>
      <c r="G376" s="18">
        <v>1</v>
      </c>
      <c r="H376" t="s" s="19">
        <v>80</v>
      </c>
      <c r="I376" s="25">
        <v>0.924224</v>
      </c>
      <c r="J376" t="s" s="19">
        <v>3239</v>
      </c>
      <c r="K376" s="18">
        <v>6033</v>
      </c>
      <c r="L376" s="18">
        <v>3035</v>
      </c>
      <c r="M376" s="18">
        <v>7546</v>
      </c>
      <c r="N376" s="18">
        <v>8</v>
      </c>
      <c r="O376" s="18">
        <v>1</v>
      </c>
      <c r="P376" s="18">
        <v>4</v>
      </c>
      <c r="Q376" s="18">
        <v>0</v>
      </c>
      <c r="R376" s="18">
        <v>3</v>
      </c>
      <c r="S376" t="s" s="19">
        <v>43</v>
      </c>
      <c r="T376" s="18">
        <v>0</v>
      </c>
      <c r="U376" s="18">
        <v>0</v>
      </c>
      <c r="V376" s="18">
        <v>100000</v>
      </c>
      <c r="W376" t="s" s="19">
        <v>55</v>
      </c>
    </row>
    <row r="377" ht="20.05" customHeight="1">
      <c r="A377" t="s" s="16">
        <v>3234</v>
      </c>
      <c r="B377" t="s" s="17">
        <f>CONCATENATE($A377,C377,G377,S377,R377)</f>
        <v>3240</v>
      </c>
      <c r="C377" t="s" s="19">
        <v>52</v>
      </c>
      <c r="D377" s="18">
        <v>7</v>
      </c>
      <c r="E377" t="s" s="19">
        <v>3236</v>
      </c>
      <c r="F377" s="18">
        <v>1</v>
      </c>
      <c r="G377" s="18">
        <v>1</v>
      </c>
      <c r="H377" t="s" s="19">
        <v>80</v>
      </c>
      <c r="I377" s="25">
        <v>34.0536</v>
      </c>
      <c r="J377" t="s" s="19">
        <v>2736</v>
      </c>
      <c r="K377" s="18">
        <v>3592</v>
      </c>
      <c r="L377" s="18">
        <v>1810</v>
      </c>
      <c r="M377" s="18">
        <v>3582</v>
      </c>
      <c r="N377" s="18">
        <v>8</v>
      </c>
      <c r="O377" s="18">
        <v>1</v>
      </c>
      <c r="P377" t="s" s="19">
        <v>35</v>
      </c>
      <c r="Q377" t="s" s="19">
        <v>35</v>
      </c>
      <c r="R377" t="s" s="19">
        <v>35</v>
      </c>
      <c r="S377" t="s" s="19">
        <v>35</v>
      </c>
      <c r="T377" t="s" s="19">
        <v>35</v>
      </c>
      <c r="U377" t="s" s="19">
        <v>35</v>
      </c>
      <c r="V377" t="s" s="19">
        <v>35</v>
      </c>
      <c r="W377" t="s" s="19">
        <v>35</v>
      </c>
    </row>
    <row r="378" ht="20.05" customHeight="1">
      <c r="A378" t="s" s="16">
        <v>3234</v>
      </c>
      <c r="B378" t="s" s="17">
        <f>CONCATENATE($A378,C378,G378,S378,R378)</f>
        <v>3241</v>
      </c>
      <c r="C378" t="s" s="19">
        <v>37</v>
      </c>
      <c r="D378" s="18">
        <v>7</v>
      </c>
      <c r="E378" t="s" s="19">
        <v>3236</v>
      </c>
      <c r="F378" s="18">
        <v>1</v>
      </c>
      <c r="G378" s="18">
        <v>0</v>
      </c>
      <c r="H378" t="s" s="19">
        <v>80</v>
      </c>
      <c r="I378" s="25">
        <v>1.32069</v>
      </c>
      <c r="J378" t="s" s="19">
        <v>3239</v>
      </c>
      <c r="K378" s="18">
        <v>6024</v>
      </c>
      <c r="L378" s="18">
        <v>3026</v>
      </c>
      <c r="M378" s="18">
        <v>7528</v>
      </c>
      <c r="N378" s="18">
        <v>8</v>
      </c>
      <c r="O378" s="18">
        <v>1</v>
      </c>
      <c r="P378" s="18">
        <v>4</v>
      </c>
      <c r="Q378" s="18">
        <v>0</v>
      </c>
      <c r="R378" s="18">
        <v>1</v>
      </c>
      <c r="S378" t="s" s="19">
        <v>38</v>
      </c>
      <c r="T378" s="18">
        <v>0</v>
      </c>
      <c r="U378" s="18">
        <v>0</v>
      </c>
      <c r="V378" s="18">
        <v>100000</v>
      </c>
      <c r="W378" t="s" s="19">
        <v>39</v>
      </c>
    </row>
    <row r="379" ht="20.05" customHeight="1">
      <c r="A379" t="s" s="16">
        <v>3234</v>
      </c>
      <c r="B379" t="s" s="17">
        <f>CONCATENATE($A379,C379,G379,S379,R379)</f>
        <v>3242</v>
      </c>
      <c r="C379" t="s" s="19">
        <v>37</v>
      </c>
      <c r="D379" s="18">
        <v>7</v>
      </c>
      <c r="E379" t="s" s="19">
        <v>3236</v>
      </c>
      <c r="F379" s="18">
        <v>1</v>
      </c>
      <c r="G379" s="18">
        <v>0</v>
      </c>
      <c r="H379" t="s" s="19">
        <v>80</v>
      </c>
      <c r="I379" s="25">
        <v>1.32057</v>
      </c>
      <c r="J379" t="s" s="19">
        <v>3239</v>
      </c>
      <c r="K379" s="18">
        <v>6024</v>
      </c>
      <c r="L379" s="18">
        <v>3026</v>
      </c>
      <c r="M379" s="18">
        <v>7528</v>
      </c>
      <c r="N379" s="18">
        <v>8</v>
      </c>
      <c r="O379" s="18">
        <v>1</v>
      </c>
      <c r="P379" s="18">
        <v>4</v>
      </c>
      <c r="Q379" s="18">
        <v>0</v>
      </c>
      <c r="R379" s="18">
        <v>1</v>
      </c>
      <c r="S379" t="s" s="19">
        <v>43</v>
      </c>
      <c r="T379" s="18">
        <v>0</v>
      </c>
      <c r="U379" s="18">
        <v>0</v>
      </c>
      <c r="V379" s="18">
        <v>100000</v>
      </c>
      <c r="W379" t="s" s="19">
        <v>39</v>
      </c>
    </row>
    <row r="380" ht="20.05" customHeight="1">
      <c r="A380" t="s" s="16">
        <v>3234</v>
      </c>
      <c r="B380" t="s" s="17">
        <f>CONCATENATE($A380,C380,G380,S380,R380)</f>
        <v>3243</v>
      </c>
      <c r="C380" t="s" s="19">
        <v>37</v>
      </c>
      <c r="D380" s="18">
        <v>7</v>
      </c>
      <c r="E380" t="s" s="19">
        <v>3236</v>
      </c>
      <c r="F380" s="18">
        <v>1</v>
      </c>
      <c r="G380" s="18">
        <v>0</v>
      </c>
      <c r="H380" t="s" s="19">
        <v>80</v>
      </c>
      <c r="I380" s="25">
        <v>1.32226</v>
      </c>
      <c r="J380" t="s" s="19">
        <v>3239</v>
      </c>
      <c r="K380" s="18">
        <v>6024</v>
      </c>
      <c r="L380" s="18">
        <v>3026</v>
      </c>
      <c r="M380" s="18">
        <v>7528</v>
      </c>
      <c r="N380" s="18">
        <v>8</v>
      </c>
      <c r="O380" s="18">
        <v>1</v>
      </c>
      <c r="P380" s="18">
        <v>4</v>
      </c>
      <c r="Q380" s="18">
        <v>0</v>
      </c>
      <c r="R380" s="18">
        <v>1</v>
      </c>
      <c r="S380" t="s" s="19">
        <v>47</v>
      </c>
      <c r="T380" s="18">
        <v>0</v>
      </c>
      <c r="U380" s="18">
        <v>0</v>
      </c>
      <c r="V380" s="18">
        <v>100000</v>
      </c>
      <c r="W380" t="s" s="19">
        <v>39</v>
      </c>
    </row>
    <row r="381" ht="20.05" customHeight="1">
      <c r="A381" t="s" s="16">
        <v>3234</v>
      </c>
      <c r="B381" t="s" s="17">
        <f>CONCATENATE($A381,C381,G381,S381,R381)</f>
        <v>3244</v>
      </c>
      <c r="C381" t="s" s="19">
        <v>37</v>
      </c>
      <c r="D381" s="18">
        <v>7</v>
      </c>
      <c r="E381" t="s" s="19">
        <v>3236</v>
      </c>
      <c r="F381" s="18">
        <v>1</v>
      </c>
      <c r="G381" s="18">
        <v>0</v>
      </c>
      <c r="H381" t="s" s="19">
        <v>80</v>
      </c>
      <c r="I381" s="25">
        <v>1.32432</v>
      </c>
      <c r="J381" t="s" s="19">
        <v>3239</v>
      </c>
      <c r="K381" s="18">
        <v>6024</v>
      </c>
      <c r="L381" s="18">
        <v>3026</v>
      </c>
      <c r="M381" s="18">
        <v>7528</v>
      </c>
      <c r="N381" s="18">
        <v>8</v>
      </c>
      <c r="O381" s="18">
        <v>1</v>
      </c>
      <c r="P381" s="18">
        <v>4</v>
      </c>
      <c r="Q381" s="18">
        <v>0</v>
      </c>
      <c r="R381" s="18">
        <v>3</v>
      </c>
      <c r="S381" t="s" s="19">
        <v>38</v>
      </c>
      <c r="T381" s="18">
        <v>0</v>
      </c>
      <c r="U381" s="18">
        <v>0</v>
      </c>
      <c r="V381" s="18">
        <v>100000</v>
      </c>
      <c r="W381" t="s" s="19">
        <v>39</v>
      </c>
    </row>
    <row r="382" ht="20.05" customHeight="1">
      <c r="A382" t="s" s="16">
        <v>3234</v>
      </c>
      <c r="B382" t="s" s="17">
        <f>CONCATENATE($A382,C382,G382,S382,R382)</f>
        <v>3245</v>
      </c>
      <c r="C382" t="s" s="19">
        <v>37</v>
      </c>
      <c r="D382" s="18">
        <v>7</v>
      </c>
      <c r="E382" t="s" s="19">
        <v>3236</v>
      </c>
      <c r="F382" s="18">
        <v>1</v>
      </c>
      <c r="G382" s="18">
        <v>0</v>
      </c>
      <c r="H382" t="s" s="19">
        <v>80</v>
      </c>
      <c r="I382" s="25">
        <v>1.32796</v>
      </c>
      <c r="J382" t="s" s="19">
        <v>3239</v>
      </c>
      <c r="K382" s="18">
        <v>6024</v>
      </c>
      <c r="L382" s="18">
        <v>3026</v>
      </c>
      <c r="M382" s="18">
        <v>7528</v>
      </c>
      <c r="N382" s="18">
        <v>8</v>
      </c>
      <c r="O382" s="18">
        <v>1</v>
      </c>
      <c r="P382" s="18">
        <v>4</v>
      </c>
      <c r="Q382" s="18">
        <v>0</v>
      </c>
      <c r="R382" s="18">
        <v>3</v>
      </c>
      <c r="S382" t="s" s="19">
        <v>43</v>
      </c>
      <c r="T382" s="18">
        <v>0</v>
      </c>
      <c r="U382" s="18">
        <v>0</v>
      </c>
      <c r="V382" s="18">
        <v>100000</v>
      </c>
      <c r="W382" t="s" s="19">
        <v>39</v>
      </c>
    </row>
    <row r="383" ht="20.05" customHeight="1">
      <c r="A383" t="s" s="16">
        <v>3234</v>
      </c>
      <c r="B383" t="s" s="17">
        <f>CONCATENATE($A383,C383,G383,S383,R383)</f>
        <v>3246</v>
      </c>
      <c r="C383" t="s" s="19">
        <v>37</v>
      </c>
      <c r="D383" s="18">
        <v>7</v>
      </c>
      <c r="E383" t="s" s="19">
        <v>3236</v>
      </c>
      <c r="F383" s="18">
        <v>1</v>
      </c>
      <c r="G383" s="18">
        <v>0</v>
      </c>
      <c r="H383" t="s" s="19">
        <v>80</v>
      </c>
      <c r="I383" s="25">
        <v>1.33079</v>
      </c>
      <c r="J383" t="s" s="19">
        <v>3239</v>
      </c>
      <c r="K383" s="18">
        <v>6024</v>
      </c>
      <c r="L383" s="18">
        <v>3026</v>
      </c>
      <c r="M383" s="18">
        <v>7528</v>
      </c>
      <c r="N383" s="18">
        <v>8</v>
      </c>
      <c r="O383" s="18">
        <v>1</v>
      </c>
      <c r="P383" s="18">
        <v>4</v>
      </c>
      <c r="Q383" s="18">
        <v>0</v>
      </c>
      <c r="R383" s="18">
        <v>3</v>
      </c>
      <c r="S383" t="s" s="19">
        <v>47</v>
      </c>
      <c r="T383" s="18">
        <v>0</v>
      </c>
      <c r="U383" s="18">
        <v>0</v>
      </c>
      <c r="V383" s="18">
        <v>100000</v>
      </c>
      <c r="W383" t="s" s="19">
        <v>39</v>
      </c>
    </row>
    <row r="384" ht="20.05" customHeight="1">
      <c r="A384" t="s" s="16">
        <v>3234</v>
      </c>
      <c r="B384" t="s" s="17">
        <f>CONCATENATE($A384,C384,G384,S384,R384)</f>
        <v>3247</v>
      </c>
      <c r="C384" t="s" s="19">
        <v>37</v>
      </c>
      <c r="D384" s="18">
        <v>7</v>
      </c>
      <c r="E384" t="s" s="19">
        <v>3236</v>
      </c>
      <c r="F384" s="18">
        <v>1</v>
      </c>
      <c r="G384" s="18">
        <v>0</v>
      </c>
      <c r="H384" t="s" s="19">
        <v>80</v>
      </c>
      <c r="I384" s="25">
        <v>1.33084</v>
      </c>
      <c r="J384" t="s" s="19">
        <v>3239</v>
      </c>
      <c r="K384" s="18">
        <v>6024</v>
      </c>
      <c r="L384" s="18">
        <v>3026</v>
      </c>
      <c r="M384" s="18">
        <v>7528</v>
      </c>
      <c r="N384" s="18">
        <v>8</v>
      </c>
      <c r="O384" s="18">
        <v>1</v>
      </c>
      <c r="P384" s="18">
        <v>4</v>
      </c>
      <c r="Q384" s="18">
        <v>0</v>
      </c>
      <c r="R384" s="18">
        <v>5</v>
      </c>
      <c r="S384" t="s" s="19">
        <v>38</v>
      </c>
      <c r="T384" s="18">
        <v>0</v>
      </c>
      <c r="U384" s="18">
        <v>0</v>
      </c>
      <c r="V384" s="18">
        <v>100000</v>
      </c>
      <c r="W384" t="s" s="19">
        <v>39</v>
      </c>
    </row>
    <row r="385" ht="20.05" customHeight="1">
      <c r="A385" t="s" s="16">
        <v>3234</v>
      </c>
      <c r="B385" t="s" s="17">
        <f>CONCATENATE($A385,C385,G385,S385,R385)</f>
        <v>3248</v>
      </c>
      <c r="C385" t="s" s="19">
        <v>37</v>
      </c>
      <c r="D385" s="18">
        <v>7</v>
      </c>
      <c r="E385" t="s" s="19">
        <v>3236</v>
      </c>
      <c r="F385" s="18">
        <v>1</v>
      </c>
      <c r="G385" s="18">
        <v>0</v>
      </c>
      <c r="H385" t="s" s="19">
        <v>80</v>
      </c>
      <c r="I385" s="25">
        <v>1.3285</v>
      </c>
      <c r="J385" t="s" s="19">
        <v>3239</v>
      </c>
      <c r="K385" s="18">
        <v>6024</v>
      </c>
      <c r="L385" s="18">
        <v>3026</v>
      </c>
      <c r="M385" s="18">
        <v>7528</v>
      </c>
      <c r="N385" s="18">
        <v>8</v>
      </c>
      <c r="O385" s="18">
        <v>1</v>
      </c>
      <c r="P385" s="18">
        <v>4</v>
      </c>
      <c r="Q385" s="18">
        <v>0</v>
      </c>
      <c r="R385" s="18">
        <v>5</v>
      </c>
      <c r="S385" t="s" s="19">
        <v>43</v>
      </c>
      <c r="T385" s="18">
        <v>0</v>
      </c>
      <c r="U385" s="18">
        <v>0</v>
      </c>
      <c r="V385" s="18">
        <v>100000</v>
      </c>
      <c r="W385" t="s" s="19">
        <v>39</v>
      </c>
    </row>
    <row r="386" ht="20.05" customHeight="1">
      <c r="A386" t="s" s="16">
        <v>3234</v>
      </c>
      <c r="B386" t="s" s="17">
        <f>CONCATENATE($A386,C386,G386,S386,R386)</f>
        <v>3249</v>
      </c>
      <c r="C386" t="s" s="19">
        <v>37</v>
      </c>
      <c r="D386" s="18">
        <v>7</v>
      </c>
      <c r="E386" t="s" s="19">
        <v>3236</v>
      </c>
      <c r="F386" s="18">
        <v>1</v>
      </c>
      <c r="G386" s="18">
        <v>0</v>
      </c>
      <c r="H386" t="s" s="19">
        <v>80</v>
      </c>
      <c r="I386" s="25">
        <v>1.32625</v>
      </c>
      <c r="J386" t="s" s="19">
        <v>3239</v>
      </c>
      <c r="K386" s="18">
        <v>6024</v>
      </c>
      <c r="L386" s="18">
        <v>3026</v>
      </c>
      <c r="M386" s="18">
        <v>7528</v>
      </c>
      <c r="N386" s="18">
        <v>8</v>
      </c>
      <c r="O386" s="18">
        <v>1</v>
      </c>
      <c r="P386" s="18">
        <v>4</v>
      </c>
      <c r="Q386" s="18">
        <v>0</v>
      </c>
      <c r="R386" s="18">
        <v>5</v>
      </c>
      <c r="S386" t="s" s="19">
        <v>47</v>
      </c>
      <c r="T386" s="18">
        <v>0</v>
      </c>
      <c r="U386" s="18">
        <v>0</v>
      </c>
      <c r="V386" s="18">
        <v>100000</v>
      </c>
      <c r="W386" t="s" s="19">
        <v>39</v>
      </c>
    </row>
    <row r="387" ht="20.05" customHeight="1">
      <c r="A387" t="s" s="16">
        <v>3250</v>
      </c>
      <c r="B387" t="s" s="17">
        <f>CONCATENATE($A387,C387,G387,S387,R387)</f>
        <v>3251</v>
      </c>
      <c r="C387" t="s" s="19">
        <v>31</v>
      </c>
      <c r="D387" s="18">
        <v>7</v>
      </c>
      <c r="E387" t="s" s="19">
        <v>3252</v>
      </c>
      <c r="F387" s="18">
        <v>1</v>
      </c>
      <c r="G387" s="18">
        <v>0</v>
      </c>
      <c r="H387" t="s" s="19">
        <v>80</v>
      </c>
      <c r="I387" s="25">
        <v>572.422</v>
      </c>
      <c r="J387" t="s" s="19">
        <v>3253</v>
      </c>
      <c r="K387" s="18">
        <v>21652</v>
      </c>
      <c r="L387" s="18">
        <v>10840</v>
      </c>
      <c r="M387" s="18">
        <v>33167</v>
      </c>
      <c r="N387" s="18">
        <v>8</v>
      </c>
      <c r="O387" s="18">
        <v>1</v>
      </c>
      <c r="P387" t="s" s="19">
        <v>35</v>
      </c>
      <c r="Q387" t="s" s="19">
        <v>35</v>
      </c>
      <c r="R387" t="s" s="19">
        <v>35</v>
      </c>
      <c r="S387" t="s" s="19">
        <v>35</v>
      </c>
      <c r="T387" t="s" s="19">
        <v>35</v>
      </c>
      <c r="U387" t="s" s="19">
        <v>35</v>
      </c>
      <c r="V387" t="s" s="19">
        <v>35</v>
      </c>
      <c r="W387" t="s" s="19">
        <v>35</v>
      </c>
    </row>
    <row r="388" ht="20.05" customHeight="1">
      <c r="A388" t="s" s="16">
        <v>3250</v>
      </c>
      <c r="B388" t="s" s="17">
        <f>CONCATENATE($A388,C388,G388,S388,R388)</f>
        <v>3254</v>
      </c>
      <c r="C388" t="s" s="19">
        <v>37</v>
      </c>
      <c r="D388" s="18">
        <v>7</v>
      </c>
      <c r="E388" t="s" s="19">
        <v>3252</v>
      </c>
      <c r="F388" s="18">
        <v>1</v>
      </c>
      <c r="G388" s="18">
        <v>1</v>
      </c>
      <c r="H388" t="s" s="19">
        <v>80</v>
      </c>
      <c r="I388" s="25">
        <v>0.625899</v>
      </c>
      <c r="J388" t="s" s="19">
        <v>3255</v>
      </c>
      <c r="K388" s="18">
        <v>7249</v>
      </c>
      <c r="L388" s="18">
        <v>3643</v>
      </c>
      <c r="M388" s="18">
        <v>9292</v>
      </c>
      <c r="N388" s="18">
        <v>8</v>
      </c>
      <c r="O388" s="18">
        <v>1</v>
      </c>
      <c r="P388" s="18">
        <v>3</v>
      </c>
      <c r="Q388" s="18">
        <v>0</v>
      </c>
      <c r="R388" s="18">
        <v>3</v>
      </c>
      <c r="S388" t="s" s="19">
        <v>43</v>
      </c>
      <c r="T388" s="18">
        <v>0</v>
      </c>
      <c r="U388" s="18">
        <v>0</v>
      </c>
      <c r="V388" s="18">
        <v>100000</v>
      </c>
      <c r="W388" t="s" s="19">
        <v>55</v>
      </c>
    </row>
    <row r="389" ht="20.05" customHeight="1">
      <c r="A389" t="s" s="16">
        <v>3250</v>
      </c>
      <c r="B389" t="s" s="17">
        <f>CONCATENATE($A389,C389,G389,S389,R389)</f>
        <v>3256</v>
      </c>
      <c r="C389" t="s" s="19">
        <v>52</v>
      </c>
      <c r="D389" s="18">
        <v>7</v>
      </c>
      <c r="E389" t="s" s="19">
        <v>3252</v>
      </c>
      <c r="F389" s="18">
        <v>1</v>
      </c>
      <c r="G389" s="18">
        <v>1</v>
      </c>
      <c r="H389" t="s" s="19">
        <v>80</v>
      </c>
      <c r="I389" s="25">
        <v>70.15170000000001</v>
      </c>
      <c r="J389" t="s" s="19">
        <v>2736</v>
      </c>
      <c r="K389" s="18">
        <v>3524</v>
      </c>
      <c r="L389" s="18">
        <v>1776</v>
      </c>
      <c r="M389" s="18">
        <v>3517</v>
      </c>
      <c r="N389" s="18">
        <v>8</v>
      </c>
      <c r="O389" s="18">
        <v>1</v>
      </c>
      <c r="P389" t="s" s="19">
        <v>35</v>
      </c>
      <c r="Q389" t="s" s="19">
        <v>35</v>
      </c>
      <c r="R389" t="s" s="19">
        <v>35</v>
      </c>
      <c r="S389" t="s" s="19">
        <v>35</v>
      </c>
      <c r="T389" t="s" s="19">
        <v>35</v>
      </c>
      <c r="U389" t="s" s="19">
        <v>35</v>
      </c>
      <c r="V389" t="s" s="19">
        <v>35</v>
      </c>
      <c r="W389" t="s" s="19">
        <v>35</v>
      </c>
    </row>
    <row r="390" ht="20.05" customHeight="1">
      <c r="A390" t="s" s="16">
        <v>3250</v>
      </c>
      <c r="B390" t="s" s="17">
        <f>CONCATENATE($A390,C390,G390,S390,R390)</f>
        <v>3257</v>
      </c>
      <c r="C390" t="s" s="19">
        <v>37</v>
      </c>
      <c r="D390" s="18">
        <v>7</v>
      </c>
      <c r="E390" t="s" s="19">
        <v>3252</v>
      </c>
      <c r="F390" s="18">
        <v>1</v>
      </c>
      <c r="G390" s="18">
        <v>0</v>
      </c>
      <c r="H390" t="s" s="19">
        <v>80</v>
      </c>
      <c r="I390" s="25">
        <v>0.50122</v>
      </c>
      <c r="J390" t="s" s="19">
        <v>3255</v>
      </c>
      <c r="K390" s="18">
        <v>7240</v>
      </c>
      <c r="L390" s="18">
        <v>3634</v>
      </c>
      <c r="M390" s="18">
        <v>9274</v>
      </c>
      <c r="N390" s="18">
        <v>8</v>
      </c>
      <c r="O390" s="18">
        <v>1</v>
      </c>
      <c r="P390" s="18">
        <v>3</v>
      </c>
      <c r="Q390" s="18">
        <v>0</v>
      </c>
      <c r="R390" s="18">
        <v>1</v>
      </c>
      <c r="S390" t="s" s="19">
        <v>38</v>
      </c>
      <c r="T390" s="18">
        <v>0</v>
      </c>
      <c r="U390" s="18">
        <v>0</v>
      </c>
      <c r="V390" s="18">
        <v>100000</v>
      </c>
      <c r="W390" t="s" s="19">
        <v>39</v>
      </c>
    </row>
    <row r="391" ht="20.05" customHeight="1">
      <c r="A391" t="s" s="16">
        <v>3250</v>
      </c>
      <c r="B391" t="s" s="17">
        <f>CONCATENATE($A391,C391,G391,S391,R391)</f>
        <v>3258</v>
      </c>
      <c r="C391" t="s" s="19">
        <v>37</v>
      </c>
      <c r="D391" s="18">
        <v>7</v>
      </c>
      <c r="E391" t="s" s="19">
        <v>3252</v>
      </c>
      <c r="F391" s="18">
        <v>1</v>
      </c>
      <c r="G391" s="18">
        <v>0</v>
      </c>
      <c r="H391" t="s" s="19">
        <v>80</v>
      </c>
      <c r="I391" s="25">
        <v>0.498908</v>
      </c>
      <c r="J391" t="s" s="19">
        <v>3255</v>
      </c>
      <c r="K391" s="18">
        <v>7240</v>
      </c>
      <c r="L391" s="18">
        <v>3634</v>
      </c>
      <c r="M391" s="18">
        <v>9274</v>
      </c>
      <c r="N391" s="18">
        <v>8</v>
      </c>
      <c r="O391" s="18">
        <v>1</v>
      </c>
      <c r="P391" s="18">
        <v>3</v>
      </c>
      <c r="Q391" s="18">
        <v>0</v>
      </c>
      <c r="R391" s="18">
        <v>1</v>
      </c>
      <c r="S391" t="s" s="19">
        <v>43</v>
      </c>
      <c r="T391" s="18">
        <v>0</v>
      </c>
      <c r="U391" s="18">
        <v>0</v>
      </c>
      <c r="V391" s="18">
        <v>100000</v>
      </c>
      <c r="W391" t="s" s="19">
        <v>39</v>
      </c>
    </row>
    <row r="392" ht="20.05" customHeight="1">
      <c r="A392" t="s" s="16">
        <v>3250</v>
      </c>
      <c r="B392" t="s" s="17">
        <f>CONCATENATE($A392,C392,G392,S392,R392)</f>
        <v>3259</v>
      </c>
      <c r="C392" t="s" s="19">
        <v>37</v>
      </c>
      <c r="D392" s="18">
        <v>7</v>
      </c>
      <c r="E392" t="s" s="19">
        <v>3252</v>
      </c>
      <c r="F392" s="18">
        <v>1</v>
      </c>
      <c r="G392" s="18">
        <v>0</v>
      </c>
      <c r="H392" t="s" s="19">
        <v>80</v>
      </c>
      <c r="I392" s="25">
        <v>0.503178</v>
      </c>
      <c r="J392" t="s" s="19">
        <v>3255</v>
      </c>
      <c r="K392" s="18">
        <v>7240</v>
      </c>
      <c r="L392" s="18">
        <v>3634</v>
      </c>
      <c r="M392" s="18">
        <v>9274</v>
      </c>
      <c r="N392" s="18">
        <v>8</v>
      </c>
      <c r="O392" s="18">
        <v>1</v>
      </c>
      <c r="P392" s="18">
        <v>3</v>
      </c>
      <c r="Q392" s="18">
        <v>0</v>
      </c>
      <c r="R392" s="18">
        <v>1</v>
      </c>
      <c r="S392" t="s" s="19">
        <v>47</v>
      </c>
      <c r="T392" s="18">
        <v>0</v>
      </c>
      <c r="U392" s="18">
        <v>0</v>
      </c>
      <c r="V392" s="18">
        <v>100000</v>
      </c>
      <c r="W392" t="s" s="19">
        <v>39</v>
      </c>
    </row>
    <row r="393" ht="20.05" customHeight="1">
      <c r="A393" t="s" s="16">
        <v>3250</v>
      </c>
      <c r="B393" t="s" s="17">
        <f>CONCATENATE($A393,C393,G393,S393,R393)</f>
        <v>3260</v>
      </c>
      <c r="C393" t="s" s="19">
        <v>37</v>
      </c>
      <c r="D393" s="18">
        <v>7</v>
      </c>
      <c r="E393" t="s" s="19">
        <v>3252</v>
      </c>
      <c r="F393" s="18">
        <v>1</v>
      </c>
      <c r="G393" s="18">
        <v>0</v>
      </c>
      <c r="H393" t="s" s="19">
        <v>80</v>
      </c>
      <c r="I393" s="25">
        <v>0.502234</v>
      </c>
      <c r="J393" t="s" s="19">
        <v>3255</v>
      </c>
      <c r="K393" s="18">
        <v>7240</v>
      </c>
      <c r="L393" s="18">
        <v>3634</v>
      </c>
      <c r="M393" s="18">
        <v>9274</v>
      </c>
      <c r="N393" s="18">
        <v>8</v>
      </c>
      <c r="O393" s="18">
        <v>1</v>
      </c>
      <c r="P393" s="18">
        <v>3</v>
      </c>
      <c r="Q393" s="18">
        <v>0</v>
      </c>
      <c r="R393" s="18">
        <v>3</v>
      </c>
      <c r="S393" t="s" s="19">
        <v>38</v>
      </c>
      <c r="T393" s="18">
        <v>0</v>
      </c>
      <c r="U393" s="18">
        <v>0</v>
      </c>
      <c r="V393" s="18">
        <v>100000</v>
      </c>
      <c r="W393" t="s" s="19">
        <v>39</v>
      </c>
    </row>
    <row r="394" ht="20.05" customHeight="1">
      <c r="A394" t="s" s="16">
        <v>3250</v>
      </c>
      <c r="B394" t="s" s="17">
        <f>CONCATENATE($A394,C394,G394,S394,R394)</f>
        <v>3261</v>
      </c>
      <c r="C394" t="s" s="19">
        <v>37</v>
      </c>
      <c r="D394" s="18">
        <v>7</v>
      </c>
      <c r="E394" t="s" s="19">
        <v>3252</v>
      </c>
      <c r="F394" s="18">
        <v>1</v>
      </c>
      <c r="G394" s="18">
        <v>0</v>
      </c>
      <c r="H394" t="s" s="19">
        <v>80</v>
      </c>
      <c r="I394" s="25">
        <v>0.503592</v>
      </c>
      <c r="J394" t="s" s="19">
        <v>3255</v>
      </c>
      <c r="K394" s="18">
        <v>7240</v>
      </c>
      <c r="L394" s="18">
        <v>3634</v>
      </c>
      <c r="M394" s="18">
        <v>9274</v>
      </c>
      <c r="N394" s="18">
        <v>8</v>
      </c>
      <c r="O394" s="18">
        <v>1</v>
      </c>
      <c r="P394" s="18">
        <v>3</v>
      </c>
      <c r="Q394" s="18">
        <v>0</v>
      </c>
      <c r="R394" s="18">
        <v>3</v>
      </c>
      <c r="S394" t="s" s="19">
        <v>43</v>
      </c>
      <c r="T394" s="18">
        <v>0</v>
      </c>
      <c r="U394" s="18">
        <v>0</v>
      </c>
      <c r="V394" s="18">
        <v>100000</v>
      </c>
      <c r="W394" t="s" s="19">
        <v>39</v>
      </c>
    </row>
    <row r="395" ht="20.05" customHeight="1">
      <c r="A395" t="s" s="16">
        <v>3250</v>
      </c>
      <c r="B395" t="s" s="17">
        <f>CONCATENATE($A395,C395,G395,S395,R395)</f>
        <v>3262</v>
      </c>
      <c r="C395" t="s" s="19">
        <v>37</v>
      </c>
      <c r="D395" s="18">
        <v>7</v>
      </c>
      <c r="E395" t="s" s="19">
        <v>3252</v>
      </c>
      <c r="F395" s="18">
        <v>1</v>
      </c>
      <c r="G395" s="18">
        <v>0</v>
      </c>
      <c r="H395" t="s" s="19">
        <v>80</v>
      </c>
      <c r="I395" s="25">
        <v>0.500452</v>
      </c>
      <c r="J395" t="s" s="19">
        <v>3255</v>
      </c>
      <c r="K395" s="18">
        <v>7240</v>
      </c>
      <c r="L395" s="18">
        <v>3634</v>
      </c>
      <c r="M395" s="18">
        <v>9274</v>
      </c>
      <c r="N395" s="18">
        <v>8</v>
      </c>
      <c r="O395" s="18">
        <v>1</v>
      </c>
      <c r="P395" s="18">
        <v>3</v>
      </c>
      <c r="Q395" s="18">
        <v>0</v>
      </c>
      <c r="R395" s="18">
        <v>3</v>
      </c>
      <c r="S395" t="s" s="19">
        <v>47</v>
      </c>
      <c r="T395" s="18">
        <v>0</v>
      </c>
      <c r="U395" s="18">
        <v>0</v>
      </c>
      <c r="V395" s="18">
        <v>100000</v>
      </c>
      <c r="W395" t="s" s="19">
        <v>39</v>
      </c>
    </row>
    <row r="396" ht="20.05" customHeight="1">
      <c r="A396" t="s" s="16">
        <v>3250</v>
      </c>
      <c r="B396" t="s" s="17">
        <f>CONCATENATE($A396,C396,G396,S396,R396)</f>
        <v>3263</v>
      </c>
      <c r="C396" t="s" s="19">
        <v>37</v>
      </c>
      <c r="D396" s="18">
        <v>7</v>
      </c>
      <c r="E396" t="s" s="19">
        <v>3252</v>
      </c>
      <c r="F396" s="18">
        <v>1</v>
      </c>
      <c r="G396" s="18">
        <v>0</v>
      </c>
      <c r="H396" t="s" s="19">
        <v>80</v>
      </c>
      <c r="I396" s="25">
        <v>0.5033879999999999</v>
      </c>
      <c r="J396" t="s" s="19">
        <v>3255</v>
      </c>
      <c r="K396" s="18">
        <v>7240</v>
      </c>
      <c r="L396" s="18">
        <v>3634</v>
      </c>
      <c r="M396" s="18">
        <v>9274</v>
      </c>
      <c r="N396" s="18">
        <v>8</v>
      </c>
      <c r="O396" s="18">
        <v>1</v>
      </c>
      <c r="P396" s="18">
        <v>3</v>
      </c>
      <c r="Q396" s="18">
        <v>0</v>
      </c>
      <c r="R396" s="18">
        <v>5</v>
      </c>
      <c r="S396" t="s" s="19">
        <v>38</v>
      </c>
      <c r="T396" s="18">
        <v>0</v>
      </c>
      <c r="U396" s="18">
        <v>0</v>
      </c>
      <c r="V396" s="18">
        <v>100000</v>
      </c>
      <c r="W396" t="s" s="19">
        <v>39</v>
      </c>
    </row>
    <row r="397" ht="20.05" customHeight="1">
      <c r="A397" t="s" s="16">
        <v>3250</v>
      </c>
      <c r="B397" t="s" s="17">
        <f>CONCATENATE($A397,C397,G397,S397,R397)</f>
        <v>3264</v>
      </c>
      <c r="C397" t="s" s="19">
        <v>37</v>
      </c>
      <c r="D397" s="18">
        <v>7</v>
      </c>
      <c r="E397" t="s" s="19">
        <v>3252</v>
      </c>
      <c r="F397" s="18">
        <v>1</v>
      </c>
      <c r="G397" s="18">
        <v>0</v>
      </c>
      <c r="H397" t="s" s="19">
        <v>80</v>
      </c>
      <c r="I397" s="25">
        <v>0.502762</v>
      </c>
      <c r="J397" t="s" s="19">
        <v>3255</v>
      </c>
      <c r="K397" s="18">
        <v>7240</v>
      </c>
      <c r="L397" s="18">
        <v>3634</v>
      </c>
      <c r="M397" s="18">
        <v>9274</v>
      </c>
      <c r="N397" s="18">
        <v>8</v>
      </c>
      <c r="O397" s="18">
        <v>1</v>
      </c>
      <c r="P397" s="18">
        <v>3</v>
      </c>
      <c r="Q397" s="18">
        <v>0</v>
      </c>
      <c r="R397" s="18">
        <v>5</v>
      </c>
      <c r="S397" t="s" s="19">
        <v>43</v>
      </c>
      <c r="T397" s="18">
        <v>0</v>
      </c>
      <c r="U397" s="18">
        <v>0</v>
      </c>
      <c r="V397" s="18">
        <v>100000</v>
      </c>
      <c r="W397" t="s" s="19">
        <v>39</v>
      </c>
    </row>
    <row r="398" ht="20.05" customHeight="1">
      <c r="A398" t="s" s="16">
        <v>3250</v>
      </c>
      <c r="B398" t="s" s="17">
        <f>CONCATENATE($A398,C398,G398,S398,R398)</f>
        <v>3265</v>
      </c>
      <c r="C398" t="s" s="19">
        <v>37</v>
      </c>
      <c r="D398" s="18">
        <v>7</v>
      </c>
      <c r="E398" t="s" s="19">
        <v>3252</v>
      </c>
      <c r="F398" s="18">
        <v>1</v>
      </c>
      <c r="G398" s="18">
        <v>0</v>
      </c>
      <c r="H398" t="s" s="19">
        <v>80</v>
      </c>
      <c r="I398" s="25">
        <v>0.503718</v>
      </c>
      <c r="J398" t="s" s="19">
        <v>3255</v>
      </c>
      <c r="K398" s="18">
        <v>7240</v>
      </c>
      <c r="L398" s="18">
        <v>3634</v>
      </c>
      <c r="M398" s="18">
        <v>9274</v>
      </c>
      <c r="N398" s="18">
        <v>8</v>
      </c>
      <c r="O398" s="18">
        <v>1</v>
      </c>
      <c r="P398" s="18">
        <v>3</v>
      </c>
      <c r="Q398" s="18">
        <v>0</v>
      </c>
      <c r="R398" s="18">
        <v>5</v>
      </c>
      <c r="S398" t="s" s="19">
        <v>47</v>
      </c>
      <c r="T398" s="18">
        <v>0</v>
      </c>
      <c r="U398" s="18">
        <v>0</v>
      </c>
      <c r="V398" s="18">
        <v>100000</v>
      </c>
      <c r="W398" t="s" s="19">
        <v>39</v>
      </c>
    </row>
    <row r="399" ht="20.05" customHeight="1">
      <c r="A399" t="s" s="16">
        <v>3266</v>
      </c>
      <c r="B399" t="s" s="17">
        <f>CONCATENATE($A399,C399,G399,S399,R399)</f>
        <v>3267</v>
      </c>
      <c r="C399" t="s" s="19">
        <v>31</v>
      </c>
      <c r="D399" s="18">
        <v>7</v>
      </c>
      <c r="E399" t="s" s="19">
        <v>3252</v>
      </c>
      <c r="F399" s="18">
        <v>1</v>
      </c>
      <c r="G399" s="18">
        <v>0</v>
      </c>
      <c r="H399" t="s" s="19">
        <v>80</v>
      </c>
      <c r="I399" s="25">
        <v>572.694</v>
      </c>
      <c r="J399" t="s" s="19">
        <v>3253</v>
      </c>
      <c r="K399" s="18">
        <v>21652</v>
      </c>
      <c r="L399" s="18">
        <v>10840</v>
      </c>
      <c r="M399" s="18">
        <v>33167</v>
      </c>
      <c r="N399" s="18">
        <v>8</v>
      </c>
      <c r="O399" s="18">
        <v>1</v>
      </c>
      <c r="P399" t="s" s="19">
        <v>35</v>
      </c>
      <c r="Q399" t="s" s="19">
        <v>35</v>
      </c>
      <c r="R399" t="s" s="19">
        <v>35</v>
      </c>
      <c r="S399" t="s" s="19">
        <v>35</v>
      </c>
      <c r="T399" t="s" s="19">
        <v>35</v>
      </c>
      <c r="U399" t="s" s="19">
        <v>35</v>
      </c>
      <c r="V399" t="s" s="19">
        <v>35</v>
      </c>
      <c r="W399" t="s" s="19">
        <v>35</v>
      </c>
    </row>
    <row r="400" ht="20.05" customHeight="1">
      <c r="A400" t="s" s="16">
        <v>3266</v>
      </c>
      <c r="B400" t="s" s="17">
        <f>CONCATENATE($A400,C400,G400,S400,R400)</f>
        <v>3268</v>
      </c>
      <c r="C400" t="s" s="19">
        <v>37</v>
      </c>
      <c r="D400" s="18">
        <v>7</v>
      </c>
      <c r="E400" t="s" s="19">
        <v>3252</v>
      </c>
      <c r="F400" s="18">
        <v>1</v>
      </c>
      <c r="G400" s="18">
        <v>1</v>
      </c>
      <c r="H400" t="s" s="19">
        <v>80</v>
      </c>
      <c r="I400" s="25">
        <v>0.631722</v>
      </c>
      <c r="J400" t="s" s="19">
        <v>3255</v>
      </c>
      <c r="K400" s="18">
        <v>7249</v>
      </c>
      <c r="L400" s="18">
        <v>3643</v>
      </c>
      <c r="M400" s="18">
        <v>9292</v>
      </c>
      <c r="N400" s="18">
        <v>8</v>
      </c>
      <c r="O400" s="18">
        <v>1</v>
      </c>
      <c r="P400" s="18">
        <v>3</v>
      </c>
      <c r="Q400" s="18">
        <v>0</v>
      </c>
      <c r="R400" s="18">
        <v>3</v>
      </c>
      <c r="S400" t="s" s="19">
        <v>43</v>
      </c>
      <c r="T400" s="18">
        <v>0</v>
      </c>
      <c r="U400" s="18">
        <v>0</v>
      </c>
      <c r="V400" s="18">
        <v>100000</v>
      </c>
      <c r="W400" t="s" s="19">
        <v>55</v>
      </c>
    </row>
    <row r="401" ht="20.05" customHeight="1">
      <c r="A401" t="s" s="16">
        <v>3266</v>
      </c>
      <c r="B401" t="s" s="17">
        <f>CONCATENATE($A401,C401,G401,S401,R401)</f>
        <v>3269</v>
      </c>
      <c r="C401" t="s" s="19">
        <v>52</v>
      </c>
      <c r="D401" s="18">
        <v>7</v>
      </c>
      <c r="E401" t="s" s="19">
        <v>3252</v>
      </c>
      <c r="F401" s="18">
        <v>1</v>
      </c>
      <c r="G401" s="18">
        <v>1</v>
      </c>
      <c r="H401" t="s" s="19">
        <v>80</v>
      </c>
      <c r="I401" s="25">
        <v>70.6861</v>
      </c>
      <c r="J401" t="s" s="19">
        <v>2736</v>
      </c>
      <c r="K401" s="18">
        <v>3524</v>
      </c>
      <c r="L401" s="18">
        <v>1776</v>
      </c>
      <c r="M401" s="18">
        <v>3517</v>
      </c>
      <c r="N401" s="18">
        <v>8</v>
      </c>
      <c r="O401" s="18">
        <v>1</v>
      </c>
      <c r="P401" t="s" s="19">
        <v>35</v>
      </c>
      <c r="Q401" t="s" s="19">
        <v>35</v>
      </c>
      <c r="R401" t="s" s="19">
        <v>35</v>
      </c>
      <c r="S401" t="s" s="19">
        <v>35</v>
      </c>
      <c r="T401" t="s" s="19">
        <v>35</v>
      </c>
      <c r="U401" t="s" s="19">
        <v>35</v>
      </c>
      <c r="V401" t="s" s="19">
        <v>35</v>
      </c>
      <c r="W401" t="s" s="19">
        <v>35</v>
      </c>
    </row>
    <row r="402" ht="20.05" customHeight="1">
      <c r="A402" t="s" s="16">
        <v>3266</v>
      </c>
      <c r="B402" t="s" s="17">
        <f>CONCATENATE($A402,C402,G402,S402,R402)</f>
        <v>3270</v>
      </c>
      <c r="C402" t="s" s="19">
        <v>37</v>
      </c>
      <c r="D402" s="18">
        <v>7</v>
      </c>
      <c r="E402" t="s" s="19">
        <v>3252</v>
      </c>
      <c r="F402" s="18">
        <v>1</v>
      </c>
      <c r="G402" s="18">
        <v>0</v>
      </c>
      <c r="H402" t="s" s="19">
        <v>80</v>
      </c>
      <c r="I402" s="25">
        <v>0.505429</v>
      </c>
      <c r="J402" t="s" s="19">
        <v>3255</v>
      </c>
      <c r="K402" s="18">
        <v>7240</v>
      </c>
      <c r="L402" s="18">
        <v>3634</v>
      </c>
      <c r="M402" s="18">
        <v>9274</v>
      </c>
      <c r="N402" s="18">
        <v>8</v>
      </c>
      <c r="O402" s="18">
        <v>1</v>
      </c>
      <c r="P402" s="18">
        <v>3</v>
      </c>
      <c r="Q402" s="18">
        <v>0</v>
      </c>
      <c r="R402" s="18">
        <v>1</v>
      </c>
      <c r="S402" t="s" s="19">
        <v>38</v>
      </c>
      <c r="T402" s="18">
        <v>0</v>
      </c>
      <c r="U402" s="18">
        <v>0</v>
      </c>
      <c r="V402" s="18">
        <v>100000</v>
      </c>
      <c r="W402" t="s" s="19">
        <v>39</v>
      </c>
    </row>
    <row r="403" ht="20.05" customHeight="1">
      <c r="A403" t="s" s="16">
        <v>3266</v>
      </c>
      <c r="B403" t="s" s="17">
        <f>CONCATENATE($A403,C403,G403,S403,R403)</f>
        <v>3271</v>
      </c>
      <c r="C403" t="s" s="19">
        <v>37</v>
      </c>
      <c r="D403" s="18">
        <v>7</v>
      </c>
      <c r="E403" t="s" s="19">
        <v>3252</v>
      </c>
      <c r="F403" s="18">
        <v>1</v>
      </c>
      <c r="G403" s="18">
        <v>0</v>
      </c>
      <c r="H403" t="s" s="19">
        <v>80</v>
      </c>
      <c r="I403" s="25">
        <v>0.5112370000000001</v>
      </c>
      <c r="J403" t="s" s="19">
        <v>3255</v>
      </c>
      <c r="K403" s="18">
        <v>7240</v>
      </c>
      <c r="L403" s="18">
        <v>3634</v>
      </c>
      <c r="M403" s="18">
        <v>9274</v>
      </c>
      <c r="N403" s="18">
        <v>8</v>
      </c>
      <c r="O403" s="18">
        <v>1</v>
      </c>
      <c r="P403" s="18">
        <v>3</v>
      </c>
      <c r="Q403" s="18">
        <v>0</v>
      </c>
      <c r="R403" s="18">
        <v>1</v>
      </c>
      <c r="S403" t="s" s="19">
        <v>43</v>
      </c>
      <c r="T403" s="18">
        <v>0</v>
      </c>
      <c r="U403" s="18">
        <v>0</v>
      </c>
      <c r="V403" s="18">
        <v>100000</v>
      </c>
      <c r="W403" t="s" s="19">
        <v>39</v>
      </c>
    </row>
    <row r="404" ht="20.05" customHeight="1">
      <c r="A404" t="s" s="16">
        <v>3266</v>
      </c>
      <c r="B404" t="s" s="17">
        <f>CONCATENATE($A404,C404,G404,S404,R404)</f>
        <v>3272</v>
      </c>
      <c r="C404" t="s" s="19">
        <v>37</v>
      </c>
      <c r="D404" s="18">
        <v>7</v>
      </c>
      <c r="E404" t="s" s="19">
        <v>3252</v>
      </c>
      <c r="F404" s="18">
        <v>1</v>
      </c>
      <c r="G404" s="18">
        <v>0</v>
      </c>
      <c r="H404" t="s" s="19">
        <v>80</v>
      </c>
      <c r="I404" s="25">
        <v>0.502423</v>
      </c>
      <c r="J404" t="s" s="19">
        <v>3255</v>
      </c>
      <c r="K404" s="18">
        <v>7240</v>
      </c>
      <c r="L404" s="18">
        <v>3634</v>
      </c>
      <c r="M404" s="18">
        <v>9274</v>
      </c>
      <c r="N404" s="18">
        <v>8</v>
      </c>
      <c r="O404" s="18">
        <v>1</v>
      </c>
      <c r="P404" s="18">
        <v>3</v>
      </c>
      <c r="Q404" s="18">
        <v>0</v>
      </c>
      <c r="R404" s="18">
        <v>1</v>
      </c>
      <c r="S404" t="s" s="19">
        <v>47</v>
      </c>
      <c r="T404" s="18">
        <v>0</v>
      </c>
      <c r="U404" s="18">
        <v>0</v>
      </c>
      <c r="V404" s="18">
        <v>100000</v>
      </c>
      <c r="W404" t="s" s="19">
        <v>39</v>
      </c>
    </row>
    <row r="405" ht="20.05" customHeight="1">
      <c r="A405" t="s" s="16">
        <v>3266</v>
      </c>
      <c r="B405" t="s" s="17">
        <f>CONCATENATE($A405,C405,G405,S405,R405)</f>
        <v>3273</v>
      </c>
      <c r="C405" t="s" s="19">
        <v>37</v>
      </c>
      <c r="D405" s="18">
        <v>7</v>
      </c>
      <c r="E405" t="s" s="19">
        <v>3252</v>
      </c>
      <c r="F405" s="18">
        <v>1</v>
      </c>
      <c r="G405" s="18">
        <v>0</v>
      </c>
      <c r="H405" t="s" s="19">
        <v>80</v>
      </c>
      <c r="I405" s="25">
        <v>0.501084</v>
      </c>
      <c r="J405" t="s" s="19">
        <v>3255</v>
      </c>
      <c r="K405" s="18">
        <v>7240</v>
      </c>
      <c r="L405" s="18">
        <v>3634</v>
      </c>
      <c r="M405" s="18">
        <v>9274</v>
      </c>
      <c r="N405" s="18">
        <v>8</v>
      </c>
      <c r="O405" s="18">
        <v>1</v>
      </c>
      <c r="P405" s="18">
        <v>3</v>
      </c>
      <c r="Q405" s="18">
        <v>0</v>
      </c>
      <c r="R405" s="18">
        <v>3</v>
      </c>
      <c r="S405" t="s" s="19">
        <v>38</v>
      </c>
      <c r="T405" s="18">
        <v>0</v>
      </c>
      <c r="U405" s="18">
        <v>0</v>
      </c>
      <c r="V405" s="18">
        <v>100000</v>
      </c>
      <c r="W405" t="s" s="19">
        <v>39</v>
      </c>
    </row>
    <row r="406" ht="20.05" customHeight="1">
      <c r="A406" t="s" s="16">
        <v>3266</v>
      </c>
      <c r="B406" t="s" s="17">
        <f>CONCATENATE($A406,C406,G406,S406,R406)</f>
        <v>3274</v>
      </c>
      <c r="C406" t="s" s="19">
        <v>37</v>
      </c>
      <c r="D406" s="18">
        <v>7</v>
      </c>
      <c r="E406" t="s" s="19">
        <v>3252</v>
      </c>
      <c r="F406" s="18">
        <v>1</v>
      </c>
      <c r="G406" s="18">
        <v>0</v>
      </c>
      <c r="H406" t="s" s="19">
        <v>80</v>
      </c>
      <c r="I406" s="25">
        <v>0.498585</v>
      </c>
      <c r="J406" t="s" s="19">
        <v>3255</v>
      </c>
      <c r="K406" s="18">
        <v>7240</v>
      </c>
      <c r="L406" s="18">
        <v>3634</v>
      </c>
      <c r="M406" s="18">
        <v>9274</v>
      </c>
      <c r="N406" s="18">
        <v>8</v>
      </c>
      <c r="O406" s="18">
        <v>1</v>
      </c>
      <c r="P406" s="18">
        <v>3</v>
      </c>
      <c r="Q406" s="18">
        <v>0</v>
      </c>
      <c r="R406" s="18">
        <v>3</v>
      </c>
      <c r="S406" t="s" s="19">
        <v>43</v>
      </c>
      <c r="T406" s="18">
        <v>0</v>
      </c>
      <c r="U406" s="18">
        <v>0</v>
      </c>
      <c r="V406" s="18">
        <v>100000</v>
      </c>
      <c r="W406" t="s" s="19">
        <v>39</v>
      </c>
    </row>
    <row r="407" ht="20.05" customHeight="1">
      <c r="A407" t="s" s="16">
        <v>3266</v>
      </c>
      <c r="B407" t="s" s="17">
        <f>CONCATENATE($A407,C407,G407,S407,R407)</f>
        <v>3275</v>
      </c>
      <c r="C407" t="s" s="19">
        <v>37</v>
      </c>
      <c r="D407" s="18">
        <v>7</v>
      </c>
      <c r="E407" t="s" s="19">
        <v>3252</v>
      </c>
      <c r="F407" s="18">
        <v>1</v>
      </c>
      <c r="G407" s="18">
        <v>0</v>
      </c>
      <c r="H407" t="s" s="19">
        <v>80</v>
      </c>
      <c r="I407" s="25">
        <v>0.499315</v>
      </c>
      <c r="J407" t="s" s="19">
        <v>3255</v>
      </c>
      <c r="K407" s="18">
        <v>7240</v>
      </c>
      <c r="L407" s="18">
        <v>3634</v>
      </c>
      <c r="M407" s="18">
        <v>9274</v>
      </c>
      <c r="N407" s="18">
        <v>8</v>
      </c>
      <c r="O407" s="18">
        <v>1</v>
      </c>
      <c r="P407" s="18">
        <v>3</v>
      </c>
      <c r="Q407" s="18">
        <v>0</v>
      </c>
      <c r="R407" s="18">
        <v>3</v>
      </c>
      <c r="S407" t="s" s="19">
        <v>47</v>
      </c>
      <c r="T407" s="18">
        <v>0</v>
      </c>
      <c r="U407" s="18">
        <v>0</v>
      </c>
      <c r="V407" s="18">
        <v>100000</v>
      </c>
      <c r="W407" t="s" s="19">
        <v>39</v>
      </c>
    </row>
    <row r="408" ht="20.05" customHeight="1">
      <c r="A408" t="s" s="16">
        <v>3266</v>
      </c>
      <c r="B408" t="s" s="17">
        <f>CONCATENATE($A408,C408,G408,S408,R408)</f>
        <v>3276</v>
      </c>
      <c r="C408" t="s" s="19">
        <v>37</v>
      </c>
      <c r="D408" s="18">
        <v>7</v>
      </c>
      <c r="E408" t="s" s="19">
        <v>3252</v>
      </c>
      <c r="F408" s="18">
        <v>1</v>
      </c>
      <c r="G408" s="18">
        <v>0</v>
      </c>
      <c r="H408" t="s" s="19">
        <v>80</v>
      </c>
      <c r="I408" s="25">
        <v>0.500459</v>
      </c>
      <c r="J408" t="s" s="19">
        <v>3255</v>
      </c>
      <c r="K408" s="18">
        <v>7240</v>
      </c>
      <c r="L408" s="18">
        <v>3634</v>
      </c>
      <c r="M408" s="18">
        <v>9274</v>
      </c>
      <c r="N408" s="18">
        <v>8</v>
      </c>
      <c r="O408" s="18">
        <v>1</v>
      </c>
      <c r="P408" s="18">
        <v>3</v>
      </c>
      <c r="Q408" s="18">
        <v>0</v>
      </c>
      <c r="R408" s="18">
        <v>5</v>
      </c>
      <c r="S408" t="s" s="19">
        <v>38</v>
      </c>
      <c r="T408" s="18">
        <v>0</v>
      </c>
      <c r="U408" s="18">
        <v>0</v>
      </c>
      <c r="V408" s="18">
        <v>100000</v>
      </c>
      <c r="W408" t="s" s="19">
        <v>39</v>
      </c>
    </row>
    <row r="409" ht="20.05" customHeight="1">
      <c r="A409" t="s" s="16">
        <v>3266</v>
      </c>
      <c r="B409" t="s" s="17">
        <f>CONCATENATE($A409,C409,G409,S409,R409)</f>
        <v>3277</v>
      </c>
      <c r="C409" t="s" s="19">
        <v>37</v>
      </c>
      <c r="D409" s="18">
        <v>7</v>
      </c>
      <c r="E409" t="s" s="19">
        <v>3252</v>
      </c>
      <c r="F409" s="18">
        <v>1</v>
      </c>
      <c r="G409" s="18">
        <v>0</v>
      </c>
      <c r="H409" t="s" s="19">
        <v>80</v>
      </c>
      <c r="I409" s="25">
        <v>0.501719</v>
      </c>
      <c r="J409" t="s" s="19">
        <v>3255</v>
      </c>
      <c r="K409" s="18">
        <v>7240</v>
      </c>
      <c r="L409" s="18">
        <v>3634</v>
      </c>
      <c r="M409" s="18">
        <v>9274</v>
      </c>
      <c r="N409" s="18">
        <v>8</v>
      </c>
      <c r="O409" s="18">
        <v>1</v>
      </c>
      <c r="P409" s="18">
        <v>3</v>
      </c>
      <c r="Q409" s="18">
        <v>0</v>
      </c>
      <c r="R409" s="18">
        <v>5</v>
      </c>
      <c r="S409" t="s" s="19">
        <v>43</v>
      </c>
      <c r="T409" s="18">
        <v>0</v>
      </c>
      <c r="U409" s="18">
        <v>0</v>
      </c>
      <c r="V409" s="18">
        <v>100000</v>
      </c>
      <c r="W409" t="s" s="19">
        <v>39</v>
      </c>
    </row>
    <row r="410" ht="20.05" customHeight="1">
      <c r="A410" t="s" s="16">
        <v>3266</v>
      </c>
      <c r="B410" t="s" s="17">
        <f>CONCATENATE($A410,C410,G410,S410,R410)</f>
        <v>3278</v>
      </c>
      <c r="C410" t="s" s="19">
        <v>37</v>
      </c>
      <c r="D410" s="18">
        <v>7</v>
      </c>
      <c r="E410" t="s" s="19">
        <v>3252</v>
      </c>
      <c r="F410" s="18">
        <v>1</v>
      </c>
      <c r="G410" s="18">
        <v>0</v>
      </c>
      <c r="H410" t="s" s="19">
        <v>80</v>
      </c>
      <c r="I410" s="25">
        <v>0.504229</v>
      </c>
      <c r="J410" t="s" s="19">
        <v>3255</v>
      </c>
      <c r="K410" s="18">
        <v>7240</v>
      </c>
      <c r="L410" s="18">
        <v>3634</v>
      </c>
      <c r="M410" s="18">
        <v>9274</v>
      </c>
      <c r="N410" s="18">
        <v>8</v>
      </c>
      <c r="O410" s="18">
        <v>1</v>
      </c>
      <c r="P410" s="18">
        <v>3</v>
      </c>
      <c r="Q410" s="18">
        <v>0</v>
      </c>
      <c r="R410" s="18">
        <v>5</v>
      </c>
      <c r="S410" t="s" s="19">
        <v>47</v>
      </c>
      <c r="T410" s="18">
        <v>0</v>
      </c>
      <c r="U410" s="18">
        <v>0</v>
      </c>
      <c r="V410" s="18">
        <v>100000</v>
      </c>
      <c r="W410" t="s" s="19">
        <v>39</v>
      </c>
    </row>
    <row r="411" ht="20.05" customHeight="1">
      <c r="A411" t="s" s="16">
        <v>3279</v>
      </c>
      <c r="B411" t="s" s="17">
        <f>CONCATENATE($A411,C411,G411,S411,R411)</f>
        <v>3280</v>
      </c>
      <c r="C411" t="s" s="19">
        <v>31</v>
      </c>
      <c r="D411" s="18">
        <v>7</v>
      </c>
      <c r="E411" t="s" s="19">
        <v>3093</v>
      </c>
      <c r="F411" s="18">
        <v>0</v>
      </c>
      <c r="G411" s="18">
        <v>0</v>
      </c>
      <c r="H411" t="s" s="19">
        <v>63</v>
      </c>
      <c r="I411" s="25">
        <v>1801.26</v>
      </c>
      <c r="J411" t="s" s="19">
        <v>3094</v>
      </c>
      <c r="K411" s="18">
        <v>28712</v>
      </c>
      <c r="L411" s="18">
        <v>14370</v>
      </c>
      <c r="M411" s="18">
        <v>45372</v>
      </c>
      <c r="N411" s="18">
        <v>8</v>
      </c>
      <c r="O411" s="18">
        <v>1</v>
      </c>
      <c r="P411" t="s" s="19">
        <v>35</v>
      </c>
      <c r="Q411" t="s" s="19">
        <v>35</v>
      </c>
      <c r="R411" t="s" s="19">
        <v>35</v>
      </c>
      <c r="S411" t="s" s="19">
        <v>35</v>
      </c>
      <c r="T411" t="s" s="19">
        <v>35</v>
      </c>
      <c r="U411" t="s" s="19">
        <v>35</v>
      </c>
      <c r="V411" t="s" s="19">
        <v>35</v>
      </c>
      <c r="W411" t="s" s="19">
        <v>35</v>
      </c>
    </row>
    <row r="412" ht="20.05" customHeight="1">
      <c r="A412" t="s" s="16">
        <v>3279</v>
      </c>
      <c r="B412" t="s" s="17">
        <f>CONCATENATE($A412,C412,G412,S412,R412)</f>
        <v>3281</v>
      </c>
      <c r="C412" t="s" s="19">
        <v>37</v>
      </c>
      <c r="D412" s="18">
        <v>7</v>
      </c>
      <c r="E412" t="s" s="19">
        <v>3093</v>
      </c>
      <c r="F412" s="18">
        <v>0</v>
      </c>
      <c r="G412" s="18">
        <v>1</v>
      </c>
      <c r="H412" t="s" s="19">
        <v>33</v>
      </c>
      <c r="I412" s="25">
        <v>1372.34</v>
      </c>
      <c r="J412" t="s" s="19">
        <v>2736</v>
      </c>
      <c r="K412" s="18">
        <v>4028</v>
      </c>
      <c r="L412" s="18">
        <v>2028</v>
      </c>
      <c r="M412" s="18">
        <v>4073</v>
      </c>
      <c r="N412" s="18">
        <v>8</v>
      </c>
      <c r="O412" s="18">
        <v>1</v>
      </c>
      <c r="P412" s="18">
        <v>3</v>
      </c>
      <c r="Q412" s="18">
        <v>0</v>
      </c>
      <c r="R412" s="18">
        <v>3</v>
      </c>
      <c r="S412" t="s" s="19">
        <v>43</v>
      </c>
      <c r="T412" s="18">
        <v>0</v>
      </c>
      <c r="U412" s="18">
        <v>0</v>
      </c>
      <c r="V412" s="18">
        <v>100000</v>
      </c>
      <c r="W412" t="s" s="19">
        <v>55</v>
      </c>
    </row>
    <row r="413" ht="20.05" customHeight="1">
      <c r="A413" t="s" s="16">
        <v>3279</v>
      </c>
      <c r="B413" t="s" s="17">
        <f>CONCATENATE($A413,C413,G413,S413,R413)</f>
        <v>3282</v>
      </c>
      <c r="C413" t="s" s="19">
        <v>52</v>
      </c>
      <c r="D413" s="18">
        <v>7</v>
      </c>
      <c r="E413" t="s" s="19">
        <v>3093</v>
      </c>
      <c r="F413" s="18">
        <v>0</v>
      </c>
      <c r="G413" s="18">
        <v>1</v>
      </c>
      <c r="H413" t="s" s="19">
        <v>33</v>
      </c>
      <c r="I413" s="25">
        <v>1374.13</v>
      </c>
      <c r="J413" t="s" s="19">
        <v>2736</v>
      </c>
      <c r="K413" s="18">
        <v>4028</v>
      </c>
      <c r="L413" s="18">
        <v>2028</v>
      </c>
      <c r="M413" s="18">
        <v>4073</v>
      </c>
      <c r="N413" s="18">
        <v>8</v>
      </c>
      <c r="O413" s="18">
        <v>1</v>
      </c>
      <c r="P413" t="s" s="19">
        <v>35</v>
      </c>
      <c r="Q413" t="s" s="19">
        <v>35</v>
      </c>
      <c r="R413" t="s" s="19">
        <v>35</v>
      </c>
      <c r="S413" t="s" s="19">
        <v>35</v>
      </c>
      <c r="T413" t="s" s="19">
        <v>35</v>
      </c>
      <c r="U413" t="s" s="19">
        <v>35</v>
      </c>
      <c r="V413" t="s" s="19">
        <v>35</v>
      </c>
      <c r="W413" t="s" s="19">
        <v>35</v>
      </c>
    </row>
    <row r="414" ht="20.05" customHeight="1">
      <c r="A414" t="s" s="16">
        <v>3279</v>
      </c>
      <c r="B414" t="s" s="17">
        <f>CONCATENATE($A414,C414,G414,S414,R414)</f>
        <v>3283</v>
      </c>
      <c r="C414" t="s" s="19">
        <v>37</v>
      </c>
      <c r="D414" s="18">
        <v>7</v>
      </c>
      <c r="E414" t="s" s="19">
        <v>3093</v>
      </c>
      <c r="F414" s="18">
        <v>0</v>
      </c>
      <c r="G414" s="18">
        <v>0</v>
      </c>
      <c r="H414" t="s" s="19">
        <v>80</v>
      </c>
      <c r="I414" s="25">
        <v>6.31285</v>
      </c>
      <c r="J414" t="s" s="19">
        <v>3098</v>
      </c>
      <c r="K414" s="18">
        <v>12468</v>
      </c>
      <c r="L414" s="18">
        <v>6248</v>
      </c>
      <c r="M414" s="18">
        <v>17141</v>
      </c>
      <c r="N414" s="18">
        <v>8</v>
      </c>
      <c r="O414" s="18">
        <v>1</v>
      </c>
      <c r="P414" s="18">
        <v>3</v>
      </c>
      <c r="Q414" s="18">
        <v>0</v>
      </c>
      <c r="R414" s="18">
        <v>1</v>
      </c>
      <c r="S414" t="s" s="19">
        <v>38</v>
      </c>
      <c r="T414" s="18">
        <v>0</v>
      </c>
      <c r="U414" s="18">
        <v>0</v>
      </c>
      <c r="V414" s="18">
        <v>100000</v>
      </c>
      <c r="W414" t="s" s="19">
        <v>39</v>
      </c>
    </row>
    <row r="415" ht="20.05" customHeight="1">
      <c r="A415" t="s" s="16">
        <v>3279</v>
      </c>
      <c r="B415" t="s" s="17">
        <f>CONCATENATE($A415,C415,G415,S415,R415)</f>
        <v>3284</v>
      </c>
      <c r="C415" t="s" s="19">
        <v>37</v>
      </c>
      <c r="D415" s="18">
        <v>7</v>
      </c>
      <c r="E415" t="s" s="19">
        <v>3093</v>
      </c>
      <c r="F415" s="18">
        <v>0</v>
      </c>
      <c r="G415" s="18">
        <v>0</v>
      </c>
      <c r="H415" t="s" s="19">
        <v>80</v>
      </c>
      <c r="I415" s="25">
        <v>6.34016</v>
      </c>
      <c r="J415" t="s" s="19">
        <v>3098</v>
      </c>
      <c r="K415" s="18">
        <v>12468</v>
      </c>
      <c r="L415" s="18">
        <v>6248</v>
      </c>
      <c r="M415" s="18">
        <v>17141</v>
      </c>
      <c r="N415" s="18">
        <v>8</v>
      </c>
      <c r="O415" s="18">
        <v>1</v>
      </c>
      <c r="P415" s="18">
        <v>3</v>
      </c>
      <c r="Q415" s="18">
        <v>0</v>
      </c>
      <c r="R415" s="18">
        <v>1</v>
      </c>
      <c r="S415" t="s" s="19">
        <v>43</v>
      </c>
      <c r="T415" s="18">
        <v>0</v>
      </c>
      <c r="U415" s="18">
        <v>0</v>
      </c>
      <c r="V415" s="18">
        <v>100000</v>
      </c>
      <c r="W415" t="s" s="19">
        <v>39</v>
      </c>
    </row>
    <row r="416" ht="20.05" customHeight="1">
      <c r="A416" t="s" s="16">
        <v>3279</v>
      </c>
      <c r="B416" t="s" s="17">
        <f>CONCATENATE($A416,C416,G416,S416,R416)</f>
        <v>3285</v>
      </c>
      <c r="C416" t="s" s="19">
        <v>37</v>
      </c>
      <c r="D416" s="18">
        <v>7</v>
      </c>
      <c r="E416" t="s" s="19">
        <v>3093</v>
      </c>
      <c r="F416" s="18">
        <v>0</v>
      </c>
      <c r="G416" s="18">
        <v>0</v>
      </c>
      <c r="H416" t="s" s="19">
        <v>80</v>
      </c>
      <c r="I416" s="25">
        <v>6.35824</v>
      </c>
      <c r="J416" t="s" s="19">
        <v>3098</v>
      </c>
      <c r="K416" s="18">
        <v>12468</v>
      </c>
      <c r="L416" s="18">
        <v>6248</v>
      </c>
      <c r="M416" s="18">
        <v>17141</v>
      </c>
      <c r="N416" s="18">
        <v>8</v>
      </c>
      <c r="O416" s="18">
        <v>1</v>
      </c>
      <c r="P416" s="18">
        <v>3</v>
      </c>
      <c r="Q416" s="18">
        <v>0</v>
      </c>
      <c r="R416" s="18">
        <v>1</v>
      </c>
      <c r="S416" t="s" s="19">
        <v>47</v>
      </c>
      <c r="T416" s="18">
        <v>0</v>
      </c>
      <c r="U416" s="18">
        <v>0</v>
      </c>
      <c r="V416" s="18">
        <v>100000</v>
      </c>
      <c r="W416" t="s" s="19">
        <v>39</v>
      </c>
    </row>
    <row r="417" ht="20.05" customHeight="1">
      <c r="A417" t="s" s="16">
        <v>3279</v>
      </c>
      <c r="B417" t="s" s="17">
        <f>CONCATENATE($A417,C417,G417,S417,R417)</f>
        <v>3286</v>
      </c>
      <c r="C417" t="s" s="19">
        <v>37</v>
      </c>
      <c r="D417" s="18">
        <v>7</v>
      </c>
      <c r="E417" t="s" s="19">
        <v>3093</v>
      </c>
      <c r="F417" s="18">
        <v>0</v>
      </c>
      <c r="G417" s="18">
        <v>0</v>
      </c>
      <c r="H417" t="s" s="19">
        <v>80</v>
      </c>
      <c r="I417" s="25">
        <v>6.3631</v>
      </c>
      <c r="J417" t="s" s="19">
        <v>3098</v>
      </c>
      <c r="K417" s="18">
        <v>12468</v>
      </c>
      <c r="L417" s="18">
        <v>6248</v>
      </c>
      <c r="M417" s="18">
        <v>17141</v>
      </c>
      <c r="N417" s="18">
        <v>8</v>
      </c>
      <c r="O417" s="18">
        <v>1</v>
      </c>
      <c r="P417" s="18">
        <v>3</v>
      </c>
      <c r="Q417" s="18">
        <v>0</v>
      </c>
      <c r="R417" s="18">
        <v>3</v>
      </c>
      <c r="S417" t="s" s="19">
        <v>38</v>
      </c>
      <c r="T417" s="18">
        <v>0</v>
      </c>
      <c r="U417" s="18">
        <v>0</v>
      </c>
      <c r="V417" s="18">
        <v>100000</v>
      </c>
      <c r="W417" t="s" s="19">
        <v>39</v>
      </c>
    </row>
    <row r="418" ht="20.05" customHeight="1">
      <c r="A418" t="s" s="16">
        <v>3279</v>
      </c>
      <c r="B418" t="s" s="17">
        <f>CONCATENATE($A418,C418,G418,S418,R418)</f>
        <v>3287</v>
      </c>
      <c r="C418" t="s" s="19">
        <v>37</v>
      </c>
      <c r="D418" s="18">
        <v>7</v>
      </c>
      <c r="E418" t="s" s="19">
        <v>3093</v>
      </c>
      <c r="F418" s="18">
        <v>0</v>
      </c>
      <c r="G418" s="18">
        <v>0</v>
      </c>
      <c r="H418" t="s" s="19">
        <v>80</v>
      </c>
      <c r="I418" s="25">
        <v>6.31679</v>
      </c>
      <c r="J418" t="s" s="19">
        <v>3098</v>
      </c>
      <c r="K418" s="18">
        <v>12468</v>
      </c>
      <c r="L418" s="18">
        <v>6248</v>
      </c>
      <c r="M418" s="18">
        <v>17141</v>
      </c>
      <c r="N418" s="18">
        <v>8</v>
      </c>
      <c r="O418" s="18">
        <v>1</v>
      </c>
      <c r="P418" s="18">
        <v>3</v>
      </c>
      <c r="Q418" s="18">
        <v>0</v>
      </c>
      <c r="R418" s="18">
        <v>3</v>
      </c>
      <c r="S418" t="s" s="19">
        <v>43</v>
      </c>
      <c r="T418" s="18">
        <v>0</v>
      </c>
      <c r="U418" s="18">
        <v>0</v>
      </c>
      <c r="V418" s="18">
        <v>100000</v>
      </c>
      <c r="W418" t="s" s="19">
        <v>39</v>
      </c>
    </row>
    <row r="419" ht="20.05" customHeight="1">
      <c r="A419" t="s" s="16">
        <v>3279</v>
      </c>
      <c r="B419" t="s" s="17">
        <f>CONCATENATE($A419,C419,G419,S419,R419)</f>
        <v>3288</v>
      </c>
      <c r="C419" t="s" s="19">
        <v>37</v>
      </c>
      <c r="D419" s="18">
        <v>7</v>
      </c>
      <c r="E419" t="s" s="19">
        <v>3093</v>
      </c>
      <c r="F419" s="18">
        <v>0</v>
      </c>
      <c r="G419" s="18">
        <v>0</v>
      </c>
      <c r="H419" t="s" s="19">
        <v>80</v>
      </c>
      <c r="I419" s="25">
        <v>6.32134</v>
      </c>
      <c r="J419" t="s" s="19">
        <v>3098</v>
      </c>
      <c r="K419" s="18">
        <v>12468</v>
      </c>
      <c r="L419" s="18">
        <v>6248</v>
      </c>
      <c r="M419" s="18">
        <v>17141</v>
      </c>
      <c r="N419" s="18">
        <v>8</v>
      </c>
      <c r="O419" s="18">
        <v>1</v>
      </c>
      <c r="P419" s="18">
        <v>3</v>
      </c>
      <c r="Q419" s="18">
        <v>0</v>
      </c>
      <c r="R419" s="18">
        <v>3</v>
      </c>
      <c r="S419" t="s" s="19">
        <v>47</v>
      </c>
      <c r="T419" s="18">
        <v>0</v>
      </c>
      <c r="U419" s="18">
        <v>0</v>
      </c>
      <c r="V419" s="18">
        <v>100000</v>
      </c>
      <c r="W419" t="s" s="19">
        <v>39</v>
      </c>
    </row>
    <row r="420" ht="20.05" customHeight="1">
      <c r="A420" t="s" s="16">
        <v>3279</v>
      </c>
      <c r="B420" t="s" s="17">
        <f>CONCATENATE($A420,C420,G420,S420,R420)</f>
        <v>3289</v>
      </c>
      <c r="C420" t="s" s="19">
        <v>37</v>
      </c>
      <c r="D420" s="18">
        <v>7</v>
      </c>
      <c r="E420" t="s" s="19">
        <v>3093</v>
      </c>
      <c r="F420" s="18">
        <v>0</v>
      </c>
      <c r="G420" s="18">
        <v>0</v>
      </c>
      <c r="H420" t="s" s="19">
        <v>80</v>
      </c>
      <c r="I420" s="25">
        <v>6.30691</v>
      </c>
      <c r="J420" t="s" s="19">
        <v>3098</v>
      </c>
      <c r="K420" s="18">
        <v>12468</v>
      </c>
      <c r="L420" s="18">
        <v>6248</v>
      </c>
      <c r="M420" s="18">
        <v>17141</v>
      </c>
      <c r="N420" s="18">
        <v>8</v>
      </c>
      <c r="O420" s="18">
        <v>1</v>
      </c>
      <c r="P420" s="18">
        <v>3</v>
      </c>
      <c r="Q420" s="18">
        <v>0</v>
      </c>
      <c r="R420" s="18">
        <v>5</v>
      </c>
      <c r="S420" t="s" s="19">
        <v>38</v>
      </c>
      <c r="T420" s="18">
        <v>0</v>
      </c>
      <c r="U420" s="18">
        <v>0</v>
      </c>
      <c r="V420" s="18">
        <v>100000</v>
      </c>
      <c r="W420" t="s" s="19">
        <v>39</v>
      </c>
    </row>
    <row r="421" ht="20.05" customHeight="1">
      <c r="A421" t="s" s="16">
        <v>3279</v>
      </c>
      <c r="B421" t="s" s="17">
        <f>CONCATENATE($A421,C421,G421,S421,R421)</f>
        <v>3290</v>
      </c>
      <c r="C421" t="s" s="19">
        <v>37</v>
      </c>
      <c r="D421" s="18">
        <v>7</v>
      </c>
      <c r="E421" t="s" s="19">
        <v>3093</v>
      </c>
      <c r="F421" s="18">
        <v>0</v>
      </c>
      <c r="G421" s="18">
        <v>0</v>
      </c>
      <c r="H421" t="s" s="19">
        <v>80</v>
      </c>
      <c r="I421" s="25">
        <v>6.30294</v>
      </c>
      <c r="J421" t="s" s="19">
        <v>3098</v>
      </c>
      <c r="K421" s="18">
        <v>12468</v>
      </c>
      <c r="L421" s="18">
        <v>6248</v>
      </c>
      <c r="M421" s="18">
        <v>17141</v>
      </c>
      <c r="N421" s="18">
        <v>8</v>
      </c>
      <c r="O421" s="18">
        <v>1</v>
      </c>
      <c r="P421" s="18">
        <v>3</v>
      </c>
      <c r="Q421" s="18">
        <v>0</v>
      </c>
      <c r="R421" s="18">
        <v>5</v>
      </c>
      <c r="S421" t="s" s="19">
        <v>43</v>
      </c>
      <c r="T421" s="18">
        <v>0</v>
      </c>
      <c r="U421" s="18">
        <v>0</v>
      </c>
      <c r="V421" s="18">
        <v>100000</v>
      </c>
      <c r="W421" t="s" s="19">
        <v>39</v>
      </c>
    </row>
    <row r="422" ht="20.05" customHeight="1">
      <c r="A422" t="s" s="16">
        <v>3279</v>
      </c>
      <c r="B422" t="s" s="17">
        <f>CONCATENATE($A422,C422,G422,S422,R422)</f>
        <v>3291</v>
      </c>
      <c r="C422" t="s" s="19">
        <v>37</v>
      </c>
      <c r="D422" s="18">
        <v>7</v>
      </c>
      <c r="E422" t="s" s="19">
        <v>3093</v>
      </c>
      <c r="F422" s="18">
        <v>0</v>
      </c>
      <c r="G422" s="18">
        <v>0</v>
      </c>
      <c r="H422" t="s" s="19">
        <v>80</v>
      </c>
      <c r="I422" s="25">
        <v>6.30859</v>
      </c>
      <c r="J422" t="s" s="19">
        <v>3098</v>
      </c>
      <c r="K422" s="18">
        <v>12468</v>
      </c>
      <c r="L422" s="18">
        <v>6248</v>
      </c>
      <c r="M422" s="18">
        <v>17141</v>
      </c>
      <c r="N422" s="18">
        <v>8</v>
      </c>
      <c r="O422" s="18">
        <v>1</v>
      </c>
      <c r="P422" s="18">
        <v>3</v>
      </c>
      <c r="Q422" s="18">
        <v>0</v>
      </c>
      <c r="R422" s="18">
        <v>5</v>
      </c>
      <c r="S422" t="s" s="19">
        <v>47</v>
      </c>
      <c r="T422" s="18">
        <v>0</v>
      </c>
      <c r="U422" s="18">
        <v>0</v>
      </c>
      <c r="V422" s="18">
        <v>100000</v>
      </c>
      <c r="W422" t="s" s="19">
        <v>39</v>
      </c>
    </row>
    <row r="423" ht="20.05" customHeight="1">
      <c r="A423" t="s" s="16">
        <v>3292</v>
      </c>
      <c r="B423" t="s" s="17">
        <f>CONCATENATE($A423,C423,G423,S423,R423)</f>
        <v>3293</v>
      </c>
      <c r="C423" t="s" s="19">
        <v>31</v>
      </c>
      <c r="D423" s="18">
        <v>7</v>
      </c>
      <c r="E423" t="s" s="19">
        <v>2936</v>
      </c>
      <c r="F423" s="18">
        <v>1</v>
      </c>
      <c r="G423" s="18">
        <v>0</v>
      </c>
      <c r="H423" t="s" s="19">
        <v>80</v>
      </c>
      <c r="I423" s="25">
        <v>62.5474</v>
      </c>
      <c r="J423" t="s" s="19">
        <v>2937</v>
      </c>
      <c r="K423" s="18">
        <v>18636</v>
      </c>
      <c r="L423" s="18">
        <v>9332</v>
      </c>
      <c r="M423" s="18">
        <v>27943</v>
      </c>
      <c r="N423" s="18">
        <v>8</v>
      </c>
      <c r="O423" s="18">
        <v>1</v>
      </c>
      <c r="P423" t="s" s="19">
        <v>35</v>
      </c>
      <c r="Q423" t="s" s="19">
        <v>35</v>
      </c>
      <c r="R423" t="s" s="19">
        <v>35</v>
      </c>
      <c r="S423" t="s" s="19">
        <v>35</v>
      </c>
      <c r="T423" t="s" s="19">
        <v>35</v>
      </c>
      <c r="U423" t="s" s="19">
        <v>35</v>
      </c>
      <c r="V423" t="s" s="19">
        <v>35</v>
      </c>
      <c r="W423" t="s" s="19">
        <v>35</v>
      </c>
    </row>
    <row r="424" ht="20.05" customHeight="1">
      <c r="A424" t="s" s="16">
        <v>3292</v>
      </c>
      <c r="B424" t="s" s="17">
        <f>CONCATENATE($A424,C424,G424,S424,R424)</f>
        <v>3294</v>
      </c>
      <c r="C424" t="s" s="19">
        <v>37</v>
      </c>
      <c r="D424" s="18">
        <v>7</v>
      </c>
      <c r="E424" t="s" s="19">
        <v>2936</v>
      </c>
      <c r="F424" s="18">
        <v>0</v>
      </c>
      <c r="G424" s="18">
        <v>1</v>
      </c>
      <c r="H424" t="s" s="19">
        <v>63</v>
      </c>
      <c r="I424" s="25">
        <v>1800.5</v>
      </c>
      <c r="J424" t="s" s="19">
        <v>2939</v>
      </c>
      <c r="K424" s="18">
        <v>18164</v>
      </c>
      <c r="L424" s="18">
        <v>9106</v>
      </c>
      <c r="M424" s="18">
        <v>27076</v>
      </c>
      <c r="N424" s="18">
        <v>8</v>
      </c>
      <c r="O424" s="18">
        <v>1</v>
      </c>
      <c r="P424" s="18">
        <v>2</v>
      </c>
      <c r="Q424" s="18">
        <v>2</v>
      </c>
      <c r="R424" s="18">
        <v>3</v>
      </c>
      <c r="S424" t="s" s="19">
        <v>43</v>
      </c>
      <c r="T424" s="18">
        <v>0</v>
      </c>
      <c r="U424" s="18">
        <v>0</v>
      </c>
      <c r="V424" s="18">
        <v>100000</v>
      </c>
      <c r="W424" t="s" s="19">
        <v>55</v>
      </c>
    </row>
    <row r="425" ht="20.05" customHeight="1">
      <c r="A425" t="s" s="16">
        <v>3292</v>
      </c>
      <c r="B425" t="s" s="17">
        <f>CONCATENATE($A425,C425,G425,S425,R425)</f>
        <v>3295</v>
      </c>
      <c r="C425" t="s" s="19">
        <v>52</v>
      </c>
      <c r="D425" s="18">
        <v>7</v>
      </c>
      <c r="E425" t="s" s="19">
        <v>2936</v>
      </c>
      <c r="F425" s="18">
        <v>1</v>
      </c>
      <c r="G425" s="18">
        <v>1</v>
      </c>
      <c r="H425" t="s" s="19">
        <v>80</v>
      </c>
      <c r="I425" s="25">
        <v>25.9357</v>
      </c>
      <c r="J425" t="s" s="19">
        <v>2736</v>
      </c>
      <c r="K425" s="18">
        <v>3268</v>
      </c>
      <c r="L425" s="18">
        <v>1648</v>
      </c>
      <c r="M425" s="18">
        <v>3257</v>
      </c>
      <c r="N425" s="18">
        <v>8</v>
      </c>
      <c r="O425" s="18">
        <v>1</v>
      </c>
      <c r="P425" t="s" s="19">
        <v>35</v>
      </c>
      <c r="Q425" t="s" s="19">
        <v>35</v>
      </c>
      <c r="R425" t="s" s="19">
        <v>35</v>
      </c>
      <c r="S425" t="s" s="19">
        <v>35</v>
      </c>
      <c r="T425" t="s" s="19">
        <v>35</v>
      </c>
      <c r="U425" t="s" s="19">
        <v>35</v>
      </c>
      <c r="V425" t="s" s="19">
        <v>35</v>
      </c>
      <c r="W425" t="s" s="19">
        <v>35</v>
      </c>
    </row>
    <row r="426" ht="20.05" customHeight="1">
      <c r="A426" t="s" s="16">
        <v>3292</v>
      </c>
      <c r="B426" t="s" s="17">
        <f>CONCATENATE($A426,C426,G426,S426,R426)</f>
        <v>3296</v>
      </c>
      <c r="C426" t="s" s="19">
        <v>37</v>
      </c>
      <c r="D426" s="18">
        <v>7</v>
      </c>
      <c r="E426" t="s" s="19">
        <v>2936</v>
      </c>
      <c r="F426" s="18">
        <v>1</v>
      </c>
      <c r="G426" s="18">
        <v>0</v>
      </c>
      <c r="H426" t="s" s="19">
        <v>80</v>
      </c>
      <c r="I426" s="25">
        <v>2.78663</v>
      </c>
      <c r="J426" t="s" s="19">
        <v>2939</v>
      </c>
      <c r="K426" s="18">
        <v>18144</v>
      </c>
      <c r="L426" s="18">
        <v>9086</v>
      </c>
      <c r="M426" s="18">
        <v>27010</v>
      </c>
      <c r="N426" s="18">
        <v>8</v>
      </c>
      <c r="O426" s="18">
        <v>1</v>
      </c>
      <c r="P426" s="18">
        <v>5</v>
      </c>
      <c r="Q426" s="18">
        <v>3</v>
      </c>
      <c r="R426" s="18">
        <v>1</v>
      </c>
      <c r="S426" t="s" s="19">
        <v>38</v>
      </c>
      <c r="T426" s="18">
        <v>0</v>
      </c>
      <c r="U426" s="18">
        <v>0</v>
      </c>
      <c r="V426" s="18">
        <v>100000</v>
      </c>
      <c r="W426" t="s" s="19">
        <v>39</v>
      </c>
    </row>
    <row r="427" ht="20.05" customHeight="1">
      <c r="A427" t="s" s="16">
        <v>3292</v>
      </c>
      <c r="B427" t="s" s="17">
        <f>CONCATENATE($A427,C427,G427,S427,R427)</f>
        <v>3297</v>
      </c>
      <c r="C427" t="s" s="19">
        <v>37</v>
      </c>
      <c r="D427" s="18">
        <v>7</v>
      </c>
      <c r="E427" t="s" s="19">
        <v>2936</v>
      </c>
      <c r="F427" s="18">
        <v>1</v>
      </c>
      <c r="G427" s="18">
        <v>0</v>
      </c>
      <c r="H427" t="s" s="19">
        <v>80</v>
      </c>
      <c r="I427" s="25">
        <v>1.60648</v>
      </c>
      <c r="J427" t="s" s="19">
        <v>2943</v>
      </c>
      <c r="K427" s="18">
        <v>15764</v>
      </c>
      <c r="L427" s="18">
        <v>7896</v>
      </c>
      <c r="M427" s="18">
        <v>22649</v>
      </c>
      <c r="N427" s="18">
        <v>8</v>
      </c>
      <c r="O427" s="18">
        <v>1</v>
      </c>
      <c r="P427" s="18">
        <v>4</v>
      </c>
      <c r="Q427" s="18">
        <v>1</v>
      </c>
      <c r="R427" s="18">
        <v>1</v>
      </c>
      <c r="S427" t="s" s="19">
        <v>43</v>
      </c>
      <c r="T427" s="18">
        <v>0</v>
      </c>
      <c r="U427" s="18">
        <v>0</v>
      </c>
      <c r="V427" s="18">
        <v>100000</v>
      </c>
      <c r="W427" t="s" s="19">
        <v>39</v>
      </c>
    </row>
    <row r="428" ht="20.05" customHeight="1">
      <c r="A428" t="s" s="16">
        <v>3292</v>
      </c>
      <c r="B428" t="s" s="17">
        <f>CONCATENATE($A428,C428,G428,S428,R428)</f>
        <v>3298</v>
      </c>
      <c r="C428" t="s" s="19">
        <v>37</v>
      </c>
      <c r="D428" s="18">
        <v>7</v>
      </c>
      <c r="E428" t="s" s="19">
        <v>2936</v>
      </c>
      <c r="F428" s="18">
        <v>1</v>
      </c>
      <c r="G428" s="18">
        <v>0</v>
      </c>
      <c r="H428" t="s" s="19">
        <v>80</v>
      </c>
      <c r="I428" s="25">
        <v>8.29491</v>
      </c>
      <c r="J428" t="s" s="19">
        <v>3299</v>
      </c>
      <c r="K428" s="18">
        <v>17652</v>
      </c>
      <c r="L428" s="18">
        <v>8840</v>
      </c>
      <c r="M428" s="18">
        <v>26129</v>
      </c>
      <c r="N428" s="18">
        <v>8</v>
      </c>
      <c r="O428" s="18">
        <v>1</v>
      </c>
      <c r="P428" s="18">
        <v>5</v>
      </c>
      <c r="Q428" s="18">
        <v>2</v>
      </c>
      <c r="R428" s="18">
        <v>1</v>
      </c>
      <c r="S428" t="s" s="19">
        <v>47</v>
      </c>
      <c r="T428" s="18">
        <v>0</v>
      </c>
      <c r="U428" s="18">
        <v>0</v>
      </c>
      <c r="V428" s="18">
        <v>100000</v>
      </c>
      <c r="W428" t="s" s="19">
        <v>39</v>
      </c>
    </row>
    <row r="429" ht="20.05" customHeight="1">
      <c r="A429" t="s" s="16">
        <v>3292</v>
      </c>
      <c r="B429" t="s" s="17">
        <f>CONCATENATE($A429,C429,G429,S429,R429)</f>
        <v>3300</v>
      </c>
      <c r="C429" t="s" s="19">
        <v>37</v>
      </c>
      <c r="D429" s="18">
        <v>7</v>
      </c>
      <c r="E429" t="s" s="19">
        <v>2936</v>
      </c>
      <c r="F429" s="18">
        <v>1</v>
      </c>
      <c r="G429" s="18">
        <v>0</v>
      </c>
      <c r="H429" t="s" s="19">
        <v>80</v>
      </c>
      <c r="I429" s="25">
        <v>1.91505</v>
      </c>
      <c r="J429" t="s" s="19">
        <v>2939</v>
      </c>
      <c r="K429" s="18">
        <v>18144</v>
      </c>
      <c r="L429" s="18">
        <v>9086</v>
      </c>
      <c r="M429" s="18">
        <v>27010</v>
      </c>
      <c r="N429" s="18">
        <v>8</v>
      </c>
      <c r="O429" s="18">
        <v>1</v>
      </c>
      <c r="P429" s="18">
        <v>3</v>
      </c>
      <c r="Q429" s="18">
        <v>1</v>
      </c>
      <c r="R429" s="18">
        <v>3</v>
      </c>
      <c r="S429" t="s" s="19">
        <v>38</v>
      </c>
      <c r="T429" s="18">
        <v>0</v>
      </c>
      <c r="U429" s="18">
        <v>0</v>
      </c>
      <c r="V429" s="18">
        <v>100000</v>
      </c>
      <c r="W429" t="s" s="19">
        <v>39</v>
      </c>
    </row>
    <row r="430" ht="20.05" customHeight="1">
      <c r="A430" t="s" s="16">
        <v>3292</v>
      </c>
      <c r="B430" t="s" s="17">
        <f>CONCATENATE($A430,C430,G430,S430,R430)</f>
        <v>3301</v>
      </c>
      <c r="C430" t="s" s="19">
        <v>37</v>
      </c>
      <c r="D430" s="18">
        <v>7</v>
      </c>
      <c r="E430" t="s" s="19">
        <v>2936</v>
      </c>
      <c r="F430" s="18">
        <v>1</v>
      </c>
      <c r="G430" s="18">
        <v>0</v>
      </c>
      <c r="H430" t="s" s="19">
        <v>80</v>
      </c>
      <c r="I430" s="25">
        <v>6.88325</v>
      </c>
      <c r="J430" t="s" s="19">
        <v>2939</v>
      </c>
      <c r="K430" s="18">
        <v>18144</v>
      </c>
      <c r="L430" s="18">
        <v>9086</v>
      </c>
      <c r="M430" s="18">
        <v>27036</v>
      </c>
      <c r="N430" s="18">
        <v>8</v>
      </c>
      <c r="O430" s="18">
        <v>1</v>
      </c>
      <c r="P430" s="18">
        <v>3</v>
      </c>
      <c r="Q430" s="18">
        <v>1</v>
      </c>
      <c r="R430" s="18">
        <v>3</v>
      </c>
      <c r="S430" t="s" s="19">
        <v>43</v>
      </c>
      <c r="T430" s="18">
        <v>0</v>
      </c>
      <c r="U430" s="18">
        <v>0</v>
      </c>
      <c r="V430" s="18">
        <v>100000</v>
      </c>
      <c r="W430" t="s" s="19">
        <v>39</v>
      </c>
    </row>
    <row r="431" ht="20.05" customHeight="1">
      <c r="A431" t="s" s="16">
        <v>3292</v>
      </c>
      <c r="B431" t="s" s="17">
        <f>CONCATENATE($A431,C431,G431,S431,R431)</f>
        <v>3302</v>
      </c>
      <c r="C431" t="s" s="19">
        <v>37</v>
      </c>
      <c r="D431" s="18">
        <v>7</v>
      </c>
      <c r="E431" t="s" s="19">
        <v>2936</v>
      </c>
      <c r="F431" s="18">
        <v>1</v>
      </c>
      <c r="G431" s="18">
        <v>0</v>
      </c>
      <c r="H431" t="s" s="19">
        <v>80</v>
      </c>
      <c r="I431" s="25">
        <v>23.7754</v>
      </c>
      <c r="J431" t="s" s="19">
        <v>2939</v>
      </c>
      <c r="K431" s="18">
        <v>18144</v>
      </c>
      <c r="L431" s="18">
        <v>9086</v>
      </c>
      <c r="M431" s="18">
        <v>27036</v>
      </c>
      <c r="N431" s="18">
        <v>8</v>
      </c>
      <c r="O431" s="18">
        <v>1</v>
      </c>
      <c r="P431" s="18">
        <v>3</v>
      </c>
      <c r="Q431" s="18">
        <v>1</v>
      </c>
      <c r="R431" s="18">
        <v>3</v>
      </c>
      <c r="S431" t="s" s="19">
        <v>47</v>
      </c>
      <c r="T431" s="18">
        <v>0</v>
      </c>
      <c r="U431" s="18">
        <v>0</v>
      </c>
      <c r="V431" s="18">
        <v>100000</v>
      </c>
      <c r="W431" t="s" s="19">
        <v>39</v>
      </c>
    </row>
    <row r="432" ht="20.05" customHeight="1">
      <c r="A432" t="s" s="16">
        <v>3292</v>
      </c>
      <c r="B432" t="s" s="17">
        <f>CONCATENATE($A432,C432,G432,S432,R432)</f>
        <v>3303</v>
      </c>
      <c r="C432" t="s" s="19">
        <v>37</v>
      </c>
      <c r="D432" s="18">
        <v>7</v>
      </c>
      <c r="E432" t="s" s="19">
        <v>2936</v>
      </c>
      <c r="F432" s="18">
        <v>1</v>
      </c>
      <c r="G432" s="18">
        <v>0</v>
      </c>
      <c r="H432" t="s" s="19">
        <v>80</v>
      </c>
      <c r="I432" s="25">
        <v>103.276</v>
      </c>
      <c r="J432" t="s" s="19">
        <v>2937</v>
      </c>
      <c r="K432" s="18">
        <v>18636</v>
      </c>
      <c r="L432" s="18">
        <v>9332</v>
      </c>
      <c r="M432" s="18">
        <v>27943</v>
      </c>
      <c r="N432" s="18">
        <v>8</v>
      </c>
      <c r="O432" s="18">
        <v>1</v>
      </c>
      <c r="P432" s="18">
        <v>3</v>
      </c>
      <c r="Q432" s="18">
        <v>1</v>
      </c>
      <c r="R432" s="18">
        <v>5</v>
      </c>
      <c r="S432" t="s" s="19">
        <v>38</v>
      </c>
      <c r="T432" s="18">
        <v>0</v>
      </c>
      <c r="U432" s="18">
        <v>0</v>
      </c>
      <c r="V432" s="18">
        <v>100000</v>
      </c>
      <c r="W432" t="s" s="19">
        <v>39</v>
      </c>
    </row>
    <row r="433" ht="20.05" customHeight="1">
      <c r="A433" t="s" s="16">
        <v>3292</v>
      </c>
      <c r="B433" t="s" s="17">
        <f>CONCATENATE($A433,C433,G433,S433,R433)</f>
        <v>3304</v>
      </c>
      <c r="C433" t="s" s="19">
        <v>37</v>
      </c>
      <c r="D433" s="18">
        <v>7</v>
      </c>
      <c r="E433" t="s" s="19">
        <v>2936</v>
      </c>
      <c r="F433" s="18">
        <v>1</v>
      </c>
      <c r="G433" s="18">
        <v>0</v>
      </c>
      <c r="H433" t="s" s="19">
        <v>80</v>
      </c>
      <c r="I433" s="25">
        <v>281.18</v>
      </c>
      <c r="J433" t="s" s="19">
        <v>2937</v>
      </c>
      <c r="K433" s="18">
        <v>18636</v>
      </c>
      <c r="L433" s="18">
        <v>9332</v>
      </c>
      <c r="M433" s="18">
        <v>27943</v>
      </c>
      <c r="N433" s="18">
        <v>8</v>
      </c>
      <c r="O433" s="18">
        <v>1</v>
      </c>
      <c r="P433" s="18">
        <v>3</v>
      </c>
      <c r="Q433" s="18">
        <v>1</v>
      </c>
      <c r="R433" s="18">
        <v>5</v>
      </c>
      <c r="S433" t="s" s="19">
        <v>43</v>
      </c>
      <c r="T433" s="18">
        <v>0</v>
      </c>
      <c r="U433" s="18">
        <v>0</v>
      </c>
      <c r="V433" s="18">
        <v>100000</v>
      </c>
      <c r="W433" t="s" s="19">
        <v>39</v>
      </c>
    </row>
    <row r="434" ht="20.05" customHeight="1">
      <c r="A434" t="s" s="16">
        <v>3292</v>
      </c>
      <c r="B434" t="s" s="17">
        <f>CONCATENATE($A434,C434,G434,S434,R434)</f>
        <v>3305</v>
      </c>
      <c r="C434" t="s" s="19">
        <v>37</v>
      </c>
      <c r="D434" s="18">
        <v>7</v>
      </c>
      <c r="E434" t="s" s="19">
        <v>2936</v>
      </c>
      <c r="F434" s="18">
        <v>0</v>
      </c>
      <c r="G434" s="18">
        <v>0</v>
      </c>
      <c r="H434" t="s" s="19">
        <v>63</v>
      </c>
      <c r="I434" s="25">
        <v>1800.52</v>
      </c>
      <c r="J434" t="s" s="19">
        <v>2937</v>
      </c>
      <c r="K434" s="18">
        <v>18636</v>
      </c>
      <c r="L434" s="18">
        <v>9332</v>
      </c>
      <c r="M434" s="18">
        <v>27943</v>
      </c>
      <c r="N434" s="18">
        <v>8</v>
      </c>
      <c r="O434" s="18">
        <v>1</v>
      </c>
      <c r="P434" s="18">
        <v>2</v>
      </c>
      <c r="Q434" s="18">
        <v>2</v>
      </c>
      <c r="R434" s="18">
        <v>5</v>
      </c>
      <c r="S434" t="s" s="19">
        <v>47</v>
      </c>
      <c r="T434" s="18">
        <v>0</v>
      </c>
      <c r="U434" s="18">
        <v>0</v>
      </c>
      <c r="V434" s="18">
        <v>100000</v>
      </c>
      <c r="W434" t="s" s="19">
        <v>39</v>
      </c>
    </row>
    <row r="435" ht="20.05" customHeight="1">
      <c r="A435" t="s" s="16">
        <v>3306</v>
      </c>
      <c r="B435" t="s" s="17">
        <f>CONCATENATE($A435,C435,G435,S435,R435)</f>
        <v>3307</v>
      </c>
      <c r="C435" t="s" s="19">
        <v>31</v>
      </c>
      <c r="D435" s="18">
        <v>7</v>
      </c>
      <c r="E435" t="s" s="19">
        <v>3308</v>
      </c>
      <c r="F435" s="18">
        <v>0</v>
      </c>
      <c r="G435" s="18">
        <v>0</v>
      </c>
      <c r="H435" t="s" s="19">
        <v>63</v>
      </c>
      <c r="I435" s="25">
        <v>1800.75</v>
      </c>
      <c r="J435" t="s" s="19">
        <v>3309</v>
      </c>
      <c r="K435" s="18">
        <v>22392</v>
      </c>
      <c r="L435" s="18">
        <v>11210</v>
      </c>
      <c r="M435" s="18">
        <v>34138</v>
      </c>
      <c r="N435" s="18">
        <v>8</v>
      </c>
      <c r="O435" s="18">
        <v>1</v>
      </c>
      <c r="P435" t="s" s="19">
        <v>35</v>
      </c>
      <c r="Q435" t="s" s="19">
        <v>35</v>
      </c>
      <c r="R435" t="s" s="19">
        <v>35</v>
      </c>
      <c r="S435" t="s" s="19">
        <v>35</v>
      </c>
      <c r="T435" t="s" s="19">
        <v>35</v>
      </c>
      <c r="U435" t="s" s="19">
        <v>35</v>
      </c>
      <c r="V435" t="s" s="19">
        <v>35</v>
      </c>
      <c r="W435" t="s" s="19">
        <v>35</v>
      </c>
    </row>
    <row r="436" ht="20.05" customHeight="1">
      <c r="A436" t="s" s="16">
        <v>3306</v>
      </c>
      <c r="B436" t="s" s="17">
        <f>CONCATENATE($A436,C436,G436,S436,R436)</f>
        <v>3310</v>
      </c>
      <c r="C436" t="s" s="19">
        <v>37</v>
      </c>
      <c r="D436" s="18">
        <v>7</v>
      </c>
      <c r="E436" t="s" s="19">
        <v>3308</v>
      </c>
      <c r="F436" s="18">
        <v>1</v>
      </c>
      <c r="G436" s="18">
        <v>1</v>
      </c>
      <c r="H436" t="s" s="19">
        <v>80</v>
      </c>
      <c r="I436" s="25">
        <v>1.39105</v>
      </c>
      <c r="J436" t="s" s="19">
        <v>3311</v>
      </c>
      <c r="K436" s="18">
        <v>12763</v>
      </c>
      <c r="L436" s="18">
        <v>6401</v>
      </c>
      <c r="M436" s="18">
        <v>17608</v>
      </c>
      <c r="N436" s="18">
        <v>8</v>
      </c>
      <c r="O436" s="18">
        <v>1</v>
      </c>
      <c r="P436" s="18">
        <v>3</v>
      </c>
      <c r="Q436" s="18">
        <v>0</v>
      </c>
      <c r="R436" s="18">
        <v>3</v>
      </c>
      <c r="S436" t="s" s="19">
        <v>43</v>
      </c>
      <c r="T436" s="18">
        <v>0</v>
      </c>
      <c r="U436" s="18">
        <v>0</v>
      </c>
      <c r="V436" s="18">
        <v>100000</v>
      </c>
      <c r="W436" t="s" s="19">
        <v>55</v>
      </c>
    </row>
    <row r="437" ht="20.05" customHeight="1">
      <c r="A437" t="s" s="16">
        <v>3306</v>
      </c>
      <c r="B437" t="s" s="17">
        <f>CONCATENATE($A437,C437,G437,S437,R437)</f>
        <v>3312</v>
      </c>
      <c r="C437" t="s" s="19">
        <v>52</v>
      </c>
      <c r="D437" s="18">
        <v>7</v>
      </c>
      <c r="E437" t="s" s="19">
        <v>3308</v>
      </c>
      <c r="F437" s="18">
        <v>1</v>
      </c>
      <c r="G437" s="18">
        <v>1</v>
      </c>
      <c r="H437" t="s" s="19">
        <v>80</v>
      </c>
      <c r="I437" s="25">
        <v>65.1584</v>
      </c>
      <c r="J437" t="s" s="19">
        <v>2736</v>
      </c>
      <c r="K437" s="18">
        <v>4124</v>
      </c>
      <c r="L437" s="18">
        <v>2076</v>
      </c>
      <c r="M437" s="18">
        <v>4169</v>
      </c>
      <c r="N437" s="18">
        <v>8</v>
      </c>
      <c r="O437" s="18">
        <v>1</v>
      </c>
      <c r="P437" t="s" s="19">
        <v>35</v>
      </c>
      <c r="Q437" t="s" s="19">
        <v>35</v>
      </c>
      <c r="R437" t="s" s="19">
        <v>35</v>
      </c>
      <c r="S437" t="s" s="19">
        <v>35</v>
      </c>
      <c r="T437" t="s" s="19">
        <v>35</v>
      </c>
      <c r="U437" t="s" s="19">
        <v>35</v>
      </c>
      <c r="V437" t="s" s="19">
        <v>35</v>
      </c>
      <c r="W437" t="s" s="19">
        <v>35</v>
      </c>
    </row>
    <row r="438" ht="20.05" customHeight="1">
      <c r="A438" t="s" s="16">
        <v>3306</v>
      </c>
      <c r="B438" t="s" s="17">
        <f>CONCATENATE($A438,C438,G438,S438,R438)</f>
        <v>3313</v>
      </c>
      <c r="C438" t="s" s="19">
        <v>37</v>
      </c>
      <c r="D438" s="18">
        <v>7</v>
      </c>
      <c r="E438" t="s" s="19">
        <v>3308</v>
      </c>
      <c r="F438" s="18">
        <v>1</v>
      </c>
      <c r="G438" s="18">
        <v>0</v>
      </c>
      <c r="H438" t="s" s="19">
        <v>80</v>
      </c>
      <c r="I438" s="25">
        <v>4.95688</v>
      </c>
      <c r="J438" t="s" s="19">
        <v>3311</v>
      </c>
      <c r="K438" s="18">
        <v>12752</v>
      </c>
      <c r="L438" s="18">
        <v>6390</v>
      </c>
      <c r="M438" s="18">
        <v>17586</v>
      </c>
      <c r="N438" s="18">
        <v>8</v>
      </c>
      <c r="O438" s="18">
        <v>1</v>
      </c>
      <c r="P438" s="18">
        <v>3</v>
      </c>
      <c r="Q438" s="18">
        <v>0</v>
      </c>
      <c r="R438" s="18">
        <v>1</v>
      </c>
      <c r="S438" t="s" s="19">
        <v>38</v>
      </c>
      <c r="T438" s="18">
        <v>0</v>
      </c>
      <c r="U438" s="18">
        <v>0</v>
      </c>
      <c r="V438" s="18">
        <v>100000</v>
      </c>
      <c r="W438" t="s" s="19">
        <v>39</v>
      </c>
    </row>
    <row r="439" ht="20.05" customHeight="1">
      <c r="A439" t="s" s="16">
        <v>3306</v>
      </c>
      <c r="B439" t="s" s="17">
        <f>CONCATENATE($A439,C439,G439,S439,R439)</f>
        <v>3314</v>
      </c>
      <c r="C439" t="s" s="19">
        <v>37</v>
      </c>
      <c r="D439" s="18">
        <v>7</v>
      </c>
      <c r="E439" t="s" s="19">
        <v>3308</v>
      </c>
      <c r="F439" s="18">
        <v>1</v>
      </c>
      <c r="G439" s="18">
        <v>0</v>
      </c>
      <c r="H439" t="s" s="19">
        <v>80</v>
      </c>
      <c r="I439" s="25">
        <v>4.97942</v>
      </c>
      <c r="J439" t="s" s="19">
        <v>3311</v>
      </c>
      <c r="K439" s="18">
        <v>12752</v>
      </c>
      <c r="L439" s="18">
        <v>6390</v>
      </c>
      <c r="M439" s="18">
        <v>17586</v>
      </c>
      <c r="N439" s="18">
        <v>8</v>
      </c>
      <c r="O439" s="18">
        <v>1</v>
      </c>
      <c r="P439" s="18">
        <v>3</v>
      </c>
      <c r="Q439" s="18">
        <v>0</v>
      </c>
      <c r="R439" s="18">
        <v>1</v>
      </c>
      <c r="S439" t="s" s="19">
        <v>43</v>
      </c>
      <c r="T439" s="18">
        <v>0</v>
      </c>
      <c r="U439" s="18">
        <v>0</v>
      </c>
      <c r="V439" s="18">
        <v>100000</v>
      </c>
      <c r="W439" t="s" s="19">
        <v>39</v>
      </c>
    </row>
    <row r="440" ht="20.05" customHeight="1">
      <c r="A440" t="s" s="16">
        <v>3306</v>
      </c>
      <c r="B440" t="s" s="17">
        <f>CONCATENATE($A440,C440,G440,S440,R440)</f>
        <v>3315</v>
      </c>
      <c r="C440" t="s" s="19">
        <v>37</v>
      </c>
      <c r="D440" s="18">
        <v>7</v>
      </c>
      <c r="E440" t="s" s="19">
        <v>3308</v>
      </c>
      <c r="F440" s="18">
        <v>1</v>
      </c>
      <c r="G440" s="18">
        <v>0</v>
      </c>
      <c r="H440" t="s" s="19">
        <v>80</v>
      </c>
      <c r="I440" s="25">
        <v>4.95071</v>
      </c>
      <c r="J440" t="s" s="19">
        <v>3311</v>
      </c>
      <c r="K440" s="18">
        <v>12752</v>
      </c>
      <c r="L440" s="18">
        <v>6390</v>
      </c>
      <c r="M440" s="18">
        <v>17586</v>
      </c>
      <c r="N440" s="18">
        <v>8</v>
      </c>
      <c r="O440" s="18">
        <v>1</v>
      </c>
      <c r="P440" s="18">
        <v>3</v>
      </c>
      <c r="Q440" s="18">
        <v>0</v>
      </c>
      <c r="R440" s="18">
        <v>1</v>
      </c>
      <c r="S440" t="s" s="19">
        <v>47</v>
      </c>
      <c r="T440" s="18">
        <v>0</v>
      </c>
      <c r="U440" s="18">
        <v>0</v>
      </c>
      <c r="V440" s="18">
        <v>100000</v>
      </c>
      <c r="W440" t="s" s="19">
        <v>39</v>
      </c>
    </row>
    <row r="441" ht="20.05" customHeight="1">
      <c r="A441" t="s" s="16">
        <v>3306</v>
      </c>
      <c r="B441" t="s" s="17">
        <f>CONCATENATE($A441,C441,G441,S441,R441)</f>
        <v>3316</v>
      </c>
      <c r="C441" t="s" s="19">
        <v>37</v>
      </c>
      <c r="D441" s="18">
        <v>7</v>
      </c>
      <c r="E441" t="s" s="19">
        <v>3308</v>
      </c>
      <c r="F441" s="18">
        <v>1</v>
      </c>
      <c r="G441" s="18">
        <v>0</v>
      </c>
      <c r="H441" t="s" s="19">
        <v>80</v>
      </c>
      <c r="I441" s="25">
        <v>4.9875</v>
      </c>
      <c r="J441" t="s" s="19">
        <v>3311</v>
      </c>
      <c r="K441" s="18">
        <v>12752</v>
      </c>
      <c r="L441" s="18">
        <v>6390</v>
      </c>
      <c r="M441" s="18">
        <v>17586</v>
      </c>
      <c r="N441" s="18">
        <v>8</v>
      </c>
      <c r="O441" s="18">
        <v>1</v>
      </c>
      <c r="P441" s="18">
        <v>3</v>
      </c>
      <c r="Q441" s="18">
        <v>0</v>
      </c>
      <c r="R441" s="18">
        <v>3</v>
      </c>
      <c r="S441" t="s" s="19">
        <v>38</v>
      </c>
      <c r="T441" s="18">
        <v>0</v>
      </c>
      <c r="U441" s="18">
        <v>0</v>
      </c>
      <c r="V441" s="18">
        <v>100000</v>
      </c>
      <c r="W441" t="s" s="19">
        <v>39</v>
      </c>
    </row>
    <row r="442" ht="20.05" customHeight="1">
      <c r="A442" t="s" s="16">
        <v>3306</v>
      </c>
      <c r="B442" t="s" s="17">
        <f>CONCATENATE($A442,C442,G442,S442,R442)</f>
        <v>3317</v>
      </c>
      <c r="C442" t="s" s="19">
        <v>37</v>
      </c>
      <c r="D442" s="18">
        <v>7</v>
      </c>
      <c r="E442" t="s" s="19">
        <v>3308</v>
      </c>
      <c r="F442" s="18">
        <v>1</v>
      </c>
      <c r="G442" s="18">
        <v>0</v>
      </c>
      <c r="H442" t="s" s="19">
        <v>80</v>
      </c>
      <c r="I442" s="25">
        <v>4.99597</v>
      </c>
      <c r="J442" t="s" s="19">
        <v>3311</v>
      </c>
      <c r="K442" s="18">
        <v>12752</v>
      </c>
      <c r="L442" s="18">
        <v>6390</v>
      </c>
      <c r="M442" s="18">
        <v>17586</v>
      </c>
      <c r="N442" s="18">
        <v>8</v>
      </c>
      <c r="O442" s="18">
        <v>1</v>
      </c>
      <c r="P442" s="18">
        <v>3</v>
      </c>
      <c r="Q442" s="18">
        <v>0</v>
      </c>
      <c r="R442" s="18">
        <v>3</v>
      </c>
      <c r="S442" t="s" s="19">
        <v>43</v>
      </c>
      <c r="T442" s="18">
        <v>0</v>
      </c>
      <c r="U442" s="18">
        <v>0</v>
      </c>
      <c r="V442" s="18">
        <v>100000</v>
      </c>
      <c r="W442" t="s" s="19">
        <v>39</v>
      </c>
    </row>
    <row r="443" ht="20.05" customHeight="1">
      <c r="A443" t="s" s="16">
        <v>3306</v>
      </c>
      <c r="B443" t="s" s="17">
        <f>CONCATENATE($A443,C443,G443,S443,R443)</f>
        <v>3318</v>
      </c>
      <c r="C443" t="s" s="19">
        <v>37</v>
      </c>
      <c r="D443" s="18">
        <v>7</v>
      </c>
      <c r="E443" t="s" s="19">
        <v>3308</v>
      </c>
      <c r="F443" s="18">
        <v>1</v>
      </c>
      <c r="G443" s="18">
        <v>0</v>
      </c>
      <c r="H443" t="s" s="19">
        <v>80</v>
      </c>
      <c r="I443" s="25">
        <v>4.94422</v>
      </c>
      <c r="J443" t="s" s="19">
        <v>3311</v>
      </c>
      <c r="K443" s="18">
        <v>12752</v>
      </c>
      <c r="L443" s="18">
        <v>6390</v>
      </c>
      <c r="M443" s="18">
        <v>17586</v>
      </c>
      <c r="N443" s="18">
        <v>8</v>
      </c>
      <c r="O443" s="18">
        <v>1</v>
      </c>
      <c r="P443" s="18">
        <v>3</v>
      </c>
      <c r="Q443" s="18">
        <v>0</v>
      </c>
      <c r="R443" s="18">
        <v>3</v>
      </c>
      <c r="S443" t="s" s="19">
        <v>47</v>
      </c>
      <c r="T443" s="18">
        <v>0</v>
      </c>
      <c r="U443" s="18">
        <v>0</v>
      </c>
      <c r="V443" s="18">
        <v>100000</v>
      </c>
      <c r="W443" t="s" s="19">
        <v>39</v>
      </c>
    </row>
    <row r="444" ht="20.05" customHeight="1">
      <c r="A444" t="s" s="16">
        <v>3306</v>
      </c>
      <c r="B444" t="s" s="17">
        <f>CONCATENATE($A444,C444,G444,S444,R444)</f>
        <v>3319</v>
      </c>
      <c r="C444" t="s" s="19">
        <v>37</v>
      </c>
      <c r="D444" s="18">
        <v>7</v>
      </c>
      <c r="E444" t="s" s="19">
        <v>3308</v>
      </c>
      <c r="F444" s="18">
        <v>1</v>
      </c>
      <c r="G444" s="18">
        <v>0</v>
      </c>
      <c r="H444" t="s" s="19">
        <v>80</v>
      </c>
      <c r="I444" s="25">
        <v>4.94209</v>
      </c>
      <c r="J444" t="s" s="19">
        <v>3311</v>
      </c>
      <c r="K444" s="18">
        <v>12752</v>
      </c>
      <c r="L444" s="18">
        <v>6390</v>
      </c>
      <c r="M444" s="18">
        <v>17586</v>
      </c>
      <c r="N444" s="18">
        <v>8</v>
      </c>
      <c r="O444" s="18">
        <v>1</v>
      </c>
      <c r="P444" s="18">
        <v>3</v>
      </c>
      <c r="Q444" s="18">
        <v>0</v>
      </c>
      <c r="R444" s="18">
        <v>5</v>
      </c>
      <c r="S444" t="s" s="19">
        <v>38</v>
      </c>
      <c r="T444" s="18">
        <v>0</v>
      </c>
      <c r="U444" s="18">
        <v>0</v>
      </c>
      <c r="V444" s="18">
        <v>100000</v>
      </c>
      <c r="W444" t="s" s="19">
        <v>39</v>
      </c>
    </row>
    <row r="445" ht="20.05" customHeight="1">
      <c r="A445" t="s" s="16">
        <v>3306</v>
      </c>
      <c r="B445" t="s" s="17">
        <f>CONCATENATE($A445,C445,G445,S445,R445)</f>
        <v>3320</v>
      </c>
      <c r="C445" t="s" s="19">
        <v>37</v>
      </c>
      <c r="D445" s="18">
        <v>7</v>
      </c>
      <c r="E445" t="s" s="19">
        <v>3308</v>
      </c>
      <c r="F445" s="18">
        <v>1</v>
      </c>
      <c r="G445" s="18">
        <v>0</v>
      </c>
      <c r="H445" t="s" s="19">
        <v>80</v>
      </c>
      <c r="I445" s="25">
        <v>4.94839</v>
      </c>
      <c r="J445" t="s" s="19">
        <v>3311</v>
      </c>
      <c r="K445" s="18">
        <v>12752</v>
      </c>
      <c r="L445" s="18">
        <v>6390</v>
      </c>
      <c r="M445" s="18">
        <v>17586</v>
      </c>
      <c r="N445" s="18">
        <v>8</v>
      </c>
      <c r="O445" s="18">
        <v>1</v>
      </c>
      <c r="P445" s="18">
        <v>3</v>
      </c>
      <c r="Q445" s="18">
        <v>0</v>
      </c>
      <c r="R445" s="18">
        <v>5</v>
      </c>
      <c r="S445" t="s" s="19">
        <v>43</v>
      </c>
      <c r="T445" s="18">
        <v>0</v>
      </c>
      <c r="U445" s="18">
        <v>0</v>
      </c>
      <c r="V445" s="18">
        <v>100000</v>
      </c>
      <c r="W445" t="s" s="19">
        <v>39</v>
      </c>
    </row>
    <row r="446" ht="20.05" customHeight="1">
      <c r="A446" t="s" s="16">
        <v>3306</v>
      </c>
      <c r="B446" t="s" s="17">
        <f>CONCATENATE($A446,C446,G446,S446,R446)</f>
        <v>3321</v>
      </c>
      <c r="C446" t="s" s="19">
        <v>37</v>
      </c>
      <c r="D446" s="18">
        <v>7</v>
      </c>
      <c r="E446" t="s" s="19">
        <v>3308</v>
      </c>
      <c r="F446" s="18">
        <v>1</v>
      </c>
      <c r="G446" s="18">
        <v>0</v>
      </c>
      <c r="H446" t="s" s="19">
        <v>80</v>
      </c>
      <c r="I446" s="25">
        <v>4.96652</v>
      </c>
      <c r="J446" t="s" s="19">
        <v>3311</v>
      </c>
      <c r="K446" s="18">
        <v>12752</v>
      </c>
      <c r="L446" s="18">
        <v>6390</v>
      </c>
      <c r="M446" s="18">
        <v>17586</v>
      </c>
      <c r="N446" s="18">
        <v>8</v>
      </c>
      <c r="O446" s="18">
        <v>1</v>
      </c>
      <c r="P446" s="18">
        <v>3</v>
      </c>
      <c r="Q446" s="18">
        <v>0</v>
      </c>
      <c r="R446" s="18">
        <v>5</v>
      </c>
      <c r="S446" t="s" s="19">
        <v>47</v>
      </c>
      <c r="T446" s="18">
        <v>0</v>
      </c>
      <c r="U446" s="18">
        <v>0</v>
      </c>
      <c r="V446" s="18">
        <v>100000</v>
      </c>
      <c r="W446" t="s" s="19">
        <v>39</v>
      </c>
    </row>
    <row r="447" ht="20.05" customHeight="1">
      <c r="A447" t="s" s="16">
        <v>3322</v>
      </c>
      <c r="B447" t="s" s="17">
        <f>CONCATENATE($A447,C447,G447,S447,R447)</f>
        <v>3323</v>
      </c>
      <c r="C447" t="s" s="19">
        <v>31</v>
      </c>
      <c r="D447" s="18">
        <v>7</v>
      </c>
      <c r="E447" t="s" s="19">
        <v>2860</v>
      </c>
      <c r="F447" s="18">
        <v>0</v>
      </c>
      <c r="G447" s="18">
        <v>0</v>
      </c>
      <c r="H447" t="s" s="19">
        <v>63</v>
      </c>
      <c r="I447" s="25">
        <v>1800.75</v>
      </c>
      <c r="J447" t="s" s="19">
        <v>3324</v>
      </c>
      <c r="K447" s="18">
        <v>22652</v>
      </c>
      <c r="L447" s="18">
        <v>11340</v>
      </c>
      <c r="M447" s="18">
        <v>34873</v>
      </c>
      <c r="N447" s="18">
        <v>8</v>
      </c>
      <c r="O447" s="18">
        <v>1</v>
      </c>
      <c r="P447" t="s" s="19">
        <v>35</v>
      </c>
      <c r="Q447" t="s" s="19">
        <v>35</v>
      </c>
      <c r="R447" t="s" s="19">
        <v>35</v>
      </c>
      <c r="S447" t="s" s="19">
        <v>35</v>
      </c>
      <c r="T447" t="s" s="19">
        <v>35</v>
      </c>
      <c r="U447" t="s" s="19">
        <v>35</v>
      </c>
      <c r="V447" t="s" s="19">
        <v>35</v>
      </c>
      <c r="W447" t="s" s="19">
        <v>35</v>
      </c>
    </row>
    <row r="448" ht="20.05" customHeight="1">
      <c r="A448" t="s" s="16">
        <v>3322</v>
      </c>
      <c r="B448" t="s" s="17">
        <f>CONCATENATE($A448,C448,G448,S448,R448)</f>
        <v>3325</v>
      </c>
      <c r="C448" t="s" s="19">
        <v>37</v>
      </c>
      <c r="D448" s="18">
        <v>7</v>
      </c>
      <c r="E448" t="s" s="19">
        <v>2860</v>
      </c>
      <c r="F448" s="18">
        <v>0</v>
      </c>
      <c r="G448" s="18">
        <v>1</v>
      </c>
      <c r="H448" t="s" s="19">
        <v>33</v>
      </c>
      <c r="I448" s="25">
        <v>132.393</v>
      </c>
      <c r="J448" t="s" s="19">
        <v>2736</v>
      </c>
      <c r="K448" s="18">
        <v>3868</v>
      </c>
      <c r="L448" s="18">
        <v>1948</v>
      </c>
      <c r="M448" s="18">
        <v>3851</v>
      </c>
      <c r="N448" s="18">
        <v>8</v>
      </c>
      <c r="O448" s="18">
        <v>1</v>
      </c>
      <c r="P448" s="18">
        <v>3</v>
      </c>
      <c r="Q448" s="18">
        <v>0</v>
      </c>
      <c r="R448" s="18">
        <v>3</v>
      </c>
      <c r="S448" t="s" s="19">
        <v>43</v>
      </c>
      <c r="T448" s="18">
        <v>0</v>
      </c>
      <c r="U448" s="18">
        <v>0</v>
      </c>
      <c r="V448" s="18">
        <v>100000</v>
      </c>
      <c r="W448" t="s" s="19">
        <v>55</v>
      </c>
    </row>
    <row r="449" ht="20.05" customHeight="1">
      <c r="A449" t="s" s="16">
        <v>3322</v>
      </c>
      <c r="B449" t="s" s="17">
        <f>CONCATENATE($A449,C449,G449,S449,R449)</f>
        <v>3326</v>
      </c>
      <c r="C449" t="s" s="19">
        <v>52</v>
      </c>
      <c r="D449" s="18">
        <v>7</v>
      </c>
      <c r="E449" t="s" s="19">
        <v>2860</v>
      </c>
      <c r="F449" s="18">
        <v>0</v>
      </c>
      <c r="G449" s="18">
        <v>1</v>
      </c>
      <c r="H449" t="s" s="19">
        <v>33</v>
      </c>
      <c r="I449" s="25">
        <v>124.336</v>
      </c>
      <c r="J449" t="s" s="19">
        <v>2736</v>
      </c>
      <c r="K449" s="18">
        <v>3868</v>
      </c>
      <c r="L449" s="18">
        <v>1948</v>
      </c>
      <c r="M449" s="18">
        <v>3859</v>
      </c>
      <c r="N449" s="18">
        <v>8</v>
      </c>
      <c r="O449" s="18">
        <v>1</v>
      </c>
      <c r="P449" t="s" s="19">
        <v>35</v>
      </c>
      <c r="Q449" t="s" s="19">
        <v>35</v>
      </c>
      <c r="R449" t="s" s="19">
        <v>35</v>
      </c>
      <c r="S449" t="s" s="19">
        <v>35</v>
      </c>
      <c r="T449" t="s" s="19">
        <v>35</v>
      </c>
      <c r="U449" t="s" s="19">
        <v>35</v>
      </c>
      <c r="V449" t="s" s="19">
        <v>35</v>
      </c>
      <c r="W449" t="s" s="19">
        <v>35</v>
      </c>
    </row>
    <row r="450" ht="20.05" customHeight="1">
      <c r="A450" t="s" s="16">
        <v>3322</v>
      </c>
      <c r="B450" t="s" s="17">
        <f>CONCATENATE($A450,C450,G450,S450,R450)</f>
        <v>3327</v>
      </c>
      <c r="C450" t="s" s="19">
        <v>37</v>
      </c>
      <c r="D450" s="18">
        <v>7</v>
      </c>
      <c r="E450" t="s" s="19">
        <v>2860</v>
      </c>
      <c r="F450" s="18">
        <v>0</v>
      </c>
      <c r="G450" s="18">
        <v>0</v>
      </c>
      <c r="H450" t="s" s="19">
        <v>80</v>
      </c>
      <c r="I450" s="25">
        <v>9.471640000000001</v>
      </c>
      <c r="J450" t="s" s="19">
        <v>3328</v>
      </c>
      <c r="K450" s="18">
        <v>11972</v>
      </c>
      <c r="L450" s="18">
        <v>6000</v>
      </c>
      <c r="M450" s="18">
        <v>16411</v>
      </c>
      <c r="N450" s="18">
        <v>8</v>
      </c>
      <c r="O450" s="18">
        <v>1</v>
      </c>
      <c r="P450" s="18">
        <v>3</v>
      </c>
      <c r="Q450" s="18">
        <v>0</v>
      </c>
      <c r="R450" s="18">
        <v>1</v>
      </c>
      <c r="S450" t="s" s="19">
        <v>38</v>
      </c>
      <c r="T450" s="18">
        <v>0</v>
      </c>
      <c r="U450" s="18">
        <v>0</v>
      </c>
      <c r="V450" s="18">
        <v>100000</v>
      </c>
      <c r="W450" t="s" s="19">
        <v>39</v>
      </c>
    </row>
    <row r="451" ht="20.05" customHeight="1">
      <c r="A451" t="s" s="16">
        <v>3322</v>
      </c>
      <c r="B451" t="s" s="17">
        <f>CONCATENATE($A451,C451,G451,S451,R451)</f>
        <v>3329</v>
      </c>
      <c r="C451" t="s" s="19">
        <v>37</v>
      </c>
      <c r="D451" s="18">
        <v>7</v>
      </c>
      <c r="E451" t="s" s="19">
        <v>2860</v>
      </c>
      <c r="F451" s="18">
        <v>0</v>
      </c>
      <c r="G451" s="18">
        <v>0</v>
      </c>
      <c r="H451" t="s" s="19">
        <v>80</v>
      </c>
      <c r="I451" s="25">
        <v>9.479850000000001</v>
      </c>
      <c r="J451" t="s" s="19">
        <v>3328</v>
      </c>
      <c r="K451" s="18">
        <v>11972</v>
      </c>
      <c r="L451" s="18">
        <v>6000</v>
      </c>
      <c r="M451" s="18">
        <v>16411</v>
      </c>
      <c r="N451" s="18">
        <v>8</v>
      </c>
      <c r="O451" s="18">
        <v>1</v>
      </c>
      <c r="P451" s="18">
        <v>3</v>
      </c>
      <c r="Q451" s="18">
        <v>0</v>
      </c>
      <c r="R451" s="18">
        <v>1</v>
      </c>
      <c r="S451" t="s" s="19">
        <v>43</v>
      </c>
      <c r="T451" s="18">
        <v>0</v>
      </c>
      <c r="U451" s="18">
        <v>0</v>
      </c>
      <c r="V451" s="18">
        <v>100000</v>
      </c>
      <c r="W451" t="s" s="19">
        <v>39</v>
      </c>
    </row>
    <row r="452" ht="20.05" customHeight="1">
      <c r="A452" t="s" s="16">
        <v>3322</v>
      </c>
      <c r="B452" t="s" s="17">
        <f>CONCATENATE($A452,C452,G452,S452,R452)</f>
        <v>3330</v>
      </c>
      <c r="C452" t="s" s="19">
        <v>37</v>
      </c>
      <c r="D452" s="18">
        <v>7</v>
      </c>
      <c r="E452" t="s" s="19">
        <v>2860</v>
      </c>
      <c r="F452" s="18">
        <v>0</v>
      </c>
      <c r="G452" s="18">
        <v>0</v>
      </c>
      <c r="H452" t="s" s="19">
        <v>80</v>
      </c>
      <c r="I452" s="25">
        <v>9.5337</v>
      </c>
      <c r="J452" t="s" s="19">
        <v>3328</v>
      </c>
      <c r="K452" s="18">
        <v>11972</v>
      </c>
      <c r="L452" s="18">
        <v>6000</v>
      </c>
      <c r="M452" s="18">
        <v>16411</v>
      </c>
      <c r="N452" s="18">
        <v>8</v>
      </c>
      <c r="O452" s="18">
        <v>1</v>
      </c>
      <c r="P452" s="18">
        <v>3</v>
      </c>
      <c r="Q452" s="18">
        <v>0</v>
      </c>
      <c r="R452" s="18">
        <v>1</v>
      </c>
      <c r="S452" t="s" s="19">
        <v>47</v>
      </c>
      <c r="T452" s="18">
        <v>0</v>
      </c>
      <c r="U452" s="18">
        <v>0</v>
      </c>
      <c r="V452" s="18">
        <v>100000</v>
      </c>
      <c r="W452" t="s" s="19">
        <v>39</v>
      </c>
    </row>
    <row r="453" ht="20.05" customHeight="1">
      <c r="A453" t="s" s="16">
        <v>3322</v>
      </c>
      <c r="B453" t="s" s="17">
        <f>CONCATENATE($A453,C453,G453,S453,R453)</f>
        <v>3331</v>
      </c>
      <c r="C453" t="s" s="19">
        <v>37</v>
      </c>
      <c r="D453" s="18">
        <v>7</v>
      </c>
      <c r="E453" t="s" s="19">
        <v>2860</v>
      </c>
      <c r="F453" s="18">
        <v>0</v>
      </c>
      <c r="G453" s="18">
        <v>0</v>
      </c>
      <c r="H453" t="s" s="19">
        <v>80</v>
      </c>
      <c r="I453" s="25">
        <v>9.58334</v>
      </c>
      <c r="J453" t="s" s="19">
        <v>3328</v>
      </c>
      <c r="K453" s="18">
        <v>11972</v>
      </c>
      <c r="L453" s="18">
        <v>6000</v>
      </c>
      <c r="M453" s="18">
        <v>16411</v>
      </c>
      <c r="N453" s="18">
        <v>8</v>
      </c>
      <c r="O453" s="18">
        <v>1</v>
      </c>
      <c r="P453" s="18">
        <v>3</v>
      </c>
      <c r="Q453" s="18">
        <v>0</v>
      </c>
      <c r="R453" s="18">
        <v>3</v>
      </c>
      <c r="S453" t="s" s="19">
        <v>38</v>
      </c>
      <c r="T453" s="18">
        <v>0</v>
      </c>
      <c r="U453" s="18">
        <v>0</v>
      </c>
      <c r="V453" s="18">
        <v>100000</v>
      </c>
      <c r="W453" t="s" s="19">
        <v>39</v>
      </c>
    </row>
    <row r="454" ht="20.05" customHeight="1">
      <c r="A454" t="s" s="16">
        <v>3322</v>
      </c>
      <c r="B454" t="s" s="17">
        <f>CONCATENATE($A454,C454,G454,S454,R454)</f>
        <v>3332</v>
      </c>
      <c r="C454" t="s" s="19">
        <v>37</v>
      </c>
      <c r="D454" s="18">
        <v>7</v>
      </c>
      <c r="E454" t="s" s="19">
        <v>2860</v>
      </c>
      <c r="F454" s="18">
        <v>0</v>
      </c>
      <c r="G454" s="18">
        <v>0</v>
      </c>
      <c r="H454" t="s" s="19">
        <v>80</v>
      </c>
      <c r="I454" s="25">
        <v>9.592599999999999</v>
      </c>
      <c r="J454" t="s" s="19">
        <v>3328</v>
      </c>
      <c r="K454" s="18">
        <v>11972</v>
      </c>
      <c r="L454" s="18">
        <v>6000</v>
      </c>
      <c r="M454" s="18">
        <v>16411</v>
      </c>
      <c r="N454" s="18">
        <v>8</v>
      </c>
      <c r="O454" s="18">
        <v>1</v>
      </c>
      <c r="P454" s="18">
        <v>3</v>
      </c>
      <c r="Q454" s="18">
        <v>0</v>
      </c>
      <c r="R454" s="18">
        <v>3</v>
      </c>
      <c r="S454" t="s" s="19">
        <v>43</v>
      </c>
      <c r="T454" s="18">
        <v>0</v>
      </c>
      <c r="U454" s="18">
        <v>0</v>
      </c>
      <c r="V454" s="18">
        <v>100000</v>
      </c>
      <c r="W454" t="s" s="19">
        <v>39</v>
      </c>
    </row>
    <row r="455" ht="20.05" customHeight="1">
      <c r="A455" t="s" s="16">
        <v>3322</v>
      </c>
      <c r="B455" t="s" s="17">
        <f>CONCATENATE($A455,C455,G455,S455,R455)</f>
        <v>3333</v>
      </c>
      <c r="C455" t="s" s="19">
        <v>37</v>
      </c>
      <c r="D455" s="18">
        <v>7</v>
      </c>
      <c r="E455" t="s" s="19">
        <v>2860</v>
      </c>
      <c r="F455" s="18">
        <v>0</v>
      </c>
      <c r="G455" s="18">
        <v>0</v>
      </c>
      <c r="H455" t="s" s="19">
        <v>80</v>
      </c>
      <c r="I455" s="25">
        <v>9.54731</v>
      </c>
      <c r="J455" t="s" s="19">
        <v>3328</v>
      </c>
      <c r="K455" s="18">
        <v>11972</v>
      </c>
      <c r="L455" s="18">
        <v>6000</v>
      </c>
      <c r="M455" s="18">
        <v>16411</v>
      </c>
      <c r="N455" s="18">
        <v>8</v>
      </c>
      <c r="O455" s="18">
        <v>1</v>
      </c>
      <c r="P455" s="18">
        <v>3</v>
      </c>
      <c r="Q455" s="18">
        <v>0</v>
      </c>
      <c r="R455" s="18">
        <v>3</v>
      </c>
      <c r="S455" t="s" s="19">
        <v>47</v>
      </c>
      <c r="T455" s="18">
        <v>0</v>
      </c>
      <c r="U455" s="18">
        <v>0</v>
      </c>
      <c r="V455" s="18">
        <v>100000</v>
      </c>
      <c r="W455" t="s" s="19">
        <v>39</v>
      </c>
    </row>
    <row r="456" ht="20.05" customHeight="1">
      <c r="A456" t="s" s="16">
        <v>3322</v>
      </c>
      <c r="B456" t="s" s="17">
        <f>CONCATENATE($A456,C456,G456,S456,R456)</f>
        <v>3334</v>
      </c>
      <c r="C456" t="s" s="19">
        <v>37</v>
      </c>
      <c r="D456" s="18">
        <v>7</v>
      </c>
      <c r="E456" t="s" s="19">
        <v>2860</v>
      </c>
      <c r="F456" s="18">
        <v>0</v>
      </c>
      <c r="G456" s="18">
        <v>0</v>
      </c>
      <c r="H456" t="s" s="19">
        <v>80</v>
      </c>
      <c r="I456" s="25">
        <v>9.504390000000001</v>
      </c>
      <c r="J456" t="s" s="19">
        <v>3328</v>
      </c>
      <c r="K456" s="18">
        <v>11972</v>
      </c>
      <c r="L456" s="18">
        <v>6000</v>
      </c>
      <c r="M456" s="18">
        <v>16411</v>
      </c>
      <c r="N456" s="18">
        <v>8</v>
      </c>
      <c r="O456" s="18">
        <v>1</v>
      </c>
      <c r="P456" s="18">
        <v>3</v>
      </c>
      <c r="Q456" s="18">
        <v>0</v>
      </c>
      <c r="R456" s="18">
        <v>5</v>
      </c>
      <c r="S456" t="s" s="19">
        <v>38</v>
      </c>
      <c r="T456" s="18">
        <v>0</v>
      </c>
      <c r="U456" s="18">
        <v>0</v>
      </c>
      <c r="V456" s="18">
        <v>100000</v>
      </c>
      <c r="W456" t="s" s="19">
        <v>39</v>
      </c>
    </row>
    <row r="457" ht="20.05" customHeight="1">
      <c r="A457" t="s" s="16">
        <v>3322</v>
      </c>
      <c r="B457" t="s" s="17">
        <f>CONCATENATE($A457,C457,G457,S457,R457)</f>
        <v>3335</v>
      </c>
      <c r="C457" t="s" s="19">
        <v>37</v>
      </c>
      <c r="D457" s="18">
        <v>7</v>
      </c>
      <c r="E457" t="s" s="19">
        <v>2860</v>
      </c>
      <c r="F457" s="18">
        <v>0</v>
      </c>
      <c r="G457" s="18">
        <v>0</v>
      </c>
      <c r="H457" t="s" s="19">
        <v>80</v>
      </c>
      <c r="I457" s="25">
        <v>9.506159999999999</v>
      </c>
      <c r="J457" t="s" s="19">
        <v>3328</v>
      </c>
      <c r="K457" s="18">
        <v>11972</v>
      </c>
      <c r="L457" s="18">
        <v>6000</v>
      </c>
      <c r="M457" s="18">
        <v>16411</v>
      </c>
      <c r="N457" s="18">
        <v>8</v>
      </c>
      <c r="O457" s="18">
        <v>1</v>
      </c>
      <c r="P457" s="18">
        <v>3</v>
      </c>
      <c r="Q457" s="18">
        <v>0</v>
      </c>
      <c r="R457" s="18">
        <v>5</v>
      </c>
      <c r="S457" t="s" s="19">
        <v>43</v>
      </c>
      <c r="T457" s="18">
        <v>0</v>
      </c>
      <c r="U457" s="18">
        <v>0</v>
      </c>
      <c r="V457" s="18">
        <v>100000</v>
      </c>
      <c r="W457" t="s" s="19">
        <v>39</v>
      </c>
    </row>
    <row r="458" ht="20.05" customHeight="1">
      <c r="A458" t="s" s="16">
        <v>3322</v>
      </c>
      <c r="B458" t="s" s="17">
        <f>CONCATENATE($A458,C458,G458,S458,R458)</f>
        <v>3336</v>
      </c>
      <c r="C458" t="s" s="19">
        <v>37</v>
      </c>
      <c r="D458" s="18">
        <v>7</v>
      </c>
      <c r="E458" t="s" s="19">
        <v>2860</v>
      </c>
      <c r="F458" s="18">
        <v>0</v>
      </c>
      <c r="G458" s="18">
        <v>0</v>
      </c>
      <c r="H458" t="s" s="19">
        <v>80</v>
      </c>
      <c r="I458" s="25">
        <v>9.561909999999999</v>
      </c>
      <c r="J458" t="s" s="19">
        <v>3328</v>
      </c>
      <c r="K458" s="18">
        <v>11972</v>
      </c>
      <c r="L458" s="18">
        <v>6000</v>
      </c>
      <c r="M458" s="18">
        <v>16411</v>
      </c>
      <c r="N458" s="18">
        <v>8</v>
      </c>
      <c r="O458" s="18">
        <v>1</v>
      </c>
      <c r="P458" s="18">
        <v>3</v>
      </c>
      <c r="Q458" s="18">
        <v>0</v>
      </c>
      <c r="R458" s="18">
        <v>5</v>
      </c>
      <c r="S458" t="s" s="19">
        <v>47</v>
      </c>
      <c r="T458" s="18">
        <v>0</v>
      </c>
      <c r="U458" s="18">
        <v>0</v>
      </c>
      <c r="V458" s="18">
        <v>100000</v>
      </c>
      <c r="W458" t="s" s="19">
        <v>39</v>
      </c>
    </row>
    <row r="459" ht="20.05" customHeight="1">
      <c r="A459" t="s" s="16">
        <v>3337</v>
      </c>
      <c r="B459" t="s" s="17">
        <f>CONCATENATE($A459,C459,G459,S459,R459)</f>
        <v>3338</v>
      </c>
      <c r="C459" t="s" s="19">
        <v>31</v>
      </c>
      <c r="D459" s="18">
        <v>7</v>
      </c>
      <c r="E459" t="s" s="19">
        <v>3339</v>
      </c>
      <c r="F459" s="18">
        <v>1</v>
      </c>
      <c r="G459" s="18">
        <v>0</v>
      </c>
      <c r="H459" t="s" s="19">
        <v>80</v>
      </c>
      <c r="I459" s="25">
        <v>328.722</v>
      </c>
      <c r="J459" t="s" s="19">
        <v>3340</v>
      </c>
      <c r="K459" s="18">
        <v>22092</v>
      </c>
      <c r="L459" s="18">
        <v>11060</v>
      </c>
      <c r="M459" s="18">
        <v>33371</v>
      </c>
      <c r="N459" s="18">
        <v>8</v>
      </c>
      <c r="O459" s="18">
        <v>1</v>
      </c>
      <c r="P459" t="s" s="19">
        <v>35</v>
      </c>
      <c r="Q459" t="s" s="19">
        <v>35</v>
      </c>
      <c r="R459" t="s" s="19">
        <v>35</v>
      </c>
      <c r="S459" t="s" s="19">
        <v>35</v>
      </c>
      <c r="T459" t="s" s="19">
        <v>35</v>
      </c>
      <c r="U459" t="s" s="19">
        <v>35</v>
      </c>
      <c r="V459" t="s" s="19">
        <v>35</v>
      </c>
      <c r="W459" t="s" s="19">
        <v>35</v>
      </c>
    </row>
    <row r="460" ht="20.05" customHeight="1">
      <c r="A460" t="s" s="16">
        <v>3337</v>
      </c>
      <c r="B460" t="s" s="17">
        <f>CONCATENATE($A460,C460,G460,S460,R460)</f>
        <v>3341</v>
      </c>
      <c r="C460" t="s" s="19">
        <v>37</v>
      </c>
      <c r="D460" s="18">
        <v>7</v>
      </c>
      <c r="E460" t="s" s="19">
        <v>3339</v>
      </c>
      <c r="F460" s="18">
        <v>0</v>
      </c>
      <c r="G460" s="18">
        <v>1</v>
      </c>
      <c r="H460" t="s" s="19">
        <v>63</v>
      </c>
      <c r="I460" s="25">
        <v>1800.69</v>
      </c>
      <c r="J460" t="s" s="19">
        <v>3342</v>
      </c>
      <c r="K460" s="18">
        <v>21553</v>
      </c>
      <c r="L460" s="18">
        <v>10801</v>
      </c>
      <c r="M460" s="18">
        <v>32383</v>
      </c>
      <c r="N460" s="18">
        <v>8</v>
      </c>
      <c r="O460" s="18">
        <v>1</v>
      </c>
      <c r="P460" s="18">
        <v>2</v>
      </c>
      <c r="Q460" s="18">
        <v>2</v>
      </c>
      <c r="R460" s="18">
        <v>3</v>
      </c>
      <c r="S460" t="s" s="19">
        <v>43</v>
      </c>
      <c r="T460" s="18">
        <v>0</v>
      </c>
      <c r="U460" s="18">
        <v>0</v>
      </c>
      <c r="V460" s="18">
        <v>100000</v>
      </c>
      <c r="W460" t="s" s="19">
        <v>55</v>
      </c>
    </row>
    <row r="461" ht="20.05" customHeight="1">
      <c r="A461" t="s" s="16">
        <v>3337</v>
      </c>
      <c r="B461" t="s" s="17">
        <f>CONCATENATE($A461,C461,G461,S461,R461)</f>
        <v>3343</v>
      </c>
      <c r="C461" t="s" s="19">
        <v>52</v>
      </c>
      <c r="D461" s="18">
        <v>7</v>
      </c>
      <c r="E461" t="s" s="19">
        <v>3339</v>
      </c>
      <c r="F461" s="18">
        <v>1</v>
      </c>
      <c r="G461" s="18">
        <v>1</v>
      </c>
      <c r="H461" t="s" s="19">
        <v>80</v>
      </c>
      <c r="I461" s="25">
        <v>26.2411</v>
      </c>
      <c r="J461" t="s" s="19">
        <v>2736</v>
      </c>
      <c r="K461" s="18">
        <v>3804</v>
      </c>
      <c r="L461" s="18">
        <v>1916</v>
      </c>
      <c r="M461" s="18">
        <v>3773</v>
      </c>
      <c r="N461" s="18">
        <v>8</v>
      </c>
      <c r="O461" s="18">
        <v>1</v>
      </c>
      <c r="P461" t="s" s="19">
        <v>35</v>
      </c>
      <c r="Q461" t="s" s="19">
        <v>35</v>
      </c>
      <c r="R461" t="s" s="19">
        <v>35</v>
      </c>
      <c r="S461" t="s" s="19">
        <v>35</v>
      </c>
      <c r="T461" t="s" s="19">
        <v>35</v>
      </c>
      <c r="U461" t="s" s="19">
        <v>35</v>
      </c>
      <c r="V461" t="s" s="19">
        <v>35</v>
      </c>
      <c r="W461" t="s" s="19">
        <v>35</v>
      </c>
    </row>
    <row r="462" ht="20.05" customHeight="1">
      <c r="A462" t="s" s="16">
        <v>3337</v>
      </c>
      <c r="B462" t="s" s="17">
        <f>CONCATENATE($A462,C462,G462,S462,R462)</f>
        <v>3344</v>
      </c>
      <c r="C462" t="s" s="19">
        <v>37</v>
      </c>
      <c r="D462" s="18">
        <v>7</v>
      </c>
      <c r="E462" t="s" s="19">
        <v>3339</v>
      </c>
      <c r="F462" s="18">
        <v>1</v>
      </c>
      <c r="G462" s="18">
        <v>0</v>
      </c>
      <c r="H462" t="s" s="19">
        <v>80</v>
      </c>
      <c r="I462" s="25">
        <v>23.727</v>
      </c>
      <c r="J462" t="s" s="19">
        <v>3342</v>
      </c>
      <c r="K462" s="18">
        <v>21532</v>
      </c>
      <c r="L462" s="18">
        <v>10780</v>
      </c>
      <c r="M462" s="18">
        <v>32315</v>
      </c>
      <c r="N462" s="18">
        <v>8</v>
      </c>
      <c r="O462" s="18">
        <v>1</v>
      </c>
      <c r="P462" s="18">
        <v>5</v>
      </c>
      <c r="Q462" s="18">
        <v>3</v>
      </c>
      <c r="R462" s="18">
        <v>1</v>
      </c>
      <c r="S462" t="s" s="19">
        <v>38</v>
      </c>
      <c r="T462" s="18">
        <v>0</v>
      </c>
      <c r="U462" s="18">
        <v>0</v>
      </c>
      <c r="V462" s="18">
        <v>100000</v>
      </c>
      <c r="W462" t="s" s="19">
        <v>39</v>
      </c>
    </row>
    <row r="463" ht="20.05" customHeight="1">
      <c r="A463" t="s" s="16">
        <v>3337</v>
      </c>
      <c r="B463" t="s" s="17">
        <f>CONCATENATE($A463,C463,G463,S463,R463)</f>
        <v>3345</v>
      </c>
      <c r="C463" t="s" s="19">
        <v>37</v>
      </c>
      <c r="D463" s="18">
        <v>7</v>
      </c>
      <c r="E463" t="s" s="19">
        <v>3339</v>
      </c>
      <c r="F463" s="18">
        <v>1</v>
      </c>
      <c r="G463" s="18">
        <v>0</v>
      </c>
      <c r="H463" t="s" s="19">
        <v>80</v>
      </c>
      <c r="I463" s="25">
        <v>36.6332</v>
      </c>
      <c r="J463" t="s" s="19">
        <v>2739</v>
      </c>
      <c r="K463" s="18">
        <v>17688</v>
      </c>
      <c r="L463" s="18">
        <v>8858</v>
      </c>
      <c r="M463" s="18">
        <v>25206</v>
      </c>
      <c r="N463" s="18">
        <v>8</v>
      </c>
      <c r="O463" s="18">
        <v>1</v>
      </c>
      <c r="P463" s="18">
        <v>3</v>
      </c>
      <c r="Q463" s="18">
        <v>1</v>
      </c>
      <c r="R463" s="18">
        <v>1</v>
      </c>
      <c r="S463" t="s" s="19">
        <v>43</v>
      </c>
      <c r="T463" s="18">
        <v>0</v>
      </c>
      <c r="U463" s="18">
        <v>0</v>
      </c>
      <c r="V463" s="18">
        <v>100000</v>
      </c>
      <c r="W463" t="s" s="19">
        <v>39</v>
      </c>
    </row>
    <row r="464" ht="20.05" customHeight="1">
      <c r="A464" t="s" s="16">
        <v>3337</v>
      </c>
      <c r="B464" t="s" s="17">
        <f>CONCATENATE($A464,C464,G464,S464,R464)</f>
        <v>3346</v>
      </c>
      <c r="C464" t="s" s="19">
        <v>37</v>
      </c>
      <c r="D464" s="18">
        <v>7</v>
      </c>
      <c r="E464" t="s" s="19">
        <v>3339</v>
      </c>
      <c r="F464" s="18">
        <v>1</v>
      </c>
      <c r="G464" s="18">
        <v>0</v>
      </c>
      <c r="H464" t="s" s="19">
        <v>80</v>
      </c>
      <c r="I464" s="25">
        <v>11.5892</v>
      </c>
      <c r="J464" t="s" s="19">
        <v>2739</v>
      </c>
      <c r="K464" s="18">
        <v>17688</v>
      </c>
      <c r="L464" s="18">
        <v>8858</v>
      </c>
      <c r="M464" s="18">
        <v>25166</v>
      </c>
      <c r="N464" s="18">
        <v>8</v>
      </c>
      <c r="O464" s="18">
        <v>1</v>
      </c>
      <c r="P464" s="18">
        <v>3</v>
      </c>
      <c r="Q464" s="18">
        <v>1</v>
      </c>
      <c r="R464" s="18">
        <v>1</v>
      </c>
      <c r="S464" t="s" s="19">
        <v>47</v>
      </c>
      <c r="T464" s="18">
        <v>0</v>
      </c>
      <c r="U464" s="18">
        <v>0</v>
      </c>
      <c r="V464" s="18">
        <v>100000</v>
      </c>
      <c r="W464" t="s" s="19">
        <v>39</v>
      </c>
    </row>
    <row r="465" ht="20.05" customHeight="1">
      <c r="A465" t="s" s="16">
        <v>3337</v>
      </c>
      <c r="B465" t="s" s="17">
        <f>CONCATENATE($A465,C465,G465,S465,R465)</f>
        <v>3347</v>
      </c>
      <c r="C465" t="s" s="19">
        <v>37</v>
      </c>
      <c r="D465" s="18">
        <v>7</v>
      </c>
      <c r="E465" t="s" s="19">
        <v>3339</v>
      </c>
      <c r="F465" s="18">
        <v>1</v>
      </c>
      <c r="G465" s="18">
        <v>0</v>
      </c>
      <c r="H465" t="s" s="19">
        <v>80</v>
      </c>
      <c r="I465" s="25">
        <v>22.8015</v>
      </c>
      <c r="J465" t="s" s="19">
        <v>3342</v>
      </c>
      <c r="K465" s="18">
        <v>21532</v>
      </c>
      <c r="L465" s="18">
        <v>10780</v>
      </c>
      <c r="M465" s="18">
        <v>32315</v>
      </c>
      <c r="N465" s="18">
        <v>8</v>
      </c>
      <c r="O465" s="18">
        <v>1</v>
      </c>
      <c r="P465" s="18">
        <v>3</v>
      </c>
      <c r="Q465" s="18">
        <v>1</v>
      </c>
      <c r="R465" s="18">
        <v>3</v>
      </c>
      <c r="S465" t="s" s="19">
        <v>38</v>
      </c>
      <c r="T465" s="18">
        <v>0</v>
      </c>
      <c r="U465" s="18">
        <v>0</v>
      </c>
      <c r="V465" s="18">
        <v>100000</v>
      </c>
      <c r="W465" t="s" s="19">
        <v>39</v>
      </c>
    </row>
    <row r="466" ht="20.05" customHeight="1">
      <c r="A466" t="s" s="16">
        <v>3337</v>
      </c>
      <c r="B466" t="s" s="17">
        <f>CONCATENATE($A466,C466,G466,S466,R466)</f>
        <v>3348</v>
      </c>
      <c r="C466" t="s" s="19">
        <v>37</v>
      </c>
      <c r="D466" s="18">
        <v>7</v>
      </c>
      <c r="E466" t="s" s="19">
        <v>3339</v>
      </c>
      <c r="F466" s="18">
        <v>1</v>
      </c>
      <c r="G466" s="18">
        <v>0</v>
      </c>
      <c r="H466" t="s" s="19">
        <v>80</v>
      </c>
      <c r="I466" s="25">
        <v>36.9061</v>
      </c>
      <c r="J466" t="s" s="19">
        <v>3342</v>
      </c>
      <c r="K466" s="18">
        <v>21532</v>
      </c>
      <c r="L466" s="18">
        <v>10780</v>
      </c>
      <c r="M466" s="18">
        <v>32341</v>
      </c>
      <c r="N466" s="18">
        <v>8</v>
      </c>
      <c r="O466" s="18">
        <v>1</v>
      </c>
      <c r="P466" s="18">
        <v>3</v>
      </c>
      <c r="Q466" s="18">
        <v>1</v>
      </c>
      <c r="R466" s="18">
        <v>3</v>
      </c>
      <c r="S466" t="s" s="19">
        <v>43</v>
      </c>
      <c r="T466" s="18">
        <v>0</v>
      </c>
      <c r="U466" s="18">
        <v>0</v>
      </c>
      <c r="V466" s="18">
        <v>100000</v>
      </c>
      <c r="W466" t="s" s="19">
        <v>39</v>
      </c>
    </row>
    <row r="467" ht="20.05" customHeight="1">
      <c r="A467" t="s" s="16">
        <v>3337</v>
      </c>
      <c r="B467" t="s" s="17">
        <f>CONCATENATE($A467,C467,G467,S467,R467)</f>
        <v>3349</v>
      </c>
      <c r="C467" t="s" s="19">
        <v>37</v>
      </c>
      <c r="D467" s="18">
        <v>7</v>
      </c>
      <c r="E467" t="s" s="19">
        <v>3339</v>
      </c>
      <c r="F467" s="18">
        <v>1</v>
      </c>
      <c r="G467" s="18">
        <v>0</v>
      </c>
      <c r="H467" t="s" s="19">
        <v>80</v>
      </c>
      <c r="I467" s="25">
        <v>168.196</v>
      </c>
      <c r="J467" t="s" s="19">
        <v>3342</v>
      </c>
      <c r="K467" s="18">
        <v>21532</v>
      </c>
      <c r="L467" s="18">
        <v>10780</v>
      </c>
      <c r="M467" s="18">
        <v>32317</v>
      </c>
      <c r="N467" s="18">
        <v>8</v>
      </c>
      <c r="O467" s="18">
        <v>1</v>
      </c>
      <c r="P467" s="18">
        <v>3</v>
      </c>
      <c r="Q467" s="18">
        <v>1</v>
      </c>
      <c r="R467" s="18">
        <v>3</v>
      </c>
      <c r="S467" t="s" s="19">
        <v>47</v>
      </c>
      <c r="T467" s="18">
        <v>0</v>
      </c>
      <c r="U467" s="18">
        <v>0</v>
      </c>
      <c r="V467" s="18">
        <v>100000</v>
      </c>
      <c r="W467" t="s" s="19">
        <v>39</v>
      </c>
    </row>
    <row r="468" ht="20.05" customHeight="1">
      <c r="A468" t="s" s="16">
        <v>3337</v>
      </c>
      <c r="B468" t="s" s="17">
        <f>CONCATENATE($A468,C468,G468,S468,R468)</f>
        <v>3350</v>
      </c>
      <c r="C468" t="s" s="19">
        <v>37</v>
      </c>
      <c r="D468" s="18">
        <v>7</v>
      </c>
      <c r="E468" t="s" s="19">
        <v>3339</v>
      </c>
      <c r="F468" s="18">
        <v>1</v>
      </c>
      <c r="G468" s="18">
        <v>0</v>
      </c>
      <c r="H468" t="s" s="19">
        <v>80</v>
      </c>
      <c r="I468" s="25">
        <v>151.032</v>
      </c>
      <c r="J468" t="s" s="19">
        <v>3340</v>
      </c>
      <c r="K468" s="18">
        <v>22092</v>
      </c>
      <c r="L468" s="18">
        <v>11060</v>
      </c>
      <c r="M468" s="18">
        <v>33371</v>
      </c>
      <c r="N468" s="18">
        <v>8</v>
      </c>
      <c r="O468" s="18">
        <v>1</v>
      </c>
      <c r="P468" s="18">
        <v>3</v>
      </c>
      <c r="Q468" s="18">
        <v>1</v>
      </c>
      <c r="R468" s="18">
        <v>5</v>
      </c>
      <c r="S468" t="s" s="19">
        <v>38</v>
      </c>
      <c r="T468" s="18">
        <v>0</v>
      </c>
      <c r="U468" s="18">
        <v>0</v>
      </c>
      <c r="V468" s="18">
        <v>100000</v>
      </c>
      <c r="W468" t="s" s="19">
        <v>39</v>
      </c>
    </row>
    <row r="469" ht="20.05" customHeight="1">
      <c r="A469" t="s" s="16">
        <v>3337</v>
      </c>
      <c r="B469" t="s" s="17">
        <f>CONCATENATE($A469,C469,G469,S469,R469)</f>
        <v>3351</v>
      </c>
      <c r="C469" t="s" s="19">
        <v>37</v>
      </c>
      <c r="D469" s="18">
        <v>7</v>
      </c>
      <c r="E469" t="s" s="19">
        <v>3339</v>
      </c>
      <c r="F469" s="18">
        <v>1</v>
      </c>
      <c r="G469" s="18">
        <v>0</v>
      </c>
      <c r="H469" t="s" s="19">
        <v>80</v>
      </c>
      <c r="I469" s="25">
        <v>1190.55</v>
      </c>
      <c r="J469" t="s" s="19">
        <v>3340</v>
      </c>
      <c r="K469" s="18">
        <v>22092</v>
      </c>
      <c r="L469" s="18">
        <v>11060</v>
      </c>
      <c r="M469" s="18">
        <v>33371</v>
      </c>
      <c r="N469" s="18">
        <v>8</v>
      </c>
      <c r="O469" s="18">
        <v>1</v>
      </c>
      <c r="P469" s="18">
        <v>3</v>
      </c>
      <c r="Q469" s="18">
        <v>1</v>
      </c>
      <c r="R469" s="18">
        <v>5</v>
      </c>
      <c r="S469" t="s" s="19">
        <v>43</v>
      </c>
      <c r="T469" s="18">
        <v>0</v>
      </c>
      <c r="U469" s="18">
        <v>0</v>
      </c>
      <c r="V469" s="18">
        <v>100000</v>
      </c>
      <c r="W469" t="s" s="19">
        <v>39</v>
      </c>
    </row>
    <row r="470" ht="20.05" customHeight="1">
      <c r="A470" t="s" s="16">
        <v>3337</v>
      </c>
      <c r="B470" t="s" s="17">
        <f>CONCATENATE($A470,C470,G470,S470,R470)</f>
        <v>3352</v>
      </c>
      <c r="C470" t="s" s="19">
        <v>37</v>
      </c>
      <c r="D470" s="18">
        <v>7</v>
      </c>
      <c r="E470" t="s" s="19">
        <v>3339</v>
      </c>
      <c r="F470" s="18">
        <v>1</v>
      </c>
      <c r="G470" s="18">
        <v>0</v>
      </c>
      <c r="H470" t="s" s="19">
        <v>80</v>
      </c>
      <c r="I470" s="25">
        <v>4.98321</v>
      </c>
      <c r="J470" t="s" s="19">
        <v>3340</v>
      </c>
      <c r="K470" s="18">
        <v>22092</v>
      </c>
      <c r="L470" s="18">
        <v>11060</v>
      </c>
      <c r="M470" s="18">
        <v>33371</v>
      </c>
      <c r="N470" s="18">
        <v>8</v>
      </c>
      <c r="O470" s="18">
        <v>1</v>
      </c>
      <c r="P470" s="18">
        <v>3</v>
      </c>
      <c r="Q470" s="18">
        <v>1</v>
      </c>
      <c r="R470" s="18">
        <v>5</v>
      </c>
      <c r="S470" t="s" s="19">
        <v>47</v>
      </c>
      <c r="T470" s="18">
        <v>0</v>
      </c>
      <c r="U470" s="18">
        <v>0</v>
      </c>
      <c r="V470" s="18">
        <v>100000</v>
      </c>
      <c r="W470" t="s" s="19">
        <v>39</v>
      </c>
    </row>
    <row r="471" ht="20.05" customHeight="1">
      <c r="A471" t="s" s="16">
        <v>3353</v>
      </c>
      <c r="B471" t="s" s="17">
        <f>CONCATENATE($A471,C471,G471,S471,R471)</f>
        <v>3354</v>
      </c>
      <c r="C471" t="s" s="19">
        <v>31</v>
      </c>
      <c r="D471" s="18">
        <v>7</v>
      </c>
      <c r="E471" t="s" s="19">
        <v>3355</v>
      </c>
      <c r="F471" s="18">
        <v>1</v>
      </c>
      <c r="G471" s="18">
        <v>0</v>
      </c>
      <c r="H471" t="s" s="19">
        <v>80</v>
      </c>
      <c r="I471" s="25">
        <v>62.386</v>
      </c>
      <c r="J471" t="s" s="19">
        <v>3356</v>
      </c>
      <c r="K471" s="18">
        <v>20820</v>
      </c>
      <c r="L471" s="18">
        <v>10424</v>
      </c>
      <c r="M471" s="18">
        <v>31141</v>
      </c>
      <c r="N471" s="18">
        <v>8</v>
      </c>
      <c r="O471" s="18">
        <v>1</v>
      </c>
      <c r="P471" t="s" s="19">
        <v>35</v>
      </c>
      <c r="Q471" t="s" s="19">
        <v>35</v>
      </c>
      <c r="R471" t="s" s="19">
        <v>35</v>
      </c>
      <c r="S471" t="s" s="19">
        <v>35</v>
      </c>
      <c r="T471" t="s" s="19">
        <v>35</v>
      </c>
      <c r="U471" t="s" s="19">
        <v>35</v>
      </c>
      <c r="V471" t="s" s="19">
        <v>35</v>
      </c>
      <c r="W471" t="s" s="19">
        <v>35</v>
      </c>
    </row>
    <row r="472" ht="20.05" customHeight="1">
      <c r="A472" t="s" s="16">
        <v>3353</v>
      </c>
      <c r="B472" t="s" s="17">
        <f>CONCATENATE($A472,C472,G472,S472,R472)</f>
        <v>3357</v>
      </c>
      <c r="C472" t="s" s="19">
        <v>37</v>
      </c>
      <c r="D472" s="18">
        <v>7</v>
      </c>
      <c r="E472" t="s" s="19">
        <v>3355</v>
      </c>
      <c r="F472" s="18">
        <v>1</v>
      </c>
      <c r="G472" s="18">
        <v>1</v>
      </c>
      <c r="H472" t="s" s="19">
        <v>80</v>
      </c>
      <c r="I472" s="25">
        <v>0.120748</v>
      </c>
      <c r="J472" t="s" s="19">
        <v>2736</v>
      </c>
      <c r="K472" s="18">
        <v>3679</v>
      </c>
      <c r="L472" s="18">
        <v>1857</v>
      </c>
      <c r="M472" s="18">
        <v>3642</v>
      </c>
      <c r="N472" s="18">
        <v>8</v>
      </c>
      <c r="O472" s="18">
        <v>1</v>
      </c>
      <c r="P472" s="18">
        <v>2</v>
      </c>
      <c r="Q472" s="18">
        <v>0</v>
      </c>
      <c r="R472" s="18">
        <v>3</v>
      </c>
      <c r="S472" t="s" s="19">
        <v>43</v>
      </c>
      <c r="T472" s="18">
        <v>0</v>
      </c>
      <c r="U472" s="18">
        <v>0</v>
      </c>
      <c r="V472" s="18">
        <v>100000</v>
      </c>
      <c r="W472" t="s" s="19">
        <v>55</v>
      </c>
    </row>
    <row r="473" ht="20.05" customHeight="1">
      <c r="A473" t="s" s="16">
        <v>3353</v>
      </c>
      <c r="B473" t="s" s="17">
        <f>CONCATENATE($A473,C473,G473,S473,R473)</f>
        <v>3358</v>
      </c>
      <c r="C473" t="s" s="19">
        <v>52</v>
      </c>
      <c r="D473" s="18">
        <v>7</v>
      </c>
      <c r="E473" t="s" s="19">
        <v>3355</v>
      </c>
      <c r="F473" s="18">
        <v>1</v>
      </c>
      <c r="G473" s="18">
        <v>1</v>
      </c>
      <c r="H473" t="s" s="19">
        <v>80</v>
      </c>
      <c r="I473" s="25">
        <v>38.4866</v>
      </c>
      <c r="J473" t="s" s="19">
        <v>2736</v>
      </c>
      <c r="K473" s="18">
        <v>3672</v>
      </c>
      <c r="L473" s="18">
        <v>1850</v>
      </c>
      <c r="M473" s="18">
        <v>3598</v>
      </c>
      <c r="N473" s="18">
        <v>8</v>
      </c>
      <c r="O473" s="18">
        <v>1</v>
      </c>
      <c r="P473" t="s" s="19">
        <v>35</v>
      </c>
      <c r="Q473" t="s" s="19">
        <v>35</v>
      </c>
      <c r="R473" t="s" s="19">
        <v>35</v>
      </c>
      <c r="S473" t="s" s="19">
        <v>35</v>
      </c>
      <c r="T473" t="s" s="19">
        <v>35</v>
      </c>
      <c r="U473" t="s" s="19">
        <v>35</v>
      </c>
      <c r="V473" t="s" s="19">
        <v>35</v>
      </c>
      <c r="W473" t="s" s="19">
        <v>35</v>
      </c>
    </row>
    <row r="474" ht="20.05" customHeight="1">
      <c r="A474" t="s" s="16">
        <v>3353</v>
      </c>
      <c r="B474" t="s" s="17">
        <f>CONCATENATE($A474,C474,G474,S474,R474)</f>
        <v>3359</v>
      </c>
      <c r="C474" t="s" s="19">
        <v>37</v>
      </c>
      <c r="D474" s="18">
        <v>7</v>
      </c>
      <c r="E474" t="s" s="19">
        <v>3355</v>
      </c>
      <c r="F474" s="18">
        <v>1</v>
      </c>
      <c r="G474" s="18">
        <v>0</v>
      </c>
      <c r="H474" t="s" s="19">
        <v>80</v>
      </c>
      <c r="I474" s="25">
        <v>0.123891</v>
      </c>
      <c r="J474" t="s" s="19">
        <v>2736</v>
      </c>
      <c r="K474" s="18">
        <v>3672</v>
      </c>
      <c r="L474" s="18">
        <v>1850</v>
      </c>
      <c r="M474" s="18">
        <v>3628</v>
      </c>
      <c r="N474" s="18">
        <v>8</v>
      </c>
      <c r="O474" s="18">
        <v>1</v>
      </c>
      <c r="P474" s="18">
        <v>2</v>
      </c>
      <c r="Q474" s="18">
        <v>0</v>
      </c>
      <c r="R474" s="18">
        <v>1</v>
      </c>
      <c r="S474" t="s" s="19">
        <v>38</v>
      </c>
      <c r="T474" s="18">
        <v>0</v>
      </c>
      <c r="U474" s="18">
        <v>0</v>
      </c>
      <c r="V474" s="18">
        <v>100000</v>
      </c>
      <c r="W474" t="s" s="19">
        <v>39</v>
      </c>
    </row>
    <row r="475" ht="20.05" customHeight="1">
      <c r="A475" t="s" s="16">
        <v>3353</v>
      </c>
      <c r="B475" t="s" s="17">
        <f>CONCATENATE($A475,C475,G475,S475,R475)</f>
        <v>3360</v>
      </c>
      <c r="C475" t="s" s="19">
        <v>37</v>
      </c>
      <c r="D475" s="18">
        <v>7</v>
      </c>
      <c r="E475" t="s" s="19">
        <v>3355</v>
      </c>
      <c r="F475" s="18">
        <v>1</v>
      </c>
      <c r="G475" s="18">
        <v>0</v>
      </c>
      <c r="H475" t="s" s="19">
        <v>80</v>
      </c>
      <c r="I475" s="25">
        <v>0.123761</v>
      </c>
      <c r="J475" t="s" s="19">
        <v>2736</v>
      </c>
      <c r="K475" s="18">
        <v>3672</v>
      </c>
      <c r="L475" s="18">
        <v>1850</v>
      </c>
      <c r="M475" s="18">
        <v>3628</v>
      </c>
      <c r="N475" s="18">
        <v>8</v>
      </c>
      <c r="O475" s="18">
        <v>1</v>
      </c>
      <c r="P475" s="18">
        <v>2</v>
      </c>
      <c r="Q475" s="18">
        <v>0</v>
      </c>
      <c r="R475" s="18">
        <v>1</v>
      </c>
      <c r="S475" t="s" s="19">
        <v>43</v>
      </c>
      <c r="T475" s="18">
        <v>0</v>
      </c>
      <c r="U475" s="18">
        <v>0</v>
      </c>
      <c r="V475" s="18">
        <v>100000</v>
      </c>
      <c r="W475" t="s" s="19">
        <v>39</v>
      </c>
    </row>
    <row r="476" ht="20.05" customHeight="1">
      <c r="A476" t="s" s="16">
        <v>3353</v>
      </c>
      <c r="B476" t="s" s="17">
        <f>CONCATENATE($A476,C476,G476,S476,R476)</f>
        <v>3361</v>
      </c>
      <c r="C476" t="s" s="19">
        <v>37</v>
      </c>
      <c r="D476" s="18">
        <v>7</v>
      </c>
      <c r="E476" t="s" s="19">
        <v>3355</v>
      </c>
      <c r="F476" s="18">
        <v>1</v>
      </c>
      <c r="G476" s="18">
        <v>0</v>
      </c>
      <c r="H476" t="s" s="19">
        <v>80</v>
      </c>
      <c r="I476" s="25">
        <v>0.125058</v>
      </c>
      <c r="J476" t="s" s="19">
        <v>2736</v>
      </c>
      <c r="K476" s="18">
        <v>3672</v>
      </c>
      <c r="L476" s="18">
        <v>1850</v>
      </c>
      <c r="M476" s="18">
        <v>3628</v>
      </c>
      <c r="N476" s="18">
        <v>8</v>
      </c>
      <c r="O476" s="18">
        <v>1</v>
      </c>
      <c r="P476" s="18">
        <v>2</v>
      </c>
      <c r="Q476" s="18">
        <v>0</v>
      </c>
      <c r="R476" s="18">
        <v>1</v>
      </c>
      <c r="S476" t="s" s="19">
        <v>47</v>
      </c>
      <c r="T476" s="18">
        <v>0</v>
      </c>
      <c r="U476" s="18">
        <v>0</v>
      </c>
      <c r="V476" s="18">
        <v>100000</v>
      </c>
      <c r="W476" t="s" s="19">
        <v>39</v>
      </c>
    </row>
    <row r="477" ht="20.05" customHeight="1">
      <c r="A477" t="s" s="16">
        <v>3353</v>
      </c>
      <c r="B477" t="s" s="17">
        <f>CONCATENATE($A477,C477,G477,S477,R477)</f>
        <v>3362</v>
      </c>
      <c r="C477" t="s" s="19">
        <v>37</v>
      </c>
      <c r="D477" s="18">
        <v>7</v>
      </c>
      <c r="E477" t="s" s="19">
        <v>3355</v>
      </c>
      <c r="F477" s="18">
        <v>1</v>
      </c>
      <c r="G477" s="18">
        <v>0</v>
      </c>
      <c r="H477" t="s" s="19">
        <v>80</v>
      </c>
      <c r="I477" s="25">
        <v>0.125679</v>
      </c>
      <c r="J477" t="s" s="19">
        <v>2736</v>
      </c>
      <c r="K477" s="18">
        <v>3672</v>
      </c>
      <c r="L477" s="18">
        <v>1850</v>
      </c>
      <c r="M477" s="18">
        <v>3628</v>
      </c>
      <c r="N477" s="18">
        <v>8</v>
      </c>
      <c r="O477" s="18">
        <v>1</v>
      </c>
      <c r="P477" s="18">
        <v>2</v>
      </c>
      <c r="Q477" s="18">
        <v>0</v>
      </c>
      <c r="R477" s="18">
        <v>3</v>
      </c>
      <c r="S477" t="s" s="19">
        <v>38</v>
      </c>
      <c r="T477" s="18">
        <v>0</v>
      </c>
      <c r="U477" s="18">
        <v>0</v>
      </c>
      <c r="V477" s="18">
        <v>100000</v>
      </c>
      <c r="W477" t="s" s="19">
        <v>39</v>
      </c>
    </row>
    <row r="478" ht="20.05" customHeight="1">
      <c r="A478" t="s" s="16">
        <v>3353</v>
      </c>
      <c r="B478" t="s" s="17">
        <f>CONCATENATE($A478,C478,G478,S478,R478)</f>
        <v>3363</v>
      </c>
      <c r="C478" t="s" s="19">
        <v>37</v>
      </c>
      <c r="D478" s="18">
        <v>7</v>
      </c>
      <c r="E478" t="s" s="19">
        <v>3355</v>
      </c>
      <c r="F478" s="18">
        <v>1</v>
      </c>
      <c r="G478" s="18">
        <v>0</v>
      </c>
      <c r="H478" t="s" s="19">
        <v>80</v>
      </c>
      <c r="I478" s="25">
        <v>0.124228</v>
      </c>
      <c r="J478" t="s" s="19">
        <v>2736</v>
      </c>
      <c r="K478" s="18">
        <v>3672</v>
      </c>
      <c r="L478" s="18">
        <v>1850</v>
      </c>
      <c r="M478" s="18">
        <v>3628</v>
      </c>
      <c r="N478" s="18">
        <v>8</v>
      </c>
      <c r="O478" s="18">
        <v>1</v>
      </c>
      <c r="P478" s="18">
        <v>2</v>
      </c>
      <c r="Q478" s="18">
        <v>0</v>
      </c>
      <c r="R478" s="18">
        <v>3</v>
      </c>
      <c r="S478" t="s" s="19">
        <v>43</v>
      </c>
      <c r="T478" s="18">
        <v>0</v>
      </c>
      <c r="U478" s="18">
        <v>0</v>
      </c>
      <c r="V478" s="18">
        <v>100000</v>
      </c>
      <c r="W478" t="s" s="19">
        <v>39</v>
      </c>
    </row>
    <row r="479" ht="20.05" customHeight="1">
      <c r="A479" t="s" s="16">
        <v>3353</v>
      </c>
      <c r="B479" t="s" s="17">
        <f>CONCATENATE($A479,C479,G479,S479,R479)</f>
        <v>3364</v>
      </c>
      <c r="C479" t="s" s="19">
        <v>37</v>
      </c>
      <c r="D479" s="18">
        <v>7</v>
      </c>
      <c r="E479" t="s" s="19">
        <v>3355</v>
      </c>
      <c r="F479" s="18">
        <v>1</v>
      </c>
      <c r="G479" s="18">
        <v>0</v>
      </c>
      <c r="H479" t="s" s="19">
        <v>80</v>
      </c>
      <c r="I479" s="25">
        <v>0.126665</v>
      </c>
      <c r="J479" t="s" s="19">
        <v>2736</v>
      </c>
      <c r="K479" s="18">
        <v>3672</v>
      </c>
      <c r="L479" s="18">
        <v>1850</v>
      </c>
      <c r="M479" s="18">
        <v>3628</v>
      </c>
      <c r="N479" s="18">
        <v>8</v>
      </c>
      <c r="O479" s="18">
        <v>1</v>
      </c>
      <c r="P479" s="18">
        <v>2</v>
      </c>
      <c r="Q479" s="18">
        <v>0</v>
      </c>
      <c r="R479" s="18">
        <v>3</v>
      </c>
      <c r="S479" t="s" s="19">
        <v>47</v>
      </c>
      <c r="T479" s="18">
        <v>0</v>
      </c>
      <c r="U479" s="18">
        <v>0</v>
      </c>
      <c r="V479" s="18">
        <v>100000</v>
      </c>
      <c r="W479" t="s" s="19">
        <v>39</v>
      </c>
    </row>
    <row r="480" ht="20.05" customHeight="1">
      <c r="A480" t="s" s="16">
        <v>3353</v>
      </c>
      <c r="B480" t="s" s="17">
        <f>CONCATENATE($A480,C480,G480,S480,R480)</f>
        <v>3365</v>
      </c>
      <c r="C480" t="s" s="19">
        <v>37</v>
      </c>
      <c r="D480" s="18">
        <v>7</v>
      </c>
      <c r="E480" t="s" s="19">
        <v>3355</v>
      </c>
      <c r="F480" s="18">
        <v>1</v>
      </c>
      <c r="G480" s="18">
        <v>0</v>
      </c>
      <c r="H480" t="s" s="19">
        <v>80</v>
      </c>
      <c r="I480" s="25">
        <v>0.124043</v>
      </c>
      <c r="J480" t="s" s="19">
        <v>2736</v>
      </c>
      <c r="K480" s="18">
        <v>3672</v>
      </c>
      <c r="L480" s="18">
        <v>1850</v>
      </c>
      <c r="M480" s="18">
        <v>3628</v>
      </c>
      <c r="N480" s="18">
        <v>8</v>
      </c>
      <c r="O480" s="18">
        <v>1</v>
      </c>
      <c r="P480" s="18">
        <v>2</v>
      </c>
      <c r="Q480" s="18">
        <v>0</v>
      </c>
      <c r="R480" s="18">
        <v>5</v>
      </c>
      <c r="S480" t="s" s="19">
        <v>38</v>
      </c>
      <c r="T480" s="18">
        <v>0</v>
      </c>
      <c r="U480" s="18">
        <v>0</v>
      </c>
      <c r="V480" s="18">
        <v>100000</v>
      </c>
      <c r="W480" t="s" s="19">
        <v>39</v>
      </c>
    </row>
    <row r="481" ht="20.05" customHeight="1">
      <c r="A481" t="s" s="16">
        <v>3353</v>
      </c>
      <c r="B481" t="s" s="17">
        <f>CONCATENATE($A481,C481,G481,S481,R481)</f>
        <v>3366</v>
      </c>
      <c r="C481" t="s" s="19">
        <v>37</v>
      </c>
      <c r="D481" s="18">
        <v>7</v>
      </c>
      <c r="E481" t="s" s="19">
        <v>3355</v>
      </c>
      <c r="F481" s="18">
        <v>1</v>
      </c>
      <c r="G481" s="18">
        <v>0</v>
      </c>
      <c r="H481" t="s" s="19">
        <v>80</v>
      </c>
      <c r="I481" s="25">
        <v>0.123627</v>
      </c>
      <c r="J481" t="s" s="19">
        <v>2736</v>
      </c>
      <c r="K481" s="18">
        <v>3672</v>
      </c>
      <c r="L481" s="18">
        <v>1850</v>
      </c>
      <c r="M481" s="18">
        <v>3628</v>
      </c>
      <c r="N481" s="18">
        <v>8</v>
      </c>
      <c r="O481" s="18">
        <v>1</v>
      </c>
      <c r="P481" s="18">
        <v>2</v>
      </c>
      <c r="Q481" s="18">
        <v>0</v>
      </c>
      <c r="R481" s="18">
        <v>5</v>
      </c>
      <c r="S481" t="s" s="19">
        <v>43</v>
      </c>
      <c r="T481" s="18">
        <v>0</v>
      </c>
      <c r="U481" s="18">
        <v>0</v>
      </c>
      <c r="V481" s="18">
        <v>100000</v>
      </c>
      <c r="W481" t="s" s="19">
        <v>39</v>
      </c>
    </row>
    <row r="482" ht="20.05" customHeight="1">
      <c r="A482" t="s" s="16">
        <v>3353</v>
      </c>
      <c r="B482" t="s" s="17">
        <f>CONCATENATE($A482,C482,G482,S482,R482)</f>
        <v>3367</v>
      </c>
      <c r="C482" t="s" s="19">
        <v>37</v>
      </c>
      <c r="D482" s="18">
        <v>7</v>
      </c>
      <c r="E482" t="s" s="19">
        <v>3355</v>
      </c>
      <c r="F482" s="18">
        <v>1</v>
      </c>
      <c r="G482" s="18">
        <v>0</v>
      </c>
      <c r="H482" t="s" s="19">
        <v>80</v>
      </c>
      <c r="I482" s="25">
        <v>0.124602</v>
      </c>
      <c r="J482" t="s" s="19">
        <v>2736</v>
      </c>
      <c r="K482" s="18">
        <v>3672</v>
      </c>
      <c r="L482" s="18">
        <v>1850</v>
      </c>
      <c r="M482" s="18">
        <v>3628</v>
      </c>
      <c r="N482" s="18">
        <v>8</v>
      </c>
      <c r="O482" s="18">
        <v>1</v>
      </c>
      <c r="P482" s="18">
        <v>2</v>
      </c>
      <c r="Q482" s="18">
        <v>0</v>
      </c>
      <c r="R482" s="18">
        <v>5</v>
      </c>
      <c r="S482" t="s" s="19">
        <v>47</v>
      </c>
      <c r="T482" s="18">
        <v>0</v>
      </c>
      <c r="U482" s="18">
        <v>0</v>
      </c>
      <c r="V482" s="18">
        <v>100000</v>
      </c>
      <c r="W482" t="s" s="19">
        <v>39</v>
      </c>
    </row>
    <row r="483" ht="20.05" customHeight="1">
      <c r="A483" t="s" s="16">
        <v>3368</v>
      </c>
      <c r="B483" t="s" s="17">
        <f>CONCATENATE($A483,C483,G483,S483,R483)</f>
        <v>3369</v>
      </c>
      <c r="C483" t="s" s="19">
        <v>31</v>
      </c>
      <c r="D483" s="18">
        <v>7</v>
      </c>
      <c r="E483" t="s" s="19">
        <v>3370</v>
      </c>
      <c r="F483" s="18">
        <v>0</v>
      </c>
      <c r="G483" s="18">
        <v>0</v>
      </c>
      <c r="H483" t="s" s="19">
        <v>63</v>
      </c>
      <c r="I483" s="25">
        <v>1800.65</v>
      </c>
      <c r="J483" t="s" s="19">
        <v>3371</v>
      </c>
      <c r="K483" s="18">
        <v>20672</v>
      </c>
      <c r="L483" s="18">
        <v>10350</v>
      </c>
      <c r="M483" s="18">
        <v>31170</v>
      </c>
      <c r="N483" s="18">
        <v>8</v>
      </c>
      <c r="O483" s="18">
        <v>1</v>
      </c>
      <c r="P483" t="s" s="19">
        <v>35</v>
      </c>
      <c r="Q483" t="s" s="19">
        <v>35</v>
      </c>
      <c r="R483" t="s" s="19">
        <v>35</v>
      </c>
      <c r="S483" t="s" s="19">
        <v>35</v>
      </c>
      <c r="T483" t="s" s="19">
        <v>35</v>
      </c>
      <c r="U483" t="s" s="19">
        <v>35</v>
      </c>
      <c r="V483" t="s" s="19">
        <v>35</v>
      </c>
      <c r="W483" t="s" s="19">
        <v>35</v>
      </c>
    </row>
    <row r="484" ht="20.05" customHeight="1">
      <c r="A484" t="s" s="16">
        <v>3368</v>
      </c>
      <c r="B484" t="s" s="17">
        <f>CONCATENATE($A484,C484,G484,S484,R484)</f>
        <v>3372</v>
      </c>
      <c r="C484" t="s" s="19">
        <v>37</v>
      </c>
      <c r="D484" s="18">
        <v>7</v>
      </c>
      <c r="E484" t="s" s="19">
        <v>3370</v>
      </c>
      <c r="F484" s="18">
        <v>0</v>
      </c>
      <c r="G484" s="18">
        <v>1</v>
      </c>
      <c r="H484" t="s" s="19">
        <v>63</v>
      </c>
      <c r="I484" s="25">
        <v>1800.64</v>
      </c>
      <c r="J484" t="s" s="19">
        <v>3371</v>
      </c>
      <c r="K484" s="18">
        <v>20693</v>
      </c>
      <c r="L484" s="18">
        <v>10371</v>
      </c>
      <c r="M484" s="18">
        <v>31212</v>
      </c>
      <c r="N484" s="18">
        <v>8</v>
      </c>
      <c r="O484" s="18">
        <v>1</v>
      </c>
      <c r="P484" s="18">
        <v>2</v>
      </c>
      <c r="Q484" s="18">
        <v>2</v>
      </c>
      <c r="R484" s="18">
        <v>3</v>
      </c>
      <c r="S484" t="s" s="19">
        <v>43</v>
      </c>
      <c r="T484" s="18">
        <v>0</v>
      </c>
      <c r="U484" s="18">
        <v>0</v>
      </c>
      <c r="V484" s="18">
        <v>100000</v>
      </c>
      <c r="W484" t="s" s="19">
        <v>55</v>
      </c>
    </row>
    <row r="485" ht="20.05" customHeight="1">
      <c r="A485" t="s" s="16">
        <v>3368</v>
      </c>
      <c r="B485" t="s" s="17">
        <f>CONCATENATE($A485,C485,G485,S485,R485)</f>
        <v>3373</v>
      </c>
      <c r="C485" t="s" s="19">
        <v>52</v>
      </c>
      <c r="D485" s="18">
        <v>7</v>
      </c>
      <c r="E485" t="s" s="19">
        <v>3370</v>
      </c>
      <c r="F485" s="18">
        <v>1</v>
      </c>
      <c r="G485" s="18">
        <v>1</v>
      </c>
      <c r="H485" t="s" s="19">
        <v>80</v>
      </c>
      <c r="I485" s="25">
        <v>30.53</v>
      </c>
      <c r="J485" t="s" s="19">
        <v>2736</v>
      </c>
      <c r="K485" s="18">
        <v>3904</v>
      </c>
      <c r="L485" s="18">
        <v>1966</v>
      </c>
      <c r="M485" s="18">
        <v>3902</v>
      </c>
      <c r="N485" s="18">
        <v>8</v>
      </c>
      <c r="O485" s="18">
        <v>1</v>
      </c>
      <c r="P485" t="s" s="19">
        <v>35</v>
      </c>
      <c r="Q485" t="s" s="19">
        <v>35</v>
      </c>
      <c r="R485" t="s" s="19">
        <v>35</v>
      </c>
      <c r="S485" t="s" s="19">
        <v>35</v>
      </c>
      <c r="T485" t="s" s="19">
        <v>35</v>
      </c>
      <c r="U485" t="s" s="19">
        <v>35</v>
      </c>
      <c r="V485" t="s" s="19">
        <v>35</v>
      </c>
      <c r="W485" t="s" s="19">
        <v>35</v>
      </c>
    </row>
    <row r="486" ht="20.05" customHeight="1">
      <c r="A486" t="s" s="16">
        <v>3368</v>
      </c>
      <c r="B486" t="s" s="17">
        <f>CONCATENATE($A486,C486,G486,S486,R486)</f>
        <v>3374</v>
      </c>
      <c r="C486" t="s" s="19">
        <v>37</v>
      </c>
      <c r="D486" s="18">
        <v>7</v>
      </c>
      <c r="E486" t="s" s="19">
        <v>3370</v>
      </c>
      <c r="F486" s="18">
        <v>0</v>
      </c>
      <c r="G486" s="18">
        <v>0</v>
      </c>
      <c r="H486" t="s" s="19">
        <v>63</v>
      </c>
      <c r="I486" s="25">
        <v>1800.61</v>
      </c>
      <c r="J486" t="s" s="19">
        <v>3371</v>
      </c>
      <c r="K486" s="18">
        <v>20672</v>
      </c>
      <c r="L486" s="18">
        <v>10350</v>
      </c>
      <c r="M486" s="18">
        <v>31170</v>
      </c>
      <c r="N486" s="18">
        <v>8</v>
      </c>
      <c r="O486" s="18">
        <v>1</v>
      </c>
      <c r="P486" s="18">
        <v>4</v>
      </c>
      <c r="Q486" s="18">
        <v>4</v>
      </c>
      <c r="R486" s="18">
        <v>1</v>
      </c>
      <c r="S486" t="s" s="19">
        <v>38</v>
      </c>
      <c r="T486" s="18">
        <v>0</v>
      </c>
      <c r="U486" s="18">
        <v>0</v>
      </c>
      <c r="V486" s="18">
        <v>100000</v>
      </c>
      <c r="W486" t="s" s="19">
        <v>39</v>
      </c>
    </row>
    <row r="487" ht="20.05" customHeight="1">
      <c r="A487" t="s" s="16">
        <v>3368</v>
      </c>
      <c r="B487" t="s" s="17">
        <f>CONCATENATE($A487,C487,G487,S487,R487)</f>
        <v>3375</v>
      </c>
      <c r="C487" t="s" s="19">
        <v>37</v>
      </c>
      <c r="D487" s="18">
        <v>7</v>
      </c>
      <c r="E487" t="s" s="19">
        <v>3370</v>
      </c>
      <c r="F487" s="18">
        <v>0</v>
      </c>
      <c r="G487" s="18">
        <v>0</v>
      </c>
      <c r="H487" t="s" s="19">
        <v>80</v>
      </c>
      <c r="I487" s="25">
        <v>357.434</v>
      </c>
      <c r="J487" t="s" s="19">
        <v>3376</v>
      </c>
      <c r="K487" s="18">
        <v>16664</v>
      </c>
      <c r="L487" s="18">
        <v>8346</v>
      </c>
      <c r="M487" s="18">
        <v>23756</v>
      </c>
      <c r="N487" s="18">
        <v>8</v>
      </c>
      <c r="O487" s="18">
        <v>1</v>
      </c>
      <c r="P487" s="18">
        <v>4</v>
      </c>
      <c r="Q487" s="18">
        <v>1</v>
      </c>
      <c r="R487" s="18">
        <v>1</v>
      </c>
      <c r="S487" t="s" s="19">
        <v>43</v>
      </c>
      <c r="T487" s="18">
        <v>0</v>
      </c>
      <c r="U487" s="18">
        <v>0</v>
      </c>
      <c r="V487" s="18">
        <v>100000</v>
      </c>
      <c r="W487" t="s" s="19">
        <v>39</v>
      </c>
    </row>
    <row r="488" ht="20.05" customHeight="1">
      <c r="A488" t="s" s="16">
        <v>3368</v>
      </c>
      <c r="B488" t="s" s="17">
        <f>CONCATENATE($A488,C488,G488,S488,R488)</f>
        <v>3377</v>
      </c>
      <c r="C488" t="s" s="19">
        <v>37</v>
      </c>
      <c r="D488" s="18">
        <v>7</v>
      </c>
      <c r="E488" t="s" s="19">
        <v>3370</v>
      </c>
      <c r="F488" s="18">
        <v>0</v>
      </c>
      <c r="G488" s="18">
        <v>0</v>
      </c>
      <c r="H488" t="s" s="19">
        <v>63</v>
      </c>
      <c r="I488" s="25">
        <v>1800.63</v>
      </c>
      <c r="J488" t="s" s="19">
        <v>3371</v>
      </c>
      <c r="K488" s="18">
        <v>20672</v>
      </c>
      <c r="L488" s="18">
        <v>10350</v>
      </c>
      <c r="M488" s="18">
        <v>31170</v>
      </c>
      <c r="N488" s="18">
        <v>8</v>
      </c>
      <c r="O488" s="18">
        <v>1</v>
      </c>
      <c r="P488" s="18">
        <v>4</v>
      </c>
      <c r="Q488" s="18">
        <v>4</v>
      </c>
      <c r="R488" s="18">
        <v>1</v>
      </c>
      <c r="S488" t="s" s="19">
        <v>47</v>
      </c>
      <c r="T488" s="18">
        <v>0</v>
      </c>
      <c r="U488" s="18">
        <v>0</v>
      </c>
      <c r="V488" s="18">
        <v>100000</v>
      </c>
      <c r="W488" t="s" s="19">
        <v>39</v>
      </c>
    </row>
    <row r="489" ht="20.05" customHeight="1">
      <c r="A489" t="s" s="16">
        <v>3368</v>
      </c>
      <c r="B489" t="s" s="17">
        <f>CONCATENATE($A489,C489,G489,S489,R489)</f>
        <v>3378</v>
      </c>
      <c r="C489" t="s" s="19">
        <v>37</v>
      </c>
      <c r="D489" s="18">
        <v>7</v>
      </c>
      <c r="E489" t="s" s="19">
        <v>3370</v>
      </c>
      <c r="F489" s="18">
        <v>0</v>
      </c>
      <c r="G489" s="18">
        <v>0</v>
      </c>
      <c r="H489" t="s" s="19">
        <v>63</v>
      </c>
      <c r="I489" s="25">
        <v>1800.62</v>
      </c>
      <c r="J489" t="s" s="19">
        <v>3371</v>
      </c>
      <c r="K489" s="18">
        <v>20672</v>
      </c>
      <c r="L489" s="18">
        <v>10350</v>
      </c>
      <c r="M489" s="18">
        <v>31170</v>
      </c>
      <c r="N489" s="18">
        <v>8</v>
      </c>
      <c r="O489" s="18">
        <v>1</v>
      </c>
      <c r="P489" s="18">
        <v>2</v>
      </c>
      <c r="Q489" s="18">
        <v>2</v>
      </c>
      <c r="R489" s="18">
        <v>3</v>
      </c>
      <c r="S489" t="s" s="19">
        <v>38</v>
      </c>
      <c r="T489" s="18">
        <v>0</v>
      </c>
      <c r="U489" s="18">
        <v>0</v>
      </c>
      <c r="V489" s="18">
        <v>100000</v>
      </c>
      <c r="W489" t="s" s="19">
        <v>39</v>
      </c>
    </row>
    <row r="490" ht="20.05" customHeight="1">
      <c r="A490" t="s" s="16">
        <v>3368</v>
      </c>
      <c r="B490" t="s" s="17">
        <f>CONCATENATE($A490,C490,G490,S490,R490)</f>
        <v>3379</v>
      </c>
      <c r="C490" t="s" s="19">
        <v>37</v>
      </c>
      <c r="D490" s="18">
        <v>7</v>
      </c>
      <c r="E490" t="s" s="19">
        <v>3370</v>
      </c>
      <c r="F490" s="18">
        <v>0</v>
      </c>
      <c r="G490" s="18">
        <v>0</v>
      </c>
      <c r="H490" t="s" s="19">
        <v>63</v>
      </c>
      <c r="I490" s="25">
        <v>1800.63</v>
      </c>
      <c r="J490" t="s" s="19">
        <v>3371</v>
      </c>
      <c r="K490" s="18">
        <v>20672</v>
      </c>
      <c r="L490" s="18">
        <v>10350</v>
      </c>
      <c r="M490" s="18">
        <v>31170</v>
      </c>
      <c r="N490" s="18">
        <v>8</v>
      </c>
      <c r="O490" s="18">
        <v>1</v>
      </c>
      <c r="P490" s="18">
        <v>2</v>
      </c>
      <c r="Q490" s="18">
        <v>2</v>
      </c>
      <c r="R490" s="18">
        <v>3</v>
      </c>
      <c r="S490" t="s" s="19">
        <v>43</v>
      </c>
      <c r="T490" s="18">
        <v>0</v>
      </c>
      <c r="U490" s="18">
        <v>0</v>
      </c>
      <c r="V490" s="18">
        <v>100000</v>
      </c>
      <c r="W490" t="s" s="19">
        <v>39</v>
      </c>
    </row>
    <row r="491" ht="20.05" customHeight="1">
      <c r="A491" t="s" s="16">
        <v>3368</v>
      </c>
      <c r="B491" t="s" s="17">
        <f>CONCATENATE($A491,C491,G491,S491,R491)</f>
        <v>3380</v>
      </c>
      <c r="C491" t="s" s="19">
        <v>37</v>
      </c>
      <c r="D491" s="18">
        <v>7</v>
      </c>
      <c r="E491" t="s" s="19">
        <v>3370</v>
      </c>
      <c r="F491" s="18">
        <v>0</v>
      </c>
      <c r="G491" s="18">
        <v>0</v>
      </c>
      <c r="H491" t="s" s="19">
        <v>63</v>
      </c>
      <c r="I491" s="25">
        <v>1800.62</v>
      </c>
      <c r="J491" t="s" s="19">
        <v>3371</v>
      </c>
      <c r="K491" s="18">
        <v>20672</v>
      </c>
      <c r="L491" s="18">
        <v>10350</v>
      </c>
      <c r="M491" s="18">
        <v>31170</v>
      </c>
      <c r="N491" s="18">
        <v>8</v>
      </c>
      <c r="O491" s="18">
        <v>1</v>
      </c>
      <c r="P491" s="18">
        <v>2</v>
      </c>
      <c r="Q491" s="18">
        <v>2</v>
      </c>
      <c r="R491" s="18">
        <v>3</v>
      </c>
      <c r="S491" t="s" s="19">
        <v>47</v>
      </c>
      <c r="T491" s="18">
        <v>0</v>
      </c>
      <c r="U491" s="18">
        <v>0</v>
      </c>
      <c r="V491" s="18">
        <v>100000</v>
      </c>
      <c r="W491" t="s" s="19">
        <v>39</v>
      </c>
    </row>
    <row r="492" ht="20.05" customHeight="1">
      <c r="A492" t="s" s="16">
        <v>3368</v>
      </c>
      <c r="B492" t="s" s="17">
        <f>CONCATENATE($A492,C492,G492,S492,R492)</f>
        <v>3381</v>
      </c>
      <c r="C492" t="s" s="19">
        <v>37</v>
      </c>
      <c r="D492" s="18">
        <v>7</v>
      </c>
      <c r="E492" t="s" s="19">
        <v>3370</v>
      </c>
      <c r="F492" s="18">
        <v>0</v>
      </c>
      <c r="G492" s="18">
        <v>0</v>
      </c>
      <c r="H492" t="s" s="19">
        <v>63</v>
      </c>
      <c r="I492" s="25">
        <v>1800.62</v>
      </c>
      <c r="J492" t="s" s="19">
        <v>3371</v>
      </c>
      <c r="K492" s="18">
        <v>20672</v>
      </c>
      <c r="L492" s="18">
        <v>10350</v>
      </c>
      <c r="M492" s="18">
        <v>31170</v>
      </c>
      <c r="N492" s="18">
        <v>8</v>
      </c>
      <c r="O492" s="18">
        <v>1</v>
      </c>
      <c r="P492" s="18">
        <v>2</v>
      </c>
      <c r="Q492" s="18">
        <v>2</v>
      </c>
      <c r="R492" s="18">
        <v>5</v>
      </c>
      <c r="S492" t="s" s="19">
        <v>38</v>
      </c>
      <c r="T492" s="18">
        <v>0</v>
      </c>
      <c r="U492" s="18">
        <v>0</v>
      </c>
      <c r="V492" s="18">
        <v>100000</v>
      </c>
      <c r="W492" t="s" s="19">
        <v>39</v>
      </c>
    </row>
    <row r="493" ht="20.05" customHeight="1">
      <c r="A493" t="s" s="16">
        <v>3368</v>
      </c>
      <c r="B493" t="s" s="17">
        <f>CONCATENATE($A493,C493,G493,S493,R493)</f>
        <v>3382</v>
      </c>
      <c r="C493" t="s" s="19">
        <v>37</v>
      </c>
      <c r="D493" s="18">
        <v>7</v>
      </c>
      <c r="E493" t="s" s="19">
        <v>3370</v>
      </c>
      <c r="F493" s="18">
        <v>0</v>
      </c>
      <c r="G493" s="18">
        <v>0</v>
      </c>
      <c r="H493" t="s" s="19">
        <v>63</v>
      </c>
      <c r="I493" s="25">
        <v>1800.62</v>
      </c>
      <c r="J493" t="s" s="19">
        <v>3371</v>
      </c>
      <c r="K493" s="18">
        <v>20672</v>
      </c>
      <c r="L493" s="18">
        <v>10350</v>
      </c>
      <c r="M493" s="18">
        <v>31170</v>
      </c>
      <c r="N493" s="18">
        <v>8</v>
      </c>
      <c r="O493" s="18">
        <v>1</v>
      </c>
      <c r="P493" s="18">
        <v>2</v>
      </c>
      <c r="Q493" s="18">
        <v>2</v>
      </c>
      <c r="R493" s="18">
        <v>5</v>
      </c>
      <c r="S493" t="s" s="19">
        <v>43</v>
      </c>
      <c r="T493" s="18">
        <v>0</v>
      </c>
      <c r="U493" s="18">
        <v>0</v>
      </c>
      <c r="V493" s="18">
        <v>100000</v>
      </c>
      <c r="W493" t="s" s="19">
        <v>39</v>
      </c>
    </row>
    <row r="494" ht="20.05" customHeight="1">
      <c r="A494" t="s" s="16">
        <v>3368</v>
      </c>
      <c r="B494" t="s" s="17">
        <f>CONCATENATE($A494,C494,G494,S494,R494)</f>
        <v>3383</v>
      </c>
      <c r="C494" t="s" s="19">
        <v>37</v>
      </c>
      <c r="D494" s="18">
        <v>7</v>
      </c>
      <c r="E494" t="s" s="19">
        <v>3370</v>
      </c>
      <c r="F494" s="18">
        <v>0</v>
      </c>
      <c r="G494" s="18">
        <v>0</v>
      </c>
      <c r="H494" t="s" s="19">
        <v>63</v>
      </c>
      <c r="I494" s="25">
        <v>1800.63</v>
      </c>
      <c r="J494" t="s" s="19">
        <v>3371</v>
      </c>
      <c r="K494" s="18">
        <v>20672</v>
      </c>
      <c r="L494" s="18">
        <v>10350</v>
      </c>
      <c r="M494" s="18">
        <v>31170</v>
      </c>
      <c r="N494" s="18">
        <v>8</v>
      </c>
      <c r="O494" s="18">
        <v>1</v>
      </c>
      <c r="P494" s="18">
        <v>2</v>
      </c>
      <c r="Q494" s="18">
        <v>2</v>
      </c>
      <c r="R494" s="18">
        <v>5</v>
      </c>
      <c r="S494" t="s" s="19">
        <v>47</v>
      </c>
      <c r="T494" s="18">
        <v>0</v>
      </c>
      <c r="U494" s="18">
        <v>0</v>
      </c>
      <c r="V494" s="18">
        <v>100000</v>
      </c>
      <c r="W494" t="s" s="19">
        <v>39</v>
      </c>
    </row>
    <row r="495" ht="20.05" customHeight="1">
      <c r="A495" t="s" s="16">
        <v>3384</v>
      </c>
      <c r="B495" t="s" s="17">
        <f>CONCATENATE($A495,C495,G495,S495,R495)</f>
        <v>3385</v>
      </c>
      <c r="C495" t="s" s="19">
        <v>31</v>
      </c>
      <c r="D495" s="18">
        <v>7</v>
      </c>
      <c r="E495" t="s" s="19">
        <v>3386</v>
      </c>
      <c r="F495" s="18">
        <v>0</v>
      </c>
      <c r="G495" s="18">
        <v>0</v>
      </c>
      <c r="H495" t="s" s="19">
        <v>80</v>
      </c>
      <c r="I495" s="25">
        <v>1131.25</v>
      </c>
      <c r="J495" t="s" s="19">
        <v>3387</v>
      </c>
      <c r="K495" s="18">
        <v>23196</v>
      </c>
      <c r="L495" s="18">
        <v>11612</v>
      </c>
      <c r="M495" s="18">
        <v>36215</v>
      </c>
      <c r="N495" s="18">
        <v>8</v>
      </c>
      <c r="O495" s="18">
        <v>1</v>
      </c>
      <c r="P495" t="s" s="19">
        <v>35</v>
      </c>
      <c r="Q495" t="s" s="19">
        <v>35</v>
      </c>
      <c r="R495" t="s" s="19">
        <v>35</v>
      </c>
      <c r="S495" t="s" s="19">
        <v>35</v>
      </c>
      <c r="T495" t="s" s="19">
        <v>35</v>
      </c>
      <c r="U495" t="s" s="19">
        <v>35</v>
      </c>
      <c r="V495" t="s" s="19">
        <v>35</v>
      </c>
      <c r="W495" t="s" s="19">
        <v>35</v>
      </c>
    </row>
    <row r="496" ht="20.05" customHeight="1">
      <c r="A496" t="s" s="16">
        <v>3384</v>
      </c>
      <c r="B496" t="s" s="17">
        <f>CONCATENATE($A496,C496,G496,S496,R496)</f>
        <v>3388</v>
      </c>
      <c r="C496" t="s" s="19">
        <v>37</v>
      </c>
      <c r="D496" s="18">
        <v>7</v>
      </c>
      <c r="E496" t="s" s="19">
        <v>3386</v>
      </c>
      <c r="F496" s="18">
        <v>0</v>
      </c>
      <c r="G496" s="18">
        <v>1</v>
      </c>
      <c r="H496" t="s" s="19">
        <v>33</v>
      </c>
      <c r="I496" s="25">
        <v>103.686</v>
      </c>
      <c r="J496" t="s" s="19">
        <v>2736</v>
      </c>
      <c r="K496" s="18">
        <v>3756</v>
      </c>
      <c r="L496" s="18">
        <v>1892</v>
      </c>
      <c r="M496" s="18">
        <v>3761</v>
      </c>
      <c r="N496" s="18">
        <v>8</v>
      </c>
      <c r="O496" s="18">
        <v>1</v>
      </c>
      <c r="P496" s="18">
        <v>3</v>
      </c>
      <c r="Q496" s="18">
        <v>0</v>
      </c>
      <c r="R496" s="18">
        <v>3</v>
      </c>
      <c r="S496" t="s" s="19">
        <v>43</v>
      </c>
      <c r="T496" s="18">
        <v>0</v>
      </c>
      <c r="U496" s="18">
        <v>0</v>
      </c>
      <c r="V496" s="18">
        <v>100000</v>
      </c>
      <c r="W496" t="s" s="19">
        <v>55</v>
      </c>
    </row>
    <row r="497" ht="20.05" customHeight="1">
      <c r="A497" t="s" s="16">
        <v>3384</v>
      </c>
      <c r="B497" t="s" s="17">
        <f>CONCATENATE($A497,C497,G497,S497,R497)</f>
        <v>3389</v>
      </c>
      <c r="C497" t="s" s="19">
        <v>52</v>
      </c>
      <c r="D497" s="18">
        <v>7</v>
      </c>
      <c r="E497" t="s" s="19">
        <v>3386</v>
      </c>
      <c r="F497" s="18">
        <v>0</v>
      </c>
      <c r="G497" s="18">
        <v>1</v>
      </c>
      <c r="H497" t="s" s="19">
        <v>33</v>
      </c>
      <c r="I497" s="25">
        <v>103.304</v>
      </c>
      <c r="J497" t="s" s="19">
        <v>2736</v>
      </c>
      <c r="K497" s="18">
        <v>3756</v>
      </c>
      <c r="L497" s="18">
        <v>1892</v>
      </c>
      <c r="M497" s="18">
        <v>3761</v>
      </c>
      <c r="N497" s="18">
        <v>8</v>
      </c>
      <c r="O497" s="18">
        <v>1</v>
      </c>
      <c r="P497" t="s" s="19">
        <v>35</v>
      </c>
      <c r="Q497" t="s" s="19">
        <v>35</v>
      </c>
      <c r="R497" t="s" s="19">
        <v>35</v>
      </c>
      <c r="S497" t="s" s="19">
        <v>35</v>
      </c>
      <c r="T497" t="s" s="19">
        <v>35</v>
      </c>
      <c r="U497" t="s" s="19">
        <v>35</v>
      </c>
      <c r="V497" t="s" s="19">
        <v>35</v>
      </c>
      <c r="W497" t="s" s="19">
        <v>35</v>
      </c>
    </row>
    <row r="498" ht="20.05" customHeight="1">
      <c r="A498" t="s" s="16">
        <v>3384</v>
      </c>
      <c r="B498" t="s" s="17">
        <f>CONCATENATE($A498,C498,G498,S498,R498)</f>
        <v>3390</v>
      </c>
      <c r="C498" t="s" s="19">
        <v>37</v>
      </c>
      <c r="D498" s="18">
        <v>7</v>
      </c>
      <c r="E498" t="s" s="19">
        <v>3386</v>
      </c>
      <c r="F498" s="18">
        <v>0</v>
      </c>
      <c r="G498" s="18">
        <v>0</v>
      </c>
      <c r="H498" t="s" s="19">
        <v>80</v>
      </c>
      <c r="I498" s="25">
        <v>1.67236</v>
      </c>
      <c r="J498" t="s" s="19">
        <v>3391</v>
      </c>
      <c r="K498" s="18">
        <v>9676</v>
      </c>
      <c r="L498" s="18">
        <v>4852</v>
      </c>
      <c r="M498" s="18">
        <v>12909</v>
      </c>
      <c r="N498" s="18">
        <v>8</v>
      </c>
      <c r="O498" s="18">
        <v>1</v>
      </c>
      <c r="P498" s="18">
        <v>3</v>
      </c>
      <c r="Q498" s="18">
        <v>0</v>
      </c>
      <c r="R498" s="18">
        <v>1</v>
      </c>
      <c r="S498" t="s" s="19">
        <v>38</v>
      </c>
      <c r="T498" s="18">
        <v>0</v>
      </c>
      <c r="U498" s="18">
        <v>0</v>
      </c>
      <c r="V498" s="18">
        <v>100000</v>
      </c>
      <c r="W498" t="s" s="19">
        <v>39</v>
      </c>
    </row>
    <row r="499" ht="20.05" customHeight="1">
      <c r="A499" t="s" s="16">
        <v>3384</v>
      </c>
      <c r="B499" t="s" s="17">
        <f>CONCATENATE($A499,C499,G499,S499,R499)</f>
        <v>3392</v>
      </c>
      <c r="C499" t="s" s="19">
        <v>37</v>
      </c>
      <c r="D499" s="18">
        <v>7</v>
      </c>
      <c r="E499" t="s" s="19">
        <v>3386</v>
      </c>
      <c r="F499" s="18">
        <v>0</v>
      </c>
      <c r="G499" s="18">
        <v>0</v>
      </c>
      <c r="H499" t="s" s="19">
        <v>80</v>
      </c>
      <c r="I499" s="25">
        <v>1.66763</v>
      </c>
      <c r="J499" t="s" s="19">
        <v>3391</v>
      </c>
      <c r="K499" s="18">
        <v>9676</v>
      </c>
      <c r="L499" s="18">
        <v>4852</v>
      </c>
      <c r="M499" s="18">
        <v>12909</v>
      </c>
      <c r="N499" s="18">
        <v>8</v>
      </c>
      <c r="O499" s="18">
        <v>1</v>
      </c>
      <c r="P499" s="18">
        <v>3</v>
      </c>
      <c r="Q499" s="18">
        <v>0</v>
      </c>
      <c r="R499" s="18">
        <v>1</v>
      </c>
      <c r="S499" t="s" s="19">
        <v>43</v>
      </c>
      <c r="T499" s="18">
        <v>0</v>
      </c>
      <c r="U499" s="18">
        <v>0</v>
      </c>
      <c r="V499" s="18">
        <v>100000</v>
      </c>
      <c r="W499" t="s" s="19">
        <v>39</v>
      </c>
    </row>
    <row r="500" ht="20.05" customHeight="1">
      <c r="A500" t="s" s="16">
        <v>3384</v>
      </c>
      <c r="B500" t="s" s="17">
        <f>CONCATENATE($A500,C500,G500,S500,R500)</f>
        <v>3393</v>
      </c>
      <c r="C500" t="s" s="19">
        <v>37</v>
      </c>
      <c r="D500" s="18">
        <v>7</v>
      </c>
      <c r="E500" t="s" s="19">
        <v>3386</v>
      </c>
      <c r="F500" s="18">
        <v>0</v>
      </c>
      <c r="G500" s="18">
        <v>0</v>
      </c>
      <c r="H500" t="s" s="19">
        <v>80</v>
      </c>
      <c r="I500" s="25">
        <v>1.69001</v>
      </c>
      <c r="J500" t="s" s="19">
        <v>3391</v>
      </c>
      <c r="K500" s="18">
        <v>9676</v>
      </c>
      <c r="L500" s="18">
        <v>4852</v>
      </c>
      <c r="M500" s="18">
        <v>12909</v>
      </c>
      <c r="N500" s="18">
        <v>8</v>
      </c>
      <c r="O500" s="18">
        <v>1</v>
      </c>
      <c r="P500" s="18">
        <v>3</v>
      </c>
      <c r="Q500" s="18">
        <v>0</v>
      </c>
      <c r="R500" s="18">
        <v>1</v>
      </c>
      <c r="S500" t="s" s="19">
        <v>47</v>
      </c>
      <c r="T500" s="18">
        <v>0</v>
      </c>
      <c r="U500" s="18">
        <v>0</v>
      </c>
      <c r="V500" s="18">
        <v>100000</v>
      </c>
      <c r="W500" t="s" s="19">
        <v>39</v>
      </c>
    </row>
    <row r="501" ht="20.05" customHeight="1">
      <c r="A501" t="s" s="16">
        <v>3384</v>
      </c>
      <c r="B501" t="s" s="17">
        <f>CONCATENATE($A501,C501,G501,S501,R501)</f>
        <v>3394</v>
      </c>
      <c r="C501" t="s" s="19">
        <v>37</v>
      </c>
      <c r="D501" s="18">
        <v>7</v>
      </c>
      <c r="E501" t="s" s="19">
        <v>3386</v>
      </c>
      <c r="F501" s="18">
        <v>0</v>
      </c>
      <c r="G501" s="18">
        <v>0</v>
      </c>
      <c r="H501" t="s" s="19">
        <v>80</v>
      </c>
      <c r="I501" s="25">
        <v>1.68866</v>
      </c>
      <c r="J501" t="s" s="19">
        <v>3391</v>
      </c>
      <c r="K501" s="18">
        <v>9676</v>
      </c>
      <c r="L501" s="18">
        <v>4852</v>
      </c>
      <c r="M501" s="18">
        <v>12909</v>
      </c>
      <c r="N501" s="18">
        <v>8</v>
      </c>
      <c r="O501" s="18">
        <v>1</v>
      </c>
      <c r="P501" s="18">
        <v>3</v>
      </c>
      <c r="Q501" s="18">
        <v>0</v>
      </c>
      <c r="R501" s="18">
        <v>3</v>
      </c>
      <c r="S501" t="s" s="19">
        <v>38</v>
      </c>
      <c r="T501" s="18">
        <v>0</v>
      </c>
      <c r="U501" s="18">
        <v>0</v>
      </c>
      <c r="V501" s="18">
        <v>100000</v>
      </c>
      <c r="W501" t="s" s="19">
        <v>39</v>
      </c>
    </row>
    <row r="502" ht="20.05" customHeight="1">
      <c r="A502" t="s" s="16">
        <v>3384</v>
      </c>
      <c r="B502" t="s" s="17">
        <f>CONCATENATE($A502,C502,G502,S502,R502)</f>
        <v>3395</v>
      </c>
      <c r="C502" t="s" s="19">
        <v>37</v>
      </c>
      <c r="D502" s="18">
        <v>7</v>
      </c>
      <c r="E502" t="s" s="19">
        <v>3386</v>
      </c>
      <c r="F502" s="18">
        <v>0</v>
      </c>
      <c r="G502" s="18">
        <v>0</v>
      </c>
      <c r="H502" t="s" s="19">
        <v>80</v>
      </c>
      <c r="I502" s="25">
        <v>1.65953</v>
      </c>
      <c r="J502" t="s" s="19">
        <v>3391</v>
      </c>
      <c r="K502" s="18">
        <v>9676</v>
      </c>
      <c r="L502" s="18">
        <v>4852</v>
      </c>
      <c r="M502" s="18">
        <v>12909</v>
      </c>
      <c r="N502" s="18">
        <v>8</v>
      </c>
      <c r="O502" s="18">
        <v>1</v>
      </c>
      <c r="P502" s="18">
        <v>3</v>
      </c>
      <c r="Q502" s="18">
        <v>0</v>
      </c>
      <c r="R502" s="18">
        <v>3</v>
      </c>
      <c r="S502" t="s" s="19">
        <v>43</v>
      </c>
      <c r="T502" s="18">
        <v>0</v>
      </c>
      <c r="U502" s="18">
        <v>0</v>
      </c>
      <c r="V502" s="18">
        <v>100000</v>
      </c>
      <c r="W502" t="s" s="19">
        <v>39</v>
      </c>
    </row>
    <row r="503" ht="20.05" customHeight="1">
      <c r="A503" t="s" s="16">
        <v>3384</v>
      </c>
      <c r="B503" t="s" s="17">
        <f>CONCATENATE($A503,C503,G503,S503,R503)</f>
        <v>3396</v>
      </c>
      <c r="C503" t="s" s="19">
        <v>37</v>
      </c>
      <c r="D503" s="18">
        <v>7</v>
      </c>
      <c r="E503" t="s" s="19">
        <v>3386</v>
      </c>
      <c r="F503" s="18">
        <v>0</v>
      </c>
      <c r="G503" s="18">
        <v>0</v>
      </c>
      <c r="H503" t="s" s="19">
        <v>80</v>
      </c>
      <c r="I503" s="25">
        <v>1.65932</v>
      </c>
      <c r="J503" t="s" s="19">
        <v>3391</v>
      </c>
      <c r="K503" s="18">
        <v>9676</v>
      </c>
      <c r="L503" s="18">
        <v>4852</v>
      </c>
      <c r="M503" s="18">
        <v>12909</v>
      </c>
      <c r="N503" s="18">
        <v>8</v>
      </c>
      <c r="O503" s="18">
        <v>1</v>
      </c>
      <c r="P503" s="18">
        <v>3</v>
      </c>
      <c r="Q503" s="18">
        <v>0</v>
      </c>
      <c r="R503" s="18">
        <v>3</v>
      </c>
      <c r="S503" t="s" s="19">
        <v>47</v>
      </c>
      <c r="T503" s="18">
        <v>0</v>
      </c>
      <c r="U503" s="18">
        <v>0</v>
      </c>
      <c r="V503" s="18">
        <v>100000</v>
      </c>
      <c r="W503" t="s" s="19">
        <v>39</v>
      </c>
    </row>
    <row r="504" ht="20.05" customHeight="1">
      <c r="A504" t="s" s="16">
        <v>3384</v>
      </c>
      <c r="B504" t="s" s="17">
        <f>CONCATENATE($A504,C504,G504,S504,R504)</f>
        <v>3397</v>
      </c>
      <c r="C504" t="s" s="19">
        <v>37</v>
      </c>
      <c r="D504" s="18">
        <v>7</v>
      </c>
      <c r="E504" t="s" s="19">
        <v>3386</v>
      </c>
      <c r="F504" s="18">
        <v>0</v>
      </c>
      <c r="G504" s="18">
        <v>0</v>
      </c>
      <c r="H504" t="s" s="19">
        <v>80</v>
      </c>
      <c r="I504" s="25">
        <v>1.66187</v>
      </c>
      <c r="J504" t="s" s="19">
        <v>3391</v>
      </c>
      <c r="K504" s="18">
        <v>9676</v>
      </c>
      <c r="L504" s="18">
        <v>4852</v>
      </c>
      <c r="M504" s="18">
        <v>12909</v>
      </c>
      <c r="N504" s="18">
        <v>8</v>
      </c>
      <c r="O504" s="18">
        <v>1</v>
      </c>
      <c r="P504" s="18">
        <v>3</v>
      </c>
      <c r="Q504" s="18">
        <v>0</v>
      </c>
      <c r="R504" s="18">
        <v>5</v>
      </c>
      <c r="S504" t="s" s="19">
        <v>38</v>
      </c>
      <c r="T504" s="18">
        <v>0</v>
      </c>
      <c r="U504" s="18">
        <v>0</v>
      </c>
      <c r="V504" s="18">
        <v>100000</v>
      </c>
      <c r="W504" t="s" s="19">
        <v>39</v>
      </c>
    </row>
    <row r="505" ht="20.05" customHeight="1">
      <c r="A505" t="s" s="16">
        <v>3384</v>
      </c>
      <c r="B505" t="s" s="17">
        <f>CONCATENATE($A505,C505,G505,S505,R505)</f>
        <v>3398</v>
      </c>
      <c r="C505" t="s" s="19">
        <v>37</v>
      </c>
      <c r="D505" s="18">
        <v>7</v>
      </c>
      <c r="E505" t="s" s="19">
        <v>3386</v>
      </c>
      <c r="F505" s="18">
        <v>0</v>
      </c>
      <c r="G505" s="18">
        <v>0</v>
      </c>
      <c r="H505" t="s" s="19">
        <v>80</v>
      </c>
      <c r="I505" s="25">
        <v>1.66069</v>
      </c>
      <c r="J505" t="s" s="19">
        <v>3391</v>
      </c>
      <c r="K505" s="18">
        <v>9676</v>
      </c>
      <c r="L505" s="18">
        <v>4852</v>
      </c>
      <c r="M505" s="18">
        <v>12909</v>
      </c>
      <c r="N505" s="18">
        <v>8</v>
      </c>
      <c r="O505" s="18">
        <v>1</v>
      </c>
      <c r="P505" s="18">
        <v>3</v>
      </c>
      <c r="Q505" s="18">
        <v>0</v>
      </c>
      <c r="R505" s="18">
        <v>5</v>
      </c>
      <c r="S505" t="s" s="19">
        <v>43</v>
      </c>
      <c r="T505" s="18">
        <v>0</v>
      </c>
      <c r="U505" s="18">
        <v>0</v>
      </c>
      <c r="V505" s="18">
        <v>100000</v>
      </c>
      <c r="W505" t="s" s="19">
        <v>39</v>
      </c>
    </row>
    <row r="506" ht="20.05" customHeight="1">
      <c r="A506" t="s" s="16">
        <v>3384</v>
      </c>
      <c r="B506" t="s" s="17">
        <f>CONCATENATE($A506,C506,G506,S506,R506)</f>
        <v>3399</v>
      </c>
      <c r="C506" t="s" s="19">
        <v>37</v>
      </c>
      <c r="D506" s="18">
        <v>7</v>
      </c>
      <c r="E506" t="s" s="19">
        <v>3386</v>
      </c>
      <c r="F506" s="18">
        <v>0</v>
      </c>
      <c r="G506" s="18">
        <v>0</v>
      </c>
      <c r="H506" t="s" s="19">
        <v>80</v>
      </c>
      <c r="I506" s="25">
        <v>1.66055</v>
      </c>
      <c r="J506" t="s" s="19">
        <v>3391</v>
      </c>
      <c r="K506" s="18">
        <v>9676</v>
      </c>
      <c r="L506" s="18">
        <v>4852</v>
      </c>
      <c r="M506" s="18">
        <v>12909</v>
      </c>
      <c r="N506" s="18">
        <v>8</v>
      </c>
      <c r="O506" s="18">
        <v>1</v>
      </c>
      <c r="P506" s="18">
        <v>3</v>
      </c>
      <c r="Q506" s="18">
        <v>0</v>
      </c>
      <c r="R506" s="18">
        <v>5</v>
      </c>
      <c r="S506" t="s" s="19">
        <v>47</v>
      </c>
      <c r="T506" s="18">
        <v>0</v>
      </c>
      <c r="U506" s="18">
        <v>0</v>
      </c>
      <c r="V506" s="18">
        <v>100000</v>
      </c>
      <c r="W506" t="s" s="19">
        <v>39</v>
      </c>
    </row>
    <row r="507" ht="20.05" customHeight="1">
      <c r="A507" t="s" s="16">
        <v>3400</v>
      </c>
      <c r="B507" t="s" s="17">
        <f>CONCATENATE($A507,C507,G507,S507,R507)</f>
        <v>3401</v>
      </c>
      <c r="C507" t="s" s="19">
        <v>31</v>
      </c>
      <c r="D507" s="18">
        <v>7</v>
      </c>
      <c r="E507" t="s" s="19">
        <v>3402</v>
      </c>
      <c r="F507" s="18">
        <v>1</v>
      </c>
      <c r="G507" s="18">
        <v>0</v>
      </c>
      <c r="H507" t="s" s="19">
        <v>80</v>
      </c>
      <c r="I507" s="25">
        <v>72.6803</v>
      </c>
      <c r="J507" t="s" s="19">
        <v>3403</v>
      </c>
      <c r="K507" s="18">
        <v>18416</v>
      </c>
      <c r="L507" s="18">
        <v>9222</v>
      </c>
      <c r="M507" s="18">
        <v>27126</v>
      </c>
      <c r="N507" s="18">
        <v>8</v>
      </c>
      <c r="O507" s="18">
        <v>1</v>
      </c>
      <c r="P507" t="s" s="19">
        <v>35</v>
      </c>
      <c r="Q507" t="s" s="19">
        <v>35</v>
      </c>
      <c r="R507" t="s" s="19">
        <v>35</v>
      </c>
      <c r="S507" t="s" s="19">
        <v>35</v>
      </c>
      <c r="T507" t="s" s="19">
        <v>35</v>
      </c>
      <c r="U507" t="s" s="19">
        <v>35</v>
      </c>
      <c r="V507" t="s" s="19">
        <v>35</v>
      </c>
      <c r="W507" t="s" s="19">
        <v>35</v>
      </c>
    </row>
    <row r="508" ht="20.05" customHeight="1">
      <c r="A508" t="s" s="16">
        <v>3400</v>
      </c>
      <c r="B508" t="s" s="17">
        <f>CONCATENATE($A508,C508,G508,S508,R508)</f>
        <v>3404</v>
      </c>
      <c r="C508" t="s" s="19">
        <v>37</v>
      </c>
      <c r="D508" s="18">
        <v>7</v>
      </c>
      <c r="E508" t="s" s="19">
        <v>3402</v>
      </c>
      <c r="F508" s="18">
        <v>1</v>
      </c>
      <c r="G508" s="18">
        <v>1</v>
      </c>
      <c r="H508" t="s" s="19">
        <v>80</v>
      </c>
      <c r="I508" s="25">
        <v>1.4487</v>
      </c>
      <c r="J508" t="s" s="19">
        <v>3403</v>
      </c>
      <c r="K508" s="18">
        <v>18434</v>
      </c>
      <c r="L508" s="18">
        <v>9240</v>
      </c>
      <c r="M508" s="18">
        <v>27162</v>
      </c>
      <c r="N508" s="18">
        <v>8</v>
      </c>
      <c r="O508" s="18">
        <v>1</v>
      </c>
      <c r="P508" s="18">
        <v>3</v>
      </c>
      <c r="Q508" s="18">
        <v>1</v>
      </c>
      <c r="R508" s="18">
        <v>3</v>
      </c>
      <c r="S508" t="s" s="19">
        <v>43</v>
      </c>
      <c r="T508" s="18">
        <v>0</v>
      </c>
      <c r="U508" s="18">
        <v>0</v>
      </c>
      <c r="V508" s="18">
        <v>100000</v>
      </c>
      <c r="W508" t="s" s="19">
        <v>55</v>
      </c>
    </row>
    <row r="509" ht="20.05" customHeight="1">
      <c r="A509" t="s" s="16">
        <v>3400</v>
      </c>
      <c r="B509" t="s" s="17">
        <f>CONCATENATE($A509,C509,G509,S509,R509)</f>
        <v>3405</v>
      </c>
      <c r="C509" t="s" s="19">
        <v>52</v>
      </c>
      <c r="D509" s="18">
        <v>7</v>
      </c>
      <c r="E509" t="s" s="19">
        <v>3402</v>
      </c>
      <c r="F509" s="18">
        <v>1</v>
      </c>
      <c r="G509" s="18">
        <v>1</v>
      </c>
      <c r="H509" t="s" s="19">
        <v>80</v>
      </c>
      <c r="I509" s="25">
        <v>11.8804</v>
      </c>
      <c r="J509" t="s" s="19">
        <v>2736</v>
      </c>
      <c r="K509" s="18">
        <v>3784</v>
      </c>
      <c r="L509" s="18">
        <v>1906</v>
      </c>
      <c r="M509" s="18">
        <v>3758</v>
      </c>
      <c r="N509" s="18">
        <v>8</v>
      </c>
      <c r="O509" s="18">
        <v>1</v>
      </c>
      <c r="P509" t="s" s="19">
        <v>35</v>
      </c>
      <c r="Q509" t="s" s="19">
        <v>35</v>
      </c>
      <c r="R509" t="s" s="19">
        <v>35</v>
      </c>
      <c r="S509" t="s" s="19">
        <v>35</v>
      </c>
      <c r="T509" t="s" s="19">
        <v>35</v>
      </c>
      <c r="U509" t="s" s="19">
        <v>35</v>
      </c>
      <c r="V509" t="s" s="19">
        <v>35</v>
      </c>
      <c r="W509" t="s" s="19">
        <v>35</v>
      </c>
    </row>
    <row r="510" ht="20.05" customHeight="1">
      <c r="A510" t="s" s="16">
        <v>3400</v>
      </c>
      <c r="B510" t="s" s="17">
        <f>CONCATENATE($A510,C510,G510,S510,R510)</f>
        <v>3406</v>
      </c>
      <c r="C510" t="s" s="19">
        <v>37</v>
      </c>
      <c r="D510" s="18">
        <v>7</v>
      </c>
      <c r="E510" t="s" s="19">
        <v>3402</v>
      </c>
      <c r="F510" s="18">
        <v>0</v>
      </c>
      <c r="G510" s="18">
        <v>0</v>
      </c>
      <c r="H510" t="s" s="19">
        <v>80</v>
      </c>
      <c r="I510" s="25">
        <v>19.0918</v>
      </c>
      <c r="J510" t="s" s="19">
        <v>3403</v>
      </c>
      <c r="K510" s="18">
        <v>18416</v>
      </c>
      <c r="L510" s="18">
        <v>9222</v>
      </c>
      <c r="M510" s="18">
        <v>27126</v>
      </c>
      <c r="N510" s="18">
        <v>8</v>
      </c>
      <c r="O510" s="18">
        <v>1</v>
      </c>
      <c r="P510" s="18">
        <v>5</v>
      </c>
      <c r="Q510" s="18">
        <v>3</v>
      </c>
      <c r="R510" s="18">
        <v>1</v>
      </c>
      <c r="S510" t="s" s="19">
        <v>38</v>
      </c>
      <c r="T510" s="18">
        <v>0</v>
      </c>
      <c r="U510" s="18">
        <v>0</v>
      </c>
      <c r="V510" s="18">
        <v>100000</v>
      </c>
      <c r="W510" t="s" s="19">
        <v>39</v>
      </c>
    </row>
    <row r="511" ht="20.05" customHeight="1">
      <c r="A511" t="s" s="16">
        <v>3400</v>
      </c>
      <c r="B511" t="s" s="17">
        <f>CONCATENATE($A511,C511,G511,S511,R511)</f>
        <v>3407</v>
      </c>
      <c r="C511" t="s" s="19">
        <v>37</v>
      </c>
      <c r="D511" s="18">
        <v>7</v>
      </c>
      <c r="E511" t="s" s="19">
        <v>3402</v>
      </c>
      <c r="F511" s="18">
        <v>1</v>
      </c>
      <c r="G511" s="18">
        <v>0</v>
      </c>
      <c r="H511" t="s" s="19">
        <v>80</v>
      </c>
      <c r="I511" s="25">
        <v>130.474</v>
      </c>
      <c r="J511" t="s" s="19">
        <v>3408</v>
      </c>
      <c r="K511" s="18">
        <v>15692</v>
      </c>
      <c r="L511" s="18">
        <v>7860</v>
      </c>
      <c r="M511" s="18">
        <v>22113</v>
      </c>
      <c r="N511" s="18">
        <v>8</v>
      </c>
      <c r="O511" s="18">
        <v>1</v>
      </c>
      <c r="P511" s="18">
        <v>3</v>
      </c>
      <c r="Q511" s="18">
        <v>1</v>
      </c>
      <c r="R511" s="18">
        <v>1</v>
      </c>
      <c r="S511" t="s" s="19">
        <v>43</v>
      </c>
      <c r="T511" s="18">
        <v>0</v>
      </c>
      <c r="U511" s="18">
        <v>0</v>
      </c>
      <c r="V511" s="18">
        <v>100000</v>
      </c>
      <c r="W511" t="s" s="19">
        <v>39</v>
      </c>
    </row>
    <row r="512" ht="20.05" customHeight="1">
      <c r="A512" t="s" s="16">
        <v>3400</v>
      </c>
      <c r="B512" t="s" s="17">
        <f>CONCATENATE($A512,C512,G512,S512,R512)</f>
        <v>3409</v>
      </c>
      <c r="C512" t="s" s="19">
        <v>37</v>
      </c>
      <c r="D512" s="18">
        <v>7</v>
      </c>
      <c r="E512" t="s" s="19">
        <v>3402</v>
      </c>
      <c r="F512" s="18">
        <v>0</v>
      </c>
      <c r="G512" s="18">
        <v>0</v>
      </c>
      <c r="H512" t="s" s="19">
        <v>80</v>
      </c>
      <c r="I512" s="25">
        <v>47.9687</v>
      </c>
      <c r="J512" t="s" s="19">
        <v>3410</v>
      </c>
      <c r="K512" s="18">
        <v>17320</v>
      </c>
      <c r="L512" s="18">
        <v>8674</v>
      </c>
      <c r="M512" s="18">
        <v>25104</v>
      </c>
      <c r="N512" s="18">
        <v>8</v>
      </c>
      <c r="O512" s="18">
        <v>1</v>
      </c>
      <c r="P512" s="18">
        <v>4</v>
      </c>
      <c r="Q512" s="18">
        <v>2</v>
      </c>
      <c r="R512" s="18">
        <v>1</v>
      </c>
      <c r="S512" t="s" s="19">
        <v>47</v>
      </c>
      <c r="T512" s="18">
        <v>0</v>
      </c>
      <c r="U512" s="18">
        <v>0</v>
      </c>
      <c r="V512" s="18">
        <v>100000</v>
      </c>
      <c r="W512" t="s" s="19">
        <v>39</v>
      </c>
    </row>
    <row r="513" ht="20.05" customHeight="1">
      <c r="A513" t="s" s="16">
        <v>3400</v>
      </c>
      <c r="B513" t="s" s="17">
        <f>CONCATENATE($A513,C513,G513,S513,R513)</f>
        <v>3411</v>
      </c>
      <c r="C513" t="s" s="19">
        <v>37</v>
      </c>
      <c r="D513" s="18">
        <v>7</v>
      </c>
      <c r="E513" t="s" s="19">
        <v>3402</v>
      </c>
      <c r="F513" s="18">
        <v>0</v>
      </c>
      <c r="G513" s="18">
        <v>0</v>
      </c>
      <c r="H513" t="s" s="19">
        <v>80</v>
      </c>
      <c r="I513" s="25">
        <v>18.0575</v>
      </c>
      <c r="J513" t="s" s="19">
        <v>3403</v>
      </c>
      <c r="K513" s="18">
        <v>18416</v>
      </c>
      <c r="L513" s="18">
        <v>9222</v>
      </c>
      <c r="M513" s="18">
        <v>27126</v>
      </c>
      <c r="N513" s="18">
        <v>8</v>
      </c>
      <c r="O513" s="18">
        <v>1</v>
      </c>
      <c r="P513" s="18">
        <v>3</v>
      </c>
      <c r="Q513" s="18">
        <v>1</v>
      </c>
      <c r="R513" s="18">
        <v>3</v>
      </c>
      <c r="S513" t="s" s="19">
        <v>38</v>
      </c>
      <c r="T513" s="18">
        <v>0</v>
      </c>
      <c r="U513" s="18">
        <v>0</v>
      </c>
      <c r="V513" s="18">
        <v>100000</v>
      </c>
      <c r="W513" t="s" s="19">
        <v>39</v>
      </c>
    </row>
    <row r="514" ht="20.05" customHeight="1">
      <c r="A514" t="s" s="16">
        <v>3400</v>
      </c>
      <c r="B514" t="s" s="17">
        <f>CONCATENATE($A514,C514,G514,S514,R514)</f>
        <v>3412</v>
      </c>
      <c r="C514" t="s" s="19">
        <v>37</v>
      </c>
      <c r="D514" s="18">
        <v>7</v>
      </c>
      <c r="E514" t="s" s="19">
        <v>3402</v>
      </c>
      <c r="F514" s="18">
        <v>0</v>
      </c>
      <c r="G514" s="18">
        <v>0</v>
      </c>
      <c r="H514" t="s" s="19">
        <v>80</v>
      </c>
      <c r="I514" s="25">
        <v>136.208</v>
      </c>
      <c r="J514" t="s" s="19">
        <v>3403</v>
      </c>
      <c r="K514" s="18">
        <v>18416</v>
      </c>
      <c r="L514" s="18">
        <v>9222</v>
      </c>
      <c r="M514" s="18">
        <v>27126</v>
      </c>
      <c r="N514" s="18">
        <v>8</v>
      </c>
      <c r="O514" s="18">
        <v>1</v>
      </c>
      <c r="P514" s="18">
        <v>3</v>
      </c>
      <c r="Q514" s="18">
        <v>1</v>
      </c>
      <c r="R514" s="18">
        <v>3</v>
      </c>
      <c r="S514" t="s" s="19">
        <v>43</v>
      </c>
      <c r="T514" s="18">
        <v>0</v>
      </c>
      <c r="U514" s="18">
        <v>0</v>
      </c>
      <c r="V514" s="18">
        <v>100000</v>
      </c>
      <c r="W514" t="s" s="19">
        <v>39</v>
      </c>
    </row>
    <row r="515" ht="20.05" customHeight="1">
      <c r="A515" t="s" s="16">
        <v>3400</v>
      </c>
      <c r="B515" t="s" s="17">
        <f>CONCATENATE($A515,C515,G515,S515,R515)</f>
        <v>3413</v>
      </c>
      <c r="C515" t="s" s="19">
        <v>37</v>
      </c>
      <c r="D515" s="18">
        <v>7</v>
      </c>
      <c r="E515" t="s" s="19">
        <v>3402</v>
      </c>
      <c r="F515" s="18">
        <v>0</v>
      </c>
      <c r="G515" s="18">
        <v>0</v>
      </c>
      <c r="H515" t="s" s="19">
        <v>80</v>
      </c>
      <c r="I515" s="25">
        <v>173.215</v>
      </c>
      <c r="J515" t="s" s="19">
        <v>3403</v>
      </c>
      <c r="K515" s="18">
        <v>18416</v>
      </c>
      <c r="L515" s="18">
        <v>9222</v>
      </c>
      <c r="M515" s="18">
        <v>27126</v>
      </c>
      <c r="N515" s="18">
        <v>8</v>
      </c>
      <c r="O515" s="18">
        <v>1</v>
      </c>
      <c r="P515" s="18">
        <v>3</v>
      </c>
      <c r="Q515" s="18">
        <v>1</v>
      </c>
      <c r="R515" s="18">
        <v>3</v>
      </c>
      <c r="S515" t="s" s="19">
        <v>47</v>
      </c>
      <c r="T515" s="18">
        <v>0</v>
      </c>
      <c r="U515" s="18">
        <v>0</v>
      </c>
      <c r="V515" s="18">
        <v>100000</v>
      </c>
      <c r="W515" t="s" s="19">
        <v>39</v>
      </c>
    </row>
    <row r="516" ht="20.05" customHeight="1">
      <c r="A516" t="s" s="16">
        <v>3400</v>
      </c>
      <c r="B516" t="s" s="17">
        <f>CONCATENATE($A516,C516,G516,S516,R516)</f>
        <v>3414</v>
      </c>
      <c r="C516" t="s" s="19">
        <v>37</v>
      </c>
      <c r="D516" s="18">
        <v>7</v>
      </c>
      <c r="E516" t="s" s="19">
        <v>3402</v>
      </c>
      <c r="F516" s="18">
        <v>0</v>
      </c>
      <c r="G516" s="18">
        <v>0</v>
      </c>
      <c r="H516" t="s" s="19">
        <v>80</v>
      </c>
      <c r="I516" s="25">
        <v>18.0834</v>
      </c>
      <c r="J516" t="s" s="19">
        <v>3403</v>
      </c>
      <c r="K516" s="18">
        <v>18416</v>
      </c>
      <c r="L516" s="18">
        <v>9222</v>
      </c>
      <c r="M516" s="18">
        <v>27126</v>
      </c>
      <c r="N516" s="18">
        <v>8</v>
      </c>
      <c r="O516" s="18">
        <v>1</v>
      </c>
      <c r="P516" s="18">
        <v>3</v>
      </c>
      <c r="Q516" s="18">
        <v>1</v>
      </c>
      <c r="R516" s="18">
        <v>5</v>
      </c>
      <c r="S516" t="s" s="19">
        <v>38</v>
      </c>
      <c r="T516" s="18">
        <v>0</v>
      </c>
      <c r="U516" s="18">
        <v>0</v>
      </c>
      <c r="V516" s="18">
        <v>100000</v>
      </c>
      <c r="W516" t="s" s="19">
        <v>39</v>
      </c>
    </row>
    <row r="517" ht="20.05" customHeight="1">
      <c r="A517" t="s" s="16">
        <v>3400</v>
      </c>
      <c r="B517" t="s" s="17">
        <f>CONCATENATE($A517,C517,G517,S517,R517)</f>
        <v>3415</v>
      </c>
      <c r="C517" t="s" s="19">
        <v>37</v>
      </c>
      <c r="D517" s="18">
        <v>7</v>
      </c>
      <c r="E517" t="s" s="19">
        <v>3402</v>
      </c>
      <c r="F517" s="18">
        <v>0</v>
      </c>
      <c r="G517" s="18">
        <v>0</v>
      </c>
      <c r="H517" t="s" s="19">
        <v>80</v>
      </c>
      <c r="I517" s="25">
        <v>136.372</v>
      </c>
      <c r="J517" t="s" s="19">
        <v>3403</v>
      </c>
      <c r="K517" s="18">
        <v>18416</v>
      </c>
      <c r="L517" s="18">
        <v>9222</v>
      </c>
      <c r="M517" s="18">
        <v>27126</v>
      </c>
      <c r="N517" s="18">
        <v>8</v>
      </c>
      <c r="O517" s="18">
        <v>1</v>
      </c>
      <c r="P517" s="18">
        <v>3</v>
      </c>
      <c r="Q517" s="18">
        <v>1</v>
      </c>
      <c r="R517" s="18">
        <v>5</v>
      </c>
      <c r="S517" t="s" s="19">
        <v>43</v>
      </c>
      <c r="T517" s="18">
        <v>0</v>
      </c>
      <c r="U517" s="18">
        <v>0</v>
      </c>
      <c r="V517" s="18">
        <v>100000</v>
      </c>
      <c r="W517" t="s" s="19">
        <v>39</v>
      </c>
    </row>
    <row r="518" ht="20.05" customHeight="1">
      <c r="A518" t="s" s="16">
        <v>3400</v>
      </c>
      <c r="B518" t="s" s="17">
        <f>CONCATENATE($A518,C518,G518,S518,R518)</f>
        <v>3416</v>
      </c>
      <c r="C518" t="s" s="19">
        <v>37</v>
      </c>
      <c r="D518" s="18">
        <v>7</v>
      </c>
      <c r="E518" t="s" s="19">
        <v>3402</v>
      </c>
      <c r="F518" s="18">
        <v>1</v>
      </c>
      <c r="G518" s="18">
        <v>0</v>
      </c>
      <c r="H518" t="s" s="19">
        <v>80</v>
      </c>
      <c r="I518" s="25">
        <v>113.87</v>
      </c>
      <c r="J518" t="s" s="19">
        <v>3403</v>
      </c>
      <c r="K518" s="18">
        <v>18416</v>
      </c>
      <c r="L518" s="18">
        <v>9222</v>
      </c>
      <c r="M518" s="18">
        <v>27126</v>
      </c>
      <c r="N518" s="18">
        <v>8</v>
      </c>
      <c r="O518" s="18">
        <v>1</v>
      </c>
      <c r="P518" s="18">
        <v>3</v>
      </c>
      <c r="Q518" s="18">
        <v>1</v>
      </c>
      <c r="R518" s="18">
        <v>5</v>
      </c>
      <c r="S518" t="s" s="19">
        <v>47</v>
      </c>
      <c r="T518" s="18">
        <v>0</v>
      </c>
      <c r="U518" s="18">
        <v>0</v>
      </c>
      <c r="V518" s="18">
        <v>100000</v>
      </c>
      <c r="W518" t="s" s="19">
        <v>39</v>
      </c>
    </row>
    <row r="519" ht="20.05" customHeight="1">
      <c r="A519" t="s" s="16">
        <v>3417</v>
      </c>
      <c r="B519" t="s" s="17">
        <f>CONCATENATE($A519,C519,G519,S519,R519)</f>
        <v>3418</v>
      </c>
      <c r="C519" t="s" s="19">
        <v>31</v>
      </c>
      <c r="D519" s="18">
        <v>7</v>
      </c>
      <c r="E519" t="s" s="19">
        <v>3419</v>
      </c>
      <c r="F519" s="18">
        <v>0</v>
      </c>
      <c r="G519" s="18">
        <v>0</v>
      </c>
      <c r="H519" t="s" s="19">
        <v>80</v>
      </c>
      <c r="I519" s="25">
        <v>113.299</v>
      </c>
      <c r="J519" t="s" s="19">
        <v>3420</v>
      </c>
      <c r="K519" s="18">
        <v>24956</v>
      </c>
      <c r="L519" s="18">
        <v>12492</v>
      </c>
      <c r="M519" s="18">
        <v>38917</v>
      </c>
      <c r="N519" s="18">
        <v>8</v>
      </c>
      <c r="O519" s="18">
        <v>1</v>
      </c>
      <c r="P519" t="s" s="19">
        <v>35</v>
      </c>
      <c r="Q519" t="s" s="19">
        <v>35</v>
      </c>
      <c r="R519" t="s" s="19">
        <v>35</v>
      </c>
      <c r="S519" t="s" s="19">
        <v>35</v>
      </c>
      <c r="T519" t="s" s="19">
        <v>35</v>
      </c>
      <c r="U519" t="s" s="19">
        <v>35</v>
      </c>
      <c r="V519" t="s" s="19">
        <v>35</v>
      </c>
      <c r="W519" t="s" s="19">
        <v>35</v>
      </c>
    </row>
    <row r="520" ht="20.05" customHeight="1">
      <c r="A520" t="s" s="16">
        <v>3417</v>
      </c>
      <c r="B520" t="s" s="17">
        <f>CONCATENATE($A520,C520,G520,S520,R520)</f>
        <v>3421</v>
      </c>
      <c r="C520" t="s" s="19">
        <v>37</v>
      </c>
      <c r="D520" s="18">
        <v>7</v>
      </c>
      <c r="E520" t="s" s="19">
        <v>3419</v>
      </c>
      <c r="F520" s="18">
        <v>0</v>
      </c>
      <c r="G520" s="18">
        <v>1</v>
      </c>
      <c r="H520" t="s" s="19">
        <v>63</v>
      </c>
      <c r="I520" s="25">
        <v>1800.7</v>
      </c>
      <c r="J520" t="s" s="19">
        <v>3422</v>
      </c>
      <c r="K520" s="18">
        <v>22102</v>
      </c>
      <c r="L520" s="18">
        <v>11076</v>
      </c>
      <c r="M520" s="18">
        <v>33616</v>
      </c>
      <c r="N520" s="18">
        <v>8</v>
      </c>
      <c r="O520" s="18">
        <v>1</v>
      </c>
      <c r="P520" s="18">
        <v>2</v>
      </c>
      <c r="Q520" s="18">
        <v>2</v>
      </c>
      <c r="R520" s="18">
        <v>3</v>
      </c>
      <c r="S520" t="s" s="19">
        <v>43</v>
      </c>
      <c r="T520" s="18">
        <v>0</v>
      </c>
      <c r="U520" s="18">
        <v>0</v>
      </c>
      <c r="V520" s="18">
        <v>100000</v>
      </c>
      <c r="W520" t="s" s="19">
        <v>55</v>
      </c>
    </row>
    <row r="521" ht="20.05" customHeight="1">
      <c r="A521" t="s" s="16">
        <v>3417</v>
      </c>
      <c r="B521" t="s" s="17">
        <f>CONCATENATE($A521,C521,G521,S521,R521)</f>
        <v>3423</v>
      </c>
      <c r="C521" t="s" s="19">
        <v>52</v>
      </c>
      <c r="D521" s="18">
        <v>7</v>
      </c>
      <c r="E521" t="s" s="19">
        <v>3419</v>
      </c>
      <c r="F521" s="18">
        <v>0</v>
      </c>
      <c r="G521" s="18">
        <v>1</v>
      </c>
      <c r="H521" t="s" s="19">
        <v>33</v>
      </c>
      <c r="I521" s="25">
        <v>172.997</v>
      </c>
      <c r="J521" t="s" s="19">
        <v>2736</v>
      </c>
      <c r="K521" s="18">
        <v>4076</v>
      </c>
      <c r="L521" s="18">
        <v>2052</v>
      </c>
      <c r="M521" s="18">
        <v>4105</v>
      </c>
      <c r="N521" s="18">
        <v>8</v>
      </c>
      <c r="O521" s="18">
        <v>1</v>
      </c>
      <c r="P521" t="s" s="19">
        <v>35</v>
      </c>
      <c r="Q521" t="s" s="19">
        <v>35</v>
      </c>
      <c r="R521" t="s" s="19">
        <v>35</v>
      </c>
      <c r="S521" t="s" s="19">
        <v>35</v>
      </c>
      <c r="T521" t="s" s="19">
        <v>35</v>
      </c>
      <c r="U521" t="s" s="19">
        <v>35</v>
      </c>
      <c r="V521" t="s" s="19">
        <v>35</v>
      </c>
      <c r="W521" t="s" s="19">
        <v>35</v>
      </c>
    </row>
    <row r="522" ht="20.05" customHeight="1">
      <c r="A522" t="s" s="16">
        <v>3417</v>
      </c>
      <c r="B522" t="s" s="17">
        <f>CONCATENATE($A522,C522,G522,S522,R522)</f>
        <v>3424</v>
      </c>
      <c r="C522" t="s" s="19">
        <v>37</v>
      </c>
      <c r="D522" s="18">
        <v>7</v>
      </c>
      <c r="E522" t="s" s="19">
        <v>3419</v>
      </c>
      <c r="F522" s="18">
        <v>0</v>
      </c>
      <c r="G522" s="18">
        <v>0</v>
      </c>
      <c r="H522" t="s" s="19">
        <v>63</v>
      </c>
      <c r="I522" s="25">
        <v>1800.7</v>
      </c>
      <c r="J522" t="s" s="19">
        <v>3422</v>
      </c>
      <c r="K522" s="18">
        <v>22080</v>
      </c>
      <c r="L522" s="18">
        <v>11054</v>
      </c>
      <c r="M522" s="18">
        <v>33502</v>
      </c>
      <c r="N522" s="18">
        <v>8</v>
      </c>
      <c r="O522" s="18">
        <v>1</v>
      </c>
      <c r="P522" s="18">
        <v>4</v>
      </c>
      <c r="Q522" s="18">
        <v>4</v>
      </c>
      <c r="R522" s="18">
        <v>1</v>
      </c>
      <c r="S522" t="s" s="19">
        <v>38</v>
      </c>
      <c r="T522" s="18">
        <v>0</v>
      </c>
      <c r="U522" s="18">
        <v>0</v>
      </c>
      <c r="V522" s="18">
        <v>100000</v>
      </c>
      <c r="W522" t="s" s="19">
        <v>39</v>
      </c>
    </row>
    <row r="523" ht="20.05" customHeight="1">
      <c r="A523" t="s" s="16">
        <v>3417</v>
      </c>
      <c r="B523" t="s" s="17">
        <f>CONCATENATE($A523,C523,G523,S523,R523)</f>
        <v>3425</v>
      </c>
      <c r="C523" t="s" s="19">
        <v>37</v>
      </c>
      <c r="D523" s="18">
        <v>7</v>
      </c>
      <c r="E523" t="s" s="19">
        <v>3419</v>
      </c>
      <c r="F523" s="18">
        <v>0</v>
      </c>
      <c r="G523" s="18">
        <v>0</v>
      </c>
      <c r="H523" t="s" s="19">
        <v>80</v>
      </c>
      <c r="I523" s="25">
        <v>4.85227</v>
      </c>
      <c r="J523" t="s" s="19">
        <v>2757</v>
      </c>
      <c r="K523" s="18">
        <v>16800</v>
      </c>
      <c r="L523" s="18">
        <v>8414</v>
      </c>
      <c r="M523" s="18">
        <v>23774</v>
      </c>
      <c r="N523" s="18">
        <v>8</v>
      </c>
      <c r="O523" s="18">
        <v>1</v>
      </c>
      <c r="P523" s="18">
        <v>3</v>
      </c>
      <c r="Q523" s="18">
        <v>1</v>
      </c>
      <c r="R523" s="18">
        <v>1</v>
      </c>
      <c r="S523" t="s" s="19">
        <v>43</v>
      </c>
      <c r="T523" s="18">
        <v>0</v>
      </c>
      <c r="U523" s="18">
        <v>0</v>
      </c>
      <c r="V523" s="18">
        <v>100000</v>
      </c>
      <c r="W523" t="s" s="19">
        <v>39</v>
      </c>
    </row>
    <row r="524" ht="20.05" customHeight="1">
      <c r="A524" t="s" s="16">
        <v>3417</v>
      </c>
      <c r="B524" t="s" s="17">
        <f>CONCATENATE($A524,C524,G524,S524,R524)</f>
        <v>3426</v>
      </c>
      <c r="C524" t="s" s="19">
        <v>37</v>
      </c>
      <c r="D524" s="18">
        <v>7</v>
      </c>
      <c r="E524" t="s" s="19">
        <v>3419</v>
      </c>
      <c r="F524" s="18">
        <v>0</v>
      </c>
      <c r="G524" s="18">
        <v>0</v>
      </c>
      <c r="H524" t="s" s="19">
        <v>80</v>
      </c>
      <c r="I524" s="25">
        <v>413.01</v>
      </c>
      <c r="J524" t="s" s="19">
        <v>3427</v>
      </c>
      <c r="K524" s="18">
        <v>17972</v>
      </c>
      <c r="L524" s="18">
        <v>9000</v>
      </c>
      <c r="M524" s="18">
        <v>25959</v>
      </c>
      <c r="N524" s="18">
        <v>8</v>
      </c>
      <c r="O524" s="18">
        <v>1</v>
      </c>
      <c r="P524" s="18">
        <v>4</v>
      </c>
      <c r="Q524" s="18">
        <v>1</v>
      </c>
      <c r="R524" s="18">
        <v>1</v>
      </c>
      <c r="S524" t="s" s="19">
        <v>47</v>
      </c>
      <c r="T524" s="18">
        <v>0</v>
      </c>
      <c r="U524" s="18">
        <v>0</v>
      </c>
      <c r="V524" s="18">
        <v>100000</v>
      </c>
      <c r="W524" t="s" s="19">
        <v>39</v>
      </c>
    </row>
    <row r="525" ht="20.05" customHeight="1">
      <c r="A525" t="s" s="16">
        <v>3417</v>
      </c>
      <c r="B525" t="s" s="17">
        <f>CONCATENATE($A525,C525,G525,S525,R525)</f>
        <v>3428</v>
      </c>
      <c r="C525" t="s" s="19">
        <v>37</v>
      </c>
      <c r="D525" s="18">
        <v>7</v>
      </c>
      <c r="E525" t="s" s="19">
        <v>3419</v>
      </c>
      <c r="F525" s="18">
        <v>0</v>
      </c>
      <c r="G525" s="18">
        <v>0</v>
      </c>
      <c r="H525" t="s" s="19">
        <v>63</v>
      </c>
      <c r="I525" s="25">
        <v>1800.71</v>
      </c>
      <c r="J525" t="s" s="19">
        <v>3422</v>
      </c>
      <c r="K525" s="18">
        <v>22080</v>
      </c>
      <c r="L525" s="18">
        <v>11054</v>
      </c>
      <c r="M525" s="18">
        <v>33502</v>
      </c>
      <c r="N525" s="18">
        <v>8</v>
      </c>
      <c r="O525" s="18">
        <v>1</v>
      </c>
      <c r="P525" s="18">
        <v>2</v>
      </c>
      <c r="Q525" s="18">
        <v>2</v>
      </c>
      <c r="R525" s="18">
        <v>3</v>
      </c>
      <c r="S525" t="s" s="19">
        <v>38</v>
      </c>
      <c r="T525" s="18">
        <v>0</v>
      </c>
      <c r="U525" s="18">
        <v>0</v>
      </c>
      <c r="V525" s="18">
        <v>100000</v>
      </c>
      <c r="W525" t="s" s="19">
        <v>39</v>
      </c>
    </row>
    <row r="526" ht="20.05" customHeight="1">
      <c r="A526" t="s" s="16">
        <v>3417</v>
      </c>
      <c r="B526" t="s" s="17">
        <f>CONCATENATE($A526,C526,G526,S526,R526)</f>
        <v>3429</v>
      </c>
      <c r="C526" t="s" s="19">
        <v>37</v>
      </c>
      <c r="D526" s="18">
        <v>7</v>
      </c>
      <c r="E526" t="s" s="19">
        <v>3419</v>
      </c>
      <c r="F526" s="18">
        <v>0</v>
      </c>
      <c r="G526" s="18">
        <v>0</v>
      </c>
      <c r="H526" t="s" s="19">
        <v>63</v>
      </c>
      <c r="I526" s="25">
        <v>1800.71</v>
      </c>
      <c r="J526" t="s" s="19">
        <v>3422</v>
      </c>
      <c r="K526" s="18">
        <v>22080</v>
      </c>
      <c r="L526" s="18">
        <v>11054</v>
      </c>
      <c r="M526" s="18">
        <v>33572</v>
      </c>
      <c r="N526" s="18">
        <v>8</v>
      </c>
      <c r="O526" s="18">
        <v>1</v>
      </c>
      <c r="P526" s="18">
        <v>2</v>
      </c>
      <c r="Q526" s="18">
        <v>2</v>
      </c>
      <c r="R526" s="18">
        <v>3</v>
      </c>
      <c r="S526" t="s" s="19">
        <v>43</v>
      </c>
      <c r="T526" s="18">
        <v>0</v>
      </c>
      <c r="U526" s="18">
        <v>0</v>
      </c>
      <c r="V526" s="18">
        <v>100000</v>
      </c>
      <c r="W526" t="s" s="19">
        <v>39</v>
      </c>
    </row>
    <row r="527" ht="20.05" customHeight="1">
      <c r="A527" t="s" s="16">
        <v>3417</v>
      </c>
      <c r="B527" t="s" s="17">
        <f>CONCATENATE($A527,C527,G527,S527,R527)</f>
        <v>3430</v>
      </c>
      <c r="C527" t="s" s="19">
        <v>37</v>
      </c>
      <c r="D527" s="18">
        <v>7</v>
      </c>
      <c r="E527" t="s" s="19">
        <v>3419</v>
      </c>
      <c r="F527" s="18">
        <v>0</v>
      </c>
      <c r="G527" s="18">
        <v>0</v>
      </c>
      <c r="H527" t="s" s="19">
        <v>80</v>
      </c>
      <c r="I527" s="25">
        <v>1065.67</v>
      </c>
      <c r="J527" t="s" s="19">
        <v>3422</v>
      </c>
      <c r="K527" s="18">
        <v>22080</v>
      </c>
      <c r="L527" s="18">
        <v>11054</v>
      </c>
      <c r="M527" s="18">
        <v>33530</v>
      </c>
      <c r="N527" s="18">
        <v>8</v>
      </c>
      <c r="O527" s="18">
        <v>1</v>
      </c>
      <c r="P527" s="18">
        <v>3</v>
      </c>
      <c r="Q527" s="18">
        <v>1</v>
      </c>
      <c r="R527" s="18">
        <v>3</v>
      </c>
      <c r="S527" t="s" s="19">
        <v>47</v>
      </c>
      <c r="T527" s="18">
        <v>0</v>
      </c>
      <c r="U527" s="18">
        <v>0</v>
      </c>
      <c r="V527" s="18">
        <v>100000</v>
      </c>
      <c r="W527" t="s" s="19">
        <v>39</v>
      </c>
    </row>
    <row r="528" ht="20.05" customHeight="1">
      <c r="A528" t="s" s="16">
        <v>3417</v>
      </c>
      <c r="B528" t="s" s="17">
        <f>CONCATENATE($A528,C528,G528,S528,R528)</f>
        <v>3431</v>
      </c>
      <c r="C528" t="s" s="19">
        <v>37</v>
      </c>
      <c r="D528" s="18">
        <v>7</v>
      </c>
      <c r="E528" t="s" s="19">
        <v>3419</v>
      </c>
      <c r="F528" s="18">
        <v>0</v>
      </c>
      <c r="G528" s="18">
        <v>0</v>
      </c>
      <c r="H528" t="s" s="19">
        <v>63</v>
      </c>
      <c r="I528" s="25">
        <v>1800.88</v>
      </c>
      <c r="J528" t="s" s="19">
        <v>3432</v>
      </c>
      <c r="K528" s="18">
        <v>24376</v>
      </c>
      <c r="L528" s="18">
        <v>12202</v>
      </c>
      <c r="M528" s="18">
        <v>37802</v>
      </c>
      <c r="N528" s="18">
        <v>8</v>
      </c>
      <c r="O528" s="18">
        <v>1</v>
      </c>
      <c r="P528" s="18">
        <v>2</v>
      </c>
      <c r="Q528" s="18">
        <v>2</v>
      </c>
      <c r="R528" s="18">
        <v>5</v>
      </c>
      <c r="S528" t="s" s="19">
        <v>38</v>
      </c>
      <c r="T528" s="18">
        <v>0</v>
      </c>
      <c r="U528" s="18">
        <v>0</v>
      </c>
      <c r="V528" s="18">
        <v>100000</v>
      </c>
      <c r="W528" t="s" s="19">
        <v>39</v>
      </c>
    </row>
    <row r="529" ht="20.05" customHeight="1">
      <c r="A529" t="s" s="16">
        <v>3417</v>
      </c>
      <c r="B529" t="s" s="17">
        <f>CONCATENATE($A529,C529,G529,S529,R529)</f>
        <v>3433</v>
      </c>
      <c r="C529" t="s" s="19">
        <v>37</v>
      </c>
      <c r="D529" s="18">
        <v>7</v>
      </c>
      <c r="E529" t="s" s="19">
        <v>3419</v>
      </c>
      <c r="F529" s="18">
        <v>0</v>
      </c>
      <c r="G529" s="18">
        <v>0</v>
      </c>
      <c r="H529" t="s" s="19">
        <v>80</v>
      </c>
      <c r="I529" s="25">
        <v>115.956</v>
      </c>
      <c r="J529" t="s" s="19">
        <v>3432</v>
      </c>
      <c r="K529" s="18">
        <v>24376</v>
      </c>
      <c r="L529" s="18">
        <v>12202</v>
      </c>
      <c r="M529" s="18">
        <v>37844</v>
      </c>
      <c r="N529" s="18">
        <v>8</v>
      </c>
      <c r="O529" s="18">
        <v>1</v>
      </c>
      <c r="P529" s="18">
        <v>3</v>
      </c>
      <c r="Q529" s="18">
        <v>1</v>
      </c>
      <c r="R529" s="18">
        <v>5</v>
      </c>
      <c r="S529" t="s" s="19">
        <v>43</v>
      </c>
      <c r="T529" s="18">
        <v>0</v>
      </c>
      <c r="U529" s="18">
        <v>0</v>
      </c>
      <c r="V529" s="18">
        <v>100000</v>
      </c>
      <c r="W529" t="s" s="19">
        <v>39</v>
      </c>
    </row>
    <row r="530" ht="20.05" customHeight="1">
      <c r="A530" t="s" s="16">
        <v>3417</v>
      </c>
      <c r="B530" t="s" s="17">
        <f>CONCATENATE($A530,C530,G530,S530,R530)</f>
        <v>3434</v>
      </c>
      <c r="C530" t="s" s="19">
        <v>37</v>
      </c>
      <c r="D530" s="18">
        <v>7</v>
      </c>
      <c r="E530" t="s" s="19">
        <v>3419</v>
      </c>
      <c r="F530" s="18">
        <v>0</v>
      </c>
      <c r="G530" s="18">
        <v>0</v>
      </c>
      <c r="H530" t="s" s="19">
        <v>80</v>
      </c>
      <c r="I530" s="25">
        <v>689.096</v>
      </c>
      <c r="J530" t="s" s="19">
        <v>3432</v>
      </c>
      <c r="K530" s="18">
        <v>24376</v>
      </c>
      <c r="L530" s="18">
        <v>12202</v>
      </c>
      <c r="M530" s="18">
        <v>37802</v>
      </c>
      <c r="N530" s="18">
        <v>8</v>
      </c>
      <c r="O530" s="18">
        <v>1</v>
      </c>
      <c r="P530" s="18">
        <v>3</v>
      </c>
      <c r="Q530" s="18">
        <v>1</v>
      </c>
      <c r="R530" s="18">
        <v>5</v>
      </c>
      <c r="S530" t="s" s="19">
        <v>47</v>
      </c>
      <c r="T530" s="18">
        <v>0</v>
      </c>
      <c r="U530" s="18">
        <v>0</v>
      </c>
      <c r="V530" s="18">
        <v>100000</v>
      </c>
      <c r="W530" t="s" s="19">
        <v>39</v>
      </c>
    </row>
    <row r="531" ht="20.05" customHeight="1">
      <c r="A531" t="s" s="16">
        <v>3435</v>
      </c>
      <c r="B531" t="s" s="17">
        <f>CONCATENATE($A531,C531,G531,S531,R531)</f>
        <v>3436</v>
      </c>
      <c r="C531" t="s" s="19">
        <v>31</v>
      </c>
      <c r="D531" s="18">
        <v>7</v>
      </c>
      <c r="E531" t="s" s="19">
        <v>3236</v>
      </c>
      <c r="F531" s="18">
        <v>0</v>
      </c>
      <c r="G531" s="18">
        <v>0</v>
      </c>
      <c r="H531" t="s" s="19">
        <v>63</v>
      </c>
      <c r="I531" s="25">
        <v>1800.71</v>
      </c>
      <c r="J531" t="s" s="19">
        <v>3237</v>
      </c>
      <c r="K531" s="18">
        <v>21548</v>
      </c>
      <c r="L531" s="18">
        <v>10788</v>
      </c>
      <c r="M531" s="18">
        <v>32835</v>
      </c>
      <c r="N531" s="18">
        <v>8</v>
      </c>
      <c r="O531" s="18">
        <v>1</v>
      </c>
      <c r="P531" t="s" s="19">
        <v>35</v>
      </c>
      <c r="Q531" t="s" s="19">
        <v>35</v>
      </c>
      <c r="R531" t="s" s="19">
        <v>35</v>
      </c>
      <c r="S531" t="s" s="19">
        <v>35</v>
      </c>
      <c r="T531" t="s" s="19">
        <v>35</v>
      </c>
      <c r="U531" t="s" s="19">
        <v>35</v>
      </c>
      <c r="V531" t="s" s="19">
        <v>35</v>
      </c>
      <c r="W531" t="s" s="19">
        <v>35</v>
      </c>
    </row>
    <row r="532" ht="20.05" customHeight="1">
      <c r="A532" t="s" s="16">
        <v>3435</v>
      </c>
      <c r="B532" t="s" s="17">
        <f>CONCATENATE($A532,C532,G532,S532,R532)</f>
        <v>3437</v>
      </c>
      <c r="C532" t="s" s="19">
        <v>37</v>
      </c>
      <c r="D532" s="18">
        <v>7</v>
      </c>
      <c r="E532" t="s" s="19">
        <v>3236</v>
      </c>
      <c r="F532" s="18">
        <v>1</v>
      </c>
      <c r="G532" s="18">
        <v>1</v>
      </c>
      <c r="H532" t="s" s="19">
        <v>80</v>
      </c>
      <c r="I532" s="25">
        <v>0.923969</v>
      </c>
      <c r="J532" t="s" s="19">
        <v>3239</v>
      </c>
      <c r="K532" s="18">
        <v>6033</v>
      </c>
      <c r="L532" s="18">
        <v>3035</v>
      </c>
      <c r="M532" s="18">
        <v>7546</v>
      </c>
      <c r="N532" s="18">
        <v>8</v>
      </c>
      <c r="O532" s="18">
        <v>1</v>
      </c>
      <c r="P532" s="18">
        <v>4</v>
      </c>
      <c r="Q532" s="18">
        <v>0</v>
      </c>
      <c r="R532" s="18">
        <v>3</v>
      </c>
      <c r="S532" t="s" s="19">
        <v>43</v>
      </c>
      <c r="T532" s="18">
        <v>0</v>
      </c>
      <c r="U532" s="18">
        <v>0</v>
      </c>
      <c r="V532" s="18">
        <v>100000</v>
      </c>
      <c r="W532" t="s" s="19">
        <v>55</v>
      </c>
    </row>
    <row r="533" ht="20.05" customHeight="1">
      <c r="A533" t="s" s="16">
        <v>3435</v>
      </c>
      <c r="B533" t="s" s="17">
        <f>CONCATENATE($A533,C533,G533,S533,R533)</f>
        <v>3438</v>
      </c>
      <c r="C533" t="s" s="19">
        <v>52</v>
      </c>
      <c r="D533" s="18">
        <v>7</v>
      </c>
      <c r="E533" t="s" s="19">
        <v>3236</v>
      </c>
      <c r="F533" s="18">
        <v>1</v>
      </c>
      <c r="G533" s="18">
        <v>1</v>
      </c>
      <c r="H533" t="s" s="19">
        <v>80</v>
      </c>
      <c r="I533" s="25">
        <v>34.2306</v>
      </c>
      <c r="J533" t="s" s="19">
        <v>2736</v>
      </c>
      <c r="K533" s="18">
        <v>3592</v>
      </c>
      <c r="L533" s="18">
        <v>1810</v>
      </c>
      <c r="M533" s="18">
        <v>3582</v>
      </c>
      <c r="N533" s="18">
        <v>8</v>
      </c>
      <c r="O533" s="18">
        <v>1</v>
      </c>
      <c r="P533" t="s" s="19">
        <v>35</v>
      </c>
      <c r="Q533" t="s" s="19">
        <v>35</v>
      </c>
      <c r="R533" t="s" s="19">
        <v>35</v>
      </c>
      <c r="S533" t="s" s="19">
        <v>35</v>
      </c>
      <c r="T533" t="s" s="19">
        <v>35</v>
      </c>
      <c r="U533" t="s" s="19">
        <v>35</v>
      </c>
      <c r="V533" t="s" s="19">
        <v>35</v>
      </c>
      <c r="W533" t="s" s="19">
        <v>35</v>
      </c>
    </row>
    <row r="534" ht="20.05" customHeight="1">
      <c r="A534" t="s" s="16">
        <v>3435</v>
      </c>
      <c r="B534" t="s" s="17">
        <f>CONCATENATE($A534,C534,G534,S534,R534)</f>
        <v>3439</v>
      </c>
      <c r="C534" t="s" s="19">
        <v>37</v>
      </c>
      <c r="D534" s="18">
        <v>7</v>
      </c>
      <c r="E534" t="s" s="19">
        <v>3236</v>
      </c>
      <c r="F534" s="18">
        <v>1</v>
      </c>
      <c r="G534" s="18">
        <v>0</v>
      </c>
      <c r="H534" t="s" s="19">
        <v>80</v>
      </c>
      <c r="I534" s="25">
        <v>1.33822</v>
      </c>
      <c r="J534" t="s" s="19">
        <v>3239</v>
      </c>
      <c r="K534" s="18">
        <v>6024</v>
      </c>
      <c r="L534" s="18">
        <v>3026</v>
      </c>
      <c r="M534" s="18">
        <v>7528</v>
      </c>
      <c r="N534" s="18">
        <v>8</v>
      </c>
      <c r="O534" s="18">
        <v>1</v>
      </c>
      <c r="P534" s="18">
        <v>4</v>
      </c>
      <c r="Q534" s="18">
        <v>0</v>
      </c>
      <c r="R534" s="18">
        <v>1</v>
      </c>
      <c r="S534" t="s" s="19">
        <v>38</v>
      </c>
      <c r="T534" s="18">
        <v>0</v>
      </c>
      <c r="U534" s="18">
        <v>0</v>
      </c>
      <c r="V534" s="18">
        <v>100000</v>
      </c>
      <c r="W534" t="s" s="19">
        <v>39</v>
      </c>
    </row>
    <row r="535" ht="20.05" customHeight="1">
      <c r="A535" t="s" s="16">
        <v>3435</v>
      </c>
      <c r="B535" t="s" s="17">
        <f>CONCATENATE($A535,C535,G535,S535,R535)</f>
        <v>3440</v>
      </c>
      <c r="C535" t="s" s="19">
        <v>37</v>
      </c>
      <c r="D535" s="18">
        <v>7</v>
      </c>
      <c r="E535" t="s" s="19">
        <v>3236</v>
      </c>
      <c r="F535" s="18">
        <v>1</v>
      </c>
      <c r="G535" s="18">
        <v>0</v>
      </c>
      <c r="H535" t="s" s="19">
        <v>80</v>
      </c>
      <c r="I535" s="25">
        <v>1.32872</v>
      </c>
      <c r="J535" t="s" s="19">
        <v>3239</v>
      </c>
      <c r="K535" s="18">
        <v>6024</v>
      </c>
      <c r="L535" s="18">
        <v>3026</v>
      </c>
      <c r="M535" s="18">
        <v>7528</v>
      </c>
      <c r="N535" s="18">
        <v>8</v>
      </c>
      <c r="O535" s="18">
        <v>1</v>
      </c>
      <c r="P535" s="18">
        <v>4</v>
      </c>
      <c r="Q535" s="18">
        <v>0</v>
      </c>
      <c r="R535" s="18">
        <v>1</v>
      </c>
      <c r="S535" t="s" s="19">
        <v>43</v>
      </c>
      <c r="T535" s="18">
        <v>0</v>
      </c>
      <c r="U535" s="18">
        <v>0</v>
      </c>
      <c r="V535" s="18">
        <v>100000</v>
      </c>
      <c r="W535" t="s" s="19">
        <v>39</v>
      </c>
    </row>
    <row r="536" ht="20.05" customHeight="1">
      <c r="A536" t="s" s="16">
        <v>3435</v>
      </c>
      <c r="B536" t="s" s="17">
        <f>CONCATENATE($A536,C536,G536,S536,R536)</f>
        <v>3441</v>
      </c>
      <c r="C536" t="s" s="19">
        <v>37</v>
      </c>
      <c r="D536" s="18">
        <v>7</v>
      </c>
      <c r="E536" t="s" s="19">
        <v>3236</v>
      </c>
      <c r="F536" s="18">
        <v>1</v>
      </c>
      <c r="G536" s="18">
        <v>0</v>
      </c>
      <c r="H536" t="s" s="19">
        <v>80</v>
      </c>
      <c r="I536" s="25">
        <v>1.33495</v>
      </c>
      <c r="J536" t="s" s="19">
        <v>3239</v>
      </c>
      <c r="K536" s="18">
        <v>6024</v>
      </c>
      <c r="L536" s="18">
        <v>3026</v>
      </c>
      <c r="M536" s="18">
        <v>7528</v>
      </c>
      <c r="N536" s="18">
        <v>8</v>
      </c>
      <c r="O536" s="18">
        <v>1</v>
      </c>
      <c r="P536" s="18">
        <v>4</v>
      </c>
      <c r="Q536" s="18">
        <v>0</v>
      </c>
      <c r="R536" s="18">
        <v>1</v>
      </c>
      <c r="S536" t="s" s="19">
        <v>47</v>
      </c>
      <c r="T536" s="18">
        <v>0</v>
      </c>
      <c r="U536" s="18">
        <v>0</v>
      </c>
      <c r="V536" s="18">
        <v>100000</v>
      </c>
      <c r="W536" t="s" s="19">
        <v>39</v>
      </c>
    </row>
    <row r="537" ht="20.05" customHeight="1">
      <c r="A537" t="s" s="16">
        <v>3435</v>
      </c>
      <c r="B537" t="s" s="17">
        <f>CONCATENATE($A537,C537,G537,S537,R537)</f>
        <v>3442</v>
      </c>
      <c r="C537" t="s" s="19">
        <v>37</v>
      </c>
      <c r="D537" s="18">
        <v>7</v>
      </c>
      <c r="E537" t="s" s="19">
        <v>3236</v>
      </c>
      <c r="F537" s="18">
        <v>1</v>
      </c>
      <c r="G537" s="18">
        <v>0</v>
      </c>
      <c r="H537" t="s" s="19">
        <v>80</v>
      </c>
      <c r="I537" s="25">
        <v>1.32653</v>
      </c>
      <c r="J537" t="s" s="19">
        <v>3239</v>
      </c>
      <c r="K537" s="18">
        <v>6024</v>
      </c>
      <c r="L537" s="18">
        <v>3026</v>
      </c>
      <c r="M537" s="18">
        <v>7528</v>
      </c>
      <c r="N537" s="18">
        <v>8</v>
      </c>
      <c r="O537" s="18">
        <v>1</v>
      </c>
      <c r="P537" s="18">
        <v>4</v>
      </c>
      <c r="Q537" s="18">
        <v>0</v>
      </c>
      <c r="R537" s="18">
        <v>3</v>
      </c>
      <c r="S537" t="s" s="19">
        <v>38</v>
      </c>
      <c r="T537" s="18">
        <v>0</v>
      </c>
      <c r="U537" s="18">
        <v>0</v>
      </c>
      <c r="V537" s="18">
        <v>100000</v>
      </c>
      <c r="W537" t="s" s="19">
        <v>39</v>
      </c>
    </row>
    <row r="538" ht="20.05" customHeight="1">
      <c r="A538" t="s" s="16">
        <v>3435</v>
      </c>
      <c r="B538" t="s" s="17">
        <f>CONCATENATE($A538,C538,G538,S538,R538)</f>
        <v>3443</v>
      </c>
      <c r="C538" t="s" s="19">
        <v>37</v>
      </c>
      <c r="D538" s="18">
        <v>7</v>
      </c>
      <c r="E538" t="s" s="19">
        <v>3236</v>
      </c>
      <c r="F538" s="18">
        <v>1</v>
      </c>
      <c r="G538" s="18">
        <v>0</v>
      </c>
      <c r="H538" t="s" s="19">
        <v>80</v>
      </c>
      <c r="I538" s="25">
        <v>1.34531</v>
      </c>
      <c r="J538" t="s" s="19">
        <v>3239</v>
      </c>
      <c r="K538" s="18">
        <v>6024</v>
      </c>
      <c r="L538" s="18">
        <v>3026</v>
      </c>
      <c r="M538" s="18">
        <v>7528</v>
      </c>
      <c r="N538" s="18">
        <v>8</v>
      </c>
      <c r="O538" s="18">
        <v>1</v>
      </c>
      <c r="P538" s="18">
        <v>4</v>
      </c>
      <c r="Q538" s="18">
        <v>0</v>
      </c>
      <c r="R538" s="18">
        <v>3</v>
      </c>
      <c r="S538" t="s" s="19">
        <v>43</v>
      </c>
      <c r="T538" s="18">
        <v>0</v>
      </c>
      <c r="U538" s="18">
        <v>0</v>
      </c>
      <c r="V538" s="18">
        <v>100000</v>
      </c>
      <c r="W538" t="s" s="19">
        <v>39</v>
      </c>
    </row>
    <row r="539" ht="20.05" customHeight="1">
      <c r="A539" t="s" s="16">
        <v>3435</v>
      </c>
      <c r="B539" t="s" s="17">
        <f>CONCATENATE($A539,C539,G539,S539,R539)</f>
        <v>3444</v>
      </c>
      <c r="C539" t="s" s="19">
        <v>37</v>
      </c>
      <c r="D539" s="18">
        <v>7</v>
      </c>
      <c r="E539" t="s" s="19">
        <v>3236</v>
      </c>
      <c r="F539" s="18">
        <v>1</v>
      </c>
      <c r="G539" s="18">
        <v>0</v>
      </c>
      <c r="H539" t="s" s="19">
        <v>80</v>
      </c>
      <c r="I539" s="25">
        <v>1.345</v>
      </c>
      <c r="J539" t="s" s="19">
        <v>3239</v>
      </c>
      <c r="K539" s="18">
        <v>6024</v>
      </c>
      <c r="L539" s="18">
        <v>3026</v>
      </c>
      <c r="M539" s="18">
        <v>7528</v>
      </c>
      <c r="N539" s="18">
        <v>8</v>
      </c>
      <c r="O539" s="18">
        <v>1</v>
      </c>
      <c r="P539" s="18">
        <v>4</v>
      </c>
      <c r="Q539" s="18">
        <v>0</v>
      </c>
      <c r="R539" s="18">
        <v>3</v>
      </c>
      <c r="S539" t="s" s="19">
        <v>47</v>
      </c>
      <c r="T539" s="18">
        <v>0</v>
      </c>
      <c r="U539" s="18">
        <v>0</v>
      </c>
      <c r="V539" s="18">
        <v>100000</v>
      </c>
      <c r="W539" t="s" s="19">
        <v>39</v>
      </c>
    </row>
    <row r="540" ht="20.05" customHeight="1">
      <c r="A540" t="s" s="16">
        <v>3435</v>
      </c>
      <c r="B540" t="s" s="17">
        <f>CONCATENATE($A540,C540,G540,S540,R540)</f>
        <v>3445</v>
      </c>
      <c r="C540" t="s" s="19">
        <v>37</v>
      </c>
      <c r="D540" s="18">
        <v>7</v>
      </c>
      <c r="E540" t="s" s="19">
        <v>3236</v>
      </c>
      <c r="F540" s="18">
        <v>1</v>
      </c>
      <c r="G540" s="18">
        <v>0</v>
      </c>
      <c r="H540" t="s" s="19">
        <v>80</v>
      </c>
      <c r="I540" s="25">
        <v>1.32682</v>
      </c>
      <c r="J540" t="s" s="19">
        <v>3239</v>
      </c>
      <c r="K540" s="18">
        <v>6024</v>
      </c>
      <c r="L540" s="18">
        <v>3026</v>
      </c>
      <c r="M540" s="18">
        <v>7528</v>
      </c>
      <c r="N540" s="18">
        <v>8</v>
      </c>
      <c r="O540" s="18">
        <v>1</v>
      </c>
      <c r="P540" s="18">
        <v>4</v>
      </c>
      <c r="Q540" s="18">
        <v>0</v>
      </c>
      <c r="R540" s="18">
        <v>5</v>
      </c>
      <c r="S540" t="s" s="19">
        <v>38</v>
      </c>
      <c r="T540" s="18">
        <v>0</v>
      </c>
      <c r="U540" s="18">
        <v>0</v>
      </c>
      <c r="V540" s="18">
        <v>100000</v>
      </c>
      <c r="W540" t="s" s="19">
        <v>39</v>
      </c>
    </row>
    <row r="541" ht="20.05" customHeight="1">
      <c r="A541" t="s" s="16">
        <v>3435</v>
      </c>
      <c r="B541" t="s" s="17">
        <f>CONCATENATE($A541,C541,G541,S541,R541)</f>
        <v>3446</v>
      </c>
      <c r="C541" t="s" s="19">
        <v>37</v>
      </c>
      <c r="D541" s="18">
        <v>7</v>
      </c>
      <c r="E541" t="s" s="19">
        <v>3236</v>
      </c>
      <c r="F541" s="18">
        <v>1</v>
      </c>
      <c r="G541" s="18">
        <v>0</v>
      </c>
      <c r="H541" t="s" s="19">
        <v>80</v>
      </c>
      <c r="I541" s="25">
        <v>1.32403</v>
      </c>
      <c r="J541" t="s" s="19">
        <v>3239</v>
      </c>
      <c r="K541" s="18">
        <v>6024</v>
      </c>
      <c r="L541" s="18">
        <v>3026</v>
      </c>
      <c r="M541" s="18">
        <v>7528</v>
      </c>
      <c r="N541" s="18">
        <v>8</v>
      </c>
      <c r="O541" s="18">
        <v>1</v>
      </c>
      <c r="P541" s="18">
        <v>4</v>
      </c>
      <c r="Q541" s="18">
        <v>0</v>
      </c>
      <c r="R541" s="18">
        <v>5</v>
      </c>
      <c r="S541" t="s" s="19">
        <v>43</v>
      </c>
      <c r="T541" s="18">
        <v>0</v>
      </c>
      <c r="U541" s="18">
        <v>0</v>
      </c>
      <c r="V541" s="18">
        <v>100000</v>
      </c>
      <c r="W541" t="s" s="19">
        <v>39</v>
      </c>
    </row>
    <row r="542" ht="20.05" customHeight="1">
      <c r="A542" t="s" s="16">
        <v>3435</v>
      </c>
      <c r="B542" t="s" s="17">
        <f>CONCATENATE($A542,C542,G542,S542,R542)</f>
        <v>3447</v>
      </c>
      <c r="C542" t="s" s="19">
        <v>37</v>
      </c>
      <c r="D542" s="18">
        <v>7</v>
      </c>
      <c r="E542" t="s" s="19">
        <v>3236</v>
      </c>
      <c r="F542" s="18">
        <v>1</v>
      </c>
      <c r="G542" s="18">
        <v>0</v>
      </c>
      <c r="H542" t="s" s="19">
        <v>80</v>
      </c>
      <c r="I542" s="25">
        <v>1.3234</v>
      </c>
      <c r="J542" t="s" s="19">
        <v>3239</v>
      </c>
      <c r="K542" s="18">
        <v>6024</v>
      </c>
      <c r="L542" s="18">
        <v>3026</v>
      </c>
      <c r="M542" s="18">
        <v>7528</v>
      </c>
      <c r="N542" s="18">
        <v>8</v>
      </c>
      <c r="O542" s="18">
        <v>1</v>
      </c>
      <c r="P542" s="18">
        <v>4</v>
      </c>
      <c r="Q542" s="18">
        <v>0</v>
      </c>
      <c r="R542" s="18">
        <v>5</v>
      </c>
      <c r="S542" t="s" s="19">
        <v>47</v>
      </c>
      <c r="T542" s="18">
        <v>0</v>
      </c>
      <c r="U542" s="18">
        <v>0</v>
      </c>
      <c r="V542" s="18">
        <v>100000</v>
      </c>
      <c r="W542" t="s" s="19">
        <v>39</v>
      </c>
    </row>
    <row r="543" ht="20.05" customHeight="1">
      <c r="A543" t="s" s="16">
        <v>3448</v>
      </c>
      <c r="B543" t="s" s="17">
        <f>CONCATENATE($A543,C543,G543,S543,R543)</f>
        <v>3449</v>
      </c>
      <c r="C543" t="s" s="19">
        <v>31</v>
      </c>
      <c r="D543" s="18">
        <v>7</v>
      </c>
      <c r="E543" t="s" s="19">
        <v>3220</v>
      </c>
      <c r="F543" s="18">
        <v>1</v>
      </c>
      <c r="G543" s="18">
        <v>0</v>
      </c>
      <c r="H543" t="s" s="19">
        <v>80</v>
      </c>
      <c r="I543" s="25">
        <v>192.37</v>
      </c>
      <c r="J543" t="s" s="19">
        <v>3221</v>
      </c>
      <c r="K543" s="18">
        <v>20392</v>
      </c>
      <c r="L543" s="18">
        <v>10210</v>
      </c>
      <c r="M543" s="18">
        <v>30546</v>
      </c>
      <c r="N543" s="18">
        <v>8</v>
      </c>
      <c r="O543" s="18">
        <v>1</v>
      </c>
      <c r="P543" t="s" s="19">
        <v>35</v>
      </c>
      <c r="Q543" t="s" s="19">
        <v>35</v>
      </c>
      <c r="R543" t="s" s="19">
        <v>35</v>
      </c>
      <c r="S543" t="s" s="19">
        <v>35</v>
      </c>
      <c r="T543" t="s" s="19">
        <v>35</v>
      </c>
      <c r="U543" t="s" s="19">
        <v>35</v>
      </c>
      <c r="V543" t="s" s="19">
        <v>35</v>
      </c>
      <c r="W543" t="s" s="19">
        <v>35</v>
      </c>
    </row>
    <row r="544" ht="20.05" customHeight="1">
      <c r="A544" t="s" s="16">
        <v>3448</v>
      </c>
      <c r="B544" t="s" s="17">
        <f>CONCATENATE($A544,C544,G544,S544,R544)</f>
        <v>3450</v>
      </c>
      <c r="C544" t="s" s="19">
        <v>37</v>
      </c>
      <c r="D544" s="18">
        <v>7</v>
      </c>
      <c r="E544" t="s" s="19">
        <v>3220</v>
      </c>
      <c r="F544" s="18">
        <v>1</v>
      </c>
      <c r="G544" s="18">
        <v>1</v>
      </c>
      <c r="H544" t="s" s="19">
        <v>80</v>
      </c>
      <c r="I544" s="25">
        <v>0.355848</v>
      </c>
      <c r="J544" t="s" s="19">
        <v>3223</v>
      </c>
      <c r="K544" s="18">
        <v>5508</v>
      </c>
      <c r="L544" s="18">
        <v>2772</v>
      </c>
      <c r="M544" s="18">
        <v>6537</v>
      </c>
      <c r="N544" s="18">
        <v>8</v>
      </c>
      <c r="O544" s="18">
        <v>1</v>
      </c>
      <c r="P544" s="18">
        <v>3</v>
      </c>
      <c r="Q544" s="18">
        <v>0</v>
      </c>
      <c r="R544" s="18">
        <v>3</v>
      </c>
      <c r="S544" t="s" s="19">
        <v>43</v>
      </c>
      <c r="T544" s="18">
        <v>0</v>
      </c>
      <c r="U544" s="18">
        <v>0</v>
      </c>
      <c r="V544" s="18">
        <v>100000</v>
      </c>
      <c r="W544" t="s" s="19">
        <v>55</v>
      </c>
    </row>
    <row r="545" ht="20.05" customHeight="1">
      <c r="A545" t="s" s="16">
        <v>3448</v>
      </c>
      <c r="B545" t="s" s="17">
        <f>CONCATENATE($A545,C545,G545,S545,R545)</f>
        <v>3451</v>
      </c>
      <c r="C545" t="s" s="19">
        <v>52</v>
      </c>
      <c r="D545" s="18">
        <v>7</v>
      </c>
      <c r="E545" t="s" s="19">
        <v>3220</v>
      </c>
      <c r="F545" s="18">
        <v>1</v>
      </c>
      <c r="G545" s="18">
        <v>1</v>
      </c>
      <c r="H545" t="s" s="19">
        <v>80</v>
      </c>
      <c r="I545" s="25">
        <v>30.1475</v>
      </c>
      <c r="J545" t="s" s="19">
        <v>2736</v>
      </c>
      <c r="K545" s="18">
        <v>3600</v>
      </c>
      <c r="L545" s="18">
        <v>1814</v>
      </c>
      <c r="M545" s="18">
        <v>3558</v>
      </c>
      <c r="N545" s="18">
        <v>8</v>
      </c>
      <c r="O545" s="18">
        <v>1</v>
      </c>
      <c r="P545" t="s" s="19">
        <v>35</v>
      </c>
      <c r="Q545" t="s" s="19">
        <v>35</v>
      </c>
      <c r="R545" t="s" s="19">
        <v>35</v>
      </c>
      <c r="S545" t="s" s="19">
        <v>35</v>
      </c>
      <c r="T545" t="s" s="19">
        <v>35</v>
      </c>
      <c r="U545" t="s" s="19">
        <v>35</v>
      </c>
      <c r="V545" t="s" s="19">
        <v>35</v>
      </c>
      <c r="W545" t="s" s="19">
        <v>35</v>
      </c>
    </row>
    <row r="546" ht="20.05" customHeight="1">
      <c r="A546" t="s" s="16">
        <v>3448</v>
      </c>
      <c r="B546" t="s" s="17">
        <f>CONCATENATE($A546,C546,G546,S546,R546)</f>
        <v>3452</v>
      </c>
      <c r="C546" t="s" s="19">
        <v>37</v>
      </c>
      <c r="D546" s="18">
        <v>7</v>
      </c>
      <c r="E546" t="s" s="19">
        <v>3220</v>
      </c>
      <c r="F546" s="18">
        <v>1</v>
      </c>
      <c r="G546" s="18">
        <v>0</v>
      </c>
      <c r="H546" t="s" s="19">
        <v>80</v>
      </c>
      <c r="I546" s="25">
        <v>0.276799</v>
      </c>
      <c r="J546" t="s" s="19">
        <v>3223</v>
      </c>
      <c r="K546" s="18">
        <v>5500</v>
      </c>
      <c r="L546" s="18">
        <v>2764</v>
      </c>
      <c r="M546" s="18">
        <v>6521</v>
      </c>
      <c r="N546" s="18">
        <v>8</v>
      </c>
      <c r="O546" s="18">
        <v>1</v>
      </c>
      <c r="P546" s="18">
        <v>3</v>
      </c>
      <c r="Q546" s="18">
        <v>0</v>
      </c>
      <c r="R546" s="18">
        <v>1</v>
      </c>
      <c r="S546" t="s" s="19">
        <v>38</v>
      </c>
      <c r="T546" s="18">
        <v>0</v>
      </c>
      <c r="U546" s="18">
        <v>0</v>
      </c>
      <c r="V546" s="18">
        <v>100000</v>
      </c>
      <c r="W546" t="s" s="19">
        <v>39</v>
      </c>
    </row>
    <row r="547" ht="20.05" customHeight="1">
      <c r="A547" t="s" s="16">
        <v>3448</v>
      </c>
      <c r="B547" t="s" s="17">
        <f>CONCATENATE($A547,C547,G547,S547,R547)</f>
        <v>3453</v>
      </c>
      <c r="C547" t="s" s="19">
        <v>37</v>
      </c>
      <c r="D547" s="18">
        <v>7</v>
      </c>
      <c r="E547" t="s" s="19">
        <v>3220</v>
      </c>
      <c r="F547" s="18">
        <v>1</v>
      </c>
      <c r="G547" s="18">
        <v>0</v>
      </c>
      <c r="H547" t="s" s="19">
        <v>80</v>
      </c>
      <c r="I547" s="25">
        <v>0.276367</v>
      </c>
      <c r="J547" t="s" s="19">
        <v>3223</v>
      </c>
      <c r="K547" s="18">
        <v>5500</v>
      </c>
      <c r="L547" s="18">
        <v>2764</v>
      </c>
      <c r="M547" s="18">
        <v>6521</v>
      </c>
      <c r="N547" s="18">
        <v>8</v>
      </c>
      <c r="O547" s="18">
        <v>1</v>
      </c>
      <c r="P547" s="18">
        <v>3</v>
      </c>
      <c r="Q547" s="18">
        <v>0</v>
      </c>
      <c r="R547" s="18">
        <v>1</v>
      </c>
      <c r="S547" t="s" s="19">
        <v>43</v>
      </c>
      <c r="T547" s="18">
        <v>0</v>
      </c>
      <c r="U547" s="18">
        <v>0</v>
      </c>
      <c r="V547" s="18">
        <v>100000</v>
      </c>
      <c r="W547" t="s" s="19">
        <v>39</v>
      </c>
    </row>
    <row r="548" ht="20.05" customHeight="1">
      <c r="A548" t="s" s="16">
        <v>3448</v>
      </c>
      <c r="B548" t="s" s="17">
        <f>CONCATENATE($A548,C548,G548,S548,R548)</f>
        <v>3454</v>
      </c>
      <c r="C548" t="s" s="19">
        <v>37</v>
      </c>
      <c r="D548" s="18">
        <v>7</v>
      </c>
      <c r="E548" t="s" s="19">
        <v>3220</v>
      </c>
      <c r="F548" s="18">
        <v>1</v>
      </c>
      <c r="G548" s="18">
        <v>0</v>
      </c>
      <c r="H548" t="s" s="19">
        <v>80</v>
      </c>
      <c r="I548" s="25">
        <v>0.273531</v>
      </c>
      <c r="J548" t="s" s="19">
        <v>3223</v>
      </c>
      <c r="K548" s="18">
        <v>5500</v>
      </c>
      <c r="L548" s="18">
        <v>2764</v>
      </c>
      <c r="M548" s="18">
        <v>6521</v>
      </c>
      <c r="N548" s="18">
        <v>8</v>
      </c>
      <c r="O548" s="18">
        <v>1</v>
      </c>
      <c r="P548" s="18">
        <v>3</v>
      </c>
      <c r="Q548" s="18">
        <v>0</v>
      </c>
      <c r="R548" s="18">
        <v>1</v>
      </c>
      <c r="S548" t="s" s="19">
        <v>47</v>
      </c>
      <c r="T548" s="18">
        <v>0</v>
      </c>
      <c r="U548" s="18">
        <v>0</v>
      </c>
      <c r="V548" s="18">
        <v>100000</v>
      </c>
      <c r="W548" t="s" s="19">
        <v>39</v>
      </c>
    </row>
    <row r="549" ht="20.05" customHeight="1">
      <c r="A549" t="s" s="16">
        <v>3448</v>
      </c>
      <c r="B549" t="s" s="17">
        <f>CONCATENATE($A549,C549,G549,S549,R549)</f>
        <v>3455</v>
      </c>
      <c r="C549" t="s" s="19">
        <v>37</v>
      </c>
      <c r="D549" s="18">
        <v>7</v>
      </c>
      <c r="E549" t="s" s="19">
        <v>3220</v>
      </c>
      <c r="F549" s="18">
        <v>1</v>
      </c>
      <c r="G549" s="18">
        <v>0</v>
      </c>
      <c r="H549" t="s" s="19">
        <v>80</v>
      </c>
      <c r="I549" s="25">
        <v>0.273951</v>
      </c>
      <c r="J549" t="s" s="19">
        <v>3223</v>
      </c>
      <c r="K549" s="18">
        <v>5500</v>
      </c>
      <c r="L549" s="18">
        <v>2764</v>
      </c>
      <c r="M549" s="18">
        <v>6521</v>
      </c>
      <c r="N549" s="18">
        <v>8</v>
      </c>
      <c r="O549" s="18">
        <v>1</v>
      </c>
      <c r="P549" s="18">
        <v>3</v>
      </c>
      <c r="Q549" s="18">
        <v>0</v>
      </c>
      <c r="R549" s="18">
        <v>3</v>
      </c>
      <c r="S549" t="s" s="19">
        <v>38</v>
      </c>
      <c r="T549" s="18">
        <v>0</v>
      </c>
      <c r="U549" s="18">
        <v>0</v>
      </c>
      <c r="V549" s="18">
        <v>100000</v>
      </c>
      <c r="W549" t="s" s="19">
        <v>39</v>
      </c>
    </row>
    <row r="550" ht="20.05" customHeight="1">
      <c r="A550" t="s" s="16">
        <v>3448</v>
      </c>
      <c r="B550" t="s" s="17">
        <f>CONCATENATE($A550,C550,G550,S550,R550)</f>
        <v>3456</v>
      </c>
      <c r="C550" t="s" s="19">
        <v>37</v>
      </c>
      <c r="D550" s="18">
        <v>7</v>
      </c>
      <c r="E550" t="s" s="19">
        <v>3220</v>
      </c>
      <c r="F550" s="18">
        <v>1</v>
      </c>
      <c r="G550" s="18">
        <v>0</v>
      </c>
      <c r="H550" t="s" s="19">
        <v>80</v>
      </c>
      <c r="I550" s="25">
        <v>0.27755</v>
      </c>
      <c r="J550" t="s" s="19">
        <v>3223</v>
      </c>
      <c r="K550" s="18">
        <v>5500</v>
      </c>
      <c r="L550" s="18">
        <v>2764</v>
      </c>
      <c r="M550" s="18">
        <v>6521</v>
      </c>
      <c r="N550" s="18">
        <v>8</v>
      </c>
      <c r="O550" s="18">
        <v>1</v>
      </c>
      <c r="P550" s="18">
        <v>3</v>
      </c>
      <c r="Q550" s="18">
        <v>0</v>
      </c>
      <c r="R550" s="18">
        <v>3</v>
      </c>
      <c r="S550" t="s" s="19">
        <v>43</v>
      </c>
      <c r="T550" s="18">
        <v>0</v>
      </c>
      <c r="U550" s="18">
        <v>0</v>
      </c>
      <c r="V550" s="18">
        <v>100000</v>
      </c>
      <c r="W550" t="s" s="19">
        <v>39</v>
      </c>
    </row>
    <row r="551" ht="20.05" customHeight="1">
      <c r="A551" t="s" s="16">
        <v>3448</v>
      </c>
      <c r="B551" t="s" s="17">
        <f>CONCATENATE($A551,C551,G551,S551,R551)</f>
        <v>3457</v>
      </c>
      <c r="C551" t="s" s="19">
        <v>37</v>
      </c>
      <c r="D551" s="18">
        <v>7</v>
      </c>
      <c r="E551" t="s" s="19">
        <v>3220</v>
      </c>
      <c r="F551" s="18">
        <v>1</v>
      </c>
      <c r="G551" s="18">
        <v>0</v>
      </c>
      <c r="H551" t="s" s="19">
        <v>80</v>
      </c>
      <c r="I551" s="25">
        <v>0.273404</v>
      </c>
      <c r="J551" t="s" s="19">
        <v>3223</v>
      </c>
      <c r="K551" s="18">
        <v>5500</v>
      </c>
      <c r="L551" s="18">
        <v>2764</v>
      </c>
      <c r="M551" s="18">
        <v>6521</v>
      </c>
      <c r="N551" s="18">
        <v>8</v>
      </c>
      <c r="O551" s="18">
        <v>1</v>
      </c>
      <c r="P551" s="18">
        <v>3</v>
      </c>
      <c r="Q551" s="18">
        <v>0</v>
      </c>
      <c r="R551" s="18">
        <v>3</v>
      </c>
      <c r="S551" t="s" s="19">
        <v>47</v>
      </c>
      <c r="T551" s="18">
        <v>0</v>
      </c>
      <c r="U551" s="18">
        <v>0</v>
      </c>
      <c r="V551" s="18">
        <v>100000</v>
      </c>
      <c r="W551" t="s" s="19">
        <v>39</v>
      </c>
    </row>
    <row r="552" ht="20.05" customHeight="1">
      <c r="A552" t="s" s="16">
        <v>3448</v>
      </c>
      <c r="B552" t="s" s="17">
        <f>CONCATENATE($A552,C552,G552,S552,R552)</f>
        <v>3458</v>
      </c>
      <c r="C552" t="s" s="19">
        <v>37</v>
      </c>
      <c r="D552" s="18">
        <v>7</v>
      </c>
      <c r="E552" t="s" s="19">
        <v>3220</v>
      </c>
      <c r="F552" s="18">
        <v>1</v>
      </c>
      <c r="G552" s="18">
        <v>0</v>
      </c>
      <c r="H552" t="s" s="19">
        <v>80</v>
      </c>
      <c r="I552" s="25">
        <v>0.275121</v>
      </c>
      <c r="J552" t="s" s="19">
        <v>3223</v>
      </c>
      <c r="K552" s="18">
        <v>5500</v>
      </c>
      <c r="L552" s="18">
        <v>2764</v>
      </c>
      <c r="M552" s="18">
        <v>6521</v>
      </c>
      <c r="N552" s="18">
        <v>8</v>
      </c>
      <c r="O552" s="18">
        <v>1</v>
      </c>
      <c r="P552" s="18">
        <v>3</v>
      </c>
      <c r="Q552" s="18">
        <v>0</v>
      </c>
      <c r="R552" s="18">
        <v>5</v>
      </c>
      <c r="S552" t="s" s="19">
        <v>38</v>
      </c>
      <c r="T552" s="18">
        <v>0</v>
      </c>
      <c r="U552" s="18">
        <v>0</v>
      </c>
      <c r="V552" s="18">
        <v>100000</v>
      </c>
      <c r="W552" t="s" s="19">
        <v>39</v>
      </c>
    </row>
    <row r="553" ht="20.05" customHeight="1">
      <c r="A553" t="s" s="16">
        <v>3448</v>
      </c>
      <c r="B553" t="s" s="17">
        <f>CONCATENATE($A553,C553,G553,S553,R553)</f>
        <v>3459</v>
      </c>
      <c r="C553" t="s" s="19">
        <v>37</v>
      </c>
      <c r="D553" s="18">
        <v>7</v>
      </c>
      <c r="E553" t="s" s="19">
        <v>3220</v>
      </c>
      <c r="F553" s="18">
        <v>1</v>
      </c>
      <c r="G553" s="18">
        <v>0</v>
      </c>
      <c r="H553" t="s" s="19">
        <v>80</v>
      </c>
      <c r="I553" s="25">
        <v>0.272509</v>
      </c>
      <c r="J553" t="s" s="19">
        <v>3223</v>
      </c>
      <c r="K553" s="18">
        <v>5500</v>
      </c>
      <c r="L553" s="18">
        <v>2764</v>
      </c>
      <c r="M553" s="18">
        <v>6521</v>
      </c>
      <c r="N553" s="18">
        <v>8</v>
      </c>
      <c r="O553" s="18">
        <v>1</v>
      </c>
      <c r="P553" s="18">
        <v>3</v>
      </c>
      <c r="Q553" s="18">
        <v>0</v>
      </c>
      <c r="R553" s="18">
        <v>5</v>
      </c>
      <c r="S553" t="s" s="19">
        <v>43</v>
      </c>
      <c r="T553" s="18">
        <v>0</v>
      </c>
      <c r="U553" s="18">
        <v>0</v>
      </c>
      <c r="V553" s="18">
        <v>100000</v>
      </c>
      <c r="W553" t="s" s="19">
        <v>39</v>
      </c>
    </row>
    <row r="554" ht="20.05" customHeight="1">
      <c r="A554" t="s" s="16">
        <v>3448</v>
      </c>
      <c r="B554" t="s" s="17">
        <f>CONCATENATE($A554,C554,G554,S554,R554)</f>
        <v>3460</v>
      </c>
      <c r="C554" t="s" s="19">
        <v>37</v>
      </c>
      <c r="D554" s="18">
        <v>7</v>
      </c>
      <c r="E554" t="s" s="19">
        <v>3220</v>
      </c>
      <c r="F554" s="18">
        <v>1</v>
      </c>
      <c r="G554" s="18">
        <v>0</v>
      </c>
      <c r="H554" t="s" s="19">
        <v>80</v>
      </c>
      <c r="I554" s="25">
        <v>0.272907</v>
      </c>
      <c r="J554" t="s" s="19">
        <v>3223</v>
      </c>
      <c r="K554" s="18">
        <v>5500</v>
      </c>
      <c r="L554" s="18">
        <v>2764</v>
      </c>
      <c r="M554" s="18">
        <v>6521</v>
      </c>
      <c r="N554" s="18">
        <v>8</v>
      </c>
      <c r="O554" s="18">
        <v>1</v>
      </c>
      <c r="P554" s="18">
        <v>3</v>
      </c>
      <c r="Q554" s="18">
        <v>0</v>
      </c>
      <c r="R554" s="18">
        <v>5</v>
      </c>
      <c r="S554" t="s" s="19">
        <v>47</v>
      </c>
      <c r="T554" s="18">
        <v>0</v>
      </c>
      <c r="U554" s="18">
        <v>0</v>
      </c>
      <c r="V554" s="18">
        <v>100000</v>
      </c>
      <c r="W554" t="s" s="19">
        <v>39</v>
      </c>
    </row>
    <row r="555" ht="20.05" customHeight="1">
      <c r="A555" t="s" s="16">
        <v>3461</v>
      </c>
      <c r="B555" t="s" s="17">
        <f>CONCATENATE($A555,C555,G555,S555,R555)</f>
        <v>3462</v>
      </c>
      <c r="C555" t="s" s="19">
        <v>31</v>
      </c>
      <c r="D555" s="18">
        <v>7</v>
      </c>
      <c r="E555" t="s" s="19">
        <v>3201</v>
      </c>
      <c r="F555" s="18">
        <v>0</v>
      </c>
      <c r="G555" s="18">
        <v>0</v>
      </c>
      <c r="H555" t="s" s="19">
        <v>63</v>
      </c>
      <c r="I555" s="25">
        <v>1801.11</v>
      </c>
      <c r="J555" t="s" s="19">
        <v>3202</v>
      </c>
      <c r="K555" s="18">
        <v>26824</v>
      </c>
      <c r="L555" s="18">
        <v>13426</v>
      </c>
      <c r="M555" s="18">
        <v>42140</v>
      </c>
      <c r="N555" s="18">
        <v>8</v>
      </c>
      <c r="O555" s="18">
        <v>1</v>
      </c>
      <c r="P555" t="s" s="19">
        <v>35</v>
      </c>
      <c r="Q555" t="s" s="19">
        <v>35</v>
      </c>
      <c r="R555" t="s" s="19">
        <v>35</v>
      </c>
      <c r="S555" t="s" s="19">
        <v>35</v>
      </c>
      <c r="T555" t="s" s="19">
        <v>35</v>
      </c>
      <c r="U555" t="s" s="19">
        <v>35</v>
      </c>
      <c r="V555" t="s" s="19">
        <v>35</v>
      </c>
      <c r="W555" t="s" s="19">
        <v>35</v>
      </c>
    </row>
    <row r="556" ht="20.05" customHeight="1">
      <c r="A556" t="s" s="16">
        <v>3461</v>
      </c>
      <c r="B556" t="s" s="17">
        <f>CONCATENATE($A556,C556,G556,S556,R556)</f>
        <v>3463</v>
      </c>
      <c r="C556" t="s" s="19">
        <v>37</v>
      </c>
      <c r="D556" s="18">
        <v>7</v>
      </c>
      <c r="E556" t="s" s="19">
        <v>3201</v>
      </c>
      <c r="F556" s="18">
        <v>0</v>
      </c>
      <c r="G556" s="18">
        <v>1</v>
      </c>
      <c r="H556" t="s" s="19">
        <v>63</v>
      </c>
      <c r="I556" s="25">
        <v>1800.91</v>
      </c>
      <c r="J556" t="s" s="19">
        <v>3204</v>
      </c>
      <c r="K556" s="18">
        <v>24642</v>
      </c>
      <c r="L556" s="18">
        <v>12348</v>
      </c>
      <c r="M556" s="18">
        <v>38062</v>
      </c>
      <c r="N556" s="18">
        <v>8</v>
      </c>
      <c r="O556" s="18">
        <v>1</v>
      </c>
      <c r="P556" s="18">
        <v>2</v>
      </c>
      <c r="Q556" s="18">
        <v>2</v>
      </c>
      <c r="R556" s="18">
        <v>3</v>
      </c>
      <c r="S556" t="s" s="19">
        <v>43</v>
      </c>
      <c r="T556" s="18">
        <v>0</v>
      </c>
      <c r="U556" s="18">
        <v>0</v>
      </c>
      <c r="V556" s="18">
        <v>100000</v>
      </c>
      <c r="W556" t="s" s="19">
        <v>55</v>
      </c>
    </row>
    <row r="557" ht="20.05" customHeight="1">
      <c r="A557" t="s" s="16">
        <v>3461</v>
      </c>
      <c r="B557" t="s" s="17">
        <f>CONCATENATE($A557,C557,G557,S557,R557)</f>
        <v>3464</v>
      </c>
      <c r="C557" t="s" s="19">
        <v>52</v>
      </c>
      <c r="D557" s="18">
        <v>7</v>
      </c>
      <c r="E557" t="s" s="19">
        <v>3201</v>
      </c>
      <c r="F557" s="18">
        <v>1</v>
      </c>
      <c r="G557" s="18">
        <v>1</v>
      </c>
      <c r="H557" t="s" s="19">
        <v>80</v>
      </c>
      <c r="I557" s="25">
        <v>447.55</v>
      </c>
      <c r="J557" t="s" s="19">
        <v>2736</v>
      </c>
      <c r="K557" s="18">
        <v>3860</v>
      </c>
      <c r="L557" s="18">
        <v>1944</v>
      </c>
      <c r="M557" s="18">
        <v>3883</v>
      </c>
      <c r="N557" s="18">
        <v>8</v>
      </c>
      <c r="O557" s="18">
        <v>1</v>
      </c>
      <c r="P557" t="s" s="19">
        <v>35</v>
      </c>
      <c r="Q557" t="s" s="19">
        <v>35</v>
      </c>
      <c r="R557" t="s" s="19">
        <v>35</v>
      </c>
      <c r="S557" t="s" s="19">
        <v>35</v>
      </c>
      <c r="T557" t="s" s="19">
        <v>35</v>
      </c>
      <c r="U557" t="s" s="19">
        <v>35</v>
      </c>
      <c r="V557" t="s" s="19">
        <v>35</v>
      </c>
      <c r="W557" t="s" s="19">
        <v>35</v>
      </c>
    </row>
    <row r="558" ht="20.05" customHeight="1">
      <c r="A558" t="s" s="16">
        <v>3461</v>
      </c>
      <c r="B558" t="s" s="17">
        <f>CONCATENATE($A558,C558,G558,S558,R558)</f>
        <v>3465</v>
      </c>
      <c r="C558" t="s" s="19">
        <v>37</v>
      </c>
      <c r="D558" s="18">
        <v>7</v>
      </c>
      <c r="E558" t="s" s="19">
        <v>3201</v>
      </c>
      <c r="F558" s="18">
        <v>0</v>
      </c>
      <c r="G558" s="18">
        <v>0</v>
      </c>
      <c r="H558" t="s" s="19">
        <v>63</v>
      </c>
      <c r="I558" s="25">
        <v>1800.91</v>
      </c>
      <c r="J558" t="s" s="19">
        <v>3204</v>
      </c>
      <c r="K558" s="18">
        <v>24616</v>
      </c>
      <c r="L558" s="18">
        <v>12322</v>
      </c>
      <c r="M558" s="18">
        <v>37954</v>
      </c>
      <c r="N558" s="18">
        <v>8</v>
      </c>
      <c r="O558" s="18">
        <v>1</v>
      </c>
      <c r="P558" s="18">
        <v>4</v>
      </c>
      <c r="Q558" s="18">
        <v>4</v>
      </c>
      <c r="R558" s="18">
        <v>1</v>
      </c>
      <c r="S558" t="s" s="19">
        <v>38</v>
      </c>
      <c r="T558" s="18">
        <v>0</v>
      </c>
      <c r="U558" s="18">
        <v>0</v>
      </c>
      <c r="V558" s="18">
        <v>100000</v>
      </c>
      <c r="W558" t="s" s="19">
        <v>39</v>
      </c>
    </row>
    <row r="559" ht="20.05" customHeight="1">
      <c r="A559" t="s" s="16">
        <v>3461</v>
      </c>
      <c r="B559" t="s" s="17">
        <f>CONCATENATE($A559,C559,G559,S559,R559)</f>
        <v>3466</v>
      </c>
      <c r="C559" t="s" s="19">
        <v>37</v>
      </c>
      <c r="D559" s="18">
        <v>7</v>
      </c>
      <c r="E559" t="s" s="19">
        <v>3201</v>
      </c>
      <c r="F559" s="18">
        <v>1</v>
      </c>
      <c r="G559" s="18">
        <v>0</v>
      </c>
      <c r="H559" t="s" s="19">
        <v>80</v>
      </c>
      <c r="I559" s="25">
        <v>20.016</v>
      </c>
      <c r="J559" t="s" s="19">
        <v>3208</v>
      </c>
      <c r="K559" s="18">
        <v>19064</v>
      </c>
      <c r="L559" s="18">
        <v>9546</v>
      </c>
      <c r="M559" s="18">
        <v>27722</v>
      </c>
      <c r="N559" s="18">
        <v>8</v>
      </c>
      <c r="O559" s="18">
        <v>1</v>
      </c>
      <c r="P559" s="18">
        <v>4</v>
      </c>
      <c r="Q559" s="18">
        <v>1</v>
      </c>
      <c r="R559" s="18">
        <v>1</v>
      </c>
      <c r="S559" t="s" s="19">
        <v>43</v>
      </c>
      <c r="T559" s="18">
        <v>0</v>
      </c>
      <c r="U559" s="18">
        <v>0</v>
      </c>
      <c r="V559" s="18">
        <v>100000</v>
      </c>
      <c r="W559" t="s" s="19">
        <v>39</v>
      </c>
    </row>
    <row r="560" ht="20.05" customHeight="1">
      <c r="A560" t="s" s="16">
        <v>3461</v>
      </c>
      <c r="B560" t="s" s="17">
        <f>CONCATENATE($A560,C560,G560,S560,R560)</f>
        <v>3467</v>
      </c>
      <c r="C560" t="s" s="19">
        <v>37</v>
      </c>
      <c r="D560" s="18">
        <v>7</v>
      </c>
      <c r="E560" t="s" s="19">
        <v>3201</v>
      </c>
      <c r="F560" s="18">
        <v>0</v>
      </c>
      <c r="G560" s="18">
        <v>0</v>
      </c>
      <c r="H560" t="s" s="19">
        <v>63</v>
      </c>
      <c r="I560" s="25">
        <v>1800.89</v>
      </c>
      <c r="J560" t="s" s="19">
        <v>3204</v>
      </c>
      <c r="K560" s="18">
        <v>24616</v>
      </c>
      <c r="L560" s="18">
        <v>12322</v>
      </c>
      <c r="M560" s="18">
        <v>37966</v>
      </c>
      <c r="N560" s="18">
        <v>8</v>
      </c>
      <c r="O560" s="18">
        <v>1</v>
      </c>
      <c r="P560" s="18">
        <v>4</v>
      </c>
      <c r="Q560" s="18">
        <v>4</v>
      </c>
      <c r="R560" s="18">
        <v>1</v>
      </c>
      <c r="S560" t="s" s="19">
        <v>47</v>
      </c>
      <c r="T560" s="18">
        <v>0</v>
      </c>
      <c r="U560" s="18">
        <v>0</v>
      </c>
      <c r="V560" s="18">
        <v>100000</v>
      </c>
      <c r="W560" t="s" s="19">
        <v>39</v>
      </c>
    </row>
    <row r="561" ht="20.05" customHeight="1">
      <c r="A561" t="s" s="16">
        <v>3461</v>
      </c>
      <c r="B561" t="s" s="17">
        <f>CONCATENATE($A561,C561,G561,S561,R561)</f>
        <v>3468</v>
      </c>
      <c r="C561" t="s" s="19">
        <v>37</v>
      </c>
      <c r="D561" s="18">
        <v>7</v>
      </c>
      <c r="E561" t="s" s="19">
        <v>3201</v>
      </c>
      <c r="F561" s="18">
        <v>0</v>
      </c>
      <c r="G561" s="18">
        <v>0</v>
      </c>
      <c r="H561" t="s" s="19">
        <v>63</v>
      </c>
      <c r="I561" s="25">
        <v>1800.89</v>
      </c>
      <c r="J561" t="s" s="19">
        <v>3204</v>
      </c>
      <c r="K561" s="18">
        <v>24616</v>
      </c>
      <c r="L561" s="18">
        <v>12322</v>
      </c>
      <c r="M561" s="18">
        <v>37954</v>
      </c>
      <c r="N561" s="18">
        <v>8</v>
      </c>
      <c r="O561" s="18">
        <v>1</v>
      </c>
      <c r="P561" s="18">
        <v>2</v>
      </c>
      <c r="Q561" s="18">
        <v>2</v>
      </c>
      <c r="R561" s="18">
        <v>3</v>
      </c>
      <c r="S561" t="s" s="19">
        <v>38</v>
      </c>
      <c r="T561" s="18">
        <v>0</v>
      </c>
      <c r="U561" s="18">
        <v>0</v>
      </c>
      <c r="V561" s="18">
        <v>100000</v>
      </c>
      <c r="W561" t="s" s="19">
        <v>39</v>
      </c>
    </row>
    <row r="562" ht="20.05" customHeight="1">
      <c r="A562" t="s" s="16">
        <v>3461</v>
      </c>
      <c r="B562" t="s" s="17">
        <f>CONCATENATE($A562,C562,G562,S562,R562)</f>
        <v>3469</v>
      </c>
      <c r="C562" t="s" s="19">
        <v>37</v>
      </c>
      <c r="D562" s="18">
        <v>7</v>
      </c>
      <c r="E562" t="s" s="19">
        <v>3201</v>
      </c>
      <c r="F562" s="18">
        <v>0</v>
      </c>
      <c r="G562" s="18">
        <v>0</v>
      </c>
      <c r="H562" t="s" s="19">
        <v>63</v>
      </c>
      <c r="I562" s="25">
        <v>1800.89</v>
      </c>
      <c r="J562" t="s" s="19">
        <v>3204</v>
      </c>
      <c r="K562" s="18">
        <v>24616</v>
      </c>
      <c r="L562" s="18">
        <v>12322</v>
      </c>
      <c r="M562" s="18">
        <v>38010</v>
      </c>
      <c r="N562" s="18">
        <v>8</v>
      </c>
      <c r="O562" s="18">
        <v>1</v>
      </c>
      <c r="P562" s="18">
        <v>2</v>
      </c>
      <c r="Q562" s="18">
        <v>2</v>
      </c>
      <c r="R562" s="18">
        <v>3</v>
      </c>
      <c r="S562" t="s" s="19">
        <v>43</v>
      </c>
      <c r="T562" s="18">
        <v>0</v>
      </c>
      <c r="U562" s="18">
        <v>0</v>
      </c>
      <c r="V562" s="18">
        <v>100000</v>
      </c>
      <c r="W562" t="s" s="19">
        <v>39</v>
      </c>
    </row>
    <row r="563" ht="20.05" customHeight="1">
      <c r="A563" t="s" s="16">
        <v>3461</v>
      </c>
      <c r="B563" t="s" s="17">
        <f>CONCATENATE($A563,C563,G563,S563,R563)</f>
        <v>3470</v>
      </c>
      <c r="C563" t="s" s="19">
        <v>37</v>
      </c>
      <c r="D563" s="18">
        <v>7</v>
      </c>
      <c r="E563" t="s" s="19">
        <v>3201</v>
      </c>
      <c r="F563" s="18">
        <v>0</v>
      </c>
      <c r="G563" s="18">
        <v>0</v>
      </c>
      <c r="H563" t="s" s="19">
        <v>63</v>
      </c>
      <c r="I563" s="25">
        <v>1800.91</v>
      </c>
      <c r="J563" t="s" s="19">
        <v>3204</v>
      </c>
      <c r="K563" s="18">
        <v>24616</v>
      </c>
      <c r="L563" s="18">
        <v>12322</v>
      </c>
      <c r="M563" s="18">
        <v>37994</v>
      </c>
      <c r="N563" s="18">
        <v>8</v>
      </c>
      <c r="O563" s="18">
        <v>1</v>
      </c>
      <c r="P563" s="18">
        <v>2</v>
      </c>
      <c r="Q563" s="18">
        <v>2</v>
      </c>
      <c r="R563" s="18">
        <v>3</v>
      </c>
      <c r="S563" t="s" s="19">
        <v>47</v>
      </c>
      <c r="T563" s="18">
        <v>0</v>
      </c>
      <c r="U563" s="18">
        <v>0</v>
      </c>
      <c r="V563" s="18">
        <v>100000</v>
      </c>
      <c r="W563" t="s" s="19">
        <v>39</v>
      </c>
    </row>
    <row r="564" ht="20.05" customHeight="1">
      <c r="A564" t="s" s="16">
        <v>3461</v>
      </c>
      <c r="B564" t="s" s="17">
        <f>CONCATENATE($A564,C564,G564,S564,R564)</f>
        <v>3471</v>
      </c>
      <c r="C564" t="s" s="19">
        <v>37</v>
      </c>
      <c r="D564" s="18">
        <v>7</v>
      </c>
      <c r="E564" t="s" s="19">
        <v>3201</v>
      </c>
      <c r="F564" s="18">
        <v>0</v>
      </c>
      <c r="G564" s="18">
        <v>0</v>
      </c>
      <c r="H564" t="s" s="19">
        <v>63</v>
      </c>
      <c r="I564" s="25">
        <v>1801.03</v>
      </c>
      <c r="J564" t="s" s="19">
        <v>3215</v>
      </c>
      <c r="K564" s="18">
        <v>26268</v>
      </c>
      <c r="L564" s="18">
        <v>13148</v>
      </c>
      <c r="M564" s="18">
        <v>41067</v>
      </c>
      <c r="N564" s="18">
        <v>8</v>
      </c>
      <c r="O564" s="18">
        <v>1</v>
      </c>
      <c r="P564" s="18">
        <v>2</v>
      </c>
      <c r="Q564" s="18">
        <v>2</v>
      </c>
      <c r="R564" s="18">
        <v>5</v>
      </c>
      <c r="S564" t="s" s="19">
        <v>38</v>
      </c>
      <c r="T564" s="18">
        <v>0</v>
      </c>
      <c r="U564" s="18">
        <v>0</v>
      </c>
      <c r="V564" s="18">
        <v>100000</v>
      </c>
      <c r="W564" t="s" s="19">
        <v>39</v>
      </c>
    </row>
    <row r="565" ht="20.05" customHeight="1">
      <c r="A565" t="s" s="16">
        <v>3461</v>
      </c>
      <c r="B565" t="s" s="17">
        <f>CONCATENATE($A565,C565,G565,S565,R565)</f>
        <v>3472</v>
      </c>
      <c r="C565" t="s" s="19">
        <v>37</v>
      </c>
      <c r="D565" s="18">
        <v>7</v>
      </c>
      <c r="E565" t="s" s="19">
        <v>3201</v>
      </c>
      <c r="F565" s="18">
        <v>0</v>
      </c>
      <c r="G565" s="18">
        <v>0</v>
      </c>
      <c r="H565" t="s" s="19">
        <v>63</v>
      </c>
      <c r="I565" s="25">
        <v>1801.04</v>
      </c>
      <c r="J565" t="s" s="19">
        <v>3215</v>
      </c>
      <c r="K565" s="18">
        <v>26268</v>
      </c>
      <c r="L565" s="18">
        <v>13148</v>
      </c>
      <c r="M565" s="18">
        <v>41109</v>
      </c>
      <c r="N565" s="18">
        <v>8</v>
      </c>
      <c r="O565" s="18">
        <v>1</v>
      </c>
      <c r="P565" s="18">
        <v>2</v>
      </c>
      <c r="Q565" s="18">
        <v>2</v>
      </c>
      <c r="R565" s="18">
        <v>5</v>
      </c>
      <c r="S565" t="s" s="19">
        <v>43</v>
      </c>
      <c r="T565" s="18">
        <v>0</v>
      </c>
      <c r="U565" s="18">
        <v>0</v>
      </c>
      <c r="V565" s="18">
        <v>100000</v>
      </c>
      <c r="W565" t="s" s="19">
        <v>39</v>
      </c>
    </row>
    <row r="566" ht="20.05" customHeight="1">
      <c r="A566" t="s" s="16">
        <v>3461</v>
      </c>
      <c r="B566" t="s" s="17">
        <f>CONCATENATE($A566,C566,G566,S566,R566)</f>
        <v>3473</v>
      </c>
      <c r="C566" t="s" s="19">
        <v>37</v>
      </c>
      <c r="D566" s="18">
        <v>7</v>
      </c>
      <c r="E566" t="s" s="19">
        <v>3201</v>
      </c>
      <c r="F566" s="18">
        <v>0</v>
      </c>
      <c r="G566" s="18">
        <v>0</v>
      </c>
      <c r="H566" t="s" s="19">
        <v>63</v>
      </c>
      <c r="I566" s="25">
        <v>1801.03</v>
      </c>
      <c r="J566" t="s" s="19">
        <v>3215</v>
      </c>
      <c r="K566" s="18">
        <v>26268</v>
      </c>
      <c r="L566" s="18">
        <v>13148</v>
      </c>
      <c r="M566" s="18">
        <v>41095</v>
      </c>
      <c r="N566" s="18">
        <v>8</v>
      </c>
      <c r="O566" s="18">
        <v>1</v>
      </c>
      <c r="P566" s="18">
        <v>2</v>
      </c>
      <c r="Q566" s="18">
        <v>2</v>
      </c>
      <c r="R566" s="18">
        <v>5</v>
      </c>
      <c r="S566" t="s" s="19">
        <v>47</v>
      </c>
      <c r="T566" s="18">
        <v>0</v>
      </c>
      <c r="U566" s="18">
        <v>0</v>
      </c>
      <c r="V566" s="18">
        <v>100000</v>
      </c>
      <c r="W566" t="s" s="19">
        <v>39</v>
      </c>
    </row>
    <row r="567" ht="20.05" customHeight="1">
      <c r="A567" t="s" s="16">
        <v>3474</v>
      </c>
      <c r="B567" t="s" s="17">
        <f>CONCATENATE($A567,C567,G567,S567,R567)</f>
        <v>3475</v>
      </c>
      <c r="C567" t="s" s="19">
        <v>31</v>
      </c>
      <c r="D567" s="18">
        <v>7</v>
      </c>
      <c r="E567" t="s" s="19">
        <v>3181</v>
      </c>
      <c r="F567" s="18">
        <v>0</v>
      </c>
      <c r="G567" s="18">
        <v>0</v>
      </c>
      <c r="H567" t="s" s="19">
        <v>63</v>
      </c>
      <c r="I567" s="25">
        <v>1801.16</v>
      </c>
      <c r="J567" t="s" s="19">
        <v>3182</v>
      </c>
      <c r="K567" s="18">
        <v>27476</v>
      </c>
      <c r="L567" s="18">
        <v>13752</v>
      </c>
      <c r="M567" s="18">
        <v>43441</v>
      </c>
      <c r="N567" s="18">
        <v>8</v>
      </c>
      <c r="O567" s="18">
        <v>1</v>
      </c>
      <c r="P567" t="s" s="19">
        <v>35</v>
      </c>
      <c r="Q567" t="s" s="19">
        <v>35</v>
      </c>
      <c r="R567" t="s" s="19">
        <v>35</v>
      </c>
      <c r="S567" t="s" s="19">
        <v>35</v>
      </c>
      <c r="T567" t="s" s="19">
        <v>35</v>
      </c>
      <c r="U567" t="s" s="19">
        <v>35</v>
      </c>
      <c r="V567" t="s" s="19">
        <v>35</v>
      </c>
      <c r="W567" t="s" s="19">
        <v>35</v>
      </c>
    </row>
    <row r="568" ht="20.05" customHeight="1">
      <c r="A568" t="s" s="16">
        <v>3474</v>
      </c>
      <c r="B568" t="s" s="17">
        <f>CONCATENATE($A568,C568,G568,S568,R568)</f>
        <v>3476</v>
      </c>
      <c r="C568" t="s" s="19">
        <v>37</v>
      </c>
      <c r="D568" s="18">
        <v>7</v>
      </c>
      <c r="E568" t="s" s="19">
        <v>3181</v>
      </c>
      <c r="F568" s="18">
        <v>0</v>
      </c>
      <c r="G568" s="18">
        <v>1</v>
      </c>
      <c r="H568" t="s" s="19">
        <v>63</v>
      </c>
      <c r="I568" s="25">
        <v>1800.82</v>
      </c>
      <c r="J568" t="s" s="19">
        <v>3184</v>
      </c>
      <c r="K568" s="18">
        <v>23576</v>
      </c>
      <c r="L568" s="18">
        <v>11814</v>
      </c>
      <c r="M568" s="18">
        <v>36118</v>
      </c>
      <c r="N568" s="18">
        <v>8</v>
      </c>
      <c r="O568" s="18">
        <v>1</v>
      </c>
      <c r="P568" s="18">
        <v>2</v>
      </c>
      <c r="Q568" s="18">
        <v>2</v>
      </c>
      <c r="R568" s="18">
        <v>3</v>
      </c>
      <c r="S568" t="s" s="19">
        <v>43</v>
      </c>
      <c r="T568" s="18">
        <v>0</v>
      </c>
      <c r="U568" s="18">
        <v>0</v>
      </c>
      <c r="V568" s="18">
        <v>100000</v>
      </c>
      <c r="W568" t="s" s="19">
        <v>55</v>
      </c>
    </row>
    <row r="569" ht="20.05" customHeight="1">
      <c r="A569" t="s" s="16">
        <v>3474</v>
      </c>
      <c r="B569" t="s" s="17">
        <f>CONCATENATE($A569,C569,G569,S569,R569)</f>
        <v>3477</v>
      </c>
      <c r="C569" t="s" s="19">
        <v>52</v>
      </c>
      <c r="D569" s="18">
        <v>7</v>
      </c>
      <c r="E569" t="s" s="19">
        <v>3181</v>
      </c>
      <c r="F569" s="18">
        <v>1</v>
      </c>
      <c r="G569" s="18">
        <v>1</v>
      </c>
      <c r="H569" t="s" s="19">
        <v>80</v>
      </c>
      <c r="I569" s="25">
        <v>235.574</v>
      </c>
      <c r="J569" t="s" s="19">
        <v>2736</v>
      </c>
      <c r="K569" s="18">
        <v>3856</v>
      </c>
      <c r="L569" s="18">
        <v>1942</v>
      </c>
      <c r="M569" s="18">
        <v>3860</v>
      </c>
      <c r="N569" s="18">
        <v>8</v>
      </c>
      <c r="O569" s="18">
        <v>1</v>
      </c>
      <c r="P569" t="s" s="19">
        <v>35</v>
      </c>
      <c r="Q569" t="s" s="19">
        <v>35</v>
      </c>
      <c r="R569" t="s" s="19">
        <v>35</v>
      </c>
      <c r="S569" t="s" s="19">
        <v>35</v>
      </c>
      <c r="T569" t="s" s="19">
        <v>35</v>
      </c>
      <c r="U569" t="s" s="19">
        <v>35</v>
      </c>
      <c r="V569" t="s" s="19">
        <v>35</v>
      </c>
      <c r="W569" t="s" s="19">
        <v>35</v>
      </c>
    </row>
    <row r="570" ht="20.05" customHeight="1">
      <c r="A570" t="s" s="16">
        <v>3474</v>
      </c>
      <c r="B570" t="s" s="17">
        <f>CONCATENATE($A570,C570,G570,S570,R570)</f>
        <v>3478</v>
      </c>
      <c r="C570" t="s" s="19">
        <v>37</v>
      </c>
      <c r="D570" s="18">
        <v>7</v>
      </c>
      <c r="E570" t="s" s="19">
        <v>3181</v>
      </c>
      <c r="F570" s="18">
        <v>0</v>
      </c>
      <c r="G570" s="18">
        <v>0</v>
      </c>
      <c r="H570" t="s" s="19">
        <v>63</v>
      </c>
      <c r="I570" s="25">
        <v>1800.78</v>
      </c>
      <c r="J570" t="s" s="19">
        <v>3187</v>
      </c>
      <c r="K570" s="18">
        <v>22988</v>
      </c>
      <c r="L570" s="18">
        <v>11508</v>
      </c>
      <c r="M570" s="18">
        <v>34927</v>
      </c>
      <c r="N570" s="18">
        <v>8</v>
      </c>
      <c r="O570" s="18">
        <v>1</v>
      </c>
      <c r="P570" s="18">
        <v>4</v>
      </c>
      <c r="Q570" s="18">
        <v>3</v>
      </c>
      <c r="R570" s="18">
        <v>1</v>
      </c>
      <c r="S570" t="s" s="19">
        <v>38</v>
      </c>
      <c r="T570" s="18">
        <v>0</v>
      </c>
      <c r="U570" s="18">
        <v>0</v>
      </c>
      <c r="V570" s="18">
        <v>100000</v>
      </c>
      <c r="W570" t="s" s="19">
        <v>39</v>
      </c>
    </row>
    <row r="571" ht="20.05" customHeight="1">
      <c r="A571" t="s" s="16">
        <v>3474</v>
      </c>
      <c r="B571" t="s" s="17">
        <f>CONCATENATE($A571,C571,G571,S571,R571)</f>
        <v>3479</v>
      </c>
      <c r="C571" t="s" s="19">
        <v>37</v>
      </c>
      <c r="D571" s="18">
        <v>7</v>
      </c>
      <c r="E571" t="s" s="19">
        <v>3181</v>
      </c>
      <c r="F571" s="18">
        <v>1</v>
      </c>
      <c r="G571" s="18">
        <v>0</v>
      </c>
      <c r="H571" t="s" s="19">
        <v>80</v>
      </c>
      <c r="I571" s="25">
        <v>464.213</v>
      </c>
      <c r="J571" t="s" s="19">
        <v>3189</v>
      </c>
      <c r="K571" s="18">
        <v>18516</v>
      </c>
      <c r="L571" s="18">
        <v>9272</v>
      </c>
      <c r="M571" s="18">
        <v>26715</v>
      </c>
      <c r="N571" s="18">
        <v>8</v>
      </c>
      <c r="O571" s="18">
        <v>1</v>
      </c>
      <c r="P571" s="18">
        <v>4</v>
      </c>
      <c r="Q571" s="18">
        <v>1</v>
      </c>
      <c r="R571" s="18">
        <v>1</v>
      </c>
      <c r="S571" t="s" s="19">
        <v>43</v>
      </c>
      <c r="T571" s="18">
        <v>0</v>
      </c>
      <c r="U571" s="18">
        <v>0</v>
      </c>
      <c r="V571" s="18">
        <v>100000</v>
      </c>
      <c r="W571" t="s" s="19">
        <v>39</v>
      </c>
    </row>
    <row r="572" ht="20.05" customHeight="1">
      <c r="A572" t="s" s="16">
        <v>3474</v>
      </c>
      <c r="B572" t="s" s="17">
        <f>CONCATENATE($A572,C572,G572,S572,R572)</f>
        <v>3480</v>
      </c>
      <c r="C572" t="s" s="19">
        <v>37</v>
      </c>
      <c r="D572" s="18">
        <v>7</v>
      </c>
      <c r="E572" t="s" s="19">
        <v>3181</v>
      </c>
      <c r="F572" s="18">
        <v>0</v>
      </c>
      <c r="G572" s="18">
        <v>0</v>
      </c>
      <c r="H572" t="s" s="19">
        <v>63</v>
      </c>
      <c r="I572" s="25">
        <v>1800.57</v>
      </c>
      <c r="J572" t="s" s="19">
        <v>3481</v>
      </c>
      <c r="K572" s="18">
        <v>19624</v>
      </c>
      <c r="L572" s="18">
        <v>9826</v>
      </c>
      <c r="M572" s="18">
        <v>28738</v>
      </c>
      <c r="N572" s="18">
        <v>8</v>
      </c>
      <c r="O572" s="18">
        <v>1</v>
      </c>
      <c r="P572" s="18">
        <v>3</v>
      </c>
      <c r="Q572" s="18">
        <v>2</v>
      </c>
      <c r="R572" s="18">
        <v>1</v>
      </c>
      <c r="S572" t="s" s="19">
        <v>47</v>
      </c>
      <c r="T572" s="18">
        <v>0</v>
      </c>
      <c r="U572" s="18">
        <v>0</v>
      </c>
      <c r="V572" s="18">
        <v>100000</v>
      </c>
      <c r="W572" t="s" s="19">
        <v>39</v>
      </c>
    </row>
    <row r="573" ht="20.05" customHeight="1">
      <c r="A573" t="s" s="16">
        <v>3474</v>
      </c>
      <c r="B573" t="s" s="17">
        <f>CONCATENATE($A573,C573,G573,S573,R573)</f>
        <v>3482</v>
      </c>
      <c r="C573" t="s" s="19">
        <v>37</v>
      </c>
      <c r="D573" s="18">
        <v>7</v>
      </c>
      <c r="E573" t="s" s="19">
        <v>3181</v>
      </c>
      <c r="F573" s="18">
        <v>0</v>
      </c>
      <c r="G573" s="18">
        <v>0</v>
      </c>
      <c r="H573" t="s" s="19">
        <v>63</v>
      </c>
      <c r="I573" s="25">
        <v>1800.84</v>
      </c>
      <c r="J573" t="s" s="19">
        <v>3184</v>
      </c>
      <c r="K573" s="18">
        <v>23552</v>
      </c>
      <c r="L573" s="18">
        <v>11790</v>
      </c>
      <c r="M573" s="18">
        <v>35986</v>
      </c>
      <c r="N573" s="18">
        <v>8</v>
      </c>
      <c r="O573" s="18">
        <v>1</v>
      </c>
      <c r="P573" s="18">
        <v>2</v>
      </c>
      <c r="Q573" s="18">
        <v>2</v>
      </c>
      <c r="R573" s="18">
        <v>3</v>
      </c>
      <c r="S573" t="s" s="19">
        <v>38</v>
      </c>
      <c r="T573" s="18">
        <v>0</v>
      </c>
      <c r="U573" s="18">
        <v>0</v>
      </c>
      <c r="V573" s="18">
        <v>100000</v>
      </c>
      <c r="W573" t="s" s="19">
        <v>39</v>
      </c>
    </row>
    <row r="574" ht="20.05" customHeight="1">
      <c r="A574" t="s" s="16">
        <v>3474</v>
      </c>
      <c r="B574" t="s" s="17">
        <f>CONCATENATE($A574,C574,G574,S574,R574)</f>
        <v>3483</v>
      </c>
      <c r="C574" t="s" s="19">
        <v>37</v>
      </c>
      <c r="D574" s="18">
        <v>7</v>
      </c>
      <c r="E574" t="s" s="19">
        <v>3181</v>
      </c>
      <c r="F574" s="18">
        <v>0</v>
      </c>
      <c r="G574" s="18">
        <v>0</v>
      </c>
      <c r="H574" t="s" s="19">
        <v>63</v>
      </c>
      <c r="I574" s="25">
        <v>1800.82</v>
      </c>
      <c r="J574" t="s" s="19">
        <v>3184</v>
      </c>
      <c r="K574" s="18">
        <v>23552</v>
      </c>
      <c r="L574" s="18">
        <v>11790</v>
      </c>
      <c r="M574" s="18">
        <v>36070</v>
      </c>
      <c r="N574" s="18">
        <v>8</v>
      </c>
      <c r="O574" s="18">
        <v>1</v>
      </c>
      <c r="P574" s="18">
        <v>2</v>
      </c>
      <c r="Q574" s="18">
        <v>2</v>
      </c>
      <c r="R574" s="18">
        <v>3</v>
      </c>
      <c r="S574" t="s" s="19">
        <v>43</v>
      </c>
      <c r="T574" s="18">
        <v>0</v>
      </c>
      <c r="U574" s="18">
        <v>0</v>
      </c>
      <c r="V574" s="18">
        <v>100000</v>
      </c>
      <c r="W574" t="s" s="19">
        <v>39</v>
      </c>
    </row>
    <row r="575" ht="20.05" customHeight="1">
      <c r="A575" t="s" s="16">
        <v>3474</v>
      </c>
      <c r="B575" t="s" s="17">
        <f>CONCATENATE($A575,C575,G575,S575,R575)</f>
        <v>3484</v>
      </c>
      <c r="C575" t="s" s="19">
        <v>37</v>
      </c>
      <c r="D575" s="18">
        <v>7</v>
      </c>
      <c r="E575" t="s" s="19">
        <v>3181</v>
      </c>
      <c r="F575" s="18">
        <v>0</v>
      </c>
      <c r="G575" s="18">
        <v>0</v>
      </c>
      <c r="H575" t="s" s="19">
        <v>63</v>
      </c>
      <c r="I575" s="25">
        <v>1800.82</v>
      </c>
      <c r="J575" t="s" s="19">
        <v>3184</v>
      </c>
      <c r="K575" s="18">
        <v>23552</v>
      </c>
      <c r="L575" s="18">
        <v>11790</v>
      </c>
      <c r="M575" s="18">
        <v>36000</v>
      </c>
      <c r="N575" s="18">
        <v>8</v>
      </c>
      <c r="O575" s="18">
        <v>1</v>
      </c>
      <c r="P575" s="18">
        <v>2</v>
      </c>
      <c r="Q575" s="18">
        <v>2</v>
      </c>
      <c r="R575" s="18">
        <v>3</v>
      </c>
      <c r="S575" t="s" s="19">
        <v>47</v>
      </c>
      <c r="T575" s="18">
        <v>0</v>
      </c>
      <c r="U575" s="18">
        <v>0</v>
      </c>
      <c r="V575" s="18">
        <v>100000</v>
      </c>
      <c r="W575" t="s" s="19">
        <v>39</v>
      </c>
    </row>
    <row r="576" ht="20.05" customHeight="1">
      <c r="A576" t="s" s="16">
        <v>3474</v>
      </c>
      <c r="B576" t="s" s="17">
        <f>CONCATENATE($A576,C576,G576,S576,R576)</f>
        <v>3485</v>
      </c>
      <c r="C576" t="s" s="19">
        <v>37</v>
      </c>
      <c r="D576" s="18">
        <v>7</v>
      </c>
      <c r="E576" t="s" s="19">
        <v>3181</v>
      </c>
      <c r="F576" s="18">
        <v>0</v>
      </c>
      <c r="G576" s="18">
        <v>0</v>
      </c>
      <c r="H576" t="s" s="19">
        <v>63</v>
      </c>
      <c r="I576" s="25">
        <v>1800.99</v>
      </c>
      <c r="J576" t="s" s="19">
        <v>3196</v>
      </c>
      <c r="K576" s="18">
        <v>25792</v>
      </c>
      <c r="L576" s="18">
        <v>12910</v>
      </c>
      <c r="M576" s="18">
        <v>40222</v>
      </c>
      <c r="N576" s="18">
        <v>8</v>
      </c>
      <c r="O576" s="18">
        <v>1</v>
      </c>
      <c r="P576" s="18">
        <v>2</v>
      </c>
      <c r="Q576" s="18">
        <v>2</v>
      </c>
      <c r="R576" s="18">
        <v>5</v>
      </c>
      <c r="S576" t="s" s="19">
        <v>38</v>
      </c>
      <c r="T576" s="18">
        <v>0</v>
      </c>
      <c r="U576" s="18">
        <v>0</v>
      </c>
      <c r="V576" s="18">
        <v>100000</v>
      </c>
      <c r="W576" t="s" s="19">
        <v>39</v>
      </c>
    </row>
    <row r="577" ht="20.05" customHeight="1">
      <c r="A577" t="s" s="16">
        <v>3474</v>
      </c>
      <c r="B577" t="s" s="17">
        <f>CONCATENATE($A577,C577,G577,S577,R577)</f>
        <v>3486</v>
      </c>
      <c r="C577" t="s" s="19">
        <v>37</v>
      </c>
      <c r="D577" s="18">
        <v>7</v>
      </c>
      <c r="E577" t="s" s="19">
        <v>3181</v>
      </c>
      <c r="F577" s="18">
        <v>0</v>
      </c>
      <c r="G577" s="18">
        <v>0</v>
      </c>
      <c r="H577" t="s" s="19">
        <v>63</v>
      </c>
      <c r="I577" s="25">
        <v>1801</v>
      </c>
      <c r="J577" t="s" s="19">
        <v>3196</v>
      </c>
      <c r="K577" s="18">
        <v>25792</v>
      </c>
      <c r="L577" s="18">
        <v>12910</v>
      </c>
      <c r="M577" s="18">
        <v>40306</v>
      </c>
      <c r="N577" s="18">
        <v>8</v>
      </c>
      <c r="O577" s="18">
        <v>1</v>
      </c>
      <c r="P577" s="18">
        <v>2</v>
      </c>
      <c r="Q577" s="18">
        <v>2</v>
      </c>
      <c r="R577" s="18">
        <v>5</v>
      </c>
      <c r="S577" t="s" s="19">
        <v>43</v>
      </c>
      <c r="T577" s="18">
        <v>0</v>
      </c>
      <c r="U577" s="18">
        <v>0</v>
      </c>
      <c r="V577" s="18">
        <v>100000</v>
      </c>
      <c r="W577" t="s" s="19">
        <v>39</v>
      </c>
    </row>
    <row r="578" ht="20.05" customHeight="1">
      <c r="A578" t="s" s="16">
        <v>3474</v>
      </c>
      <c r="B578" t="s" s="17">
        <f>CONCATENATE($A578,C578,G578,S578,R578)</f>
        <v>3487</v>
      </c>
      <c r="C578" t="s" s="19">
        <v>37</v>
      </c>
      <c r="D578" s="18">
        <v>7</v>
      </c>
      <c r="E578" t="s" s="19">
        <v>3181</v>
      </c>
      <c r="F578" s="18">
        <v>0</v>
      </c>
      <c r="G578" s="18">
        <v>0</v>
      </c>
      <c r="H578" t="s" s="19">
        <v>63</v>
      </c>
      <c r="I578" s="25">
        <v>1800.99</v>
      </c>
      <c r="J578" t="s" s="19">
        <v>3196</v>
      </c>
      <c r="K578" s="18">
        <v>25792</v>
      </c>
      <c r="L578" s="18">
        <v>12910</v>
      </c>
      <c r="M578" s="18">
        <v>40278</v>
      </c>
      <c r="N578" s="18">
        <v>8</v>
      </c>
      <c r="O578" s="18">
        <v>1</v>
      </c>
      <c r="P578" s="18">
        <v>2</v>
      </c>
      <c r="Q578" s="18">
        <v>2</v>
      </c>
      <c r="R578" s="18">
        <v>5</v>
      </c>
      <c r="S578" t="s" s="19">
        <v>47</v>
      </c>
      <c r="T578" s="18">
        <v>0</v>
      </c>
      <c r="U578" s="18">
        <v>0</v>
      </c>
      <c r="V578" s="18">
        <v>100000</v>
      </c>
      <c r="W578" t="s" s="19">
        <v>39</v>
      </c>
    </row>
    <row r="579" ht="20.05" customHeight="1">
      <c r="A579" t="s" s="16">
        <v>3488</v>
      </c>
      <c r="B579" t="s" s="17">
        <f>CONCATENATE($A579,C579,G579,S579,R579)</f>
        <v>3489</v>
      </c>
      <c r="C579" t="s" s="19">
        <v>31</v>
      </c>
      <c r="D579" s="18">
        <v>7</v>
      </c>
      <c r="E579" t="s" s="19">
        <v>3165</v>
      </c>
      <c r="F579" s="18">
        <v>0</v>
      </c>
      <c r="G579" s="18">
        <v>0</v>
      </c>
      <c r="H579" t="s" s="19">
        <v>63</v>
      </c>
      <c r="I579" s="25">
        <v>1801.29</v>
      </c>
      <c r="J579" t="s" s="19">
        <v>3166</v>
      </c>
      <c r="K579" s="18">
        <v>28704</v>
      </c>
      <c r="L579" s="18">
        <v>14366</v>
      </c>
      <c r="M579" s="18">
        <v>45476</v>
      </c>
      <c r="N579" s="18">
        <v>8</v>
      </c>
      <c r="O579" s="18">
        <v>1</v>
      </c>
      <c r="P579" t="s" s="19">
        <v>35</v>
      </c>
      <c r="Q579" t="s" s="19">
        <v>35</v>
      </c>
      <c r="R579" t="s" s="19">
        <v>35</v>
      </c>
      <c r="S579" t="s" s="19">
        <v>35</v>
      </c>
      <c r="T579" t="s" s="19">
        <v>35</v>
      </c>
      <c r="U579" t="s" s="19">
        <v>35</v>
      </c>
      <c r="V579" t="s" s="19">
        <v>35</v>
      </c>
      <c r="W579" t="s" s="19">
        <v>35</v>
      </c>
    </row>
    <row r="580" ht="20.05" customHeight="1">
      <c r="A580" t="s" s="16">
        <v>3488</v>
      </c>
      <c r="B580" t="s" s="17">
        <f>CONCATENATE($A580,C580,G580,S580,R580)</f>
        <v>3490</v>
      </c>
      <c r="C580" t="s" s="19">
        <v>37</v>
      </c>
      <c r="D580" s="18">
        <v>7</v>
      </c>
      <c r="E580" t="s" s="19">
        <v>3165</v>
      </c>
      <c r="F580" s="18">
        <v>0</v>
      </c>
      <c r="G580" s="18">
        <v>1</v>
      </c>
      <c r="H580" t="s" s="19">
        <v>33</v>
      </c>
      <c r="I580" s="25">
        <v>409.509</v>
      </c>
      <c r="J580" t="s" s="19">
        <v>2736</v>
      </c>
      <c r="K580" s="18">
        <v>4076</v>
      </c>
      <c r="L580" s="18">
        <v>2052</v>
      </c>
      <c r="M580" s="18">
        <v>4105</v>
      </c>
      <c r="N580" s="18">
        <v>8</v>
      </c>
      <c r="O580" s="18">
        <v>1</v>
      </c>
      <c r="P580" s="18">
        <v>3</v>
      </c>
      <c r="Q580" s="18">
        <v>0</v>
      </c>
      <c r="R580" s="18">
        <v>3</v>
      </c>
      <c r="S580" t="s" s="19">
        <v>43</v>
      </c>
      <c r="T580" s="18">
        <v>0</v>
      </c>
      <c r="U580" s="18">
        <v>0</v>
      </c>
      <c r="V580" s="18">
        <v>100000</v>
      </c>
      <c r="W580" t="s" s="19">
        <v>55</v>
      </c>
    </row>
    <row r="581" ht="20.05" customHeight="1">
      <c r="A581" t="s" s="16">
        <v>3488</v>
      </c>
      <c r="B581" t="s" s="17">
        <f>CONCATENATE($A581,C581,G581,S581,R581)</f>
        <v>3491</v>
      </c>
      <c r="C581" t="s" s="19">
        <v>52</v>
      </c>
      <c r="D581" s="18">
        <v>7</v>
      </c>
      <c r="E581" t="s" s="19">
        <v>3165</v>
      </c>
      <c r="F581" s="18">
        <v>0</v>
      </c>
      <c r="G581" s="18">
        <v>1</v>
      </c>
      <c r="H581" t="s" s="19">
        <v>33</v>
      </c>
      <c r="I581" s="25">
        <v>407.621</v>
      </c>
      <c r="J581" t="s" s="19">
        <v>2736</v>
      </c>
      <c r="K581" s="18">
        <v>4076</v>
      </c>
      <c r="L581" s="18">
        <v>2052</v>
      </c>
      <c r="M581" s="18">
        <v>4105</v>
      </c>
      <c r="N581" s="18">
        <v>8</v>
      </c>
      <c r="O581" s="18">
        <v>1</v>
      </c>
      <c r="P581" t="s" s="19">
        <v>35</v>
      </c>
      <c r="Q581" t="s" s="19">
        <v>35</v>
      </c>
      <c r="R581" t="s" s="19">
        <v>35</v>
      </c>
      <c r="S581" t="s" s="19">
        <v>35</v>
      </c>
      <c r="T581" t="s" s="19">
        <v>35</v>
      </c>
      <c r="U581" t="s" s="19">
        <v>35</v>
      </c>
      <c r="V581" t="s" s="19">
        <v>35</v>
      </c>
      <c r="W581" t="s" s="19">
        <v>35</v>
      </c>
    </row>
    <row r="582" ht="20.05" customHeight="1">
      <c r="A582" t="s" s="16">
        <v>3488</v>
      </c>
      <c r="B582" t="s" s="17">
        <f>CONCATENATE($A582,C582,G582,S582,R582)</f>
        <v>3492</v>
      </c>
      <c r="C582" t="s" s="19">
        <v>37</v>
      </c>
      <c r="D582" s="18">
        <v>7</v>
      </c>
      <c r="E582" t="s" s="19">
        <v>3165</v>
      </c>
      <c r="F582" s="18">
        <v>0</v>
      </c>
      <c r="G582" s="18">
        <v>0</v>
      </c>
      <c r="H582" t="s" s="19">
        <v>80</v>
      </c>
      <c r="I582" s="25">
        <v>0.382371</v>
      </c>
      <c r="J582" t="s" s="19">
        <v>3170</v>
      </c>
      <c r="K582" s="18">
        <v>6252</v>
      </c>
      <c r="L582" s="18">
        <v>3140</v>
      </c>
      <c r="M582" s="18">
        <v>7499</v>
      </c>
      <c r="N582" s="18">
        <v>8</v>
      </c>
      <c r="O582" s="18">
        <v>1</v>
      </c>
      <c r="P582" s="18">
        <v>3</v>
      </c>
      <c r="Q582" s="18">
        <v>0</v>
      </c>
      <c r="R582" s="18">
        <v>1</v>
      </c>
      <c r="S582" t="s" s="19">
        <v>38</v>
      </c>
      <c r="T582" s="18">
        <v>0</v>
      </c>
      <c r="U582" s="18">
        <v>0</v>
      </c>
      <c r="V582" s="18">
        <v>100000</v>
      </c>
      <c r="W582" t="s" s="19">
        <v>39</v>
      </c>
    </row>
    <row r="583" ht="20.05" customHeight="1">
      <c r="A583" t="s" s="16">
        <v>3488</v>
      </c>
      <c r="B583" t="s" s="17">
        <f>CONCATENATE($A583,C583,G583,S583,R583)</f>
        <v>3493</v>
      </c>
      <c r="C583" t="s" s="19">
        <v>37</v>
      </c>
      <c r="D583" s="18">
        <v>7</v>
      </c>
      <c r="E583" t="s" s="19">
        <v>3165</v>
      </c>
      <c r="F583" s="18">
        <v>0</v>
      </c>
      <c r="G583" s="18">
        <v>0</v>
      </c>
      <c r="H583" t="s" s="19">
        <v>80</v>
      </c>
      <c r="I583" s="25">
        <v>0.380807</v>
      </c>
      <c r="J583" t="s" s="19">
        <v>3170</v>
      </c>
      <c r="K583" s="18">
        <v>6252</v>
      </c>
      <c r="L583" s="18">
        <v>3140</v>
      </c>
      <c r="M583" s="18">
        <v>7499</v>
      </c>
      <c r="N583" s="18">
        <v>8</v>
      </c>
      <c r="O583" s="18">
        <v>1</v>
      </c>
      <c r="P583" s="18">
        <v>3</v>
      </c>
      <c r="Q583" s="18">
        <v>0</v>
      </c>
      <c r="R583" s="18">
        <v>1</v>
      </c>
      <c r="S583" t="s" s="19">
        <v>43</v>
      </c>
      <c r="T583" s="18">
        <v>0</v>
      </c>
      <c r="U583" s="18">
        <v>0</v>
      </c>
      <c r="V583" s="18">
        <v>100000</v>
      </c>
      <c r="W583" t="s" s="19">
        <v>39</v>
      </c>
    </row>
    <row r="584" ht="20.05" customHeight="1">
      <c r="A584" t="s" s="16">
        <v>3488</v>
      </c>
      <c r="B584" t="s" s="17">
        <f>CONCATENATE($A584,C584,G584,S584,R584)</f>
        <v>3494</v>
      </c>
      <c r="C584" t="s" s="19">
        <v>37</v>
      </c>
      <c r="D584" s="18">
        <v>7</v>
      </c>
      <c r="E584" t="s" s="19">
        <v>3165</v>
      </c>
      <c r="F584" s="18">
        <v>0</v>
      </c>
      <c r="G584" s="18">
        <v>0</v>
      </c>
      <c r="H584" t="s" s="19">
        <v>80</v>
      </c>
      <c r="I584" s="25">
        <v>0.382775</v>
      </c>
      <c r="J584" t="s" s="19">
        <v>3170</v>
      </c>
      <c r="K584" s="18">
        <v>6252</v>
      </c>
      <c r="L584" s="18">
        <v>3140</v>
      </c>
      <c r="M584" s="18">
        <v>7499</v>
      </c>
      <c r="N584" s="18">
        <v>8</v>
      </c>
      <c r="O584" s="18">
        <v>1</v>
      </c>
      <c r="P584" s="18">
        <v>3</v>
      </c>
      <c r="Q584" s="18">
        <v>0</v>
      </c>
      <c r="R584" s="18">
        <v>1</v>
      </c>
      <c r="S584" t="s" s="19">
        <v>47</v>
      </c>
      <c r="T584" s="18">
        <v>0</v>
      </c>
      <c r="U584" s="18">
        <v>0</v>
      </c>
      <c r="V584" s="18">
        <v>100000</v>
      </c>
      <c r="W584" t="s" s="19">
        <v>39</v>
      </c>
    </row>
    <row r="585" ht="20.05" customHeight="1">
      <c r="A585" t="s" s="16">
        <v>3488</v>
      </c>
      <c r="B585" t="s" s="17">
        <f>CONCATENATE($A585,C585,G585,S585,R585)</f>
        <v>3495</v>
      </c>
      <c r="C585" t="s" s="19">
        <v>37</v>
      </c>
      <c r="D585" s="18">
        <v>7</v>
      </c>
      <c r="E585" t="s" s="19">
        <v>3165</v>
      </c>
      <c r="F585" s="18">
        <v>0</v>
      </c>
      <c r="G585" s="18">
        <v>0</v>
      </c>
      <c r="H585" t="s" s="19">
        <v>80</v>
      </c>
      <c r="I585" s="25">
        <v>0.382298</v>
      </c>
      <c r="J585" t="s" s="19">
        <v>3170</v>
      </c>
      <c r="K585" s="18">
        <v>6252</v>
      </c>
      <c r="L585" s="18">
        <v>3140</v>
      </c>
      <c r="M585" s="18">
        <v>7499</v>
      </c>
      <c r="N585" s="18">
        <v>8</v>
      </c>
      <c r="O585" s="18">
        <v>1</v>
      </c>
      <c r="P585" s="18">
        <v>3</v>
      </c>
      <c r="Q585" s="18">
        <v>0</v>
      </c>
      <c r="R585" s="18">
        <v>3</v>
      </c>
      <c r="S585" t="s" s="19">
        <v>38</v>
      </c>
      <c r="T585" s="18">
        <v>0</v>
      </c>
      <c r="U585" s="18">
        <v>0</v>
      </c>
      <c r="V585" s="18">
        <v>100000</v>
      </c>
      <c r="W585" t="s" s="19">
        <v>39</v>
      </c>
    </row>
    <row r="586" ht="20.05" customHeight="1">
      <c r="A586" t="s" s="16">
        <v>3488</v>
      </c>
      <c r="B586" t="s" s="17">
        <f>CONCATENATE($A586,C586,G586,S586,R586)</f>
        <v>3496</v>
      </c>
      <c r="C586" t="s" s="19">
        <v>37</v>
      </c>
      <c r="D586" s="18">
        <v>7</v>
      </c>
      <c r="E586" t="s" s="19">
        <v>3165</v>
      </c>
      <c r="F586" s="18">
        <v>0</v>
      </c>
      <c r="G586" s="18">
        <v>0</v>
      </c>
      <c r="H586" t="s" s="19">
        <v>80</v>
      </c>
      <c r="I586" s="25">
        <v>0.381384</v>
      </c>
      <c r="J586" t="s" s="19">
        <v>3170</v>
      </c>
      <c r="K586" s="18">
        <v>6252</v>
      </c>
      <c r="L586" s="18">
        <v>3140</v>
      </c>
      <c r="M586" s="18">
        <v>7499</v>
      </c>
      <c r="N586" s="18">
        <v>8</v>
      </c>
      <c r="O586" s="18">
        <v>1</v>
      </c>
      <c r="P586" s="18">
        <v>3</v>
      </c>
      <c r="Q586" s="18">
        <v>0</v>
      </c>
      <c r="R586" s="18">
        <v>3</v>
      </c>
      <c r="S586" t="s" s="19">
        <v>43</v>
      </c>
      <c r="T586" s="18">
        <v>0</v>
      </c>
      <c r="U586" s="18">
        <v>0</v>
      </c>
      <c r="V586" s="18">
        <v>100000</v>
      </c>
      <c r="W586" t="s" s="19">
        <v>39</v>
      </c>
    </row>
    <row r="587" ht="20.05" customHeight="1">
      <c r="A587" t="s" s="16">
        <v>3488</v>
      </c>
      <c r="B587" t="s" s="17">
        <f>CONCATENATE($A587,C587,G587,S587,R587)</f>
        <v>3497</v>
      </c>
      <c r="C587" t="s" s="19">
        <v>37</v>
      </c>
      <c r="D587" s="18">
        <v>7</v>
      </c>
      <c r="E587" t="s" s="19">
        <v>3165</v>
      </c>
      <c r="F587" s="18">
        <v>0</v>
      </c>
      <c r="G587" s="18">
        <v>0</v>
      </c>
      <c r="H587" t="s" s="19">
        <v>80</v>
      </c>
      <c r="I587" s="25">
        <v>0.386937</v>
      </c>
      <c r="J587" t="s" s="19">
        <v>3170</v>
      </c>
      <c r="K587" s="18">
        <v>6252</v>
      </c>
      <c r="L587" s="18">
        <v>3140</v>
      </c>
      <c r="M587" s="18">
        <v>7499</v>
      </c>
      <c r="N587" s="18">
        <v>8</v>
      </c>
      <c r="O587" s="18">
        <v>1</v>
      </c>
      <c r="P587" s="18">
        <v>3</v>
      </c>
      <c r="Q587" s="18">
        <v>0</v>
      </c>
      <c r="R587" s="18">
        <v>3</v>
      </c>
      <c r="S587" t="s" s="19">
        <v>47</v>
      </c>
      <c r="T587" s="18">
        <v>0</v>
      </c>
      <c r="U587" s="18">
        <v>0</v>
      </c>
      <c r="V587" s="18">
        <v>100000</v>
      </c>
      <c r="W587" t="s" s="19">
        <v>39</v>
      </c>
    </row>
    <row r="588" ht="20.05" customHeight="1">
      <c r="A588" t="s" s="16">
        <v>3488</v>
      </c>
      <c r="B588" t="s" s="17">
        <f>CONCATENATE($A588,C588,G588,S588,R588)</f>
        <v>3498</v>
      </c>
      <c r="C588" t="s" s="19">
        <v>37</v>
      </c>
      <c r="D588" s="18">
        <v>7</v>
      </c>
      <c r="E588" t="s" s="19">
        <v>3165</v>
      </c>
      <c r="F588" s="18">
        <v>0</v>
      </c>
      <c r="G588" s="18">
        <v>0</v>
      </c>
      <c r="H588" t="s" s="19">
        <v>80</v>
      </c>
      <c r="I588" s="25">
        <v>0.385391</v>
      </c>
      <c r="J588" t="s" s="19">
        <v>3170</v>
      </c>
      <c r="K588" s="18">
        <v>6252</v>
      </c>
      <c r="L588" s="18">
        <v>3140</v>
      </c>
      <c r="M588" s="18">
        <v>7499</v>
      </c>
      <c r="N588" s="18">
        <v>8</v>
      </c>
      <c r="O588" s="18">
        <v>1</v>
      </c>
      <c r="P588" s="18">
        <v>3</v>
      </c>
      <c r="Q588" s="18">
        <v>0</v>
      </c>
      <c r="R588" s="18">
        <v>5</v>
      </c>
      <c r="S588" t="s" s="19">
        <v>38</v>
      </c>
      <c r="T588" s="18">
        <v>0</v>
      </c>
      <c r="U588" s="18">
        <v>0</v>
      </c>
      <c r="V588" s="18">
        <v>100000</v>
      </c>
      <c r="W588" t="s" s="19">
        <v>39</v>
      </c>
    </row>
    <row r="589" ht="20.05" customHeight="1">
      <c r="A589" t="s" s="16">
        <v>3488</v>
      </c>
      <c r="B589" t="s" s="17">
        <f>CONCATENATE($A589,C589,G589,S589,R589)</f>
        <v>3499</v>
      </c>
      <c r="C589" t="s" s="19">
        <v>37</v>
      </c>
      <c r="D589" s="18">
        <v>7</v>
      </c>
      <c r="E589" t="s" s="19">
        <v>3165</v>
      </c>
      <c r="F589" s="18">
        <v>0</v>
      </c>
      <c r="G589" s="18">
        <v>0</v>
      </c>
      <c r="H589" t="s" s="19">
        <v>80</v>
      </c>
      <c r="I589" s="25">
        <v>0.386422</v>
      </c>
      <c r="J589" t="s" s="19">
        <v>3170</v>
      </c>
      <c r="K589" s="18">
        <v>6252</v>
      </c>
      <c r="L589" s="18">
        <v>3140</v>
      </c>
      <c r="M589" s="18">
        <v>7499</v>
      </c>
      <c r="N589" s="18">
        <v>8</v>
      </c>
      <c r="O589" s="18">
        <v>1</v>
      </c>
      <c r="P589" s="18">
        <v>3</v>
      </c>
      <c r="Q589" s="18">
        <v>0</v>
      </c>
      <c r="R589" s="18">
        <v>5</v>
      </c>
      <c r="S589" t="s" s="19">
        <v>43</v>
      </c>
      <c r="T589" s="18">
        <v>0</v>
      </c>
      <c r="U589" s="18">
        <v>0</v>
      </c>
      <c r="V589" s="18">
        <v>100000</v>
      </c>
      <c r="W589" t="s" s="19">
        <v>39</v>
      </c>
    </row>
    <row r="590" ht="20.05" customHeight="1">
      <c r="A590" t="s" s="16">
        <v>3488</v>
      </c>
      <c r="B590" t="s" s="17">
        <f>CONCATENATE($A590,C590,G590,S590,R590)</f>
        <v>3500</v>
      </c>
      <c r="C590" t="s" s="19">
        <v>37</v>
      </c>
      <c r="D590" s="18">
        <v>7</v>
      </c>
      <c r="E590" t="s" s="19">
        <v>3165</v>
      </c>
      <c r="F590" s="18">
        <v>0</v>
      </c>
      <c r="G590" s="18">
        <v>0</v>
      </c>
      <c r="H590" t="s" s="19">
        <v>80</v>
      </c>
      <c r="I590" s="25">
        <v>0.386306</v>
      </c>
      <c r="J590" t="s" s="19">
        <v>3170</v>
      </c>
      <c r="K590" s="18">
        <v>6252</v>
      </c>
      <c r="L590" s="18">
        <v>3140</v>
      </c>
      <c r="M590" s="18">
        <v>7499</v>
      </c>
      <c r="N590" s="18">
        <v>8</v>
      </c>
      <c r="O590" s="18">
        <v>1</v>
      </c>
      <c r="P590" s="18">
        <v>3</v>
      </c>
      <c r="Q590" s="18">
        <v>0</v>
      </c>
      <c r="R590" s="18">
        <v>5</v>
      </c>
      <c r="S590" t="s" s="19">
        <v>47</v>
      </c>
      <c r="T590" s="18">
        <v>0</v>
      </c>
      <c r="U590" s="18">
        <v>0</v>
      </c>
      <c r="V590" s="18">
        <v>100000</v>
      </c>
      <c r="W590" t="s" s="19">
        <v>39</v>
      </c>
    </row>
    <row r="591" ht="20.05" customHeight="1">
      <c r="A591" t="s" s="16">
        <v>3501</v>
      </c>
      <c r="B591" t="s" s="17">
        <f>CONCATENATE($A591,C591,G591,S591,R591)</f>
        <v>3502</v>
      </c>
      <c r="C591" t="s" s="19">
        <v>31</v>
      </c>
      <c r="D591" s="18">
        <v>7</v>
      </c>
      <c r="E591" t="s" s="19">
        <v>3149</v>
      </c>
      <c r="F591" s="18">
        <v>0</v>
      </c>
      <c r="G591" s="18">
        <v>0</v>
      </c>
      <c r="H591" t="s" s="19">
        <v>63</v>
      </c>
      <c r="I591" s="25">
        <v>1800.78</v>
      </c>
      <c r="J591" t="s" s="19">
        <v>3150</v>
      </c>
      <c r="K591" s="18">
        <v>22716</v>
      </c>
      <c r="L591" s="18">
        <v>11372</v>
      </c>
      <c r="M591" s="18">
        <v>34831</v>
      </c>
      <c r="N591" s="18">
        <v>8</v>
      </c>
      <c r="O591" s="18">
        <v>1</v>
      </c>
      <c r="P591" t="s" s="19">
        <v>35</v>
      </c>
      <c r="Q591" t="s" s="19">
        <v>35</v>
      </c>
      <c r="R591" t="s" s="19">
        <v>35</v>
      </c>
      <c r="S591" t="s" s="19">
        <v>35</v>
      </c>
      <c r="T591" t="s" s="19">
        <v>35</v>
      </c>
      <c r="U591" t="s" s="19">
        <v>35</v>
      </c>
      <c r="V591" t="s" s="19">
        <v>35</v>
      </c>
      <c r="W591" t="s" s="19">
        <v>35</v>
      </c>
    </row>
    <row r="592" ht="20.05" customHeight="1">
      <c r="A592" t="s" s="16">
        <v>3501</v>
      </c>
      <c r="B592" t="s" s="17">
        <f>CONCATENATE($A592,C592,G592,S592,R592)</f>
        <v>3503</v>
      </c>
      <c r="C592" t="s" s="19">
        <v>37</v>
      </c>
      <c r="D592" s="18">
        <v>7</v>
      </c>
      <c r="E592" t="s" s="19">
        <v>3149</v>
      </c>
      <c r="F592" s="18">
        <v>1</v>
      </c>
      <c r="G592" s="18">
        <v>1</v>
      </c>
      <c r="H592" t="s" s="19">
        <v>80</v>
      </c>
      <c r="I592" s="25">
        <v>1.39232</v>
      </c>
      <c r="J592" t="s" s="19">
        <v>3152</v>
      </c>
      <c r="K592" s="18">
        <v>9362</v>
      </c>
      <c r="L592" s="18">
        <v>4700</v>
      </c>
      <c r="M592" s="18">
        <v>12504</v>
      </c>
      <c r="N592" s="18">
        <v>8</v>
      </c>
      <c r="O592" s="18">
        <v>1</v>
      </c>
      <c r="P592" s="18">
        <v>3</v>
      </c>
      <c r="Q592" s="18">
        <v>0</v>
      </c>
      <c r="R592" s="18">
        <v>3</v>
      </c>
      <c r="S592" t="s" s="19">
        <v>43</v>
      </c>
      <c r="T592" s="18">
        <v>0</v>
      </c>
      <c r="U592" s="18">
        <v>0</v>
      </c>
      <c r="V592" s="18">
        <v>100000</v>
      </c>
      <c r="W592" t="s" s="19">
        <v>55</v>
      </c>
    </row>
    <row r="593" ht="20.05" customHeight="1">
      <c r="A593" t="s" s="16">
        <v>3501</v>
      </c>
      <c r="B593" t="s" s="17">
        <f>CONCATENATE($A593,C593,G593,S593,R593)</f>
        <v>3504</v>
      </c>
      <c r="C593" t="s" s="19">
        <v>52</v>
      </c>
      <c r="D593" s="18">
        <v>7</v>
      </c>
      <c r="E593" t="s" s="19">
        <v>3149</v>
      </c>
      <c r="F593" s="18">
        <v>1</v>
      </c>
      <c r="G593" s="18">
        <v>1</v>
      </c>
      <c r="H593" t="s" s="19">
        <v>80</v>
      </c>
      <c r="I593" s="25">
        <v>148.08</v>
      </c>
      <c r="J593" t="s" s="19">
        <v>2736</v>
      </c>
      <c r="K593" s="18">
        <v>3624</v>
      </c>
      <c r="L593" s="18">
        <v>1826</v>
      </c>
      <c r="M593" s="18">
        <v>3614</v>
      </c>
      <c r="N593" s="18">
        <v>8</v>
      </c>
      <c r="O593" s="18">
        <v>1</v>
      </c>
      <c r="P593" t="s" s="19">
        <v>35</v>
      </c>
      <c r="Q593" t="s" s="19">
        <v>35</v>
      </c>
      <c r="R593" t="s" s="19">
        <v>35</v>
      </c>
      <c r="S593" t="s" s="19">
        <v>35</v>
      </c>
      <c r="T593" t="s" s="19">
        <v>35</v>
      </c>
      <c r="U593" t="s" s="19">
        <v>35</v>
      </c>
      <c r="V593" t="s" s="19">
        <v>35</v>
      </c>
      <c r="W593" t="s" s="19">
        <v>35</v>
      </c>
    </row>
    <row r="594" ht="20.05" customHeight="1">
      <c r="A594" t="s" s="16">
        <v>3501</v>
      </c>
      <c r="B594" t="s" s="17">
        <f>CONCATENATE($A594,C594,G594,S594,R594)</f>
        <v>3505</v>
      </c>
      <c r="C594" t="s" s="19">
        <v>37</v>
      </c>
      <c r="D594" s="18">
        <v>7</v>
      </c>
      <c r="E594" t="s" s="19">
        <v>3149</v>
      </c>
      <c r="F594" s="18">
        <v>1</v>
      </c>
      <c r="G594" s="18">
        <v>0</v>
      </c>
      <c r="H594" t="s" s="19">
        <v>80</v>
      </c>
      <c r="I594" s="25">
        <v>2.44829</v>
      </c>
      <c r="J594" t="s" s="19">
        <v>3152</v>
      </c>
      <c r="K594" s="18">
        <v>9352</v>
      </c>
      <c r="L594" s="18">
        <v>4690</v>
      </c>
      <c r="M594" s="18">
        <v>12484</v>
      </c>
      <c r="N594" s="18">
        <v>8</v>
      </c>
      <c r="O594" s="18">
        <v>1</v>
      </c>
      <c r="P594" s="18">
        <v>3</v>
      </c>
      <c r="Q594" s="18">
        <v>0</v>
      </c>
      <c r="R594" s="18">
        <v>1</v>
      </c>
      <c r="S594" t="s" s="19">
        <v>38</v>
      </c>
      <c r="T594" s="18">
        <v>0</v>
      </c>
      <c r="U594" s="18">
        <v>0</v>
      </c>
      <c r="V594" s="18">
        <v>100000</v>
      </c>
      <c r="W594" t="s" s="19">
        <v>39</v>
      </c>
    </row>
    <row r="595" ht="20.05" customHeight="1">
      <c r="A595" t="s" s="16">
        <v>3501</v>
      </c>
      <c r="B595" t="s" s="17">
        <f>CONCATENATE($A595,C595,G595,S595,R595)</f>
        <v>3506</v>
      </c>
      <c r="C595" t="s" s="19">
        <v>37</v>
      </c>
      <c r="D595" s="18">
        <v>7</v>
      </c>
      <c r="E595" t="s" s="19">
        <v>3149</v>
      </c>
      <c r="F595" s="18">
        <v>1</v>
      </c>
      <c r="G595" s="18">
        <v>0</v>
      </c>
      <c r="H595" t="s" s="19">
        <v>80</v>
      </c>
      <c r="I595" s="25">
        <v>2.43446</v>
      </c>
      <c r="J595" t="s" s="19">
        <v>3152</v>
      </c>
      <c r="K595" s="18">
        <v>9352</v>
      </c>
      <c r="L595" s="18">
        <v>4690</v>
      </c>
      <c r="M595" s="18">
        <v>12484</v>
      </c>
      <c r="N595" s="18">
        <v>8</v>
      </c>
      <c r="O595" s="18">
        <v>1</v>
      </c>
      <c r="P595" s="18">
        <v>3</v>
      </c>
      <c r="Q595" s="18">
        <v>0</v>
      </c>
      <c r="R595" s="18">
        <v>1</v>
      </c>
      <c r="S595" t="s" s="19">
        <v>43</v>
      </c>
      <c r="T595" s="18">
        <v>0</v>
      </c>
      <c r="U595" s="18">
        <v>0</v>
      </c>
      <c r="V595" s="18">
        <v>100000</v>
      </c>
      <c r="W595" t="s" s="19">
        <v>39</v>
      </c>
    </row>
    <row r="596" ht="20.05" customHeight="1">
      <c r="A596" t="s" s="16">
        <v>3501</v>
      </c>
      <c r="B596" t="s" s="17">
        <f>CONCATENATE($A596,C596,G596,S596,R596)</f>
        <v>3507</v>
      </c>
      <c r="C596" t="s" s="19">
        <v>37</v>
      </c>
      <c r="D596" s="18">
        <v>7</v>
      </c>
      <c r="E596" t="s" s="19">
        <v>3149</v>
      </c>
      <c r="F596" s="18">
        <v>1</v>
      </c>
      <c r="G596" s="18">
        <v>0</v>
      </c>
      <c r="H596" t="s" s="19">
        <v>80</v>
      </c>
      <c r="I596" s="25">
        <v>2.46828</v>
      </c>
      <c r="J596" t="s" s="19">
        <v>3152</v>
      </c>
      <c r="K596" s="18">
        <v>9352</v>
      </c>
      <c r="L596" s="18">
        <v>4690</v>
      </c>
      <c r="M596" s="18">
        <v>12484</v>
      </c>
      <c r="N596" s="18">
        <v>8</v>
      </c>
      <c r="O596" s="18">
        <v>1</v>
      </c>
      <c r="P596" s="18">
        <v>3</v>
      </c>
      <c r="Q596" s="18">
        <v>0</v>
      </c>
      <c r="R596" s="18">
        <v>1</v>
      </c>
      <c r="S596" t="s" s="19">
        <v>47</v>
      </c>
      <c r="T596" s="18">
        <v>0</v>
      </c>
      <c r="U596" s="18">
        <v>0</v>
      </c>
      <c r="V596" s="18">
        <v>100000</v>
      </c>
      <c r="W596" t="s" s="19">
        <v>39</v>
      </c>
    </row>
    <row r="597" ht="20.05" customHeight="1">
      <c r="A597" t="s" s="16">
        <v>3501</v>
      </c>
      <c r="B597" t="s" s="17">
        <f>CONCATENATE($A597,C597,G597,S597,R597)</f>
        <v>3508</v>
      </c>
      <c r="C597" t="s" s="19">
        <v>37</v>
      </c>
      <c r="D597" s="18">
        <v>7</v>
      </c>
      <c r="E597" t="s" s="19">
        <v>3149</v>
      </c>
      <c r="F597" s="18">
        <v>1</v>
      </c>
      <c r="G597" s="18">
        <v>0</v>
      </c>
      <c r="H597" t="s" s="19">
        <v>80</v>
      </c>
      <c r="I597" s="25">
        <v>2.45839</v>
      </c>
      <c r="J597" t="s" s="19">
        <v>3152</v>
      </c>
      <c r="K597" s="18">
        <v>9352</v>
      </c>
      <c r="L597" s="18">
        <v>4690</v>
      </c>
      <c r="M597" s="18">
        <v>12484</v>
      </c>
      <c r="N597" s="18">
        <v>8</v>
      </c>
      <c r="O597" s="18">
        <v>1</v>
      </c>
      <c r="P597" s="18">
        <v>3</v>
      </c>
      <c r="Q597" s="18">
        <v>0</v>
      </c>
      <c r="R597" s="18">
        <v>3</v>
      </c>
      <c r="S597" t="s" s="19">
        <v>38</v>
      </c>
      <c r="T597" s="18">
        <v>0</v>
      </c>
      <c r="U597" s="18">
        <v>0</v>
      </c>
      <c r="V597" s="18">
        <v>100000</v>
      </c>
      <c r="W597" t="s" s="19">
        <v>39</v>
      </c>
    </row>
    <row r="598" ht="20.05" customHeight="1">
      <c r="A598" t="s" s="16">
        <v>3501</v>
      </c>
      <c r="B598" t="s" s="17">
        <f>CONCATENATE($A598,C598,G598,S598,R598)</f>
        <v>3509</v>
      </c>
      <c r="C598" t="s" s="19">
        <v>37</v>
      </c>
      <c r="D598" s="18">
        <v>7</v>
      </c>
      <c r="E598" t="s" s="19">
        <v>3149</v>
      </c>
      <c r="F598" s="18">
        <v>1</v>
      </c>
      <c r="G598" s="18">
        <v>0</v>
      </c>
      <c r="H598" t="s" s="19">
        <v>80</v>
      </c>
      <c r="I598" s="25">
        <v>2.46662</v>
      </c>
      <c r="J598" t="s" s="19">
        <v>3152</v>
      </c>
      <c r="K598" s="18">
        <v>9352</v>
      </c>
      <c r="L598" s="18">
        <v>4690</v>
      </c>
      <c r="M598" s="18">
        <v>12484</v>
      </c>
      <c r="N598" s="18">
        <v>8</v>
      </c>
      <c r="O598" s="18">
        <v>1</v>
      </c>
      <c r="P598" s="18">
        <v>3</v>
      </c>
      <c r="Q598" s="18">
        <v>0</v>
      </c>
      <c r="R598" s="18">
        <v>3</v>
      </c>
      <c r="S598" t="s" s="19">
        <v>43</v>
      </c>
      <c r="T598" s="18">
        <v>0</v>
      </c>
      <c r="U598" s="18">
        <v>0</v>
      </c>
      <c r="V598" s="18">
        <v>100000</v>
      </c>
      <c r="W598" t="s" s="19">
        <v>39</v>
      </c>
    </row>
    <row r="599" ht="20.05" customHeight="1">
      <c r="A599" t="s" s="16">
        <v>3501</v>
      </c>
      <c r="B599" t="s" s="17">
        <f>CONCATENATE($A599,C599,G599,S599,R599)</f>
        <v>3510</v>
      </c>
      <c r="C599" t="s" s="19">
        <v>37</v>
      </c>
      <c r="D599" s="18">
        <v>7</v>
      </c>
      <c r="E599" t="s" s="19">
        <v>3149</v>
      </c>
      <c r="F599" s="18">
        <v>1</v>
      </c>
      <c r="G599" s="18">
        <v>0</v>
      </c>
      <c r="H599" t="s" s="19">
        <v>80</v>
      </c>
      <c r="I599" s="25">
        <v>2.46175</v>
      </c>
      <c r="J599" t="s" s="19">
        <v>3152</v>
      </c>
      <c r="K599" s="18">
        <v>9352</v>
      </c>
      <c r="L599" s="18">
        <v>4690</v>
      </c>
      <c r="M599" s="18">
        <v>12484</v>
      </c>
      <c r="N599" s="18">
        <v>8</v>
      </c>
      <c r="O599" s="18">
        <v>1</v>
      </c>
      <c r="P599" s="18">
        <v>3</v>
      </c>
      <c r="Q599" s="18">
        <v>0</v>
      </c>
      <c r="R599" s="18">
        <v>3</v>
      </c>
      <c r="S599" t="s" s="19">
        <v>47</v>
      </c>
      <c r="T599" s="18">
        <v>0</v>
      </c>
      <c r="U599" s="18">
        <v>0</v>
      </c>
      <c r="V599" s="18">
        <v>100000</v>
      </c>
      <c r="W599" t="s" s="19">
        <v>39</v>
      </c>
    </row>
    <row r="600" ht="20.05" customHeight="1">
      <c r="A600" t="s" s="16">
        <v>3501</v>
      </c>
      <c r="B600" t="s" s="17">
        <f>CONCATENATE($A600,C600,G600,S600,R600)</f>
        <v>3511</v>
      </c>
      <c r="C600" t="s" s="19">
        <v>37</v>
      </c>
      <c r="D600" s="18">
        <v>7</v>
      </c>
      <c r="E600" t="s" s="19">
        <v>3149</v>
      </c>
      <c r="F600" s="18">
        <v>1</v>
      </c>
      <c r="G600" s="18">
        <v>0</v>
      </c>
      <c r="H600" t="s" s="19">
        <v>80</v>
      </c>
      <c r="I600" s="25">
        <v>2.45227</v>
      </c>
      <c r="J600" t="s" s="19">
        <v>3152</v>
      </c>
      <c r="K600" s="18">
        <v>9352</v>
      </c>
      <c r="L600" s="18">
        <v>4690</v>
      </c>
      <c r="M600" s="18">
        <v>12484</v>
      </c>
      <c r="N600" s="18">
        <v>8</v>
      </c>
      <c r="O600" s="18">
        <v>1</v>
      </c>
      <c r="P600" s="18">
        <v>3</v>
      </c>
      <c r="Q600" s="18">
        <v>0</v>
      </c>
      <c r="R600" s="18">
        <v>5</v>
      </c>
      <c r="S600" t="s" s="19">
        <v>38</v>
      </c>
      <c r="T600" s="18">
        <v>0</v>
      </c>
      <c r="U600" s="18">
        <v>0</v>
      </c>
      <c r="V600" s="18">
        <v>100000</v>
      </c>
      <c r="W600" t="s" s="19">
        <v>39</v>
      </c>
    </row>
    <row r="601" ht="20.05" customHeight="1">
      <c r="A601" t="s" s="16">
        <v>3501</v>
      </c>
      <c r="B601" t="s" s="17">
        <f>CONCATENATE($A601,C601,G601,S601,R601)</f>
        <v>3512</v>
      </c>
      <c r="C601" t="s" s="19">
        <v>37</v>
      </c>
      <c r="D601" s="18">
        <v>7</v>
      </c>
      <c r="E601" t="s" s="19">
        <v>3149</v>
      </c>
      <c r="F601" s="18">
        <v>1</v>
      </c>
      <c r="G601" s="18">
        <v>0</v>
      </c>
      <c r="H601" t="s" s="19">
        <v>80</v>
      </c>
      <c r="I601" s="25">
        <v>2.46459</v>
      </c>
      <c r="J601" t="s" s="19">
        <v>3152</v>
      </c>
      <c r="K601" s="18">
        <v>9352</v>
      </c>
      <c r="L601" s="18">
        <v>4690</v>
      </c>
      <c r="M601" s="18">
        <v>12484</v>
      </c>
      <c r="N601" s="18">
        <v>8</v>
      </c>
      <c r="O601" s="18">
        <v>1</v>
      </c>
      <c r="P601" s="18">
        <v>3</v>
      </c>
      <c r="Q601" s="18">
        <v>0</v>
      </c>
      <c r="R601" s="18">
        <v>5</v>
      </c>
      <c r="S601" t="s" s="19">
        <v>43</v>
      </c>
      <c r="T601" s="18">
        <v>0</v>
      </c>
      <c r="U601" s="18">
        <v>0</v>
      </c>
      <c r="V601" s="18">
        <v>100000</v>
      </c>
      <c r="W601" t="s" s="19">
        <v>39</v>
      </c>
    </row>
    <row r="602" ht="20.05" customHeight="1">
      <c r="A602" t="s" s="16">
        <v>3501</v>
      </c>
      <c r="B602" t="s" s="17">
        <f>CONCATENATE($A602,C602,G602,S602,R602)</f>
        <v>3513</v>
      </c>
      <c r="C602" t="s" s="19">
        <v>37</v>
      </c>
      <c r="D602" s="18">
        <v>7</v>
      </c>
      <c r="E602" t="s" s="19">
        <v>3149</v>
      </c>
      <c r="F602" s="18">
        <v>1</v>
      </c>
      <c r="G602" s="18">
        <v>0</v>
      </c>
      <c r="H602" t="s" s="19">
        <v>80</v>
      </c>
      <c r="I602" s="25">
        <v>2.46055</v>
      </c>
      <c r="J602" t="s" s="19">
        <v>3152</v>
      </c>
      <c r="K602" s="18">
        <v>9352</v>
      </c>
      <c r="L602" s="18">
        <v>4690</v>
      </c>
      <c r="M602" s="18">
        <v>12484</v>
      </c>
      <c r="N602" s="18">
        <v>8</v>
      </c>
      <c r="O602" s="18">
        <v>1</v>
      </c>
      <c r="P602" s="18">
        <v>3</v>
      </c>
      <c r="Q602" s="18">
        <v>0</v>
      </c>
      <c r="R602" s="18">
        <v>5</v>
      </c>
      <c r="S602" t="s" s="19">
        <v>47</v>
      </c>
      <c r="T602" s="18">
        <v>0</v>
      </c>
      <c r="U602" s="18">
        <v>0</v>
      </c>
      <c r="V602" s="18">
        <v>100000</v>
      </c>
      <c r="W602" t="s" s="19">
        <v>39</v>
      </c>
    </row>
    <row r="603" ht="20.05" customHeight="1">
      <c r="A603" t="s" s="16">
        <v>2729</v>
      </c>
      <c r="B603" t="s" s="17">
        <f>CONCATENATE($A603,C603,G603,S603,R603)</f>
        <v>3514</v>
      </c>
      <c r="C603" t="s" s="19">
        <v>31</v>
      </c>
      <c r="D603" s="18">
        <v>7</v>
      </c>
      <c r="E603" t="s" s="19">
        <v>2731</v>
      </c>
      <c r="F603" s="18">
        <v>0</v>
      </c>
      <c r="G603" s="18">
        <v>1</v>
      </c>
      <c r="H603" t="s" s="19">
        <v>63</v>
      </c>
      <c r="I603" s="25">
        <v>1800.82</v>
      </c>
      <c r="J603" t="s" s="19">
        <v>2732</v>
      </c>
      <c r="K603" s="18">
        <v>23084</v>
      </c>
      <c r="L603" s="18">
        <v>11568</v>
      </c>
      <c r="M603" s="18">
        <v>35247</v>
      </c>
      <c r="N603" s="18">
        <v>8</v>
      </c>
      <c r="O603" s="18">
        <v>1</v>
      </c>
      <c r="P603" t="s" s="19">
        <v>35</v>
      </c>
      <c r="Q603" t="s" s="19">
        <v>35</v>
      </c>
      <c r="R603" t="s" s="19">
        <v>35</v>
      </c>
      <c r="S603" t="s" s="19">
        <v>35</v>
      </c>
      <c r="T603" t="s" s="19">
        <v>35</v>
      </c>
      <c r="U603" t="s" s="19">
        <v>35</v>
      </c>
      <c r="V603" t="s" s="19">
        <v>35</v>
      </c>
      <c r="W603" t="s" s="19">
        <v>35</v>
      </c>
    </row>
    <row r="604" ht="20.05" customHeight="1">
      <c r="A604" t="s" s="16">
        <v>2748</v>
      </c>
      <c r="B604" t="s" s="17">
        <f>CONCATENATE($A604,C604,G604,S604,R604)</f>
        <v>3515</v>
      </c>
      <c r="C604" t="s" s="19">
        <v>31</v>
      </c>
      <c r="D604" s="18">
        <v>7</v>
      </c>
      <c r="E604" t="s" s="19">
        <v>2750</v>
      </c>
      <c r="F604" s="18">
        <v>0</v>
      </c>
      <c r="G604" s="18">
        <v>1</v>
      </c>
      <c r="H604" t="s" s="19">
        <v>63</v>
      </c>
      <c r="I604" s="25">
        <v>1800.95</v>
      </c>
      <c r="J604" t="s" s="19">
        <v>2751</v>
      </c>
      <c r="K604" s="18">
        <v>24747</v>
      </c>
      <c r="L604" s="18">
        <v>12401</v>
      </c>
      <c r="M604" s="18">
        <v>38660</v>
      </c>
      <c r="N604" s="18">
        <v>8</v>
      </c>
      <c r="O604" s="18">
        <v>1</v>
      </c>
      <c r="P604" t="s" s="19">
        <v>35</v>
      </c>
      <c r="Q604" t="s" s="19">
        <v>35</v>
      </c>
      <c r="R604" t="s" s="19">
        <v>35</v>
      </c>
      <c r="S604" t="s" s="19">
        <v>35</v>
      </c>
      <c r="T604" t="s" s="19">
        <v>35</v>
      </c>
      <c r="U604" t="s" s="19">
        <v>35</v>
      </c>
      <c r="V604" t="s" s="19">
        <v>35</v>
      </c>
      <c r="W604" t="s" s="19">
        <v>35</v>
      </c>
    </row>
    <row r="605" ht="20.05" customHeight="1">
      <c r="A605" t="s" s="16">
        <v>2768</v>
      </c>
      <c r="B605" t="s" s="17">
        <f>CONCATENATE($A605,C605,G605,S605,R605)</f>
        <v>3516</v>
      </c>
      <c r="C605" t="s" s="19">
        <v>31</v>
      </c>
      <c r="D605" s="18">
        <v>7</v>
      </c>
      <c r="E605" t="s" s="19">
        <v>2770</v>
      </c>
      <c r="F605" s="18">
        <v>0</v>
      </c>
      <c r="G605" s="18">
        <v>1</v>
      </c>
      <c r="H605" t="s" s="19">
        <v>63</v>
      </c>
      <c r="I605" s="25">
        <v>1801.07</v>
      </c>
      <c r="J605" t="s" s="19">
        <v>2771</v>
      </c>
      <c r="K605" s="18">
        <v>26088</v>
      </c>
      <c r="L605" s="18">
        <v>13074</v>
      </c>
      <c r="M605" s="18">
        <v>42042</v>
      </c>
      <c r="N605" s="18">
        <v>8</v>
      </c>
      <c r="O605" s="18">
        <v>1</v>
      </c>
      <c r="P605" t="s" s="19">
        <v>35</v>
      </c>
      <c r="Q605" t="s" s="19">
        <v>35</v>
      </c>
      <c r="R605" t="s" s="19">
        <v>35</v>
      </c>
      <c r="S605" t="s" s="19">
        <v>35</v>
      </c>
      <c r="T605" t="s" s="19">
        <v>35</v>
      </c>
      <c r="U605" t="s" s="19">
        <v>35</v>
      </c>
      <c r="V605" t="s" s="19">
        <v>35</v>
      </c>
      <c r="W605" t="s" s="19">
        <v>35</v>
      </c>
    </row>
    <row r="606" ht="20.05" customHeight="1">
      <c r="A606" t="s" s="16">
        <v>2791</v>
      </c>
      <c r="B606" t="s" s="17">
        <f>CONCATENATE($A606,C606,G606,S606,R606)</f>
        <v>3517</v>
      </c>
      <c r="C606" t="s" s="19">
        <v>31</v>
      </c>
      <c r="D606" s="18">
        <v>7</v>
      </c>
      <c r="E606" t="s" s="19">
        <v>2793</v>
      </c>
      <c r="F606" s="18">
        <v>0</v>
      </c>
      <c r="G606" s="18">
        <v>1</v>
      </c>
      <c r="H606" t="s" s="19">
        <v>63</v>
      </c>
      <c r="I606" s="25">
        <v>1800.83</v>
      </c>
      <c r="J606" t="s" s="19">
        <v>2794</v>
      </c>
      <c r="K606" s="18">
        <v>23007</v>
      </c>
      <c r="L606" s="18">
        <v>11531</v>
      </c>
      <c r="M606" s="18">
        <v>35889</v>
      </c>
      <c r="N606" s="18">
        <v>8</v>
      </c>
      <c r="O606" s="18">
        <v>1</v>
      </c>
      <c r="P606" t="s" s="19">
        <v>35</v>
      </c>
      <c r="Q606" t="s" s="19">
        <v>35</v>
      </c>
      <c r="R606" t="s" s="19">
        <v>35</v>
      </c>
      <c r="S606" t="s" s="19">
        <v>35</v>
      </c>
      <c r="T606" t="s" s="19">
        <v>35</v>
      </c>
      <c r="U606" t="s" s="19">
        <v>35</v>
      </c>
      <c r="V606" t="s" s="19">
        <v>35</v>
      </c>
      <c r="W606" t="s" s="19">
        <v>35</v>
      </c>
    </row>
    <row r="607" ht="20.05" customHeight="1">
      <c r="A607" t="s" s="16">
        <v>2810</v>
      </c>
      <c r="B607" t="s" s="17">
        <f>CONCATENATE($A607,C607,G607,S607,R607)</f>
        <v>3518</v>
      </c>
      <c r="C607" t="s" s="19">
        <v>31</v>
      </c>
      <c r="D607" s="18">
        <v>7</v>
      </c>
      <c r="E607" t="s" s="19">
        <v>2812</v>
      </c>
      <c r="F607" s="18">
        <v>0</v>
      </c>
      <c r="G607" s="18">
        <v>1</v>
      </c>
      <c r="H607" t="s" s="19">
        <v>80</v>
      </c>
      <c r="I607" s="25">
        <v>15.6574</v>
      </c>
      <c r="J607" t="s" s="19">
        <v>2813</v>
      </c>
      <c r="K607" s="18">
        <v>21609</v>
      </c>
      <c r="L607" s="18">
        <v>10831</v>
      </c>
      <c r="M607" s="18">
        <v>33570</v>
      </c>
      <c r="N607" s="18">
        <v>8</v>
      </c>
      <c r="O607" s="18">
        <v>1</v>
      </c>
      <c r="P607" t="s" s="19">
        <v>35</v>
      </c>
      <c r="Q607" t="s" s="19">
        <v>35</v>
      </c>
      <c r="R607" t="s" s="19">
        <v>35</v>
      </c>
      <c r="S607" t="s" s="19">
        <v>35</v>
      </c>
      <c r="T607" t="s" s="19">
        <v>35</v>
      </c>
      <c r="U607" t="s" s="19">
        <v>35</v>
      </c>
      <c r="V607" t="s" s="19">
        <v>35</v>
      </c>
      <c r="W607" t="s" s="19">
        <v>35</v>
      </c>
    </row>
    <row r="608" ht="20.05" customHeight="1">
      <c r="A608" t="s" s="16">
        <v>2830</v>
      </c>
      <c r="B608" t="s" s="17">
        <f>CONCATENATE($A608,C608,G608,S608,R608)</f>
        <v>3519</v>
      </c>
      <c r="C608" t="s" s="19">
        <v>31</v>
      </c>
      <c r="D608" s="18">
        <v>7</v>
      </c>
      <c r="E608" t="s" s="19">
        <v>2832</v>
      </c>
      <c r="F608" s="18">
        <v>0</v>
      </c>
      <c r="G608" s="18">
        <v>1</v>
      </c>
      <c r="H608" t="s" s="19">
        <v>63</v>
      </c>
      <c r="I608" s="25">
        <v>1801.28</v>
      </c>
      <c r="J608" t="s" s="19">
        <v>2833</v>
      </c>
      <c r="K608" s="18">
        <v>28870</v>
      </c>
      <c r="L608" s="18">
        <v>14464</v>
      </c>
      <c r="M608" s="18">
        <v>45354</v>
      </c>
      <c r="N608" s="18">
        <v>8</v>
      </c>
      <c r="O608" s="18">
        <v>1</v>
      </c>
      <c r="P608" t="s" s="19">
        <v>35</v>
      </c>
      <c r="Q608" t="s" s="19">
        <v>35</v>
      </c>
      <c r="R608" t="s" s="19">
        <v>35</v>
      </c>
      <c r="S608" t="s" s="19">
        <v>35</v>
      </c>
      <c r="T608" t="s" s="19">
        <v>35</v>
      </c>
      <c r="U608" t="s" s="19">
        <v>35</v>
      </c>
      <c r="V608" t="s" s="19">
        <v>35</v>
      </c>
      <c r="W608" t="s" s="19">
        <v>35</v>
      </c>
    </row>
    <row r="609" ht="20.05" customHeight="1">
      <c r="A609" t="s" s="16">
        <v>2851</v>
      </c>
      <c r="B609" t="s" s="17">
        <f>CONCATENATE($A609,C609,G609,S609,R609)</f>
        <v>3520</v>
      </c>
      <c r="C609" t="s" s="19">
        <v>31</v>
      </c>
      <c r="D609" s="18">
        <v>7</v>
      </c>
      <c r="E609" t="s" s="19">
        <v>2853</v>
      </c>
      <c r="F609" s="18">
        <v>0</v>
      </c>
      <c r="G609" s="18">
        <v>1</v>
      </c>
      <c r="H609" t="s" s="19">
        <v>80</v>
      </c>
      <c r="I609" s="25">
        <v>2.24339</v>
      </c>
      <c r="J609" t="s" s="19">
        <v>2854</v>
      </c>
      <c r="K609" s="18">
        <v>23258</v>
      </c>
      <c r="L609" s="18">
        <v>11656</v>
      </c>
      <c r="M609" s="18">
        <v>36130</v>
      </c>
      <c r="N609" s="18">
        <v>8</v>
      </c>
      <c r="O609" s="18">
        <v>1</v>
      </c>
      <c r="P609" t="s" s="19">
        <v>35</v>
      </c>
      <c r="Q609" t="s" s="19">
        <v>35</v>
      </c>
      <c r="R609" t="s" s="19">
        <v>35</v>
      </c>
      <c r="S609" t="s" s="19">
        <v>35</v>
      </c>
      <c r="T609" t="s" s="19">
        <v>35</v>
      </c>
      <c r="U609" t="s" s="19">
        <v>35</v>
      </c>
      <c r="V609" t="s" s="19">
        <v>35</v>
      </c>
      <c r="W609" t="s" s="19">
        <v>35</v>
      </c>
    </row>
    <row r="610" ht="20.05" customHeight="1">
      <c r="A610" t="s" s="16">
        <v>2869</v>
      </c>
      <c r="B610" t="s" s="17">
        <f>CONCATENATE($A610,C610,G610,S610,R610)</f>
        <v>3521</v>
      </c>
      <c r="C610" t="s" s="19">
        <v>31</v>
      </c>
      <c r="D610" s="18">
        <v>7</v>
      </c>
      <c r="E610" t="s" s="19">
        <v>2871</v>
      </c>
      <c r="F610" s="18">
        <v>0</v>
      </c>
      <c r="G610" s="18">
        <v>1</v>
      </c>
      <c r="H610" t="s" s="19">
        <v>63</v>
      </c>
      <c r="I610" s="25">
        <v>1800.71</v>
      </c>
      <c r="J610" t="s" s="19">
        <v>2872</v>
      </c>
      <c r="K610" s="18">
        <v>21513</v>
      </c>
      <c r="L610" s="18">
        <v>10781</v>
      </c>
      <c r="M610" s="18">
        <v>32213</v>
      </c>
      <c r="N610" s="18">
        <v>8</v>
      </c>
      <c r="O610" s="18">
        <v>1</v>
      </c>
      <c r="P610" t="s" s="19">
        <v>35</v>
      </c>
      <c r="Q610" t="s" s="19">
        <v>35</v>
      </c>
      <c r="R610" t="s" s="19">
        <v>35</v>
      </c>
      <c r="S610" t="s" s="19">
        <v>35</v>
      </c>
      <c r="T610" t="s" s="19">
        <v>35</v>
      </c>
      <c r="U610" t="s" s="19">
        <v>35</v>
      </c>
      <c r="V610" t="s" s="19">
        <v>35</v>
      </c>
      <c r="W610" t="s" s="19">
        <v>35</v>
      </c>
    </row>
    <row r="611" ht="20.05" customHeight="1">
      <c r="A611" t="s" s="16">
        <v>2887</v>
      </c>
      <c r="B611" t="s" s="17">
        <f>CONCATENATE($A611,C611,G611,S611,R611)</f>
        <v>3522</v>
      </c>
      <c r="C611" t="s" s="19">
        <v>31</v>
      </c>
      <c r="D611" s="18">
        <v>7</v>
      </c>
      <c r="E611" t="s" s="19">
        <v>2889</v>
      </c>
      <c r="F611" s="18">
        <v>0</v>
      </c>
      <c r="G611" s="18">
        <v>1</v>
      </c>
      <c r="H611" t="s" s="19">
        <v>63</v>
      </c>
      <c r="I611" s="25">
        <v>1801.09</v>
      </c>
      <c r="J611" t="s" s="19">
        <v>2890</v>
      </c>
      <c r="K611" s="18">
        <v>26236</v>
      </c>
      <c r="L611" s="18">
        <v>13146</v>
      </c>
      <c r="M611" s="18">
        <v>41474</v>
      </c>
      <c r="N611" s="18">
        <v>8</v>
      </c>
      <c r="O611" s="18">
        <v>1</v>
      </c>
      <c r="P611" t="s" s="19">
        <v>35</v>
      </c>
      <c r="Q611" t="s" s="19">
        <v>35</v>
      </c>
      <c r="R611" t="s" s="19">
        <v>35</v>
      </c>
      <c r="S611" t="s" s="19">
        <v>35</v>
      </c>
      <c r="T611" t="s" s="19">
        <v>35</v>
      </c>
      <c r="U611" t="s" s="19">
        <v>35</v>
      </c>
      <c r="V611" t="s" s="19">
        <v>35</v>
      </c>
      <c r="W611" t="s" s="19">
        <v>35</v>
      </c>
    </row>
    <row r="612" ht="20.05" customHeight="1">
      <c r="A612" t="s" s="16">
        <v>2906</v>
      </c>
      <c r="B612" t="s" s="17">
        <f>CONCATENATE($A612,C612,G612,S612,R612)</f>
        <v>3523</v>
      </c>
      <c r="C612" t="s" s="19">
        <v>31</v>
      </c>
      <c r="D612" s="18">
        <v>7</v>
      </c>
      <c r="E612" t="s" s="19">
        <v>2731</v>
      </c>
      <c r="F612" s="18">
        <v>0</v>
      </c>
      <c r="G612" s="18">
        <v>1</v>
      </c>
      <c r="H612" t="s" s="19">
        <v>63</v>
      </c>
      <c r="I612" s="25">
        <v>1800.82</v>
      </c>
      <c r="J612" t="s" s="19">
        <v>2732</v>
      </c>
      <c r="K612" s="18">
        <v>23084</v>
      </c>
      <c r="L612" s="18">
        <v>11568</v>
      </c>
      <c r="M612" s="18">
        <v>35247</v>
      </c>
      <c r="N612" s="18">
        <v>8</v>
      </c>
      <c r="O612" s="18">
        <v>1</v>
      </c>
      <c r="P612" t="s" s="19">
        <v>35</v>
      </c>
      <c r="Q612" t="s" s="19">
        <v>35</v>
      </c>
      <c r="R612" t="s" s="19">
        <v>35</v>
      </c>
      <c r="S612" t="s" s="19">
        <v>35</v>
      </c>
      <c r="T612" t="s" s="19">
        <v>35</v>
      </c>
      <c r="U612" t="s" s="19">
        <v>35</v>
      </c>
      <c r="V612" t="s" s="19">
        <v>35</v>
      </c>
      <c r="W612" t="s" s="19">
        <v>35</v>
      </c>
    </row>
    <row r="613" ht="20.05" customHeight="1">
      <c r="A613" t="s" s="16">
        <v>2919</v>
      </c>
      <c r="B613" t="s" s="17">
        <f>CONCATENATE($A613,C613,G613,S613,R613)</f>
        <v>3524</v>
      </c>
      <c r="C613" t="s" s="19">
        <v>31</v>
      </c>
      <c r="D613" s="18">
        <v>7</v>
      </c>
      <c r="E613" t="s" s="19">
        <v>2921</v>
      </c>
      <c r="F613" s="18">
        <v>0</v>
      </c>
      <c r="G613" s="18">
        <v>1</v>
      </c>
      <c r="H613" t="s" s="19">
        <v>33</v>
      </c>
      <c r="I613" s="25">
        <v>0.97256</v>
      </c>
      <c r="J613" t="s" s="19">
        <v>2922</v>
      </c>
      <c r="K613" s="18">
        <v>23315</v>
      </c>
      <c r="L613" s="18">
        <v>11685</v>
      </c>
      <c r="M613" s="18">
        <v>37090</v>
      </c>
      <c r="N613" s="18">
        <v>8</v>
      </c>
      <c r="O613" s="18">
        <v>1</v>
      </c>
      <c r="P613" t="s" s="19">
        <v>35</v>
      </c>
      <c r="Q613" t="s" s="19">
        <v>35</v>
      </c>
      <c r="R613" t="s" s="19">
        <v>35</v>
      </c>
      <c r="S613" t="s" s="19">
        <v>35</v>
      </c>
      <c r="T613" t="s" s="19">
        <v>35</v>
      </c>
      <c r="U613" t="s" s="19">
        <v>35</v>
      </c>
      <c r="V613" t="s" s="19">
        <v>35</v>
      </c>
      <c r="W613" t="s" s="19">
        <v>35</v>
      </c>
    </row>
    <row r="614" ht="20.05" customHeight="1">
      <c r="A614" t="s" s="16">
        <v>2934</v>
      </c>
      <c r="B614" t="s" s="17">
        <f>CONCATENATE($A614,C614,G614,S614,R614)</f>
        <v>3525</v>
      </c>
      <c r="C614" t="s" s="19">
        <v>31</v>
      </c>
      <c r="D614" s="18">
        <v>7</v>
      </c>
      <c r="E614" t="s" s="19">
        <v>2936</v>
      </c>
      <c r="F614" s="18">
        <v>0</v>
      </c>
      <c r="G614" s="18">
        <v>1</v>
      </c>
      <c r="H614" t="s" s="19">
        <v>63</v>
      </c>
      <c r="I614" s="25">
        <v>1800.54</v>
      </c>
      <c r="J614" t="s" s="19">
        <v>2937</v>
      </c>
      <c r="K614" s="18">
        <v>18657</v>
      </c>
      <c r="L614" s="18">
        <v>9353</v>
      </c>
      <c r="M614" s="18">
        <v>27985</v>
      </c>
      <c r="N614" s="18">
        <v>8</v>
      </c>
      <c r="O614" s="18">
        <v>1</v>
      </c>
      <c r="P614" t="s" s="19">
        <v>35</v>
      </c>
      <c r="Q614" t="s" s="19">
        <v>35</v>
      </c>
      <c r="R614" t="s" s="19">
        <v>35</v>
      </c>
      <c r="S614" t="s" s="19">
        <v>35</v>
      </c>
      <c r="T614" t="s" s="19">
        <v>35</v>
      </c>
      <c r="U614" t="s" s="19">
        <v>35</v>
      </c>
      <c r="V614" t="s" s="19">
        <v>35</v>
      </c>
      <c r="W614" t="s" s="19">
        <v>35</v>
      </c>
    </row>
    <row r="615" ht="20.05" customHeight="1">
      <c r="A615" t="s" s="16">
        <v>2952</v>
      </c>
      <c r="B615" t="s" s="17">
        <f>CONCATENATE($A615,C615,G615,S615,R615)</f>
        <v>3526</v>
      </c>
      <c r="C615" t="s" s="19">
        <v>31</v>
      </c>
      <c r="D615" s="18">
        <v>7</v>
      </c>
      <c r="E615" t="s" s="19">
        <v>2853</v>
      </c>
      <c r="F615" s="18">
        <v>0</v>
      </c>
      <c r="G615" s="18">
        <v>1</v>
      </c>
      <c r="H615" t="s" s="19">
        <v>80</v>
      </c>
      <c r="I615" s="25">
        <v>2.24523</v>
      </c>
      <c r="J615" t="s" s="19">
        <v>2854</v>
      </c>
      <c r="K615" s="18">
        <v>23258</v>
      </c>
      <c r="L615" s="18">
        <v>11656</v>
      </c>
      <c r="M615" s="18">
        <v>36130</v>
      </c>
      <c r="N615" s="18">
        <v>8</v>
      </c>
      <c r="O615" s="18">
        <v>1</v>
      </c>
      <c r="P615" t="s" s="19">
        <v>35</v>
      </c>
      <c r="Q615" t="s" s="19">
        <v>35</v>
      </c>
      <c r="R615" t="s" s="19">
        <v>35</v>
      </c>
      <c r="S615" t="s" s="19">
        <v>35</v>
      </c>
      <c r="T615" t="s" s="19">
        <v>35</v>
      </c>
      <c r="U615" t="s" s="19">
        <v>35</v>
      </c>
      <c r="V615" t="s" s="19">
        <v>35</v>
      </c>
      <c r="W615" t="s" s="19">
        <v>35</v>
      </c>
    </row>
    <row r="616" ht="20.05" customHeight="1">
      <c r="A616" t="s" s="16">
        <v>2966</v>
      </c>
      <c r="B616" t="s" s="17">
        <f>CONCATENATE($A616,C616,G616,S616,R616)</f>
        <v>3527</v>
      </c>
      <c r="C616" t="s" s="19">
        <v>31</v>
      </c>
      <c r="D616" s="18">
        <v>7</v>
      </c>
      <c r="E616" t="s" s="19">
        <v>2832</v>
      </c>
      <c r="F616" s="18">
        <v>0</v>
      </c>
      <c r="G616" s="18">
        <v>1</v>
      </c>
      <c r="H616" t="s" s="19">
        <v>63</v>
      </c>
      <c r="I616" s="25">
        <v>1801.29</v>
      </c>
      <c r="J616" t="s" s="19">
        <v>2833</v>
      </c>
      <c r="K616" s="18">
        <v>28870</v>
      </c>
      <c r="L616" s="18">
        <v>14464</v>
      </c>
      <c r="M616" s="18">
        <v>45354</v>
      </c>
      <c r="N616" s="18">
        <v>8</v>
      </c>
      <c r="O616" s="18">
        <v>1</v>
      </c>
      <c r="P616" t="s" s="19">
        <v>35</v>
      </c>
      <c r="Q616" t="s" s="19">
        <v>35</v>
      </c>
      <c r="R616" t="s" s="19">
        <v>35</v>
      </c>
      <c r="S616" t="s" s="19">
        <v>35</v>
      </c>
      <c r="T616" t="s" s="19">
        <v>35</v>
      </c>
      <c r="U616" t="s" s="19">
        <v>35</v>
      </c>
      <c r="V616" t="s" s="19">
        <v>35</v>
      </c>
      <c r="W616" t="s" s="19">
        <v>35</v>
      </c>
    </row>
    <row r="617" ht="20.05" customHeight="1">
      <c r="A617" t="s" s="16">
        <v>2980</v>
      </c>
      <c r="B617" t="s" s="17">
        <f>CONCATENATE($A617,C617,G617,S617,R617)</f>
        <v>3528</v>
      </c>
      <c r="C617" t="s" s="19">
        <v>31</v>
      </c>
      <c r="D617" s="18">
        <v>7</v>
      </c>
      <c r="E617" t="s" s="19">
        <v>2982</v>
      </c>
      <c r="F617" s="18">
        <v>0</v>
      </c>
      <c r="G617" s="18">
        <v>1</v>
      </c>
      <c r="H617" t="s" s="19">
        <v>33</v>
      </c>
      <c r="I617" s="25">
        <v>1.26089</v>
      </c>
      <c r="J617" t="s" s="19">
        <v>2983</v>
      </c>
      <c r="K617" s="18">
        <v>26998</v>
      </c>
      <c r="L617" s="18">
        <v>13528</v>
      </c>
      <c r="M617" s="18">
        <v>42750</v>
      </c>
      <c r="N617" s="18">
        <v>8</v>
      </c>
      <c r="O617" s="18">
        <v>1</v>
      </c>
      <c r="P617" t="s" s="19">
        <v>35</v>
      </c>
      <c r="Q617" t="s" s="19">
        <v>35</v>
      </c>
      <c r="R617" t="s" s="19">
        <v>35</v>
      </c>
      <c r="S617" t="s" s="19">
        <v>35</v>
      </c>
      <c r="T617" t="s" s="19">
        <v>35</v>
      </c>
      <c r="U617" t="s" s="19">
        <v>35</v>
      </c>
      <c r="V617" t="s" s="19">
        <v>35</v>
      </c>
      <c r="W617" t="s" s="19">
        <v>35</v>
      </c>
    </row>
    <row r="618" ht="20.05" customHeight="1">
      <c r="A618" t="s" s="16">
        <v>2995</v>
      </c>
      <c r="B618" t="s" s="17">
        <f>CONCATENATE($A618,C618,G618,S618,R618)</f>
        <v>3529</v>
      </c>
      <c r="C618" t="s" s="19">
        <v>31</v>
      </c>
      <c r="D618" s="18">
        <v>7</v>
      </c>
      <c r="E618" t="s" s="19">
        <v>2812</v>
      </c>
      <c r="F618" s="18">
        <v>0</v>
      </c>
      <c r="G618" s="18">
        <v>1</v>
      </c>
      <c r="H618" t="s" s="19">
        <v>80</v>
      </c>
      <c r="I618" s="25">
        <v>15.7355</v>
      </c>
      <c r="J618" t="s" s="19">
        <v>2813</v>
      </c>
      <c r="K618" s="18">
        <v>21609</v>
      </c>
      <c r="L618" s="18">
        <v>10831</v>
      </c>
      <c r="M618" s="18">
        <v>33570</v>
      </c>
      <c r="N618" s="18">
        <v>8</v>
      </c>
      <c r="O618" s="18">
        <v>1</v>
      </c>
      <c r="P618" t="s" s="19">
        <v>35</v>
      </c>
      <c r="Q618" t="s" s="19">
        <v>35</v>
      </c>
      <c r="R618" t="s" s="19">
        <v>35</v>
      </c>
      <c r="S618" t="s" s="19">
        <v>35</v>
      </c>
      <c r="T618" t="s" s="19">
        <v>35</v>
      </c>
      <c r="U618" t="s" s="19">
        <v>35</v>
      </c>
      <c r="V618" t="s" s="19">
        <v>35</v>
      </c>
      <c r="W618" t="s" s="19">
        <v>35</v>
      </c>
    </row>
    <row r="619" ht="20.05" customHeight="1">
      <c r="A619" t="s" s="16">
        <v>3008</v>
      </c>
      <c r="B619" t="s" s="17">
        <f>CONCATENATE($A619,C619,G619,S619,R619)</f>
        <v>3530</v>
      </c>
      <c r="C619" t="s" s="19">
        <v>31</v>
      </c>
      <c r="D619" s="18">
        <v>7</v>
      </c>
      <c r="E619" t="s" s="19">
        <v>2731</v>
      </c>
      <c r="F619" s="18">
        <v>0</v>
      </c>
      <c r="G619" s="18">
        <v>1</v>
      </c>
      <c r="H619" t="s" s="19">
        <v>63</v>
      </c>
      <c r="I619" s="25">
        <v>1800.83</v>
      </c>
      <c r="J619" t="s" s="19">
        <v>2732</v>
      </c>
      <c r="K619" s="18">
        <v>23084</v>
      </c>
      <c r="L619" s="18">
        <v>11568</v>
      </c>
      <c r="M619" s="18">
        <v>35247</v>
      </c>
      <c r="N619" s="18">
        <v>8</v>
      </c>
      <c r="O619" s="18">
        <v>1</v>
      </c>
      <c r="P619" t="s" s="19">
        <v>35</v>
      </c>
      <c r="Q619" t="s" s="19">
        <v>35</v>
      </c>
      <c r="R619" t="s" s="19">
        <v>35</v>
      </c>
      <c r="S619" t="s" s="19">
        <v>35</v>
      </c>
      <c r="T619" t="s" s="19">
        <v>35</v>
      </c>
      <c r="U619" t="s" s="19">
        <v>35</v>
      </c>
      <c r="V619" t="s" s="19">
        <v>35</v>
      </c>
      <c r="W619" t="s" s="19">
        <v>35</v>
      </c>
    </row>
    <row r="620" ht="20.05" customHeight="1">
      <c r="A620" t="s" s="16">
        <v>3021</v>
      </c>
      <c r="B620" t="s" s="17">
        <f>CONCATENATE($A620,C620,G620,S620,R620)</f>
        <v>3531</v>
      </c>
      <c r="C620" t="s" s="19">
        <v>31</v>
      </c>
      <c r="D620" s="18">
        <v>7</v>
      </c>
      <c r="E620" t="s" s="19">
        <v>2889</v>
      </c>
      <c r="F620" s="18">
        <v>0</v>
      </c>
      <c r="G620" s="18">
        <v>1</v>
      </c>
      <c r="H620" t="s" s="19">
        <v>63</v>
      </c>
      <c r="I620" s="25">
        <v>1801.08</v>
      </c>
      <c r="J620" t="s" s="19">
        <v>2890</v>
      </c>
      <c r="K620" s="18">
        <v>26236</v>
      </c>
      <c r="L620" s="18">
        <v>13146</v>
      </c>
      <c r="M620" s="18">
        <v>41474</v>
      </c>
      <c r="N620" s="18">
        <v>8</v>
      </c>
      <c r="O620" s="18">
        <v>1</v>
      </c>
      <c r="P620" t="s" s="19">
        <v>35</v>
      </c>
      <c r="Q620" t="s" s="19">
        <v>35</v>
      </c>
      <c r="R620" t="s" s="19">
        <v>35</v>
      </c>
      <c r="S620" t="s" s="19">
        <v>35</v>
      </c>
      <c r="T620" t="s" s="19">
        <v>35</v>
      </c>
      <c r="U620" t="s" s="19">
        <v>35</v>
      </c>
      <c r="V620" t="s" s="19">
        <v>35</v>
      </c>
      <c r="W620" t="s" s="19">
        <v>35</v>
      </c>
    </row>
    <row r="621" ht="20.05" customHeight="1">
      <c r="A621" t="s" s="16">
        <v>3036</v>
      </c>
      <c r="B621" t="s" s="17">
        <f>CONCATENATE($A621,C621,G621,S621,R621)</f>
        <v>3532</v>
      </c>
      <c r="C621" t="s" s="19">
        <v>31</v>
      </c>
      <c r="D621" s="18">
        <v>7</v>
      </c>
      <c r="E621" t="s" s="19">
        <v>2871</v>
      </c>
      <c r="F621" s="18">
        <v>0</v>
      </c>
      <c r="G621" s="18">
        <v>1</v>
      </c>
      <c r="H621" t="s" s="19">
        <v>63</v>
      </c>
      <c r="I621" s="25">
        <v>1800.72</v>
      </c>
      <c r="J621" t="s" s="19">
        <v>2872</v>
      </c>
      <c r="K621" s="18">
        <v>21513</v>
      </c>
      <c r="L621" s="18">
        <v>10781</v>
      </c>
      <c r="M621" s="18">
        <v>32213</v>
      </c>
      <c r="N621" s="18">
        <v>8</v>
      </c>
      <c r="O621" s="18">
        <v>1</v>
      </c>
      <c r="P621" t="s" s="19">
        <v>35</v>
      </c>
      <c r="Q621" t="s" s="19">
        <v>35</v>
      </c>
      <c r="R621" t="s" s="19">
        <v>35</v>
      </c>
      <c r="S621" t="s" s="19">
        <v>35</v>
      </c>
      <c r="T621" t="s" s="19">
        <v>35</v>
      </c>
      <c r="U621" t="s" s="19">
        <v>35</v>
      </c>
      <c r="V621" t="s" s="19">
        <v>35</v>
      </c>
      <c r="W621" t="s" s="19">
        <v>35</v>
      </c>
    </row>
    <row r="622" ht="20.05" customHeight="1">
      <c r="A622" t="s" s="16">
        <v>3050</v>
      </c>
      <c r="B622" t="s" s="17">
        <f>CONCATENATE($A622,C622,G622,S622,R622)</f>
        <v>3533</v>
      </c>
      <c r="C622" t="s" s="19">
        <v>31</v>
      </c>
      <c r="D622" s="18">
        <v>7</v>
      </c>
      <c r="E622" t="s" s="19">
        <v>2853</v>
      </c>
      <c r="F622" s="18">
        <v>0</v>
      </c>
      <c r="G622" s="18">
        <v>1</v>
      </c>
      <c r="H622" t="s" s="19">
        <v>80</v>
      </c>
      <c r="I622" s="25">
        <v>2.25093</v>
      </c>
      <c r="J622" t="s" s="19">
        <v>2854</v>
      </c>
      <c r="K622" s="18">
        <v>23258</v>
      </c>
      <c r="L622" s="18">
        <v>11656</v>
      </c>
      <c r="M622" s="18">
        <v>36130</v>
      </c>
      <c r="N622" s="18">
        <v>8</v>
      </c>
      <c r="O622" s="18">
        <v>1</v>
      </c>
      <c r="P622" t="s" s="19">
        <v>35</v>
      </c>
      <c r="Q622" t="s" s="19">
        <v>35</v>
      </c>
      <c r="R622" t="s" s="19">
        <v>35</v>
      </c>
      <c r="S622" t="s" s="19">
        <v>35</v>
      </c>
      <c r="T622" t="s" s="19">
        <v>35</v>
      </c>
      <c r="U622" t="s" s="19">
        <v>35</v>
      </c>
      <c r="V622" t="s" s="19">
        <v>35</v>
      </c>
      <c r="W622" t="s" s="19">
        <v>35</v>
      </c>
    </row>
    <row r="623" ht="20.05" customHeight="1">
      <c r="A623" t="s" s="16">
        <v>3064</v>
      </c>
      <c r="B623" t="s" s="17">
        <f>CONCATENATE($A623,C623,G623,S623,R623)</f>
        <v>3534</v>
      </c>
      <c r="C623" t="s" s="19">
        <v>31</v>
      </c>
      <c r="D623" s="18">
        <v>7</v>
      </c>
      <c r="E623" t="s" s="19">
        <v>2832</v>
      </c>
      <c r="F623" s="18">
        <v>0</v>
      </c>
      <c r="G623" s="18">
        <v>1</v>
      </c>
      <c r="H623" t="s" s="19">
        <v>63</v>
      </c>
      <c r="I623" s="25">
        <v>1801.28</v>
      </c>
      <c r="J623" t="s" s="19">
        <v>2833</v>
      </c>
      <c r="K623" s="18">
        <v>28870</v>
      </c>
      <c r="L623" s="18">
        <v>14464</v>
      </c>
      <c r="M623" s="18">
        <v>45354</v>
      </c>
      <c r="N623" s="18">
        <v>8</v>
      </c>
      <c r="O623" s="18">
        <v>1</v>
      </c>
      <c r="P623" t="s" s="19">
        <v>35</v>
      </c>
      <c r="Q623" t="s" s="19">
        <v>35</v>
      </c>
      <c r="R623" t="s" s="19">
        <v>35</v>
      </c>
      <c r="S623" t="s" s="19">
        <v>35</v>
      </c>
      <c r="T623" t="s" s="19">
        <v>35</v>
      </c>
      <c r="U623" t="s" s="19">
        <v>35</v>
      </c>
      <c r="V623" t="s" s="19">
        <v>35</v>
      </c>
      <c r="W623" t="s" s="19">
        <v>35</v>
      </c>
    </row>
    <row r="624" ht="20.05" customHeight="1">
      <c r="A624" t="s" s="16">
        <v>3078</v>
      </c>
      <c r="B624" t="s" s="17">
        <f>CONCATENATE($A624,C624,G624,S624,R624)</f>
        <v>3535</v>
      </c>
      <c r="C624" t="s" s="19">
        <v>31</v>
      </c>
      <c r="D624" s="18">
        <v>7</v>
      </c>
      <c r="E624" t="s" s="19">
        <v>2812</v>
      </c>
      <c r="F624" s="18">
        <v>0</v>
      </c>
      <c r="G624" s="18">
        <v>1</v>
      </c>
      <c r="H624" t="s" s="19">
        <v>80</v>
      </c>
      <c r="I624" s="25">
        <v>15.835</v>
      </c>
      <c r="J624" t="s" s="19">
        <v>2813</v>
      </c>
      <c r="K624" s="18">
        <v>21609</v>
      </c>
      <c r="L624" s="18">
        <v>10831</v>
      </c>
      <c r="M624" s="18">
        <v>33570</v>
      </c>
      <c r="N624" s="18">
        <v>8</v>
      </c>
      <c r="O624" s="18">
        <v>1</v>
      </c>
      <c r="P624" t="s" s="19">
        <v>35</v>
      </c>
      <c r="Q624" t="s" s="19">
        <v>35</v>
      </c>
      <c r="R624" t="s" s="19">
        <v>35</v>
      </c>
      <c r="S624" t="s" s="19">
        <v>35</v>
      </c>
      <c r="T624" t="s" s="19">
        <v>35</v>
      </c>
      <c r="U624" t="s" s="19">
        <v>35</v>
      </c>
      <c r="V624" t="s" s="19">
        <v>35</v>
      </c>
      <c r="W624" t="s" s="19">
        <v>35</v>
      </c>
    </row>
    <row r="625" ht="20.05" customHeight="1">
      <c r="A625" t="s" s="16">
        <v>3091</v>
      </c>
      <c r="B625" t="s" s="17">
        <f>CONCATENATE($A625,C625,G625,S625,R625)</f>
        <v>3536</v>
      </c>
      <c r="C625" t="s" s="19">
        <v>31</v>
      </c>
      <c r="D625" s="18">
        <v>7</v>
      </c>
      <c r="E625" t="s" s="19">
        <v>3093</v>
      </c>
      <c r="F625" s="18">
        <v>0</v>
      </c>
      <c r="G625" s="18">
        <v>1</v>
      </c>
      <c r="H625" t="s" s="19">
        <v>63</v>
      </c>
      <c r="I625" s="25">
        <v>1801.3</v>
      </c>
      <c r="J625" t="s" s="19">
        <v>3094</v>
      </c>
      <c r="K625" s="18">
        <v>28743</v>
      </c>
      <c r="L625" s="18">
        <v>14401</v>
      </c>
      <c r="M625" s="18">
        <v>45434</v>
      </c>
      <c r="N625" s="18">
        <v>8</v>
      </c>
      <c r="O625" s="18">
        <v>1</v>
      </c>
      <c r="P625" t="s" s="19">
        <v>35</v>
      </c>
      <c r="Q625" t="s" s="19">
        <v>35</v>
      </c>
      <c r="R625" t="s" s="19">
        <v>35</v>
      </c>
      <c r="S625" t="s" s="19">
        <v>35</v>
      </c>
      <c r="T625" t="s" s="19">
        <v>35</v>
      </c>
      <c r="U625" t="s" s="19">
        <v>35</v>
      </c>
      <c r="V625" t="s" s="19">
        <v>35</v>
      </c>
      <c r="W625" t="s" s="19">
        <v>35</v>
      </c>
    </row>
    <row r="626" ht="20.05" customHeight="1">
      <c r="A626" t="s" s="16">
        <v>3107</v>
      </c>
      <c r="B626" t="s" s="17">
        <f>CONCATENATE($A626,C626,G626,S626,R626)</f>
        <v>3537</v>
      </c>
      <c r="C626" t="s" s="19">
        <v>31</v>
      </c>
      <c r="D626" s="18">
        <v>7</v>
      </c>
      <c r="E626" t="s" s="19">
        <v>2793</v>
      </c>
      <c r="F626" s="18">
        <v>0</v>
      </c>
      <c r="G626" s="18">
        <v>1</v>
      </c>
      <c r="H626" t="s" s="19">
        <v>63</v>
      </c>
      <c r="I626" s="25">
        <v>1800.83</v>
      </c>
      <c r="J626" t="s" s="19">
        <v>2794</v>
      </c>
      <c r="K626" s="18">
        <v>23007</v>
      </c>
      <c r="L626" s="18">
        <v>11531</v>
      </c>
      <c r="M626" s="18">
        <v>35889</v>
      </c>
      <c r="N626" s="18">
        <v>8</v>
      </c>
      <c r="O626" s="18">
        <v>1</v>
      </c>
      <c r="P626" t="s" s="19">
        <v>35</v>
      </c>
      <c r="Q626" t="s" s="19">
        <v>35</v>
      </c>
      <c r="R626" t="s" s="19">
        <v>35</v>
      </c>
      <c r="S626" t="s" s="19">
        <v>35</v>
      </c>
      <c r="T626" t="s" s="19">
        <v>35</v>
      </c>
      <c r="U626" t="s" s="19">
        <v>35</v>
      </c>
      <c r="V626" t="s" s="19">
        <v>35</v>
      </c>
      <c r="W626" t="s" s="19">
        <v>35</v>
      </c>
    </row>
    <row r="627" ht="20.05" customHeight="1">
      <c r="A627" t="s" s="16">
        <v>3120</v>
      </c>
      <c r="B627" t="s" s="17">
        <f>CONCATENATE($A627,C627,G627,S627,R627)</f>
        <v>3538</v>
      </c>
      <c r="C627" t="s" s="19">
        <v>31</v>
      </c>
      <c r="D627" s="18">
        <v>7</v>
      </c>
      <c r="E627" t="s" s="19">
        <v>2770</v>
      </c>
      <c r="F627" s="18">
        <v>0</v>
      </c>
      <c r="G627" s="18">
        <v>1</v>
      </c>
      <c r="H627" t="s" s="19">
        <v>63</v>
      </c>
      <c r="I627" s="25">
        <v>1801.09</v>
      </c>
      <c r="J627" t="s" s="19">
        <v>2771</v>
      </c>
      <c r="K627" s="18">
        <v>26088</v>
      </c>
      <c r="L627" s="18">
        <v>13074</v>
      </c>
      <c r="M627" s="18">
        <v>42042</v>
      </c>
      <c r="N627" s="18">
        <v>8</v>
      </c>
      <c r="O627" s="18">
        <v>1</v>
      </c>
      <c r="P627" t="s" s="19">
        <v>35</v>
      </c>
      <c r="Q627" t="s" s="19">
        <v>35</v>
      </c>
      <c r="R627" t="s" s="19">
        <v>35</v>
      </c>
      <c r="S627" t="s" s="19">
        <v>35</v>
      </c>
      <c r="T627" t="s" s="19">
        <v>35</v>
      </c>
      <c r="U627" t="s" s="19">
        <v>35</v>
      </c>
      <c r="V627" t="s" s="19">
        <v>35</v>
      </c>
      <c r="W627" t="s" s="19">
        <v>35</v>
      </c>
    </row>
    <row r="628" ht="20.05" customHeight="1">
      <c r="A628" t="s" s="16">
        <v>3133</v>
      </c>
      <c r="B628" t="s" s="17">
        <f>CONCATENATE($A628,C628,G628,S628,R628)</f>
        <v>3539</v>
      </c>
      <c r="C628" t="s" s="19">
        <v>31</v>
      </c>
      <c r="D628" s="18">
        <v>7</v>
      </c>
      <c r="E628" t="s" s="19">
        <v>2750</v>
      </c>
      <c r="F628" s="18">
        <v>0</v>
      </c>
      <c r="G628" s="18">
        <v>1</v>
      </c>
      <c r="H628" t="s" s="19">
        <v>63</v>
      </c>
      <c r="I628" s="25">
        <v>1800.95</v>
      </c>
      <c r="J628" t="s" s="19">
        <v>2751</v>
      </c>
      <c r="K628" s="18">
        <v>24747</v>
      </c>
      <c r="L628" s="18">
        <v>12401</v>
      </c>
      <c r="M628" s="18">
        <v>38660</v>
      </c>
      <c r="N628" s="18">
        <v>8</v>
      </c>
      <c r="O628" s="18">
        <v>1</v>
      </c>
      <c r="P628" t="s" s="19">
        <v>35</v>
      </c>
      <c r="Q628" t="s" s="19">
        <v>35</v>
      </c>
      <c r="R628" t="s" s="19">
        <v>35</v>
      </c>
      <c r="S628" t="s" s="19">
        <v>35</v>
      </c>
      <c r="T628" t="s" s="19">
        <v>35</v>
      </c>
      <c r="U628" t="s" s="19">
        <v>35</v>
      </c>
      <c r="V628" t="s" s="19">
        <v>35</v>
      </c>
      <c r="W628" t="s" s="19">
        <v>35</v>
      </c>
    </row>
    <row r="629" ht="20.05" customHeight="1">
      <c r="A629" t="s" s="16">
        <v>3147</v>
      </c>
      <c r="B629" t="s" s="17">
        <f>CONCATENATE($A629,C629,G629,S629,R629)</f>
        <v>3540</v>
      </c>
      <c r="C629" t="s" s="19">
        <v>31</v>
      </c>
      <c r="D629" s="18">
        <v>7</v>
      </c>
      <c r="E629" t="s" s="19">
        <v>3149</v>
      </c>
      <c r="F629" s="18">
        <v>0</v>
      </c>
      <c r="G629" s="18">
        <v>1</v>
      </c>
      <c r="H629" t="s" s="19">
        <v>63</v>
      </c>
      <c r="I629" s="25">
        <v>1800.81</v>
      </c>
      <c r="J629" t="s" s="19">
        <v>3150</v>
      </c>
      <c r="K629" s="18">
        <v>22741</v>
      </c>
      <c r="L629" s="18">
        <v>11397</v>
      </c>
      <c r="M629" s="18">
        <v>34881</v>
      </c>
      <c r="N629" s="18">
        <v>8</v>
      </c>
      <c r="O629" s="18">
        <v>1</v>
      </c>
      <c r="P629" t="s" s="19">
        <v>35</v>
      </c>
      <c r="Q629" t="s" s="19">
        <v>35</v>
      </c>
      <c r="R629" t="s" s="19">
        <v>35</v>
      </c>
      <c r="S629" t="s" s="19">
        <v>35</v>
      </c>
      <c r="T629" t="s" s="19">
        <v>35</v>
      </c>
      <c r="U629" t="s" s="19">
        <v>35</v>
      </c>
      <c r="V629" t="s" s="19">
        <v>35</v>
      </c>
      <c r="W629" t="s" s="19">
        <v>35</v>
      </c>
    </row>
    <row r="630" ht="20.05" customHeight="1">
      <c r="A630" t="s" s="16">
        <v>3163</v>
      </c>
      <c r="B630" t="s" s="17">
        <f>CONCATENATE($A630,C630,G630,S630,R630)</f>
        <v>3541</v>
      </c>
      <c r="C630" t="s" s="19">
        <v>31</v>
      </c>
      <c r="D630" s="18">
        <v>7</v>
      </c>
      <c r="E630" t="s" s="19">
        <v>3165</v>
      </c>
      <c r="F630" s="18">
        <v>0</v>
      </c>
      <c r="G630" s="18">
        <v>1</v>
      </c>
      <c r="H630" t="s" s="19">
        <v>63</v>
      </c>
      <c r="I630" s="25">
        <v>1801.32</v>
      </c>
      <c r="J630" t="s" s="19">
        <v>3166</v>
      </c>
      <c r="K630" s="18">
        <v>28734</v>
      </c>
      <c r="L630" s="18">
        <v>14396</v>
      </c>
      <c r="M630" s="18">
        <v>45536</v>
      </c>
      <c r="N630" s="18">
        <v>8</v>
      </c>
      <c r="O630" s="18">
        <v>1</v>
      </c>
      <c r="P630" t="s" s="19">
        <v>35</v>
      </c>
      <c r="Q630" t="s" s="19">
        <v>35</v>
      </c>
      <c r="R630" t="s" s="19">
        <v>35</v>
      </c>
      <c r="S630" t="s" s="19">
        <v>35</v>
      </c>
      <c r="T630" t="s" s="19">
        <v>35</v>
      </c>
      <c r="U630" t="s" s="19">
        <v>35</v>
      </c>
      <c r="V630" t="s" s="19">
        <v>35</v>
      </c>
      <c r="W630" t="s" s="19">
        <v>35</v>
      </c>
    </row>
    <row r="631" ht="20.05" customHeight="1">
      <c r="A631" t="s" s="16">
        <v>3179</v>
      </c>
      <c r="B631" t="s" s="17">
        <f>CONCATENATE($A631,C631,G631,S631,R631)</f>
        <v>3542</v>
      </c>
      <c r="C631" t="s" s="19">
        <v>31</v>
      </c>
      <c r="D631" s="18">
        <v>7</v>
      </c>
      <c r="E631" t="s" s="19">
        <v>3181</v>
      </c>
      <c r="F631" s="18">
        <v>0</v>
      </c>
      <c r="G631" s="18">
        <v>1</v>
      </c>
      <c r="H631" t="s" s="19">
        <v>63</v>
      </c>
      <c r="I631" s="25">
        <v>1801.21</v>
      </c>
      <c r="J631" t="s" s="19">
        <v>3182</v>
      </c>
      <c r="K631" s="18">
        <v>27507</v>
      </c>
      <c r="L631" s="18">
        <v>13783</v>
      </c>
      <c r="M631" s="18">
        <v>43503</v>
      </c>
      <c r="N631" s="18">
        <v>8</v>
      </c>
      <c r="O631" s="18">
        <v>1</v>
      </c>
      <c r="P631" t="s" s="19">
        <v>35</v>
      </c>
      <c r="Q631" t="s" s="19">
        <v>35</v>
      </c>
      <c r="R631" t="s" s="19">
        <v>35</v>
      </c>
      <c r="S631" t="s" s="19">
        <v>35</v>
      </c>
      <c r="T631" t="s" s="19">
        <v>35</v>
      </c>
      <c r="U631" t="s" s="19">
        <v>35</v>
      </c>
      <c r="V631" t="s" s="19">
        <v>35</v>
      </c>
      <c r="W631" t="s" s="19">
        <v>35</v>
      </c>
    </row>
    <row r="632" ht="20.05" customHeight="1">
      <c r="A632" t="s" s="16">
        <v>3199</v>
      </c>
      <c r="B632" t="s" s="17">
        <f>CONCATENATE($A632,C632,G632,S632,R632)</f>
        <v>3543</v>
      </c>
      <c r="C632" t="s" s="19">
        <v>31</v>
      </c>
      <c r="D632" s="18">
        <v>7</v>
      </c>
      <c r="E632" t="s" s="19">
        <v>3201</v>
      </c>
      <c r="F632" s="18">
        <v>0</v>
      </c>
      <c r="G632" s="18">
        <v>1</v>
      </c>
      <c r="H632" t="s" s="19">
        <v>63</v>
      </c>
      <c r="I632" s="25">
        <v>1801.14</v>
      </c>
      <c r="J632" t="s" s="19">
        <v>3202</v>
      </c>
      <c r="K632" s="18">
        <v>26854</v>
      </c>
      <c r="L632" s="18">
        <v>13456</v>
      </c>
      <c r="M632" s="18">
        <v>42200</v>
      </c>
      <c r="N632" s="18">
        <v>8</v>
      </c>
      <c r="O632" s="18">
        <v>1</v>
      </c>
      <c r="P632" t="s" s="19">
        <v>35</v>
      </c>
      <c r="Q632" t="s" s="19">
        <v>35</v>
      </c>
      <c r="R632" t="s" s="19">
        <v>35</v>
      </c>
      <c r="S632" t="s" s="19">
        <v>35</v>
      </c>
      <c r="T632" t="s" s="19">
        <v>35</v>
      </c>
      <c r="U632" t="s" s="19">
        <v>35</v>
      </c>
      <c r="V632" t="s" s="19">
        <v>35</v>
      </c>
      <c r="W632" t="s" s="19">
        <v>35</v>
      </c>
    </row>
    <row r="633" ht="20.05" customHeight="1">
      <c r="A633" t="s" s="16">
        <v>3218</v>
      </c>
      <c r="B633" t="s" s="17">
        <f>CONCATENATE($A633,C633,G633,S633,R633)</f>
        <v>3544</v>
      </c>
      <c r="C633" t="s" s="19">
        <v>31</v>
      </c>
      <c r="D633" s="18">
        <v>7</v>
      </c>
      <c r="E633" t="s" s="19">
        <v>3220</v>
      </c>
      <c r="F633" s="18">
        <v>1</v>
      </c>
      <c r="G633" s="18">
        <v>1</v>
      </c>
      <c r="H633" t="s" s="19">
        <v>80</v>
      </c>
      <c r="I633" s="25">
        <v>2.49418</v>
      </c>
      <c r="J633" t="s" s="19">
        <v>3221</v>
      </c>
      <c r="K633" s="18">
        <v>20413</v>
      </c>
      <c r="L633" s="18">
        <v>10231</v>
      </c>
      <c r="M633" s="18">
        <v>30588</v>
      </c>
      <c r="N633" s="18">
        <v>8</v>
      </c>
      <c r="O633" s="18">
        <v>1</v>
      </c>
      <c r="P633" t="s" s="19">
        <v>35</v>
      </c>
      <c r="Q633" t="s" s="19">
        <v>35</v>
      </c>
      <c r="R633" t="s" s="19">
        <v>35</v>
      </c>
      <c r="S633" t="s" s="19">
        <v>35</v>
      </c>
      <c r="T633" t="s" s="19">
        <v>35</v>
      </c>
      <c r="U633" t="s" s="19">
        <v>35</v>
      </c>
      <c r="V633" t="s" s="19">
        <v>35</v>
      </c>
      <c r="W633" t="s" s="19">
        <v>35</v>
      </c>
    </row>
    <row r="634" ht="20.05" customHeight="1">
      <c r="A634" t="s" s="16">
        <v>3234</v>
      </c>
      <c r="B634" t="s" s="17">
        <f>CONCATENATE($A634,C634,G634,S634,R634)</f>
        <v>3545</v>
      </c>
      <c r="C634" t="s" s="19">
        <v>31</v>
      </c>
      <c r="D634" s="18">
        <v>7</v>
      </c>
      <c r="E634" t="s" s="19">
        <v>3236</v>
      </c>
      <c r="F634" s="18">
        <v>0</v>
      </c>
      <c r="G634" s="18">
        <v>1</v>
      </c>
      <c r="H634" t="s" s="19">
        <v>63</v>
      </c>
      <c r="I634" s="25">
        <v>1800.72</v>
      </c>
      <c r="J634" t="s" s="19">
        <v>3237</v>
      </c>
      <c r="K634" s="18">
        <v>21571</v>
      </c>
      <c r="L634" s="18">
        <v>10811</v>
      </c>
      <c r="M634" s="18">
        <v>32881</v>
      </c>
      <c r="N634" s="18">
        <v>8</v>
      </c>
      <c r="O634" s="18">
        <v>1</v>
      </c>
      <c r="P634" t="s" s="19">
        <v>35</v>
      </c>
      <c r="Q634" t="s" s="19">
        <v>35</v>
      </c>
      <c r="R634" t="s" s="19">
        <v>35</v>
      </c>
      <c r="S634" t="s" s="19">
        <v>35</v>
      </c>
      <c r="T634" t="s" s="19">
        <v>35</v>
      </c>
      <c r="U634" t="s" s="19">
        <v>35</v>
      </c>
      <c r="V634" t="s" s="19">
        <v>35</v>
      </c>
      <c r="W634" t="s" s="19">
        <v>35</v>
      </c>
    </row>
    <row r="635" ht="20.05" customHeight="1">
      <c r="A635" t="s" s="16">
        <v>3250</v>
      </c>
      <c r="B635" t="s" s="17">
        <f>CONCATENATE($A635,C635,G635,S635,R635)</f>
        <v>3546</v>
      </c>
      <c r="C635" t="s" s="19">
        <v>31</v>
      </c>
      <c r="D635" s="18">
        <v>7</v>
      </c>
      <c r="E635" t="s" s="19">
        <v>3252</v>
      </c>
      <c r="F635" s="18">
        <v>0</v>
      </c>
      <c r="G635" s="18">
        <v>1</v>
      </c>
      <c r="H635" t="s" s="19">
        <v>63</v>
      </c>
      <c r="I635" s="25">
        <v>1800.71</v>
      </c>
      <c r="J635" t="s" s="19">
        <v>3253</v>
      </c>
      <c r="K635" s="18">
        <v>21676</v>
      </c>
      <c r="L635" s="18">
        <v>10864</v>
      </c>
      <c r="M635" s="18">
        <v>33215</v>
      </c>
      <c r="N635" s="18">
        <v>8</v>
      </c>
      <c r="O635" s="18">
        <v>1</v>
      </c>
      <c r="P635" t="s" s="19">
        <v>35</v>
      </c>
      <c r="Q635" t="s" s="19">
        <v>35</v>
      </c>
      <c r="R635" t="s" s="19">
        <v>35</v>
      </c>
      <c r="S635" t="s" s="19">
        <v>35</v>
      </c>
      <c r="T635" t="s" s="19">
        <v>35</v>
      </c>
      <c r="U635" t="s" s="19">
        <v>35</v>
      </c>
      <c r="V635" t="s" s="19">
        <v>35</v>
      </c>
      <c r="W635" t="s" s="19">
        <v>35</v>
      </c>
    </row>
    <row r="636" ht="20.05" customHeight="1">
      <c r="A636" t="s" s="16">
        <v>3266</v>
      </c>
      <c r="B636" t="s" s="17">
        <f>CONCATENATE($A636,C636,G636,S636,R636)</f>
        <v>3547</v>
      </c>
      <c r="C636" t="s" s="19">
        <v>31</v>
      </c>
      <c r="D636" s="18">
        <v>7</v>
      </c>
      <c r="E636" t="s" s="19">
        <v>3252</v>
      </c>
      <c r="F636" s="18">
        <v>0</v>
      </c>
      <c r="G636" s="18">
        <v>1</v>
      </c>
      <c r="H636" t="s" s="19">
        <v>63</v>
      </c>
      <c r="I636" s="25">
        <v>1800.71</v>
      </c>
      <c r="J636" t="s" s="19">
        <v>3253</v>
      </c>
      <c r="K636" s="18">
        <v>21676</v>
      </c>
      <c r="L636" s="18">
        <v>10864</v>
      </c>
      <c r="M636" s="18">
        <v>33215</v>
      </c>
      <c r="N636" s="18">
        <v>8</v>
      </c>
      <c r="O636" s="18">
        <v>1</v>
      </c>
      <c r="P636" t="s" s="19">
        <v>35</v>
      </c>
      <c r="Q636" t="s" s="19">
        <v>35</v>
      </c>
      <c r="R636" t="s" s="19">
        <v>35</v>
      </c>
      <c r="S636" t="s" s="19">
        <v>35</v>
      </c>
      <c r="T636" t="s" s="19">
        <v>35</v>
      </c>
      <c r="U636" t="s" s="19">
        <v>35</v>
      </c>
      <c r="V636" t="s" s="19">
        <v>35</v>
      </c>
      <c r="W636" t="s" s="19">
        <v>35</v>
      </c>
    </row>
    <row r="637" ht="20.05" customHeight="1">
      <c r="A637" t="s" s="16">
        <v>3279</v>
      </c>
      <c r="B637" t="s" s="17">
        <f>CONCATENATE($A637,C637,G637,S637,R637)</f>
        <v>3548</v>
      </c>
      <c r="C637" t="s" s="19">
        <v>31</v>
      </c>
      <c r="D637" s="18">
        <v>7</v>
      </c>
      <c r="E637" t="s" s="19">
        <v>3093</v>
      </c>
      <c r="F637" s="18">
        <v>0</v>
      </c>
      <c r="G637" s="18">
        <v>1</v>
      </c>
      <c r="H637" t="s" s="19">
        <v>63</v>
      </c>
      <c r="I637" s="25">
        <v>1801.22</v>
      </c>
      <c r="J637" t="s" s="19">
        <v>3094</v>
      </c>
      <c r="K637" s="18">
        <v>28743</v>
      </c>
      <c r="L637" s="18">
        <v>14401</v>
      </c>
      <c r="M637" s="18">
        <v>45434</v>
      </c>
      <c r="N637" s="18">
        <v>8</v>
      </c>
      <c r="O637" s="18">
        <v>1</v>
      </c>
      <c r="P637" t="s" s="19">
        <v>35</v>
      </c>
      <c r="Q637" t="s" s="19">
        <v>35</v>
      </c>
      <c r="R637" t="s" s="19">
        <v>35</v>
      </c>
      <c r="S637" t="s" s="19">
        <v>35</v>
      </c>
      <c r="T637" t="s" s="19">
        <v>35</v>
      </c>
      <c r="U637" t="s" s="19">
        <v>35</v>
      </c>
      <c r="V637" t="s" s="19">
        <v>35</v>
      </c>
      <c r="W637" t="s" s="19">
        <v>35</v>
      </c>
    </row>
    <row r="638" ht="20.05" customHeight="1">
      <c r="A638" t="s" s="16">
        <v>3292</v>
      </c>
      <c r="B638" t="s" s="17">
        <f>CONCATENATE($A638,C638,G638,S638,R638)</f>
        <v>3549</v>
      </c>
      <c r="C638" t="s" s="19">
        <v>31</v>
      </c>
      <c r="D638" s="18">
        <v>7</v>
      </c>
      <c r="E638" t="s" s="19">
        <v>2936</v>
      </c>
      <c r="F638" s="18">
        <v>0</v>
      </c>
      <c r="G638" s="18">
        <v>1</v>
      </c>
      <c r="H638" t="s" s="19">
        <v>63</v>
      </c>
      <c r="I638" s="25">
        <v>1800.52</v>
      </c>
      <c r="J638" t="s" s="19">
        <v>2937</v>
      </c>
      <c r="K638" s="18">
        <v>18657</v>
      </c>
      <c r="L638" s="18">
        <v>9353</v>
      </c>
      <c r="M638" s="18">
        <v>27985</v>
      </c>
      <c r="N638" s="18">
        <v>8</v>
      </c>
      <c r="O638" s="18">
        <v>1</v>
      </c>
      <c r="P638" t="s" s="19">
        <v>35</v>
      </c>
      <c r="Q638" t="s" s="19">
        <v>35</v>
      </c>
      <c r="R638" t="s" s="19">
        <v>35</v>
      </c>
      <c r="S638" t="s" s="19">
        <v>35</v>
      </c>
      <c r="T638" t="s" s="19">
        <v>35</v>
      </c>
      <c r="U638" t="s" s="19">
        <v>35</v>
      </c>
      <c r="V638" t="s" s="19">
        <v>35</v>
      </c>
      <c r="W638" t="s" s="19">
        <v>35</v>
      </c>
    </row>
    <row r="639" ht="20.05" customHeight="1">
      <c r="A639" t="s" s="16">
        <v>3306</v>
      </c>
      <c r="B639" t="s" s="17">
        <f>CONCATENATE($A639,C639,G639,S639,R639)</f>
        <v>3550</v>
      </c>
      <c r="C639" t="s" s="19">
        <v>31</v>
      </c>
      <c r="D639" s="18">
        <v>7</v>
      </c>
      <c r="E639" t="s" s="19">
        <v>3308</v>
      </c>
      <c r="F639" s="18">
        <v>0</v>
      </c>
      <c r="G639" s="18">
        <v>1</v>
      </c>
      <c r="H639" t="s" s="19">
        <v>63</v>
      </c>
      <c r="I639" s="25">
        <v>1800.74</v>
      </c>
      <c r="J639" t="s" s="19">
        <v>3309</v>
      </c>
      <c r="K639" s="18">
        <v>22414</v>
      </c>
      <c r="L639" s="18">
        <v>11232</v>
      </c>
      <c r="M639" s="18">
        <v>34182</v>
      </c>
      <c r="N639" s="18">
        <v>8</v>
      </c>
      <c r="O639" s="18">
        <v>1</v>
      </c>
      <c r="P639" t="s" s="19">
        <v>35</v>
      </c>
      <c r="Q639" t="s" s="19">
        <v>35</v>
      </c>
      <c r="R639" t="s" s="19">
        <v>35</v>
      </c>
      <c r="S639" t="s" s="19">
        <v>35</v>
      </c>
      <c r="T639" t="s" s="19">
        <v>35</v>
      </c>
      <c r="U639" t="s" s="19">
        <v>35</v>
      </c>
      <c r="V639" t="s" s="19">
        <v>35</v>
      </c>
      <c r="W639" t="s" s="19">
        <v>35</v>
      </c>
    </row>
    <row r="640" ht="20.05" customHeight="1">
      <c r="A640" t="s" s="16">
        <v>3322</v>
      </c>
      <c r="B640" t="s" s="17">
        <f>CONCATENATE($A640,C640,G640,S640,R640)</f>
        <v>3551</v>
      </c>
      <c r="C640" t="s" s="19">
        <v>31</v>
      </c>
      <c r="D640" s="18">
        <v>7</v>
      </c>
      <c r="E640" t="s" s="19">
        <v>2860</v>
      </c>
      <c r="F640" s="18">
        <v>0</v>
      </c>
      <c r="G640" s="18">
        <v>1</v>
      </c>
      <c r="H640" t="s" s="19">
        <v>63</v>
      </c>
      <c r="I640" s="25">
        <v>1800.75</v>
      </c>
      <c r="J640" t="s" s="19">
        <v>3324</v>
      </c>
      <c r="K640" s="18">
        <v>22677</v>
      </c>
      <c r="L640" s="18">
        <v>11365</v>
      </c>
      <c r="M640" s="18">
        <v>34923</v>
      </c>
      <c r="N640" s="18">
        <v>8</v>
      </c>
      <c r="O640" s="18">
        <v>1</v>
      </c>
      <c r="P640" t="s" s="19">
        <v>35</v>
      </c>
      <c r="Q640" t="s" s="19">
        <v>35</v>
      </c>
      <c r="R640" t="s" s="19">
        <v>35</v>
      </c>
      <c r="S640" t="s" s="19">
        <v>35</v>
      </c>
      <c r="T640" t="s" s="19">
        <v>35</v>
      </c>
      <c r="U640" t="s" s="19">
        <v>35</v>
      </c>
      <c r="V640" t="s" s="19">
        <v>35</v>
      </c>
      <c r="W640" t="s" s="19">
        <v>35</v>
      </c>
    </row>
    <row r="641" ht="20.05" customHeight="1">
      <c r="A641" t="s" s="16">
        <v>3337</v>
      </c>
      <c r="B641" t="s" s="17">
        <f>CONCATENATE($A641,C641,G641,S641,R641)</f>
        <v>3552</v>
      </c>
      <c r="C641" t="s" s="19">
        <v>31</v>
      </c>
      <c r="D641" s="18">
        <v>7</v>
      </c>
      <c r="E641" t="s" s="19">
        <v>3339</v>
      </c>
      <c r="F641" s="18">
        <v>0</v>
      </c>
      <c r="G641" s="18">
        <v>1</v>
      </c>
      <c r="H641" t="s" s="19">
        <v>63</v>
      </c>
      <c r="I641" s="25">
        <v>1800.71</v>
      </c>
      <c r="J641" t="s" s="19">
        <v>3340</v>
      </c>
      <c r="K641" s="18">
        <v>22114</v>
      </c>
      <c r="L641" s="18">
        <v>11082</v>
      </c>
      <c r="M641" s="18">
        <v>33415</v>
      </c>
      <c r="N641" s="18">
        <v>8</v>
      </c>
      <c r="O641" s="18">
        <v>1</v>
      </c>
      <c r="P641" t="s" s="19">
        <v>35</v>
      </c>
      <c r="Q641" t="s" s="19">
        <v>35</v>
      </c>
      <c r="R641" t="s" s="19">
        <v>35</v>
      </c>
      <c r="S641" t="s" s="19">
        <v>35</v>
      </c>
      <c r="T641" t="s" s="19">
        <v>35</v>
      </c>
      <c r="U641" t="s" s="19">
        <v>35</v>
      </c>
      <c r="V641" t="s" s="19">
        <v>35</v>
      </c>
      <c r="W641" t="s" s="19">
        <v>35</v>
      </c>
    </row>
    <row r="642" ht="20.05" customHeight="1">
      <c r="A642" t="s" s="16">
        <v>3353</v>
      </c>
      <c r="B642" t="s" s="17">
        <f>CONCATENATE($A642,C642,G642,S642,R642)</f>
        <v>3553</v>
      </c>
      <c r="C642" t="s" s="19">
        <v>31</v>
      </c>
      <c r="D642" s="18">
        <v>7</v>
      </c>
      <c r="E642" t="s" s="19">
        <v>3355</v>
      </c>
      <c r="F642" s="18">
        <v>0</v>
      </c>
      <c r="G642" s="18">
        <v>1</v>
      </c>
      <c r="H642" t="s" s="19">
        <v>63</v>
      </c>
      <c r="I642" s="25">
        <v>1800.64</v>
      </c>
      <c r="J642" t="s" s="19">
        <v>3356</v>
      </c>
      <c r="K642" s="18">
        <v>20841</v>
      </c>
      <c r="L642" s="18">
        <v>10445</v>
      </c>
      <c r="M642" s="18">
        <v>31183</v>
      </c>
      <c r="N642" s="18">
        <v>8</v>
      </c>
      <c r="O642" s="18">
        <v>1</v>
      </c>
      <c r="P642" t="s" s="19">
        <v>35</v>
      </c>
      <c r="Q642" t="s" s="19">
        <v>35</v>
      </c>
      <c r="R642" t="s" s="19">
        <v>35</v>
      </c>
      <c r="S642" t="s" s="19">
        <v>35</v>
      </c>
      <c r="T642" t="s" s="19">
        <v>35</v>
      </c>
      <c r="U642" t="s" s="19">
        <v>35</v>
      </c>
      <c r="V642" t="s" s="19">
        <v>35</v>
      </c>
      <c r="W642" t="s" s="19">
        <v>35</v>
      </c>
    </row>
    <row r="643" ht="20.05" customHeight="1">
      <c r="A643" t="s" s="16">
        <v>3368</v>
      </c>
      <c r="B643" t="s" s="17">
        <f>CONCATENATE($A643,C643,G643,S643,R643)</f>
        <v>3554</v>
      </c>
      <c r="C643" t="s" s="19">
        <v>31</v>
      </c>
      <c r="D643" s="18">
        <v>7</v>
      </c>
      <c r="E643" t="s" s="19">
        <v>3370</v>
      </c>
      <c r="F643" s="18">
        <v>0</v>
      </c>
      <c r="G643" s="18">
        <v>1</v>
      </c>
      <c r="H643" t="s" s="19">
        <v>63</v>
      </c>
      <c r="I643" s="25">
        <v>1800.64</v>
      </c>
      <c r="J643" t="s" s="19">
        <v>3371</v>
      </c>
      <c r="K643" s="18">
        <v>20693</v>
      </c>
      <c r="L643" s="18">
        <v>10371</v>
      </c>
      <c r="M643" s="18">
        <v>31212</v>
      </c>
      <c r="N643" s="18">
        <v>8</v>
      </c>
      <c r="O643" s="18">
        <v>1</v>
      </c>
      <c r="P643" t="s" s="19">
        <v>35</v>
      </c>
      <c r="Q643" t="s" s="19">
        <v>35</v>
      </c>
      <c r="R643" t="s" s="19">
        <v>35</v>
      </c>
      <c r="S643" t="s" s="19">
        <v>35</v>
      </c>
      <c r="T643" t="s" s="19">
        <v>35</v>
      </c>
      <c r="U643" t="s" s="19">
        <v>35</v>
      </c>
      <c r="V643" t="s" s="19">
        <v>35</v>
      </c>
      <c r="W643" t="s" s="19">
        <v>35</v>
      </c>
    </row>
    <row r="644" ht="20.05" customHeight="1">
      <c r="A644" t="s" s="16">
        <v>3384</v>
      </c>
      <c r="B644" t="s" s="17">
        <f>CONCATENATE($A644,C644,G644,S644,R644)</f>
        <v>3555</v>
      </c>
      <c r="C644" t="s" s="19">
        <v>31</v>
      </c>
      <c r="D644" s="18">
        <v>7</v>
      </c>
      <c r="E644" t="s" s="19">
        <v>3386</v>
      </c>
      <c r="F644" s="18">
        <v>0</v>
      </c>
      <c r="G644" s="18">
        <v>1</v>
      </c>
      <c r="H644" t="s" s="19">
        <v>63</v>
      </c>
      <c r="I644" s="25">
        <v>1800.8</v>
      </c>
      <c r="J644" t="s" s="19">
        <v>3387</v>
      </c>
      <c r="K644" s="18">
        <v>23223</v>
      </c>
      <c r="L644" s="18">
        <v>11639</v>
      </c>
      <c r="M644" s="18">
        <v>36269</v>
      </c>
      <c r="N644" s="18">
        <v>8</v>
      </c>
      <c r="O644" s="18">
        <v>1</v>
      </c>
      <c r="P644" t="s" s="19">
        <v>35</v>
      </c>
      <c r="Q644" t="s" s="19">
        <v>35</v>
      </c>
      <c r="R644" t="s" s="19">
        <v>35</v>
      </c>
      <c r="S644" t="s" s="19">
        <v>35</v>
      </c>
      <c r="T644" t="s" s="19">
        <v>35</v>
      </c>
      <c r="U644" t="s" s="19">
        <v>35</v>
      </c>
      <c r="V644" t="s" s="19">
        <v>35</v>
      </c>
      <c r="W644" t="s" s="19">
        <v>35</v>
      </c>
    </row>
    <row r="645" ht="20.05" customHeight="1">
      <c r="A645" t="s" s="16">
        <v>3400</v>
      </c>
      <c r="B645" t="s" s="17">
        <f>CONCATENATE($A645,C645,G645,S645,R645)</f>
        <v>3556</v>
      </c>
      <c r="C645" t="s" s="19">
        <v>31</v>
      </c>
      <c r="D645" s="18">
        <v>7</v>
      </c>
      <c r="E645" t="s" s="19">
        <v>3402</v>
      </c>
      <c r="F645" s="18">
        <v>0</v>
      </c>
      <c r="G645" s="18">
        <v>1</v>
      </c>
      <c r="H645" t="s" s="19">
        <v>63</v>
      </c>
      <c r="I645" s="25">
        <v>1800.5</v>
      </c>
      <c r="J645" t="s" s="19">
        <v>3403</v>
      </c>
      <c r="K645" s="18">
        <v>18434</v>
      </c>
      <c r="L645" s="18">
        <v>9240</v>
      </c>
      <c r="M645" s="18">
        <v>27162</v>
      </c>
      <c r="N645" s="18">
        <v>8</v>
      </c>
      <c r="O645" s="18">
        <v>1</v>
      </c>
      <c r="P645" t="s" s="19">
        <v>35</v>
      </c>
      <c r="Q645" t="s" s="19">
        <v>35</v>
      </c>
      <c r="R645" t="s" s="19">
        <v>35</v>
      </c>
      <c r="S645" t="s" s="19">
        <v>35</v>
      </c>
      <c r="T645" t="s" s="19">
        <v>35</v>
      </c>
      <c r="U645" t="s" s="19">
        <v>35</v>
      </c>
      <c r="V645" t="s" s="19">
        <v>35</v>
      </c>
      <c r="W645" t="s" s="19">
        <v>35</v>
      </c>
    </row>
    <row r="646" ht="20.05" customHeight="1">
      <c r="A646" t="s" s="16">
        <v>3417</v>
      </c>
      <c r="B646" t="s" s="17">
        <f>CONCATENATE($A646,C646,G646,S646,R646)</f>
        <v>3557</v>
      </c>
      <c r="C646" t="s" s="19">
        <v>31</v>
      </c>
      <c r="D646" s="18">
        <v>7</v>
      </c>
      <c r="E646" t="s" s="19">
        <v>3419</v>
      </c>
      <c r="F646" s="18">
        <v>0</v>
      </c>
      <c r="G646" s="18">
        <v>1</v>
      </c>
      <c r="H646" t="s" s="19">
        <v>63</v>
      </c>
      <c r="I646" s="25">
        <v>1800.92</v>
      </c>
      <c r="J646" t="s" s="19">
        <v>3420</v>
      </c>
      <c r="K646" s="18">
        <v>24983</v>
      </c>
      <c r="L646" s="18">
        <v>12519</v>
      </c>
      <c r="M646" s="18">
        <v>38971</v>
      </c>
      <c r="N646" s="18">
        <v>8</v>
      </c>
      <c r="O646" s="18">
        <v>1</v>
      </c>
      <c r="P646" t="s" s="19">
        <v>35</v>
      </c>
      <c r="Q646" t="s" s="19">
        <v>35</v>
      </c>
      <c r="R646" t="s" s="19">
        <v>35</v>
      </c>
      <c r="S646" t="s" s="19">
        <v>35</v>
      </c>
      <c r="T646" t="s" s="19">
        <v>35</v>
      </c>
      <c r="U646" t="s" s="19">
        <v>35</v>
      </c>
      <c r="V646" t="s" s="19">
        <v>35</v>
      </c>
      <c r="W646" t="s" s="19">
        <v>35</v>
      </c>
    </row>
    <row r="647" ht="20.05" customHeight="1">
      <c r="A647" t="s" s="16">
        <v>3435</v>
      </c>
      <c r="B647" t="s" s="17">
        <f>CONCATENATE($A647,C647,G647,S647,R647)</f>
        <v>3558</v>
      </c>
      <c r="C647" t="s" s="19">
        <v>31</v>
      </c>
      <c r="D647" s="18">
        <v>7</v>
      </c>
      <c r="E647" t="s" s="19">
        <v>3236</v>
      </c>
      <c r="F647" s="18">
        <v>0</v>
      </c>
      <c r="G647" s="18">
        <v>1</v>
      </c>
      <c r="H647" t="s" s="19">
        <v>63</v>
      </c>
      <c r="I647" s="25">
        <v>1800.69</v>
      </c>
      <c r="J647" t="s" s="19">
        <v>3237</v>
      </c>
      <c r="K647" s="18">
        <v>21571</v>
      </c>
      <c r="L647" s="18">
        <v>10811</v>
      </c>
      <c r="M647" s="18">
        <v>32881</v>
      </c>
      <c r="N647" s="18">
        <v>8</v>
      </c>
      <c r="O647" s="18">
        <v>1</v>
      </c>
      <c r="P647" t="s" s="19">
        <v>35</v>
      </c>
      <c r="Q647" t="s" s="19">
        <v>35</v>
      </c>
      <c r="R647" t="s" s="19">
        <v>35</v>
      </c>
      <c r="S647" t="s" s="19">
        <v>35</v>
      </c>
      <c r="T647" t="s" s="19">
        <v>35</v>
      </c>
      <c r="U647" t="s" s="19">
        <v>35</v>
      </c>
      <c r="V647" t="s" s="19">
        <v>35</v>
      </c>
      <c r="W647" t="s" s="19">
        <v>35</v>
      </c>
    </row>
    <row r="648" ht="20.05" customHeight="1">
      <c r="A648" t="s" s="16">
        <v>3448</v>
      </c>
      <c r="B648" t="s" s="17">
        <f>CONCATENATE($A648,C648,G648,S648,R648)</f>
        <v>3559</v>
      </c>
      <c r="C648" t="s" s="19">
        <v>31</v>
      </c>
      <c r="D648" s="18">
        <v>7</v>
      </c>
      <c r="E648" t="s" s="19">
        <v>3220</v>
      </c>
      <c r="F648" s="18">
        <v>1</v>
      </c>
      <c r="G648" s="18">
        <v>1</v>
      </c>
      <c r="H648" t="s" s="19">
        <v>80</v>
      </c>
      <c r="I648" s="25">
        <v>2.40465</v>
      </c>
      <c r="J648" t="s" s="19">
        <v>3221</v>
      </c>
      <c r="K648" s="18">
        <v>20413</v>
      </c>
      <c r="L648" s="18">
        <v>10231</v>
      </c>
      <c r="M648" s="18">
        <v>30588</v>
      </c>
      <c r="N648" s="18">
        <v>8</v>
      </c>
      <c r="O648" s="18">
        <v>1</v>
      </c>
      <c r="P648" t="s" s="19">
        <v>35</v>
      </c>
      <c r="Q648" t="s" s="19">
        <v>35</v>
      </c>
      <c r="R648" t="s" s="19">
        <v>35</v>
      </c>
      <c r="S648" t="s" s="19">
        <v>35</v>
      </c>
      <c r="T648" t="s" s="19">
        <v>35</v>
      </c>
      <c r="U648" t="s" s="19">
        <v>35</v>
      </c>
      <c r="V648" t="s" s="19">
        <v>35</v>
      </c>
      <c r="W648" t="s" s="19">
        <v>35</v>
      </c>
    </row>
    <row r="649" ht="20.05" customHeight="1">
      <c r="A649" t="s" s="16">
        <v>3461</v>
      </c>
      <c r="B649" t="s" s="17">
        <f>CONCATENATE($A649,C649,G649,S649,R649)</f>
        <v>3560</v>
      </c>
      <c r="C649" t="s" s="19">
        <v>31</v>
      </c>
      <c r="D649" s="18">
        <v>7</v>
      </c>
      <c r="E649" t="s" s="19">
        <v>3201</v>
      </c>
      <c r="F649" s="18">
        <v>0</v>
      </c>
      <c r="G649" s="18">
        <v>1</v>
      </c>
      <c r="H649" t="s" s="19">
        <v>63</v>
      </c>
      <c r="I649" s="25">
        <v>1801.06</v>
      </c>
      <c r="J649" t="s" s="19">
        <v>3202</v>
      </c>
      <c r="K649" s="18">
        <v>26854</v>
      </c>
      <c r="L649" s="18">
        <v>13456</v>
      </c>
      <c r="M649" s="18">
        <v>42200</v>
      </c>
      <c r="N649" s="18">
        <v>8</v>
      </c>
      <c r="O649" s="18">
        <v>1</v>
      </c>
      <c r="P649" t="s" s="19">
        <v>35</v>
      </c>
      <c r="Q649" t="s" s="19">
        <v>35</v>
      </c>
      <c r="R649" t="s" s="19">
        <v>35</v>
      </c>
      <c r="S649" t="s" s="19">
        <v>35</v>
      </c>
      <c r="T649" t="s" s="19">
        <v>35</v>
      </c>
      <c r="U649" t="s" s="19">
        <v>35</v>
      </c>
      <c r="V649" t="s" s="19">
        <v>35</v>
      </c>
      <c r="W649" t="s" s="19">
        <v>35</v>
      </c>
    </row>
    <row r="650" ht="20.05" customHeight="1">
      <c r="A650" t="s" s="16">
        <v>3474</v>
      </c>
      <c r="B650" t="s" s="17">
        <f>CONCATENATE($A650,C650,G650,S650,R650)</f>
        <v>3561</v>
      </c>
      <c r="C650" t="s" s="19">
        <v>31</v>
      </c>
      <c r="D650" s="18">
        <v>7</v>
      </c>
      <c r="E650" t="s" s="19">
        <v>3181</v>
      </c>
      <c r="F650" s="18">
        <v>0</v>
      </c>
      <c r="G650" s="18">
        <v>1</v>
      </c>
      <c r="H650" t="s" s="19">
        <v>63</v>
      </c>
      <c r="I650" s="25">
        <v>1801.12</v>
      </c>
      <c r="J650" t="s" s="19">
        <v>3182</v>
      </c>
      <c r="K650" s="18">
        <v>27507</v>
      </c>
      <c r="L650" s="18">
        <v>13783</v>
      </c>
      <c r="M650" s="18">
        <v>43503</v>
      </c>
      <c r="N650" s="18">
        <v>8</v>
      </c>
      <c r="O650" s="18">
        <v>1</v>
      </c>
      <c r="P650" t="s" s="19">
        <v>35</v>
      </c>
      <c r="Q650" t="s" s="19">
        <v>35</v>
      </c>
      <c r="R650" t="s" s="19">
        <v>35</v>
      </c>
      <c r="S650" t="s" s="19">
        <v>35</v>
      </c>
      <c r="T650" t="s" s="19">
        <v>35</v>
      </c>
      <c r="U650" t="s" s="19">
        <v>35</v>
      </c>
      <c r="V650" t="s" s="19">
        <v>35</v>
      </c>
      <c r="W650" t="s" s="19">
        <v>35</v>
      </c>
    </row>
    <row r="651" ht="20.05" customHeight="1">
      <c r="A651" t="s" s="16">
        <v>3488</v>
      </c>
      <c r="B651" t="s" s="17">
        <f>CONCATENATE($A651,C651,G651,S651,R651)</f>
        <v>3562</v>
      </c>
      <c r="C651" t="s" s="19">
        <v>31</v>
      </c>
      <c r="D651" s="18">
        <v>7</v>
      </c>
      <c r="E651" t="s" s="19">
        <v>3165</v>
      </c>
      <c r="F651" s="18">
        <v>0</v>
      </c>
      <c r="G651" s="18">
        <v>1</v>
      </c>
      <c r="H651" t="s" s="19">
        <v>63</v>
      </c>
      <c r="I651" s="25">
        <v>1801.24</v>
      </c>
      <c r="J651" t="s" s="19">
        <v>3166</v>
      </c>
      <c r="K651" s="18">
        <v>28734</v>
      </c>
      <c r="L651" s="18">
        <v>14396</v>
      </c>
      <c r="M651" s="18">
        <v>45536</v>
      </c>
      <c r="N651" s="18">
        <v>8</v>
      </c>
      <c r="O651" s="18">
        <v>1</v>
      </c>
      <c r="P651" t="s" s="19">
        <v>35</v>
      </c>
      <c r="Q651" t="s" s="19">
        <v>35</v>
      </c>
      <c r="R651" t="s" s="19">
        <v>35</v>
      </c>
      <c r="S651" t="s" s="19">
        <v>35</v>
      </c>
      <c r="T651" t="s" s="19">
        <v>35</v>
      </c>
      <c r="U651" t="s" s="19">
        <v>35</v>
      </c>
      <c r="V651" t="s" s="19">
        <v>35</v>
      </c>
      <c r="W651" t="s" s="19">
        <v>35</v>
      </c>
    </row>
    <row r="652" ht="20.05" customHeight="1">
      <c r="A652" t="s" s="16">
        <v>3501</v>
      </c>
      <c r="B652" t="s" s="17">
        <f>CONCATENATE($A652,C652,G652,S652,R652)</f>
        <v>3563</v>
      </c>
      <c r="C652" t="s" s="19">
        <v>31</v>
      </c>
      <c r="D652" s="18">
        <v>7</v>
      </c>
      <c r="E652" t="s" s="19">
        <v>3149</v>
      </c>
      <c r="F652" s="18">
        <v>0</v>
      </c>
      <c r="G652" s="18">
        <v>1</v>
      </c>
      <c r="H652" t="s" s="19">
        <v>63</v>
      </c>
      <c r="I652" s="25">
        <v>1800.76</v>
      </c>
      <c r="J652" t="s" s="19">
        <v>3150</v>
      </c>
      <c r="K652" s="18">
        <v>22741</v>
      </c>
      <c r="L652" s="18">
        <v>11397</v>
      </c>
      <c r="M652" s="18">
        <v>34881</v>
      </c>
      <c r="N652" s="18">
        <v>8</v>
      </c>
      <c r="O652" s="18">
        <v>1</v>
      </c>
      <c r="P652" t="s" s="19">
        <v>35</v>
      </c>
      <c r="Q652" t="s" s="19">
        <v>35</v>
      </c>
      <c r="R652" t="s" s="19">
        <v>35</v>
      </c>
      <c r="S652" t="s" s="19">
        <v>35</v>
      </c>
      <c r="T652" t="s" s="19">
        <v>35</v>
      </c>
      <c r="U652" t="s" s="19">
        <v>35</v>
      </c>
      <c r="V652" t="s" s="19">
        <v>35</v>
      </c>
      <c r="W652" t="s" s="19">
        <v>35</v>
      </c>
    </row>
  </sheetData>
  <mergeCells count="1">
    <mergeCell ref="A1:W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AJ151"/>
  <sheetViews>
    <sheetView workbookViewId="0" showGridLines="0" defaultGridColor="1">
      <pane topLeftCell="B3" xSplit="1" ySplit="2" activePane="bottomRight" state="frozen"/>
    </sheetView>
  </sheetViews>
  <sheetFormatPr defaultColWidth="8.33333" defaultRowHeight="19.9" customHeight="1" outlineLevelRow="0" outlineLevelCol="0"/>
  <cols>
    <col min="1" max="1" width="12" style="26" customWidth="1"/>
    <col min="2" max="2" width="8.67188" style="26" customWidth="1"/>
    <col min="3" max="3" width="9.85156" style="26" customWidth="1"/>
    <col min="4" max="4" width="14" style="26" customWidth="1"/>
    <col min="5" max="5" width="19.1562" style="26" customWidth="1"/>
    <col min="6" max="6" width="10.3516" style="26" customWidth="1"/>
    <col min="7" max="7" width="19.1719" style="26" customWidth="1"/>
    <col min="8" max="8" width="10.3516" style="26" customWidth="1"/>
    <col min="9" max="9" width="19.2266" style="26" customWidth="1"/>
    <col min="10" max="10" width="10.3516" style="26" customWidth="1"/>
    <col min="11" max="11" width="19.2266" style="26" customWidth="1"/>
    <col min="12" max="12" width="16.3516" style="26" customWidth="1"/>
    <col min="13" max="13" width="19.1719" style="26" customWidth="1"/>
    <col min="14" max="14" width="16.3516" style="26" customWidth="1"/>
    <col min="15" max="15" width="19.1719" style="26" customWidth="1"/>
    <col min="16" max="16" width="16.3516" style="26" customWidth="1"/>
    <col min="17" max="17" width="19.1719" style="26" customWidth="1"/>
    <col min="18" max="18" width="9.35156" style="26" customWidth="1"/>
    <col min="19" max="19" width="19.1719" style="26" customWidth="1"/>
    <col min="20" max="20" width="9.35156" style="26" customWidth="1"/>
    <col min="21" max="21" width="19.1719" style="26" customWidth="1"/>
    <col min="22" max="22" width="9.35156" style="26" customWidth="1"/>
    <col min="23" max="23" width="19.1719" style="26" customWidth="1"/>
    <col min="24" max="24" width="21.6797" style="26" customWidth="1"/>
    <col min="25" max="32" width="19.1719" style="26" customWidth="1"/>
    <col min="33" max="33" width="19.0625" style="26" customWidth="1"/>
    <col min="34" max="34" width="16.3516" style="26" customWidth="1"/>
    <col min="35" max="35" width="10.3516" style="26" customWidth="1"/>
    <col min="36" max="36" width="9.67188" style="26" customWidth="1"/>
    <col min="37" max="16384" width="8.35156" style="26" customWidth="1"/>
  </cols>
  <sheetData>
    <row r="1" ht="20.05" customHeight="1">
      <c r="A1" s="27"/>
      <c r="B1" s="28"/>
      <c r="C1" s="29"/>
      <c r="D1" t="s" s="30">
        <v>31</v>
      </c>
      <c r="E1" s="29"/>
      <c r="F1" t="s" s="31">
        <v>38</v>
      </c>
      <c r="G1" s="32"/>
      <c r="H1" t="s" s="31">
        <v>38</v>
      </c>
      <c r="I1" s="32"/>
      <c r="J1" t="s" s="31">
        <v>38</v>
      </c>
      <c r="K1" s="32"/>
      <c r="L1" t="s" s="33">
        <v>43</v>
      </c>
      <c r="M1" s="34"/>
      <c r="N1" t="s" s="33">
        <v>43</v>
      </c>
      <c r="O1" s="34"/>
      <c r="P1" t="s" s="33">
        <v>43</v>
      </c>
      <c r="Q1" s="34"/>
      <c r="R1" t="s" s="30">
        <v>47</v>
      </c>
      <c r="S1" s="29"/>
      <c r="T1" t="s" s="30">
        <v>47</v>
      </c>
      <c r="U1" s="29"/>
      <c r="V1" t="s" s="30">
        <v>47</v>
      </c>
      <c r="W1" s="29"/>
      <c r="X1" t="s" s="33">
        <v>57</v>
      </c>
      <c r="Y1" s="34"/>
      <c r="Z1" s="34"/>
      <c r="AA1" t="s" s="33">
        <v>62</v>
      </c>
      <c r="AB1" s="34"/>
      <c r="AC1" t="s" s="33">
        <v>60</v>
      </c>
      <c r="AD1" s="34"/>
      <c r="AE1" t="s" s="33">
        <v>3567</v>
      </c>
      <c r="AF1" s="35"/>
      <c r="AG1" s="36"/>
      <c r="AH1" s="37"/>
      <c r="AI1" s="38"/>
      <c r="AJ1" s="39"/>
    </row>
    <row r="2" ht="20.25" customHeight="1">
      <c r="A2" t="s" s="8">
        <v>7</v>
      </c>
      <c r="B2" t="s" s="40">
        <v>3568</v>
      </c>
      <c r="C2" t="s" s="40">
        <v>11</v>
      </c>
      <c r="D2" s="41"/>
      <c r="E2" s="41"/>
      <c r="F2" s="42">
        <v>1</v>
      </c>
      <c r="G2" s="43"/>
      <c r="H2" s="42">
        <v>3</v>
      </c>
      <c r="I2" s="43"/>
      <c r="J2" s="42">
        <v>5</v>
      </c>
      <c r="K2" s="43"/>
      <c r="L2" s="44">
        <v>1</v>
      </c>
      <c r="M2" s="45"/>
      <c r="N2" s="44">
        <v>3</v>
      </c>
      <c r="O2" s="45"/>
      <c r="P2" s="44">
        <v>5</v>
      </c>
      <c r="Q2" s="45"/>
      <c r="R2" s="46">
        <v>1</v>
      </c>
      <c r="S2" s="47"/>
      <c r="T2" s="46">
        <v>3</v>
      </c>
      <c r="U2" s="47"/>
      <c r="V2" s="46">
        <v>5</v>
      </c>
      <c r="W2" s="41"/>
      <c r="X2" s="48"/>
      <c r="Y2" s="48"/>
      <c r="Z2" t="s" s="49">
        <v>3569</v>
      </c>
      <c r="AA2" s="48"/>
      <c r="AB2" s="48"/>
      <c r="AC2" s="48"/>
      <c r="AD2" s="48"/>
      <c r="AE2" s="48"/>
      <c r="AF2" s="50"/>
      <c r="AG2" t="s" s="51">
        <v>3570</v>
      </c>
      <c r="AH2" t="s" s="52">
        <v>3571</v>
      </c>
      <c r="AI2" t="s" s="53">
        <v>3572</v>
      </c>
      <c r="AJ2" t="s" s="54">
        <v>3573</v>
      </c>
    </row>
    <row r="3" ht="20.25" customHeight="1">
      <c r="A3" s="55">
        <v>1</v>
      </c>
      <c r="B3" s="56">
        <f>INDEX('RawData_Aussois - Results Ausso'!D2:D2386,ROW(LOOKUP(CONCATENATE($A3,D$1,"1--"),'RawData_Aussois - Results Ausso'!B2:B2386)))</f>
        <v>3</v>
      </c>
      <c r="C3" t="s" s="13">
        <f>INDEX('RawData_Aussois - Results Ausso'!E2:E2386,ROW(LOOKUP(CONCATENATE($A3,D$1,"1--"),'RawData_Aussois - Results Ausso'!B2:B2386)))</f>
        <v>32</v>
      </c>
      <c r="D3" s="24">
        <f>INDEX('RawData_Aussois - Results Ausso'!M2:M2386,ROW(LOOKUP(CONCATENATE($A3,D$1,"0--"),'RawData_Aussois - Results Ausso'!B2:B2386)))</f>
        <v>0.0357877</v>
      </c>
      <c r="E3" t="s" s="13">
        <f>INDEX('RawData_Aussois - Results Ausso'!H2:H2386,ROW(LOOKUP(CONCATENATE($A3,D$1,"0--"),'RawData_Aussois - Results Ausso'!B2:B2386)))</f>
        <v>33</v>
      </c>
      <c r="F3" s="24">
        <f>INDEX('RawData_Aussois - Results Ausso'!$M2:$M2386,ROW(LOOKUP(CONCATENATE($A3,"innerApproximation","0",$F$1,F$2),'RawData_Aussois - Results Ausso'!B2:B2386)))</f>
        <v>0.0446713</v>
      </c>
      <c r="G3" t="s" s="13">
        <f>INDEX('RawData_Aussois - Results Ausso'!$H2:$H2386,ROW(LOOKUP(CONCATENATE($A3,"innerApproximation","0",$F$1,F$2),'RawData_Aussois - Results Ausso'!B2:B2386)))</f>
        <v>33</v>
      </c>
      <c r="H3" s="57">
        <f>INDEX('RawData_Aussois - Results Ausso'!$M2:$M2386,ROW(LOOKUP(CONCATENATE($A3,"innerApproximation","0",$F$1,H$2),'RawData_Aussois - Results Ausso'!B2:B2386)))</f>
        <v>0.0438708</v>
      </c>
      <c r="I3" t="s" s="58">
        <f>INDEX('RawData_Aussois - Results Ausso'!$H2:$H2386,ROW(LOOKUP(CONCATENATE($A3,"innerApproximation","0",$F$1,H$2),'RawData_Aussois - Results Ausso'!B2:B2386)))</f>
        <v>33</v>
      </c>
      <c r="J3" s="24">
        <f>INDEX('RawData_Aussois - Results Ausso'!$M2:$M2386,ROW(LOOKUP(CONCATENATE($A3,"innerApproximation","0",$F$1,J$2),'RawData_Aussois - Results Ausso'!B2:B2386)))</f>
        <v>0.0440401</v>
      </c>
      <c r="K3" t="s" s="13">
        <f>INDEX('RawData_Aussois - Results Ausso'!$H2:$H2386,ROW(LOOKUP(CONCATENATE($A3,"innerApproximation","0",$F$1,J$2),'RawData_Aussois - Results Ausso'!B2:B2386)))</f>
        <v>33</v>
      </c>
      <c r="L3" s="24">
        <f>INDEX('RawData_Aussois - Results Ausso'!$M2:$M2386,ROW(LOOKUP(CONCATENATE($A3,"innerApproximation","0",$L$1,L$2),'RawData_Aussois - Results Ausso'!B2:B2386)))</f>
        <v>0.044285</v>
      </c>
      <c r="M3" t="s" s="13">
        <f>INDEX('RawData_Aussois - Results Ausso'!$H2:$H2386,ROW(LOOKUP(CONCATENATE($A3,"innerApproximation","0",$L$1,L$2),'RawData_Aussois - Results Ausso'!B2:B2386)))</f>
        <v>33</v>
      </c>
      <c r="N3" s="24">
        <f>INDEX('RawData_Aussois - Results Ausso'!$M2:$M2386,ROW(LOOKUP(CONCATENATE($A3,"innerApproximation","0",$L$1,N$2),'RawData_Aussois - Results Ausso'!B2:B2386)))</f>
        <v>0.044266</v>
      </c>
      <c r="O3" t="s" s="13">
        <f>INDEX('RawData_Aussois - Results Ausso'!$H2:$H2386,ROW(LOOKUP(CONCATENATE($A3,"innerApproximation","0",$L$1,N$2),'RawData_Aussois - Results Ausso'!B2:B2386)))</f>
        <v>33</v>
      </c>
      <c r="P3" s="24">
        <f>INDEX('RawData_Aussois - Results Ausso'!$M2:$M2386,ROW(LOOKUP(CONCATENATE($A3,"innerApproximation","0",$L$1,P$2),'RawData_Aussois - Results Ausso'!B2:B2386)))</f>
        <v>0.0443207</v>
      </c>
      <c r="Q3" t="s" s="13">
        <f>INDEX('RawData_Aussois - Results Ausso'!$H2:$H2386,ROW(LOOKUP(CONCATENATE($A3,"innerApproximation","0",$L$1,P$2),'RawData_Aussois - Results Ausso'!B2:B2386)))</f>
        <v>33</v>
      </c>
      <c r="R3" s="24">
        <f>INDEX('RawData_Aussois - Results Ausso'!$M2:$M2386,ROW(LOOKUP(CONCATENATE($A3,"innerApproximation","0",$R$1,R$2),'RawData_Aussois - Results Ausso'!B2:B2386)))</f>
        <v>0.0439418</v>
      </c>
      <c r="S3" t="s" s="13">
        <f>INDEX('RawData_Aussois - Results Ausso'!$H2:$H2386,ROW(LOOKUP(CONCATENATE($A3,"innerApproximation","0",$R$1,R$2),'RawData_Aussois - Results Ausso'!B2:B2386)))</f>
        <v>33</v>
      </c>
      <c r="T3" s="24">
        <f>INDEX('RawData_Aussois - Results Ausso'!$M2:$M2386,ROW(LOOKUP(CONCATENATE($A3,"innerApproximation","0",$R$1,T$2),'RawData_Aussois - Results Ausso'!B2:B2386)))</f>
        <v>0.0442905</v>
      </c>
      <c r="U3" t="s" s="13">
        <f>INDEX('RawData_Aussois - Results Ausso'!$H2:$H2386,ROW(LOOKUP(CONCATENATE($A3,"innerApproximation","0",$T$1,T$2),'RawData_Aussois - Results Ausso'!B2:B2386)))</f>
        <v>33</v>
      </c>
      <c r="V3" s="24">
        <f>INDEX('RawData_Aussois - Results Ausso'!$M2:$M2386,ROW(LOOKUP(CONCATENATE($A3,"innerApproximation","0",$R$1,V$2),'RawData_Aussois - Results Ausso'!B2:B2386)))</f>
        <v>0.0443265</v>
      </c>
      <c r="W3" t="s" s="13">
        <f>INDEX('RawData_Aussois - Results Ausso'!$H2:$H2386,ROW(LOOKUP(CONCATENATE($A3,"innerApproximation","0",$V$1,V$2),'RawData_Aussois - Results Ausso'!B2:B2386)))</f>
        <v>33</v>
      </c>
      <c r="X3" s="24">
        <f>INDEX('RawData_Aussois - Results Ausso'!M2:M2386,ROW(LOOKUP(CONCATENATE($A3,X$1,"0--"),'RawData_Aussois - Results Ausso'!B2:B2386)))</f>
        <v>1.66986</v>
      </c>
      <c r="Y3" t="s" s="13">
        <f>INDEX('RawData_Aussois - Results Ausso'!H2:H2386,ROW(LOOKUP(CONCATENATE($A3,X$1,"0--"),'RawData_Aussois - Results Ausso'!B2:B2386)))</f>
        <v>33</v>
      </c>
      <c r="Z3" s="24">
        <f>1-(X3-D3)/D3</f>
        <v>-44.6601653640776</v>
      </c>
      <c r="AA3" s="24">
        <f>INDEX('RawData_Aussois - Results Ausso'!M2:M2386,ROW(LOOKUP(CONCATENATE($A3,AA$1,"0--"),'RawData_Aussois - Results Ausso'!B2:B2386)))</f>
        <v>1800.03</v>
      </c>
      <c r="AB3" t="s" s="13">
        <f>INDEX('RawData_Aussois - Results Ausso'!H2:H2386,ROW(LOOKUP(CONCATENATE($A3,AA$1,"0--"),'RawData_Aussois - Results Ausso'!B2:B2386)))</f>
        <v>63</v>
      </c>
      <c r="AC3" s="24">
        <f>INDEX('RawData_Aussois - Results Ausso'!M2:M2386,ROW(LOOKUP(CONCATENATE($A3,AC$1,"0--"),'RawData_Aussois - Results Ausso'!B2:B2386)))</f>
        <v>0.94626</v>
      </c>
      <c r="AD3" t="s" s="13">
        <f>INDEX('RawData_Aussois - Results Ausso'!H2:H2386,ROW(LOOKUP(CONCATENATE($A3,AC$1,"0--"),'RawData_Aussois - Results Ausso'!B2:B2386)))</f>
        <v>33</v>
      </c>
      <c r="AE3" s="24">
        <v>50.6005961894989</v>
      </c>
      <c r="AF3" t="s" s="59">
        <v>33</v>
      </c>
      <c r="AG3" t="s" s="60">
        <f>LOOKUP("NO_NASH_EQ_FOUND",E3:W3)</f>
        <v>33</v>
      </c>
      <c r="AH3" t="s" s="61">
        <f>CONCATENATE(INDEX(D$1:V$1,MATCH(AI3,D3:V3)),INDEX(D$2:V$2,MATCH(AI3,D3:V3)))</f>
        <v>3574</v>
      </c>
      <c r="AI3" s="62">
        <f>MIN(F3:V3,D3)</f>
        <v>0.0357877</v>
      </c>
      <c r="AJ3" s="63">
        <f>AI3/MAX(F3:V3,D3)</f>
        <v>0.801134061466758</v>
      </c>
    </row>
    <row r="4" ht="20.05" customHeight="1">
      <c r="A4" s="64">
        <v>2</v>
      </c>
      <c r="B4" s="65">
        <f>INDEX('RawData_Aussois - Results Ausso'!D2:D2386,ROW(LOOKUP(CONCATENATE($A4,D$1,"1--"),'RawData_Aussois - Results Ausso'!B2:B2386)))</f>
        <v>3</v>
      </c>
      <c r="C4" t="s" s="19">
        <f>INDEX('RawData_Aussois - Results Ausso'!E2:E2386,ROW(LOOKUP(CONCATENATE($A4,D$1,"1--"),'RawData_Aussois - Results Ausso'!B2:B2386)))</f>
        <v>65</v>
      </c>
      <c r="D4" s="25">
        <f>INDEX('RawData_Aussois - Results Ausso'!M2:M2386,ROW(LOOKUP(CONCATENATE($A4,D$1,"0--"),'RawData_Aussois - Results Ausso'!B2:B2386)))</f>
        <v>0.06991849999999999</v>
      </c>
      <c r="E4" t="s" s="19">
        <f>INDEX('RawData_Aussois - Results Ausso'!H2:H2386,ROW(LOOKUP(CONCATENATE($A4,D$1,"0--"),'RawData_Aussois - Results Ausso'!B2:B2386)))</f>
        <v>33</v>
      </c>
      <c r="F4" s="25">
        <f>INDEX('RawData_Aussois - Results Ausso'!M2:M2386,ROW(LOOKUP(CONCATENATE($A4,"innerApproximation","0",F$1,F$2),'RawData_Aussois - Results Ausso'!B2:B2386)))</f>
        <v>0.154717</v>
      </c>
      <c r="G4" t="s" s="19">
        <f>INDEX('RawData_Aussois - Results Ausso'!$H2:$H2386,ROW(LOOKUP(CONCATENATE($A4,"innerApproximation","0",$F$1,F$2),'RawData_Aussois - Results Ausso'!B2:B2386)))</f>
        <v>33</v>
      </c>
      <c r="H4" s="66">
        <f>INDEX('RawData_Aussois - Results Ausso'!$M2:$M2386,ROW(LOOKUP(CONCATENATE($A4,"innerApproximation","0",$F$1,H$2),'RawData_Aussois - Results Ausso'!B2:B2386)))</f>
        <v>0.0802055</v>
      </c>
      <c r="I4" t="s" s="67">
        <f>INDEX('RawData_Aussois - Results Ausso'!$H2:$H2386,ROW(LOOKUP(CONCATENATE($A4,"innerApproximation","0",$F$1,H$2),'RawData_Aussois - Results Ausso'!B2:B2386)))</f>
        <v>33</v>
      </c>
      <c r="J4" s="25">
        <f>INDEX('RawData_Aussois - Results Ausso'!$M2:$M2386,ROW(LOOKUP(CONCATENATE($A4,"innerApproximation","0",$F$1,J$2),'RawData_Aussois - Results Ausso'!B2:B2386)))</f>
        <v>0.0794706</v>
      </c>
      <c r="K4" t="s" s="19">
        <f>INDEX('RawData_Aussois - Results Ausso'!$H2:$H2386,ROW(LOOKUP(CONCATENATE($A4,"innerApproximation","0",$F$1,J$2),'RawData_Aussois - Results Ausso'!B2:B2386)))</f>
        <v>33</v>
      </c>
      <c r="L4" s="25">
        <f>INDEX('RawData_Aussois - Results Ausso'!$M2:$M2386,ROW(LOOKUP(CONCATENATE($A4,"innerApproximation","0",$L$1,L$2),'RawData_Aussois - Results Ausso'!B2:B2386)))</f>
        <v>0.157472</v>
      </c>
      <c r="M4" t="s" s="19">
        <f>INDEX('RawData_Aussois - Results Ausso'!$H2:$H2386,ROW(LOOKUP(CONCATENATE($A4,"innerApproximation","0",$L$1,L$2),'RawData_Aussois - Results Ausso'!B2:B2386)))</f>
        <v>33</v>
      </c>
      <c r="N4" s="25">
        <f>INDEX('RawData_Aussois - Results Ausso'!$M2:$M2386,ROW(LOOKUP(CONCATENATE($A4,"innerApproximation","0",$L$1,N$2),'RawData_Aussois - Results Ausso'!B2:B2386)))</f>
        <v>0.0808692</v>
      </c>
      <c r="O4" t="s" s="19">
        <f>INDEX('RawData_Aussois - Results Ausso'!$H2:$H2386,ROW(LOOKUP(CONCATENATE($A4,"innerApproximation","0",$L$1,N$2),'RawData_Aussois - Results Ausso'!B2:B2386)))</f>
        <v>33</v>
      </c>
      <c r="P4" s="25">
        <f>INDEX('RawData_Aussois - Results Ausso'!$M2:$M2386,ROW(LOOKUP(CONCATENATE($A4,"innerApproximation","0",$L$1,P$2),'RawData_Aussois - Results Ausso'!B2:B2386)))</f>
        <v>0.07949340000000001</v>
      </c>
      <c r="Q4" t="s" s="19">
        <f>INDEX('RawData_Aussois - Results Ausso'!$H2:$H2386,ROW(LOOKUP(CONCATENATE($A4,"innerApproximation","0",$L$1,P$2),'RawData_Aussois - Results Ausso'!B2:B2386)))</f>
        <v>33</v>
      </c>
      <c r="R4" s="25">
        <f>INDEX('RawData_Aussois - Results Ausso'!$M2:$M2386,ROW(LOOKUP(CONCATENATE($A4,"innerApproximation","0",$R$1,R$2),'RawData_Aussois - Results Ausso'!B2:B2386)))</f>
        <v>0.157968</v>
      </c>
      <c r="S4" t="s" s="19">
        <f>INDEX('RawData_Aussois - Results Ausso'!$H2:$H2386,ROW(LOOKUP(CONCATENATE($A4,"innerApproximation","0",$R$1,R$2),'RawData_Aussois - Results Ausso'!B2:B2386)))</f>
        <v>33</v>
      </c>
      <c r="T4" s="25">
        <f>INDEX('RawData_Aussois - Results Ausso'!$M2:$M2386,ROW(LOOKUP(CONCATENATE($A4,"innerApproximation","0",$R$1,T$2),'RawData_Aussois - Results Ausso'!B2:B2386)))</f>
        <v>0.0800655</v>
      </c>
      <c r="U4" t="s" s="19">
        <f>INDEX('RawData_Aussois - Results Ausso'!$H2:$H2386,ROW(LOOKUP(CONCATENATE($A4,"innerApproximation","0",$T$1,T$2),'RawData_Aussois - Results Ausso'!B2:B2386)))</f>
        <v>33</v>
      </c>
      <c r="V4" s="25">
        <f>INDEX('RawData_Aussois - Results Ausso'!$M2:$M2386,ROW(LOOKUP(CONCATENATE($A4,"innerApproximation","0",$R$1,V$2),'RawData_Aussois - Results Ausso'!B2:B2386)))</f>
        <v>0.0796921</v>
      </c>
      <c r="W4" t="s" s="19">
        <f>INDEX('RawData_Aussois - Results Ausso'!$H2:$H2386,ROW(LOOKUP(CONCATENATE($A4,"innerApproximation","0",$V$1,V$2),'RawData_Aussois - Results Ausso'!B2:B2386)))</f>
        <v>33</v>
      </c>
      <c r="X4" s="25">
        <f>INDEX('RawData_Aussois - Results Ausso'!M2:M2386,ROW(LOOKUP(CONCATENATE($A4,X$1,"0--"),'RawData_Aussois - Results Ausso'!B2:B2386)))</f>
        <v>0.446309</v>
      </c>
      <c r="Y4" t="s" s="19">
        <f>INDEX('RawData_Aussois - Results Ausso'!H2:H2386,ROW(LOOKUP(CONCATENATE($A4,X$1,"0--"),'RawData_Aussois - Results Ausso'!B2:B2386)))</f>
        <v>80</v>
      </c>
      <c r="Z4" s="25">
        <f>1-(X4-D4)/D4</f>
        <v>-4.38327481281778</v>
      </c>
      <c r="AA4" s="25">
        <f>INDEX('RawData_Aussois - Results Ausso'!M2:M2386,ROW(LOOKUP(CONCATENATE($A4,AA$1,"0--"),'RawData_Aussois - Results Ausso'!B2:B2386)))</f>
        <v>0.425632</v>
      </c>
      <c r="AB4" t="s" s="19">
        <f>INDEX('RawData_Aussois - Results Ausso'!H2:H2386,ROW(LOOKUP(CONCATENATE($A4,AA$1,"0--"),'RawData_Aussois - Results Ausso'!B2:B2386)))</f>
        <v>80</v>
      </c>
      <c r="AC4" s="25">
        <f>INDEX('RawData_Aussois - Results Ausso'!M2:M2386,ROW(LOOKUP(CONCATENATE($A4,AC$1,"0--"),'RawData_Aussois - Results Ausso'!B2:B2386)))</f>
        <v>0.387282</v>
      </c>
      <c r="AD4" t="s" s="19">
        <f>INDEX('RawData_Aussois - Results Ausso'!H2:H2386,ROW(LOOKUP(CONCATENATE($A4,AC$1,"0--"),'RawData_Aussois - Results Ausso'!B2:B2386)))</f>
        <v>80</v>
      </c>
      <c r="AE4" s="25">
        <v>1800</v>
      </c>
      <c r="AF4" t="s" s="68">
        <v>63</v>
      </c>
      <c r="AG4" t="s" s="69">
        <f>LOOKUP("NO_NASH_EQ_FOUND",E4:W4)</f>
        <v>33</v>
      </c>
      <c r="AH4" t="s" s="70">
        <f>CONCATENATE(INDEX(D$1:V$1,MATCH(AI4,D4:V4)),INDEX(D$2:V$2,MATCH(AI4,D4:V4)))</f>
        <v>3574</v>
      </c>
      <c r="AI4" s="71">
        <f>MIN(F4:V4,D4)</f>
        <v>0.06991849999999999</v>
      </c>
      <c r="AJ4" s="72">
        <f>AI4/MAX(F4:V4,D4)</f>
        <v>0.442611794793882</v>
      </c>
    </row>
    <row r="5" ht="20.05" customHeight="1">
      <c r="A5" s="64">
        <v>3</v>
      </c>
      <c r="B5" s="65">
        <f>INDEX('RawData_Aussois - Results Ausso'!D2:D2386,ROW(LOOKUP(CONCATENATE($A5,D$1,"1--"),'RawData_Aussois - Results Ausso'!B2:B2386)))</f>
        <v>3</v>
      </c>
      <c r="C5" t="s" s="19">
        <f>INDEX('RawData_Aussois - Results Ausso'!E2:E2386,ROW(LOOKUP(CONCATENATE($A5,D$1,"1--"),'RawData_Aussois - Results Ausso'!B2:B2386)))</f>
        <v>34</v>
      </c>
      <c r="D5" s="25">
        <f>INDEX('RawData_Aussois - Results Ausso'!M2:M2386,ROW(LOOKUP(CONCATENATE($A5,D$1,"0--"),'RawData_Aussois - Results Ausso'!B2:B2386)))</f>
        <v>0.052159</v>
      </c>
      <c r="E5" t="s" s="19">
        <f>INDEX('RawData_Aussois - Results Ausso'!H2:H2386,ROW(LOOKUP(CONCATENATE($A5,D$1,"0--"),'RawData_Aussois - Results Ausso'!B2:B2386)))</f>
        <v>33</v>
      </c>
      <c r="F5" s="25">
        <f>INDEX('RawData_Aussois - Results Ausso'!M2:M2386,ROW(LOOKUP(CONCATENATE($A5,"innerApproximation","0",F$1,F$2),'RawData_Aussois - Results Ausso'!B2:B2386)))</f>
        <v>0.125963</v>
      </c>
      <c r="G5" t="s" s="19">
        <f>INDEX('RawData_Aussois - Results Ausso'!$H2:$H2386,ROW(LOOKUP(CONCATENATE($A5,"innerApproximation","0",$F$1,F$2),'RawData_Aussois - Results Ausso'!B2:B2386)))</f>
        <v>33</v>
      </c>
      <c r="H5" s="66">
        <f>INDEX('RawData_Aussois - Results Ausso'!$M2:$M2386,ROW(LOOKUP(CONCATENATE($A5,"innerApproximation","0",$F$1,H$2),'RawData_Aussois - Results Ausso'!B2:B2386)))</f>
        <v>0.0628812</v>
      </c>
      <c r="I5" t="s" s="67">
        <f>INDEX('RawData_Aussois - Results Ausso'!$H2:$H2386,ROW(LOOKUP(CONCATENATE($A5,"innerApproximation","0",$F$1,H$2),'RawData_Aussois - Results Ausso'!B2:B2386)))</f>
        <v>33</v>
      </c>
      <c r="J5" s="25">
        <f>INDEX('RawData_Aussois - Results Ausso'!$M2:$M2386,ROW(LOOKUP(CONCATENATE($A5,"innerApproximation","0",$F$1,J$2),'RawData_Aussois - Results Ausso'!B2:B2386)))</f>
        <v>0.06284090000000001</v>
      </c>
      <c r="K5" t="s" s="19">
        <f>INDEX('RawData_Aussois - Results Ausso'!$H2:$H2386,ROW(LOOKUP(CONCATENATE($A5,"innerApproximation","0",$F$1,J$2),'RawData_Aussois - Results Ausso'!B2:B2386)))</f>
        <v>33</v>
      </c>
      <c r="L5" s="25">
        <f>INDEX('RawData_Aussois - Results Ausso'!$M2:$M2386,ROW(LOOKUP(CONCATENATE($A5,"innerApproximation","0",$L$1,L$2),'RawData_Aussois - Results Ausso'!B2:B2386)))</f>
        <v>0.12707</v>
      </c>
      <c r="M5" t="s" s="19">
        <f>INDEX('RawData_Aussois - Results Ausso'!$H2:$H2386,ROW(LOOKUP(CONCATENATE($A5,"innerApproximation","0",$L$1,L$2),'RawData_Aussois - Results Ausso'!B2:B2386)))</f>
        <v>33</v>
      </c>
      <c r="N5" s="25">
        <f>INDEX('RawData_Aussois - Results Ausso'!$M2:$M2386,ROW(LOOKUP(CONCATENATE($A5,"innerApproximation","0",$L$1,N$2),'RawData_Aussois - Results Ausso'!B2:B2386)))</f>
        <v>0.0630435</v>
      </c>
      <c r="O5" t="s" s="19">
        <f>INDEX('RawData_Aussois - Results Ausso'!$H2:$H2386,ROW(LOOKUP(CONCATENATE($A5,"innerApproximation","0",$L$1,N$2),'RawData_Aussois - Results Ausso'!B2:B2386)))</f>
        <v>33</v>
      </c>
      <c r="P5" s="25">
        <f>INDEX('RawData_Aussois - Results Ausso'!$M2:$M2386,ROW(LOOKUP(CONCATENATE($A5,"innerApproximation","0",$L$1,P$2),'RawData_Aussois - Results Ausso'!B2:B2386)))</f>
        <v>0.0629176</v>
      </c>
      <c r="Q5" t="s" s="19">
        <f>INDEX('RawData_Aussois - Results Ausso'!$H2:$H2386,ROW(LOOKUP(CONCATENATE($A5,"innerApproximation","0",$L$1,P$2),'RawData_Aussois - Results Ausso'!B2:B2386)))</f>
        <v>33</v>
      </c>
      <c r="R5" s="25">
        <f>INDEX('RawData_Aussois - Results Ausso'!$M2:$M2386,ROW(LOOKUP(CONCATENATE($A5,"innerApproximation","0",$R$1,R$2),'RawData_Aussois - Results Ausso'!B2:B2386)))</f>
        <v>0.126327</v>
      </c>
      <c r="S5" t="s" s="19">
        <f>INDEX('RawData_Aussois - Results Ausso'!$H2:$H2386,ROW(LOOKUP(CONCATENATE($A5,"innerApproximation","0",$R$1,R$2),'RawData_Aussois - Results Ausso'!B2:B2386)))</f>
        <v>33</v>
      </c>
      <c r="T5" s="25">
        <f>INDEX('RawData_Aussois - Results Ausso'!$M2:$M2386,ROW(LOOKUP(CONCATENATE($A5,"innerApproximation","0",$R$1,T$2),'RawData_Aussois - Results Ausso'!B2:B2386)))</f>
        <v>0.0630767</v>
      </c>
      <c r="U5" t="s" s="19">
        <f>INDEX('RawData_Aussois - Results Ausso'!$H2:$H2386,ROW(LOOKUP(CONCATENATE($A5,"innerApproximation","0",$T$1,T$2),'RawData_Aussois - Results Ausso'!B2:B2386)))</f>
        <v>33</v>
      </c>
      <c r="V5" s="25">
        <f>INDEX('RawData_Aussois - Results Ausso'!$M2:$M2386,ROW(LOOKUP(CONCATENATE($A5,"innerApproximation","0",$R$1,V$2),'RawData_Aussois - Results Ausso'!B2:B2386)))</f>
        <v>0.0631451</v>
      </c>
      <c r="W5" t="s" s="19">
        <f>INDEX('RawData_Aussois - Results Ausso'!$H2:$H2386,ROW(LOOKUP(CONCATENATE($A5,"innerApproximation","0",$V$1,V$2),'RawData_Aussois - Results Ausso'!B2:B2386)))</f>
        <v>33</v>
      </c>
      <c r="X5" s="25">
        <f>INDEX('RawData_Aussois - Results Ausso'!M2:M2386,ROW(LOOKUP(CONCATENATE($A5,X$1,"0--"),'RawData_Aussois - Results Ausso'!B2:B2386)))</f>
        <v>2.0326</v>
      </c>
      <c r="Y5" t="s" s="19">
        <f>INDEX('RawData_Aussois - Results Ausso'!H2:H2386,ROW(LOOKUP(CONCATENATE($A5,X$1,"0--"),'RawData_Aussois - Results Ausso'!B2:B2386)))</f>
        <v>80</v>
      </c>
      <c r="Z5" s="25">
        <f>1-(X5-D5)/D5</f>
        <v>-36.9693053931249</v>
      </c>
      <c r="AA5" s="25">
        <f>INDEX('RawData_Aussois - Results Ausso'!M2:M2386,ROW(LOOKUP(CONCATENATE($A5,AA$1,"0--"),'RawData_Aussois - Results Ausso'!B2:B2386)))</f>
        <v>3.7298</v>
      </c>
      <c r="AB5" t="s" s="19">
        <f>INDEX('RawData_Aussois - Results Ausso'!H2:H2386,ROW(LOOKUP(CONCATENATE($A5,AA$1,"0--"),'RawData_Aussois - Results Ausso'!B2:B2386)))</f>
        <v>80</v>
      </c>
      <c r="AC5" s="25">
        <f>INDEX('RawData_Aussois - Results Ausso'!M2:M2386,ROW(LOOKUP(CONCATENATE($A5,AC$1,"0--"),'RawData_Aussois - Results Ausso'!B2:B2386)))</f>
        <v>1.92402</v>
      </c>
      <c r="AD5" t="s" s="19">
        <f>INDEX('RawData_Aussois - Results Ausso'!H2:H2386,ROW(LOOKUP(CONCATENATE($A5,AC$1,"0--"),'RawData_Aussois - Results Ausso'!B2:B2386)))</f>
        <v>33</v>
      </c>
      <c r="AE5" s="25">
        <v>1800</v>
      </c>
      <c r="AF5" t="s" s="68">
        <v>63</v>
      </c>
      <c r="AG5" t="s" s="69">
        <f>LOOKUP("NO_NASH_EQ_FOUND",E5:W5)</f>
        <v>33</v>
      </c>
      <c r="AH5" t="s" s="70">
        <f>CONCATENATE(INDEX(D$1:V$1,MATCH(AI5,D5:V5)),INDEX(D$2:V$2,MATCH(AI5,D5:V5)))</f>
        <v>3574</v>
      </c>
      <c r="AI5" s="71">
        <f>MIN(F5:V5,D5)</f>
        <v>0.052159</v>
      </c>
      <c r="AJ5" s="72">
        <f>AI5/MAX(F5:V5,D5)</f>
        <v>0.410474541591249</v>
      </c>
    </row>
    <row r="6" ht="20.05" customHeight="1">
      <c r="A6" s="64">
        <v>4</v>
      </c>
      <c r="B6" s="65">
        <f>INDEX('RawData_Aussois - Results Ausso'!D2:D2386,ROW(LOOKUP(CONCATENATE($A6,D$1,"1--"),'RawData_Aussois - Results Ausso'!B2:B2386)))</f>
        <v>3</v>
      </c>
      <c r="C6" t="s" s="19">
        <f>INDEX('RawData_Aussois - Results Ausso'!E2:E2386,ROW(LOOKUP(CONCATENATE($A6,D$1,"1--"),'RawData_Aussois - Results Ausso'!B2:B2386)))</f>
        <v>101</v>
      </c>
      <c r="D6" s="25">
        <f>INDEX('RawData_Aussois - Results Ausso'!M2:M2386,ROW(LOOKUP(CONCATENATE($A6,D$1,"0--"),'RawData_Aussois - Results Ausso'!B2:B2386)))</f>
        <v>0.0403628</v>
      </c>
      <c r="E6" t="s" s="19">
        <f>INDEX('RawData_Aussois - Results Ausso'!H2:H2386,ROW(LOOKUP(CONCATENATE($A6,D$1,"0--"),'RawData_Aussois - Results Ausso'!B2:B2386)))</f>
        <v>33</v>
      </c>
      <c r="F6" s="25">
        <f>INDEX('RawData_Aussois - Results Ausso'!M2:M2386,ROW(LOOKUP(CONCATENATE($A6,"innerApproximation","0",F$1,F$2),'RawData_Aussois - Results Ausso'!B2:B2386)))</f>
        <v>0.0981358</v>
      </c>
      <c r="G6" t="s" s="19">
        <f>INDEX('RawData_Aussois - Results Ausso'!$H2:$H2386,ROW(LOOKUP(CONCATENATE($A6,"innerApproximation","0",$F$1,F$2),'RawData_Aussois - Results Ausso'!B2:B2386)))</f>
        <v>33</v>
      </c>
      <c r="H6" s="66">
        <f>INDEX('RawData_Aussois - Results Ausso'!$M2:$M2386,ROW(LOOKUP(CONCATENATE($A6,"innerApproximation","0",$F$1,H$2),'RawData_Aussois - Results Ausso'!B2:B2386)))</f>
        <v>0.0506745</v>
      </c>
      <c r="I6" t="s" s="67">
        <f>INDEX('RawData_Aussois - Results Ausso'!$H2:$H2386,ROW(LOOKUP(CONCATENATE($A6,"innerApproximation","0",$F$1,H$2),'RawData_Aussois - Results Ausso'!B2:B2386)))</f>
        <v>33</v>
      </c>
      <c r="J6" s="25">
        <f>INDEX('RawData_Aussois - Results Ausso'!$M2:$M2386,ROW(LOOKUP(CONCATENATE($A6,"innerApproximation","0",$F$1,J$2),'RawData_Aussois - Results Ausso'!B2:B2386)))</f>
        <v>0.0504886</v>
      </c>
      <c r="K6" t="s" s="19">
        <f>INDEX('RawData_Aussois - Results Ausso'!$H2:$H2386,ROW(LOOKUP(CONCATENATE($A6,"innerApproximation","0",$F$1,J$2),'RawData_Aussois - Results Ausso'!B2:B2386)))</f>
        <v>33</v>
      </c>
      <c r="L6" s="25">
        <f>INDEX('RawData_Aussois - Results Ausso'!$M2:$M2386,ROW(LOOKUP(CONCATENATE($A6,"innerApproximation","0",$L$1,L$2),'RawData_Aussois - Results Ausso'!B2:B2386)))</f>
        <v>0.10059</v>
      </c>
      <c r="M6" t="s" s="19">
        <f>INDEX('RawData_Aussois - Results Ausso'!$H2:$H2386,ROW(LOOKUP(CONCATENATE($A6,"innerApproximation","0",$L$1,L$2),'RawData_Aussois - Results Ausso'!B2:B2386)))</f>
        <v>33</v>
      </c>
      <c r="N6" s="25">
        <f>INDEX('RawData_Aussois - Results Ausso'!$M2:$M2386,ROW(LOOKUP(CONCATENATE($A6,"innerApproximation","0",$L$1,N$2),'RawData_Aussois - Results Ausso'!B2:B2386)))</f>
        <v>0.0497555</v>
      </c>
      <c r="O6" t="s" s="19">
        <f>INDEX('RawData_Aussois - Results Ausso'!$H2:$H2386,ROW(LOOKUP(CONCATENATE($A6,"innerApproximation","0",$L$1,N$2),'RawData_Aussois - Results Ausso'!B2:B2386)))</f>
        <v>33</v>
      </c>
      <c r="P6" s="25">
        <f>INDEX('RawData_Aussois - Results Ausso'!$M2:$M2386,ROW(LOOKUP(CONCATENATE($A6,"innerApproximation","0",$L$1,P$2),'RawData_Aussois - Results Ausso'!B2:B2386)))</f>
        <v>0.0501925</v>
      </c>
      <c r="Q6" t="s" s="19">
        <f>INDEX('RawData_Aussois - Results Ausso'!$H2:$H2386,ROW(LOOKUP(CONCATENATE($A6,"innerApproximation","0",$L$1,P$2),'RawData_Aussois - Results Ausso'!B2:B2386)))</f>
        <v>33</v>
      </c>
      <c r="R6" s="25">
        <f>INDEX('RawData_Aussois - Results Ausso'!$M2:$M2386,ROW(LOOKUP(CONCATENATE($A6,"innerApproximation","0",$R$1,R$2),'RawData_Aussois - Results Ausso'!B2:B2386)))</f>
        <v>0.09938520000000001</v>
      </c>
      <c r="S6" t="s" s="19">
        <f>INDEX('RawData_Aussois - Results Ausso'!$H2:$H2386,ROW(LOOKUP(CONCATENATE($A6,"innerApproximation","0",$R$1,R$2),'RawData_Aussois - Results Ausso'!B2:B2386)))</f>
        <v>33</v>
      </c>
      <c r="T6" s="25">
        <f>INDEX('RawData_Aussois - Results Ausso'!$M2:$M2386,ROW(LOOKUP(CONCATENATE($A6,"innerApproximation","0",$R$1,T$2),'RawData_Aussois - Results Ausso'!B2:B2386)))</f>
        <v>0.0507058</v>
      </c>
      <c r="U6" t="s" s="19">
        <f>INDEX('RawData_Aussois - Results Ausso'!$H2:$H2386,ROW(LOOKUP(CONCATENATE($A6,"innerApproximation","0",$T$1,T$2),'RawData_Aussois - Results Ausso'!B2:B2386)))</f>
        <v>33</v>
      </c>
      <c r="V6" s="25">
        <f>INDEX('RawData_Aussois - Results Ausso'!$M2:$M2386,ROW(LOOKUP(CONCATENATE($A6,"innerApproximation","0",$R$1,V$2),'RawData_Aussois - Results Ausso'!B2:B2386)))</f>
        <v>0.0507177</v>
      </c>
      <c r="W6" t="s" s="19">
        <f>INDEX('RawData_Aussois - Results Ausso'!$H2:$H2386,ROW(LOOKUP(CONCATENATE($A6,"innerApproximation","0",$V$1,V$2),'RawData_Aussois - Results Ausso'!B2:B2386)))</f>
        <v>33</v>
      </c>
      <c r="X6" s="25">
        <f>INDEX('RawData_Aussois - Results Ausso'!M2:M2386,ROW(LOOKUP(CONCATENATE($A6,X$1,"0--"),'RawData_Aussois - Results Ausso'!B2:B2386)))</f>
        <v>5.38268</v>
      </c>
      <c r="Y6" t="s" s="19">
        <f>INDEX('RawData_Aussois - Results Ausso'!H2:H2386,ROW(LOOKUP(CONCATENATE($A6,X$1,"0--"),'RawData_Aussois - Results Ausso'!B2:B2386)))</f>
        <v>80</v>
      </c>
      <c r="Z6" s="25">
        <f>1-(X6-D6)/D6</f>
        <v>-131.357447947120</v>
      </c>
      <c r="AA6" s="25">
        <f>INDEX('RawData_Aussois - Results Ausso'!M2:M2386,ROW(LOOKUP(CONCATENATE($A6,AA$1,"0--"),'RawData_Aussois - Results Ausso'!B2:B2386)))</f>
        <v>5.2461</v>
      </c>
      <c r="AB6" t="s" s="19">
        <f>INDEX('RawData_Aussois - Results Ausso'!H2:H2386,ROW(LOOKUP(CONCATENATE($A6,AA$1,"0--"),'RawData_Aussois - Results Ausso'!B2:B2386)))</f>
        <v>80</v>
      </c>
      <c r="AC6" s="25">
        <f>INDEX('RawData_Aussois - Results Ausso'!M2:M2386,ROW(LOOKUP(CONCATENATE($A6,AC$1,"0--"),'RawData_Aussois - Results Ausso'!B2:B2386)))</f>
        <v>5.11186</v>
      </c>
      <c r="AD6" t="s" s="19">
        <f>INDEX('RawData_Aussois - Results Ausso'!H2:H2386,ROW(LOOKUP(CONCATENATE($A6,AC$1,"0--"),'RawData_Aussois - Results Ausso'!B2:B2386)))</f>
        <v>80</v>
      </c>
      <c r="AE6" s="25">
        <v>48.1098337173462</v>
      </c>
      <c r="AF6" t="s" s="68">
        <v>33</v>
      </c>
      <c r="AG6" t="s" s="69">
        <f>LOOKUP("NO_NASH_EQ_FOUND",E6:W6)</f>
        <v>33</v>
      </c>
      <c r="AH6" t="s" s="70">
        <f>CONCATENATE(INDEX(D$1:V$1,MATCH(AI6,D6:V6)),INDEX(D$2:V$2,MATCH(AI6,D6:V6)))</f>
        <v>3574</v>
      </c>
      <c r="AI6" s="71">
        <f>MIN(F6:V6,D6)</f>
        <v>0.0403628</v>
      </c>
      <c r="AJ6" s="72">
        <f>AI6/MAX(F6:V6,D6)</f>
        <v>0.401260562680187</v>
      </c>
    </row>
    <row r="7" ht="20.05" customHeight="1">
      <c r="A7" s="64">
        <v>5</v>
      </c>
      <c r="B7" s="65">
        <f>INDEX('RawData_Aussois - Results Ausso'!D2:D2386,ROW(LOOKUP(CONCATENATE($A7,D$1,"1--"),'RawData_Aussois - Results Ausso'!B2:B2386)))</f>
        <v>3</v>
      </c>
      <c r="C7" t="s" s="19">
        <f>INDEX('RawData_Aussois - Results Ausso'!E2:E2386,ROW(LOOKUP(CONCATENATE($A7,D$1,"1--"),'RawData_Aussois - Results Ausso'!B2:B2386)))</f>
        <v>119</v>
      </c>
      <c r="D7" s="25">
        <f>INDEX('RawData_Aussois - Results Ausso'!M2:M2386,ROW(LOOKUP(CONCATENATE($A7,D$1,"0--"),'RawData_Aussois - Results Ausso'!B2:B2386)))</f>
        <v>0.332734</v>
      </c>
      <c r="E7" t="s" s="19">
        <f>INDEX('RawData_Aussois - Results Ausso'!H2:H2386,ROW(LOOKUP(CONCATENATE($A7,D$1,"0--"),'RawData_Aussois - Results Ausso'!B2:B2386)))</f>
        <v>80</v>
      </c>
      <c r="F7" s="25">
        <f>INDEX('RawData_Aussois - Results Ausso'!M2:M2386,ROW(LOOKUP(CONCATENATE($A7,"innerApproximation","0",F$1,F$2),'RawData_Aussois - Results Ausso'!B2:B2386)))</f>
        <v>0.0375659</v>
      </c>
      <c r="G7" t="s" s="19">
        <f>INDEX('RawData_Aussois - Results Ausso'!$H2:$H2386,ROW(LOOKUP(CONCATENATE($A7,"innerApproximation","0",$F$1,F$2),'RawData_Aussois - Results Ausso'!B2:B2386)))</f>
        <v>80</v>
      </c>
      <c r="H7" s="66">
        <f>INDEX('RawData_Aussois - Results Ausso'!$M2:$M2386,ROW(LOOKUP(CONCATENATE($A7,"innerApproximation","0",$F$1,H$2),'RawData_Aussois - Results Ausso'!B2:B2386)))</f>
        <v>0.0379969</v>
      </c>
      <c r="I7" t="s" s="67">
        <f>INDEX('RawData_Aussois - Results Ausso'!$H2:$H2386,ROW(LOOKUP(CONCATENATE($A7,"innerApproximation","0",$F$1,H$2),'RawData_Aussois - Results Ausso'!B2:B2386)))</f>
        <v>80</v>
      </c>
      <c r="J7" s="25">
        <f>INDEX('RawData_Aussois - Results Ausso'!$M2:$M2386,ROW(LOOKUP(CONCATENATE($A7,"innerApproximation","0",$F$1,J$2),'RawData_Aussois - Results Ausso'!B2:B2386)))</f>
        <v>0.0388529</v>
      </c>
      <c r="K7" t="s" s="19">
        <f>INDEX('RawData_Aussois - Results Ausso'!$H2:$H2386,ROW(LOOKUP(CONCATENATE($A7,"innerApproximation","0",$F$1,J$2),'RawData_Aussois - Results Ausso'!B2:B2386)))</f>
        <v>80</v>
      </c>
      <c r="L7" s="25">
        <f>INDEX('RawData_Aussois - Results Ausso'!$M2:$M2386,ROW(LOOKUP(CONCATENATE($A7,"innerApproximation","0",$L$1,L$2),'RawData_Aussois - Results Ausso'!B2:B2386)))</f>
        <v>0.038089</v>
      </c>
      <c r="M7" t="s" s="19">
        <f>INDEX('RawData_Aussois - Results Ausso'!$H2:$H2386,ROW(LOOKUP(CONCATENATE($A7,"innerApproximation","0",$L$1,L$2),'RawData_Aussois - Results Ausso'!B2:B2386)))</f>
        <v>80</v>
      </c>
      <c r="N7" s="25">
        <f>INDEX('RawData_Aussois - Results Ausso'!$M2:$M2386,ROW(LOOKUP(CONCATENATE($A7,"innerApproximation","0",$L$1,N$2),'RawData_Aussois - Results Ausso'!B2:B2386)))</f>
        <v>0.0386584</v>
      </c>
      <c r="O7" t="s" s="19">
        <f>INDEX('RawData_Aussois - Results Ausso'!$H2:$H2386,ROW(LOOKUP(CONCATENATE($A7,"innerApproximation","0",$L$1,N$2),'RawData_Aussois - Results Ausso'!B2:B2386)))</f>
        <v>80</v>
      </c>
      <c r="P7" s="25">
        <f>INDEX('RawData_Aussois - Results Ausso'!$M2:$M2386,ROW(LOOKUP(CONCATENATE($A7,"innerApproximation","0",$L$1,P$2),'RawData_Aussois - Results Ausso'!B2:B2386)))</f>
        <v>0.0383304</v>
      </c>
      <c r="Q7" t="s" s="19">
        <f>INDEX('RawData_Aussois - Results Ausso'!$H2:$H2386,ROW(LOOKUP(CONCATENATE($A7,"innerApproximation","0",$L$1,P$2),'RawData_Aussois - Results Ausso'!B2:B2386)))</f>
        <v>80</v>
      </c>
      <c r="R7" s="25">
        <f>INDEX('RawData_Aussois - Results Ausso'!$M2:$M2386,ROW(LOOKUP(CONCATENATE($A7,"innerApproximation","0",$R$1,R$2),'RawData_Aussois - Results Ausso'!B2:B2386)))</f>
        <v>0.0384752</v>
      </c>
      <c r="S7" t="s" s="19">
        <f>INDEX('RawData_Aussois - Results Ausso'!$H2:$H2386,ROW(LOOKUP(CONCATENATE($A7,"innerApproximation","0",$R$1,R$2),'RawData_Aussois - Results Ausso'!B2:B2386)))</f>
        <v>80</v>
      </c>
      <c r="T7" s="25">
        <f>INDEX('RawData_Aussois - Results Ausso'!$M2:$M2386,ROW(LOOKUP(CONCATENATE($A7,"innerApproximation","0",$R$1,T$2),'RawData_Aussois - Results Ausso'!B2:B2386)))</f>
        <v>0.0389718</v>
      </c>
      <c r="U7" t="s" s="19">
        <f>INDEX('RawData_Aussois - Results Ausso'!$H2:$H2386,ROW(LOOKUP(CONCATENATE($A7,"innerApproximation","0",$T$1,T$2),'RawData_Aussois - Results Ausso'!B2:B2386)))</f>
        <v>80</v>
      </c>
      <c r="V7" s="25">
        <f>INDEX('RawData_Aussois - Results Ausso'!$M2:$M2386,ROW(LOOKUP(CONCATENATE($A7,"innerApproximation","0",$R$1,V$2),'RawData_Aussois - Results Ausso'!B2:B2386)))</f>
        <v>0.0382662</v>
      </c>
      <c r="W7" t="s" s="19">
        <f>INDEX('RawData_Aussois - Results Ausso'!$H2:$H2386,ROW(LOOKUP(CONCATENATE($A7,"innerApproximation","0",$V$1,V$2),'RawData_Aussois - Results Ausso'!B2:B2386)))</f>
        <v>80</v>
      </c>
      <c r="X7" s="25">
        <f>INDEX('RawData_Aussois - Results Ausso'!M2:M2386,ROW(LOOKUP(CONCATENATE($A7,X$1,"0--"),'RawData_Aussois - Results Ausso'!B2:B2386)))</f>
        <v>1800.36</v>
      </c>
      <c r="Y7" t="s" s="19">
        <f>INDEX('RawData_Aussois - Results Ausso'!H2:H2386,ROW(LOOKUP(CONCATENATE($A7,X$1,"0--"),'RawData_Aussois - Results Ausso'!B2:B2386)))</f>
        <v>63</v>
      </c>
      <c r="Z7" s="25">
        <f>1-(X7-D7)/D7</f>
        <v>-5408.808633923790</v>
      </c>
      <c r="AA7" s="25">
        <f>INDEX('RawData_Aussois - Results Ausso'!M2:M2386,ROW(LOOKUP(CONCATENATE($A7,AA$1,"0--"),'RawData_Aussois - Results Ausso'!B2:B2386)))</f>
        <v>1801.05</v>
      </c>
      <c r="AB7" t="s" s="19">
        <f>INDEX('RawData_Aussois - Results Ausso'!H2:H2386,ROW(LOOKUP(CONCATENATE($A7,AA$1,"0--"),'RawData_Aussois - Results Ausso'!B2:B2386)))</f>
        <v>63</v>
      </c>
      <c r="AC7" s="25">
        <f>INDEX('RawData_Aussois - Results Ausso'!M2:M2386,ROW(LOOKUP(CONCATENATE($A7,AC$1,"0--"),'RawData_Aussois - Results Ausso'!B2:B2386)))</f>
        <v>1.6072</v>
      </c>
      <c r="AD7" t="s" s="19">
        <f>INDEX('RawData_Aussois - Results Ausso'!H2:H2386,ROW(LOOKUP(CONCATENATE($A7,AC$1,"0--"),'RawData_Aussois - Results Ausso'!B2:B2386)))</f>
        <v>80</v>
      </c>
      <c r="AE7" s="25">
        <v>6.54183721542358</v>
      </c>
      <c r="AF7" t="s" s="68">
        <v>80</v>
      </c>
      <c r="AG7" t="s" s="69">
        <f>LOOKUP("NO_NASH_EQ_FOUND",E7:W7)</f>
        <v>80</v>
      </c>
      <c r="AH7" t="s" s="70">
        <f>CONCATENATE(INDEX(D$1:V$1,MATCH(AI7,D7:V7)),INDEX(D$2:V$2,MATCH(AI7,D7:V7)))</f>
        <v>3575</v>
      </c>
      <c r="AI7" s="71">
        <f>MIN(F7:V7,D7)</f>
        <v>0.0375659</v>
      </c>
      <c r="AJ7" s="72">
        <f>AI7/MAX(F7:V7,D7)</f>
        <v>0.11290069545042</v>
      </c>
    </row>
    <row r="8" ht="20.05" customHeight="1">
      <c r="A8" s="64">
        <v>6</v>
      </c>
      <c r="B8" s="65">
        <f>INDEX('RawData_Aussois - Results Ausso'!D2:D2386,ROW(LOOKUP(CONCATENATE($A8,D$1,"1--"),'RawData_Aussois - Results Ausso'!B2:B2386)))</f>
        <v>3</v>
      </c>
      <c r="C8" t="s" s="19">
        <f>INDEX('RawData_Aussois - Results Ausso'!E2:E2386,ROW(LOOKUP(CONCATENATE($A8,D$1,"1--"),'RawData_Aussois - Results Ausso'!B2:B2386)))</f>
        <v>136</v>
      </c>
      <c r="D8" s="25">
        <f>INDEX('RawData_Aussois - Results Ausso'!M2:M2386,ROW(LOOKUP(CONCATENATE($A8,D$1,"0--"),'RawData_Aussois - Results Ausso'!B2:B2386)))</f>
        <v>0.0594333</v>
      </c>
      <c r="E8" t="s" s="19">
        <f>INDEX('RawData_Aussois - Results Ausso'!H2:H2386,ROW(LOOKUP(CONCATENATE($A8,D$1,"0--"),'RawData_Aussois - Results Ausso'!B2:B2386)))</f>
        <v>33</v>
      </c>
      <c r="F8" s="25">
        <f>INDEX('RawData_Aussois - Results Ausso'!M2:M2386,ROW(LOOKUP(CONCATENATE($A8,"innerApproximation","0",F$1,F$2),'RawData_Aussois - Results Ausso'!B2:B2386)))</f>
        <v>0.17674</v>
      </c>
      <c r="G8" t="s" s="19">
        <f>INDEX('RawData_Aussois - Results Ausso'!$H2:$H2386,ROW(LOOKUP(CONCATENATE($A8,"innerApproximation","0",$F$1,F$2),'RawData_Aussois - Results Ausso'!B2:B2386)))</f>
        <v>33</v>
      </c>
      <c r="H8" s="66">
        <f>INDEX('RawData_Aussois - Results Ausso'!$M2:$M2386,ROW(LOOKUP(CONCATENATE($A8,"innerApproximation","0",$F$1,H$2),'RawData_Aussois - Results Ausso'!B2:B2386)))</f>
        <v>0.11175</v>
      </c>
      <c r="I8" t="s" s="67">
        <f>INDEX('RawData_Aussois - Results Ausso'!$H2:$H2386,ROW(LOOKUP(CONCATENATE($A8,"innerApproximation","0",$F$1,H$2),'RawData_Aussois - Results Ausso'!B2:B2386)))</f>
        <v>33</v>
      </c>
      <c r="J8" s="25">
        <f>INDEX('RawData_Aussois - Results Ausso'!$M2:$M2386,ROW(LOOKUP(CONCATENATE($A8,"innerApproximation","0",$F$1,J$2),'RawData_Aussois - Results Ausso'!B2:B2386)))</f>
        <v>0.0694279</v>
      </c>
      <c r="K8" t="s" s="19">
        <f>INDEX('RawData_Aussois - Results Ausso'!$H2:$H2386,ROW(LOOKUP(CONCATENATE($A8,"innerApproximation","0",$F$1,J$2),'RawData_Aussois - Results Ausso'!B2:B2386)))</f>
        <v>33</v>
      </c>
      <c r="L8" s="25">
        <f>INDEX('RawData_Aussois - Results Ausso'!$M2:$M2386,ROW(LOOKUP(CONCATENATE($A8,"innerApproximation","0",$L$1,L$2),'RawData_Aussois - Results Ausso'!B2:B2386)))</f>
        <v>0.178484</v>
      </c>
      <c r="M8" t="s" s="19">
        <f>INDEX('RawData_Aussois - Results Ausso'!$H2:$H2386,ROW(LOOKUP(CONCATENATE($A8,"innerApproximation","0",$L$1,L$2),'RawData_Aussois - Results Ausso'!B2:B2386)))</f>
        <v>33</v>
      </c>
      <c r="N8" s="25">
        <f>INDEX('RawData_Aussois - Results Ausso'!$M2:$M2386,ROW(LOOKUP(CONCATENATE($A8,"innerApproximation","0",$L$1,N$2),'RawData_Aussois - Results Ausso'!B2:B2386)))</f>
        <v>0.112016</v>
      </c>
      <c r="O8" t="s" s="19">
        <f>INDEX('RawData_Aussois - Results Ausso'!$H2:$H2386,ROW(LOOKUP(CONCATENATE($A8,"innerApproximation","0",$L$1,N$2),'RawData_Aussois - Results Ausso'!B2:B2386)))</f>
        <v>33</v>
      </c>
      <c r="P8" s="25">
        <f>INDEX('RawData_Aussois - Results Ausso'!$M2:$M2386,ROW(LOOKUP(CONCATENATE($A8,"innerApproximation","0",$L$1,P$2),'RawData_Aussois - Results Ausso'!B2:B2386)))</f>
        <v>0.0698358</v>
      </c>
      <c r="Q8" t="s" s="19">
        <f>INDEX('RawData_Aussois - Results Ausso'!$H2:$H2386,ROW(LOOKUP(CONCATENATE($A8,"innerApproximation","0",$L$1,P$2),'RawData_Aussois - Results Ausso'!B2:B2386)))</f>
        <v>33</v>
      </c>
      <c r="R8" s="25">
        <f>INDEX('RawData_Aussois - Results Ausso'!$M2:$M2386,ROW(LOOKUP(CONCATENATE($A8,"innerApproximation","0",$R$1,R$2),'RawData_Aussois - Results Ausso'!B2:B2386)))</f>
        <v>0.178502</v>
      </c>
      <c r="S8" t="s" s="19">
        <f>INDEX('RawData_Aussois - Results Ausso'!$H2:$H2386,ROW(LOOKUP(CONCATENATE($A8,"innerApproximation","0",$R$1,R$2),'RawData_Aussois - Results Ausso'!B2:B2386)))</f>
        <v>33</v>
      </c>
      <c r="T8" s="25">
        <f>INDEX('RawData_Aussois - Results Ausso'!$M2:$M2386,ROW(LOOKUP(CONCATENATE($A8,"innerApproximation","0",$R$1,T$2),'RawData_Aussois - Results Ausso'!B2:B2386)))</f>
        <v>0.111094</v>
      </c>
      <c r="U8" t="s" s="19">
        <f>INDEX('RawData_Aussois - Results Ausso'!$H2:$H2386,ROW(LOOKUP(CONCATENATE($A8,"innerApproximation","0",$T$1,T$2),'RawData_Aussois - Results Ausso'!B2:B2386)))</f>
        <v>33</v>
      </c>
      <c r="V8" s="25">
        <f>INDEX('RawData_Aussois - Results Ausso'!$M2:$M2386,ROW(LOOKUP(CONCATENATE($A8,"innerApproximation","0",$R$1,V$2),'RawData_Aussois - Results Ausso'!B2:B2386)))</f>
        <v>0.0690128</v>
      </c>
      <c r="W8" t="s" s="19">
        <f>INDEX('RawData_Aussois - Results Ausso'!$H2:$H2386,ROW(LOOKUP(CONCATENATE($A8,"innerApproximation","0",$V$1,V$2),'RawData_Aussois - Results Ausso'!B2:B2386)))</f>
        <v>33</v>
      </c>
      <c r="X8" s="25">
        <f>INDEX('RawData_Aussois - Results Ausso'!M2:M2386,ROW(LOOKUP(CONCATENATE($A8,X$1,"0--"),'RawData_Aussois - Results Ausso'!B2:B2386)))</f>
        <v>1.69527</v>
      </c>
      <c r="Y8" t="s" s="19">
        <f>INDEX('RawData_Aussois - Results Ausso'!H2:H2386,ROW(LOOKUP(CONCATENATE($A8,X$1,"0--"),'RawData_Aussois - Results Ausso'!B2:B2386)))</f>
        <v>33</v>
      </c>
      <c r="Z8" s="25">
        <f>1-(X8-D8)/D8</f>
        <v>-26.523908314026</v>
      </c>
      <c r="AA8" s="25">
        <f>INDEX('RawData_Aussois - Results Ausso'!M2:M2386,ROW(LOOKUP(CONCATENATE($A8,AA$1,"0--"),'RawData_Aussois - Results Ausso'!B2:B2386)))</f>
        <v>0.670999</v>
      </c>
      <c r="AB8" t="s" s="19">
        <f>INDEX('RawData_Aussois - Results Ausso'!H2:H2386,ROW(LOOKUP(CONCATENATE($A8,AA$1,"0--"),'RawData_Aussois - Results Ausso'!B2:B2386)))</f>
        <v>33</v>
      </c>
      <c r="AC8" s="25">
        <f>INDEX('RawData_Aussois - Results Ausso'!M2:M2386,ROW(LOOKUP(CONCATENATE($A8,AC$1,"0--"),'RawData_Aussois - Results Ausso'!B2:B2386)))</f>
        <v>0.74027</v>
      </c>
      <c r="AD8" t="s" s="19">
        <f>INDEX('RawData_Aussois - Results Ausso'!H2:H2386,ROW(LOOKUP(CONCATENATE($A8,AC$1,"0--"),'RawData_Aussois - Results Ausso'!B2:B2386)))</f>
        <v>33</v>
      </c>
      <c r="AE8" s="25">
        <v>45.324173450470</v>
      </c>
      <c r="AF8" t="s" s="68">
        <v>33</v>
      </c>
      <c r="AG8" t="s" s="69">
        <f>LOOKUP("NO_NASH_EQ_FOUND",E8:W8)</f>
        <v>33</v>
      </c>
      <c r="AH8" t="s" s="70">
        <f>CONCATENATE(INDEX(D$1:V$1,MATCH(AI8,D8:V8)),INDEX(D$2:V$2,MATCH(AI8,D8:V8)))</f>
        <v>3574</v>
      </c>
      <c r="AI8" s="71">
        <f>MIN(F8:V8,D8)</f>
        <v>0.0594333</v>
      </c>
      <c r="AJ8" s="72">
        <f>AI8/MAX(F8:V8,D8)</f>
        <v>0.332955933266854</v>
      </c>
    </row>
    <row r="9" ht="20.05" customHeight="1">
      <c r="A9" s="64">
        <v>7</v>
      </c>
      <c r="B9" s="65">
        <f>INDEX('RawData_Aussois - Results Ausso'!D2:D2386,ROW(LOOKUP(CONCATENATE($A9,D$1,"1--"),'RawData_Aussois - Results Ausso'!B2:B2386)))</f>
        <v>3</v>
      </c>
      <c r="C9" t="s" s="19">
        <f>INDEX('RawData_Aussois - Results Ausso'!E2:E2386,ROW(LOOKUP(CONCATENATE($A9,D$1,"1--"),'RawData_Aussois - Results Ausso'!B2:B2386)))</f>
        <v>34</v>
      </c>
      <c r="D9" s="25">
        <f>INDEX('RawData_Aussois - Results Ausso'!M2:M2386,ROW(LOOKUP(CONCATENATE($A9,D$1,"0--"),'RawData_Aussois - Results Ausso'!B2:B2386)))</f>
        <v>0.0621072</v>
      </c>
      <c r="E9" t="s" s="19">
        <f>INDEX('RawData_Aussois - Results Ausso'!H2:H2386,ROW(LOOKUP(CONCATENATE($A9,D$1,"0--"),'RawData_Aussois - Results Ausso'!B2:B2386)))</f>
        <v>33</v>
      </c>
      <c r="F9" s="25">
        <f>INDEX('RawData_Aussois - Results Ausso'!M2:M2386,ROW(LOOKUP(CONCATENATE($A9,"innerApproximation","0",F$1,F$2),'RawData_Aussois - Results Ausso'!B2:B2386)))</f>
        <v>0.1407</v>
      </c>
      <c r="G9" t="s" s="19">
        <f>INDEX('RawData_Aussois - Results Ausso'!$H2:$H2386,ROW(LOOKUP(CONCATENATE($A9,"innerApproximation","0",$F$1,F$2),'RawData_Aussois - Results Ausso'!B2:B2386)))</f>
        <v>33</v>
      </c>
      <c r="H9" s="66">
        <f>INDEX('RawData_Aussois - Results Ausso'!$M2:$M2386,ROW(LOOKUP(CONCATENATE($A9,"innerApproximation","0",$F$1,H$2),'RawData_Aussois - Results Ausso'!B2:B2386)))</f>
        <v>0.0741835</v>
      </c>
      <c r="I9" t="s" s="67">
        <f>INDEX('RawData_Aussois - Results Ausso'!$H2:$H2386,ROW(LOOKUP(CONCATENATE($A9,"innerApproximation","0",$F$1,H$2),'RawData_Aussois - Results Ausso'!B2:B2386)))</f>
        <v>33</v>
      </c>
      <c r="J9" s="25">
        <f>INDEX('RawData_Aussois - Results Ausso'!$M2:$M2386,ROW(LOOKUP(CONCATENATE($A9,"innerApproximation","0",$F$1,J$2),'RawData_Aussois - Results Ausso'!B2:B2386)))</f>
        <v>0.072837</v>
      </c>
      <c r="K9" t="s" s="19">
        <f>INDEX('RawData_Aussois - Results Ausso'!$H2:$H2386,ROW(LOOKUP(CONCATENATE($A9,"innerApproximation","0",$F$1,J$2),'RawData_Aussois - Results Ausso'!B2:B2386)))</f>
        <v>33</v>
      </c>
      <c r="L9" s="25">
        <f>INDEX('RawData_Aussois - Results Ausso'!$M2:$M2386,ROW(LOOKUP(CONCATENATE($A9,"innerApproximation","0",$L$1,L$2),'RawData_Aussois - Results Ausso'!B2:B2386)))</f>
        <v>0.141766</v>
      </c>
      <c r="M9" t="s" s="19">
        <f>INDEX('RawData_Aussois - Results Ausso'!$H2:$H2386,ROW(LOOKUP(CONCATENATE($A9,"innerApproximation","0",$L$1,L$2),'RawData_Aussois - Results Ausso'!B2:B2386)))</f>
        <v>33</v>
      </c>
      <c r="N9" s="25">
        <f>INDEX('RawData_Aussois - Results Ausso'!$M2:$M2386,ROW(LOOKUP(CONCATENATE($A9,"innerApproximation","0",$L$1,N$2),'RawData_Aussois - Results Ausso'!B2:B2386)))</f>
        <v>0.07282859999999999</v>
      </c>
      <c r="O9" t="s" s="19">
        <f>INDEX('RawData_Aussois - Results Ausso'!$H2:$H2386,ROW(LOOKUP(CONCATENATE($A9,"innerApproximation","0",$L$1,N$2),'RawData_Aussois - Results Ausso'!B2:B2386)))</f>
        <v>33</v>
      </c>
      <c r="P9" s="25">
        <f>INDEX('RawData_Aussois - Results Ausso'!$M2:$M2386,ROW(LOOKUP(CONCATENATE($A9,"innerApproximation","0",$L$1,P$2),'RawData_Aussois - Results Ausso'!B2:B2386)))</f>
        <v>0.072687</v>
      </c>
      <c r="Q9" t="s" s="19">
        <f>INDEX('RawData_Aussois - Results Ausso'!$H2:$H2386,ROW(LOOKUP(CONCATENATE($A9,"innerApproximation","0",$L$1,P$2),'RawData_Aussois - Results Ausso'!B2:B2386)))</f>
        <v>33</v>
      </c>
      <c r="R9" s="25">
        <f>INDEX('RawData_Aussois - Results Ausso'!$M2:$M2386,ROW(LOOKUP(CONCATENATE($A9,"innerApproximation","0",$R$1,R$2),'RawData_Aussois - Results Ausso'!B2:B2386)))</f>
        <v>0.142092</v>
      </c>
      <c r="S9" t="s" s="19">
        <f>INDEX('RawData_Aussois - Results Ausso'!$H2:$H2386,ROW(LOOKUP(CONCATENATE($A9,"innerApproximation","0",$R$1,R$2),'RawData_Aussois - Results Ausso'!B2:B2386)))</f>
        <v>33</v>
      </c>
      <c r="T9" s="25">
        <f>INDEX('RawData_Aussois - Results Ausso'!$M2:$M2386,ROW(LOOKUP(CONCATENATE($A9,"innerApproximation","0",$R$1,T$2),'RawData_Aussois - Results Ausso'!B2:B2386)))</f>
        <v>0.0736656</v>
      </c>
      <c r="U9" t="s" s="19">
        <f>INDEX('RawData_Aussois - Results Ausso'!$H2:$H2386,ROW(LOOKUP(CONCATENATE($A9,"innerApproximation","0",$T$1,T$2),'RawData_Aussois - Results Ausso'!B2:B2386)))</f>
        <v>33</v>
      </c>
      <c r="V9" s="25">
        <f>INDEX('RawData_Aussois - Results Ausso'!$M2:$M2386,ROW(LOOKUP(CONCATENATE($A9,"innerApproximation","0",$R$1,V$2),'RawData_Aussois - Results Ausso'!B2:B2386)))</f>
        <v>0.0723608</v>
      </c>
      <c r="W9" t="s" s="19">
        <f>INDEX('RawData_Aussois - Results Ausso'!$H2:$H2386,ROW(LOOKUP(CONCATENATE($A9,"innerApproximation","0",$V$1,V$2),'RawData_Aussois - Results Ausso'!B2:B2386)))</f>
        <v>33</v>
      </c>
      <c r="X9" s="25">
        <f>INDEX('RawData_Aussois - Results Ausso'!M2:M2386,ROW(LOOKUP(CONCATENATE($A9,X$1,"0--"),'RawData_Aussois - Results Ausso'!B2:B2386)))</f>
        <v>278.315</v>
      </c>
      <c r="Y9" t="s" s="19">
        <f>INDEX('RawData_Aussois - Results Ausso'!H2:H2386,ROW(LOOKUP(CONCATENATE($A9,X$1,"0--"),'RawData_Aussois - Results Ausso'!B2:B2386)))</f>
        <v>80</v>
      </c>
      <c r="Z9" s="25">
        <f>1-(X9-D9)/D9</f>
        <v>-4479.203467552880</v>
      </c>
      <c r="AA9" s="25">
        <f>INDEX('RawData_Aussois - Results Ausso'!M2:M2386,ROW(LOOKUP(CONCATENATE($A9,AA$1,"0--"),'RawData_Aussois - Results Ausso'!B2:B2386)))</f>
        <v>6.99379</v>
      </c>
      <c r="AB9" t="s" s="19">
        <f>INDEX('RawData_Aussois - Results Ausso'!H2:H2386,ROW(LOOKUP(CONCATENATE($A9,AA$1,"0--"),'RawData_Aussois - Results Ausso'!B2:B2386)))</f>
        <v>80</v>
      </c>
      <c r="AC9" s="25">
        <f>INDEX('RawData_Aussois - Results Ausso'!M2:M2386,ROW(LOOKUP(CONCATENATE($A9,AC$1,"0--"),'RawData_Aussois - Results Ausso'!B2:B2386)))</f>
        <v>1800.15</v>
      </c>
      <c r="AD9" t="s" s="19">
        <f>INDEX('RawData_Aussois - Results Ausso'!H2:H2386,ROW(LOOKUP(CONCATENATE($A9,AC$1,"0--"),'RawData_Aussois - Results Ausso'!B2:B2386)))</f>
        <v>63</v>
      </c>
      <c r="AE9" s="25">
        <v>1800</v>
      </c>
      <c r="AF9" t="s" s="68">
        <v>63</v>
      </c>
      <c r="AG9" t="s" s="69">
        <f>LOOKUP("NO_NASH_EQ_FOUND",E9:W9)</f>
        <v>33</v>
      </c>
      <c r="AH9" t="s" s="70">
        <f>CONCATENATE(INDEX(D$1:V$1,MATCH(AI9,D9:V9)),INDEX(D$2:V$2,MATCH(AI9,D9:V9)))</f>
        <v>3574</v>
      </c>
      <c r="AI9" s="71">
        <f>MIN(F9:V9,D9)</f>
        <v>0.0621072</v>
      </c>
      <c r="AJ9" s="72">
        <f>AI9/MAX(F9:V9,D9)</f>
        <v>0.437091461869775</v>
      </c>
    </row>
    <row r="10" ht="20.05" customHeight="1">
      <c r="A10" s="64">
        <v>8</v>
      </c>
      <c r="B10" s="65">
        <f>INDEX('RawData_Aussois - Results Ausso'!D2:D2386,ROW(LOOKUP(CONCATENATE($A10,D$1,"1--"),'RawData_Aussois - Results Ausso'!B2:B2386)))</f>
        <v>3</v>
      </c>
      <c r="C10" t="s" s="19">
        <f>INDEX('RawData_Aussois - Results Ausso'!E2:E2386,ROW(LOOKUP(CONCATENATE($A10,D$1,"1--"),'RawData_Aussois - Results Ausso'!B2:B2386)))</f>
        <v>101</v>
      </c>
      <c r="D10" s="25">
        <f>INDEX('RawData_Aussois - Results Ausso'!M2:M2386,ROW(LOOKUP(CONCATENATE($A10,D$1,"0--"),'RawData_Aussois - Results Ausso'!B2:B2386)))</f>
        <v>0.103594</v>
      </c>
      <c r="E10" t="s" s="19">
        <f>INDEX('RawData_Aussois - Results Ausso'!H2:H2386,ROW(LOOKUP(CONCATENATE($A10,D$1,"0--"),'RawData_Aussois - Results Ausso'!B2:B2386)))</f>
        <v>80</v>
      </c>
      <c r="F10" s="25">
        <f>INDEX('RawData_Aussois - Results Ausso'!M2:M2386,ROW(LOOKUP(CONCATENATE($A10,"innerApproximation","0",F$1,F$2),'RawData_Aussois - Results Ausso'!B2:B2386)))</f>
        <v>0.07793650000000001</v>
      </c>
      <c r="G10" t="s" s="19">
        <f>INDEX('RawData_Aussois - Results Ausso'!$H2:$H2386,ROW(LOOKUP(CONCATENATE($A10,"innerApproximation","0",$F$1,F$2),'RawData_Aussois - Results Ausso'!B2:B2386)))</f>
        <v>80</v>
      </c>
      <c r="H10" s="66">
        <f>INDEX('RawData_Aussois - Results Ausso'!$M2:$M2386,ROW(LOOKUP(CONCATENATE($A10,"innerApproximation","0",$F$1,H$2),'RawData_Aussois - Results Ausso'!B2:B2386)))</f>
        <v>0.0781353</v>
      </c>
      <c r="I10" t="s" s="67">
        <f>INDEX('RawData_Aussois - Results Ausso'!$H2:$H2386,ROW(LOOKUP(CONCATENATE($A10,"innerApproximation","0",$F$1,H$2),'RawData_Aussois - Results Ausso'!B2:B2386)))</f>
        <v>80</v>
      </c>
      <c r="J10" s="25">
        <f>INDEX('RawData_Aussois - Results Ausso'!$M2:$M2386,ROW(LOOKUP(CONCATENATE($A10,"innerApproximation","0",$F$1,J$2),'RawData_Aussois - Results Ausso'!B2:B2386)))</f>
        <v>0.07810549999999999</v>
      </c>
      <c r="K10" t="s" s="19">
        <f>INDEX('RawData_Aussois - Results Ausso'!$H2:$H2386,ROW(LOOKUP(CONCATENATE($A10,"innerApproximation","0",$F$1,J$2),'RawData_Aussois - Results Ausso'!B2:B2386)))</f>
        <v>80</v>
      </c>
      <c r="L10" s="25">
        <f>INDEX('RawData_Aussois - Results Ausso'!$M2:$M2386,ROW(LOOKUP(CONCATENATE($A10,"innerApproximation","0",$L$1,L$2),'RawData_Aussois - Results Ausso'!B2:B2386)))</f>
        <v>0.0781739</v>
      </c>
      <c r="M10" t="s" s="19">
        <f>INDEX('RawData_Aussois - Results Ausso'!$H2:$H2386,ROW(LOOKUP(CONCATENATE($A10,"innerApproximation","0",$L$1,L$2),'RawData_Aussois - Results Ausso'!B2:B2386)))</f>
        <v>80</v>
      </c>
      <c r="N10" s="25">
        <f>INDEX('RawData_Aussois - Results Ausso'!$M2:$M2386,ROW(LOOKUP(CONCATENATE($A10,"innerApproximation","0",$L$1,N$2),'RawData_Aussois - Results Ausso'!B2:B2386)))</f>
        <v>0.0780395</v>
      </c>
      <c r="O10" t="s" s="19">
        <f>INDEX('RawData_Aussois - Results Ausso'!$H2:$H2386,ROW(LOOKUP(CONCATENATE($A10,"innerApproximation","0",$L$1,N$2),'RawData_Aussois - Results Ausso'!B2:B2386)))</f>
        <v>80</v>
      </c>
      <c r="P10" s="25">
        <f>INDEX('RawData_Aussois - Results Ausso'!$M2:$M2386,ROW(LOOKUP(CONCATENATE($A10,"innerApproximation","0",$L$1,P$2),'RawData_Aussois - Results Ausso'!B2:B2386)))</f>
        <v>0.0781572</v>
      </c>
      <c r="Q10" t="s" s="19">
        <f>INDEX('RawData_Aussois - Results Ausso'!$H2:$H2386,ROW(LOOKUP(CONCATENATE($A10,"innerApproximation","0",$L$1,P$2),'RawData_Aussois - Results Ausso'!B2:B2386)))</f>
        <v>80</v>
      </c>
      <c r="R10" s="25">
        <f>INDEX('RawData_Aussois - Results Ausso'!$M2:$M2386,ROW(LOOKUP(CONCATENATE($A10,"innerApproximation","0",$R$1,R$2),'RawData_Aussois - Results Ausso'!B2:B2386)))</f>
        <v>0.0776664</v>
      </c>
      <c r="S10" t="s" s="19">
        <f>INDEX('RawData_Aussois - Results Ausso'!$H2:$H2386,ROW(LOOKUP(CONCATENATE($A10,"innerApproximation","0",$R$1,R$2),'RawData_Aussois - Results Ausso'!B2:B2386)))</f>
        <v>80</v>
      </c>
      <c r="T10" s="25">
        <f>INDEX('RawData_Aussois - Results Ausso'!$M2:$M2386,ROW(LOOKUP(CONCATENATE($A10,"innerApproximation","0",$R$1,T$2),'RawData_Aussois - Results Ausso'!B2:B2386)))</f>
        <v>0.08300730000000001</v>
      </c>
      <c r="U10" t="s" s="19">
        <f>INDEX('RawData_Aussois - Results Ausso'!$H2:$H2386,ROW(LOOKUP(CONCATENATE($A10,"innerApproximation","0",$T$1,T$2),'RawData_Aussois - Results Ausso'!B2:B2386)))</f>
        <v>80</v>
      </c>
      <c r="V10" s="25">
        <f>INDEX('RawData_Aussois - Results Ausso'!$M2:$M2386,ROW(LOOKUP(CONCATENATE($A10,"innerApproximation","0",$R$1,V$2),'RawData_Aussois - Results Ausso'!B2:B2386)))</f>
        <v>0.0781234</v>
      </c>
      <c r="W10" t="s" s="19">
        <f>INDEX('RawData_Aussois - Results Ausso'!$H2:$H2386,ROW(LOOKUP(CONCATENATE($A10,"innerApproximation","0",$V$1,V$2),'RawData_Aussois - Results Ausso'!B2:B2386)))</f>
        <v>80</v>
      </c>
      <c r="X10" s="25">
        <f>INDEX('RawData_Aussois - Results Ausso'!M2:M2386,ROW(LOOKUP(CONCATENATE($A10,X$1,"0--"),'RawData_Aussois - Results Ausso'!B2:B2386)))</f>
        <v>3.70626</v>
      </c>
      <c r="Y10" t="s" s="19">
        <f>INDEX('RawData_Aussois - Results Ausso'!H2:H2386,ROW(LOOKUP(CONCATENATE($A10,X$1,"0--"),'RawData_Aussois - Results Ausso'!B2:B2386)))</f>
        <v>80</v>
      </c>
      <c r="Z10" s="25">
        <f>1-(X10-D10)/D10</f>
        <v>-33.7767824391374</v>
      </c>
      <c r="AA10" s="25">
        <f>INDEX('RawData_Aussois - Results Ausso'!M2:M2386,ROW(LOOKUP(CONCATENATE($A10,AA$1,"0--"),'RawData_Aussois - Results Ausso'!B2:B2386)))</f>
        <v>2.8226</v>
      </c>
      <c r="AB10" t="s" s="19">
        <f>INDEX('RawData_Aussois - Results Ausso'!H2:H2386,ROW(LOOKUP(CONCATENATE($A10,AA$1,"0--"),'RawData_Aussois - Results Ausso'!B2:B2386)))</f>
        <v>80</v>
      </c>
      <c r="AC10" s="25">
        <f>INDEX('RawData_Aussois - Results Ausso'!M2:M2386,ROW(LOOKUP(CONCATENATE($A10,AC$1,"0--"),'RawData_Aussois - Results Ausso'!B2:B2386)))</f>
        <v>3.45455</v>
      </c>
      <c r="AD10" t="s" s="19">
        <f>INDEX('RawData_Aussois - Results Ausso'!H2:H2386,ROW(LOOKUP(CONCATENATE($A10,AC$1,"0--"),'RawData_Aussois - Results Ausso'!B2:B2386)))</f>
        <v>80</v>
      </c>
      <c r="AE10" s="25">
        <v>383.909936666489</v>
      </c>
      <c r="AF10" t="s" s="68">
        <v>80</v>
      </c>
      <c r="AG10" t="s" s="69">
        <f>LOOKUP("NO_NASH_EQ_FOUND",E10:W10)</f>
        <v>80</v>
      </c>
      <c r="AH10" t="s" s="70">
        <f>CONCATENATE(INDEX(D$1:V$1,MATCH(AI10,D10:V10)),INDEX(D$2:V$2,MATCH(AI10,D10:V10)))</f>
        <v>3576</v>
      </c>
      <c r="AI10" s="71">
        <f>MIN(F10:V10,D10)</f>
        <v>0.0776664</v>
      </c>
      <c r="AJ10" s="72">
        <f>AI10/MAX(F10:V10,D10)</f>
        <v>0.749719095700523</v>
      </c>
    </row>
    <row r="11" ht="20.05" customHeight="1">
      <c r="A11" s="64">
        <v>9</v>
      </c>
      <c r="B11" s="65">
        <f>INDEX('RawData_Aussois - Results Ausso'!D2:D2386,ROW(LOOKUP(CONCATENATE($A11,D$1,"1--"),'RawData_Aussois - Results Ausso'!B2:B2386)))</f>
        <v>3</v>
      </c>
      <c r="C11" t="s" s="19">
        <f>INDEX('RawData_Aussois - Results Ausso'!E2:E2386,ROW(LOOKUP(CONCATENATE($A11,D$1,"1--"),'RawData_Aussois - Results Ausso'!B2:B2386)))</f>
        <v>32</v>
      </c>
      <c r="D11" s="25">
        <f>INDEX('RawData_Aussois - Results Ausso'!M2:M2386,ROW(LOOKUP(CONCATENATE($A11,D$1,"0--"),'RawData_Aussois - Results Ausso'!B2:B2386)))</f>
        <v>0.0450203</v>
      </c>
      <c r="E11" t="s" s="19">
        <f>INDEX('RawData_Aussois - Results Ausso'!H2:H2386,ROW(LOOKUP(CONCATENATE($A11,D$1,"0--"),'RawData_Aussois - Results Ausso'!B2:B2386)))</f>
        <v>33</v>
      </c>
      <c r="F11" s="25">
        <f>INDEX('RawData_Aussois - Results Ausso'!M2:M2386,ROW(LOOKUP(CONCATENATE($A11,"innerApproximation","0",F$1,F$2),'RawData_Aussois - Results Ausso'!B2:B2386)))</f>
        <v>0.0984211</v>
      </c>
      <c r="G11" t="s" s="19">
        <f>INDEX('RawData_Aussois - Results Ausso'!$H2:$H2386,ROW(LOOKUP(CONCATENATE($A11,"innerApproximation","0",$F$1,F$2),'RawData_Aussois - Results Ausso'!B2:B2386)))</f>
        <v>33</v>
      </c>
      <c r="H11" s="66">
        <f>INDEX('RawData_Aussois - Results Ausso'!$M2:$M2386,ROW(LOOKUP(CONCATENATE($A11,"innerApproximation","0",$F$1,H$2),'RawData_Aussois - Results Ausso'!B2:B2386)))</f>
        <v>0.0559746</v>
      </c>
      <c r="I11" t="s" s="67">
        <f>INDEX('RawData_Aussois - Results Ausso'!$H2:$H2386,ROW(LOOKUP(CONCATENATE($A11,"innerApproximation","0",$F$1,H$2),'RawData_Aussois - Results Ausso'!B2:B2386)))</f>
        <v>33</v>
      </c>
      <c r="J11" s="25">
        <f>INDEX('RawData_Aussois - Results Ausso'!$M2:$M2386,ROW(LOOKUP(CONCATENATE($A11,"innerApproximation","0",$F$1,J$2),'RawData_Aussois - Results Ausso'!B2:B2386)))</f>
        <v>0.0560518</v>
      </c>
      <c r="K11" t="s" s="19">
        <f>INDEX('RawData_Aussois - Results Ausso'!$H2:$H2386,ROW(LOOKUP(CONCATENATE($A11,"innerApproximation","0",$F$1,J$2),'RawData_Aussois - Results Ausso'!B2:B2386)))</f>
        <v>33</v>
      </c>
      <c r="L11" s="25">
        <f>INDEX('RawData_Aussois - Results Ausso'!$M2:$M2386,ROW(LOOKUP(CONCATENATE($A11,"innerApproximation","0",$L$1,L$2),'RawData_Aussois - Results Ausso'!B2:B2386)))</f>
        <v>0.104381</v>
      </c>
      <c r="M11" t="s" s="19">
        <f>INDEX('RawData_Aussois - Results Ausso'!$H2:$H2386,ROW(LOOKUP(CONCATENATE($A11,"innerApproximation","0",$L$1,L$2),'RawData_Aussois - Results Ausso'!B2:B2386)))</f>
        <v>33</v>
      </c>
      <c r="N11" s="25">
        <f>INDEX('RawData_Aussois - Results Ausso'!$M2:$M2386,ROW(LOOKUP(CONCATENATE($A11,"innerApproximation","0",$L$1,N$2),'RawData_Aussois - Results Ausso'!B2:B2386)))</f>
        <v>0.0558564</v>
      </c>
      <c r="O11" t="s" s="19">
        <f>INDEX('RawData_Aussois - Results Ausso'!$H2:$H2386,ROW(LOOKUP(CONCATENATE($A11,"innerApproximation","0",$L$1,N$2),'RawData_Aussois - Results Ausso'!B2:B2386)))</f>
        <v>33</v>
      </c>
      <c r="P11" s="25">
        <f>INDEX('RawData_Aussois - Results Ausso'!$M2:$M2386,ROW(LOOKUP(CONCATENATE($A11,"innerApproximation","0",$L$1,P$2),'RawData_Aussois - Results Ausso'!B2:B2386)))</f>
        <v>0.0558148</v>
      </c>
      <c r="Q11" t="s" s="19">
        <f>INDEX('RawData_Aussois - Results Ausso'!$H2:$H2386,ROW(LOOKUP(CONCATENATE($A11,"innerApproximation","0",$L$1,P$2),'RawData_Aussois - Results Ausso'!B2:B2386)))</f>
        <v>33</v>
      </c>
      <c r="R11" s="25">
        <f>INDEX('RawData_Aussois - Results Ausso'!$M2:$M2386,ROW(LOOKUP(CONCATENATE($A11,"innerApproximation","0",$R$1,R$2),'RawData_Aussois - Results Ausso'!B2:B2386)))</f>
        <v>0.101985</v>
      </c>
      <c r="S11" t="s" s="19">
        <f>INDEX('RawData_Aussois - Results Ausso'!$H2:$H2386,ROW(LOOKUP(CONCATENATE($A11,"innerApproximation","0",$R$1,R$2),'RawData_Aussois - Results Ausso'!B2:B2386)))</f>
        <v>33</v>
      </c>
      <c r="T11" s="25">
        <f>INDEX('RawData_Aussois - Results Ausso'!$M2:$M2386,ROW(LOOKUP(CONCATENATE($A11,"innerApproximation","0",$R$1,T$2),'RawData_Aussois - Results Ausso'!B2:B2386)))</f>
        <v>0.0562631</v>
      </c>
      <c r="U11" t="s" s="19">
        <f>INDEX('RawData_Aussois - Results Ausso'!$H2:$H2386,ROW(LOOKUP(CONCATENATE($A11,"innerApproximation","0",$T$1,T$2),'RawData_Aussois - Results Ausso'!B2:B2386)))</f>
        <v>33</v>
      </c>
      <c r="V11" s="25">
        <f>INDEX('RawData_Aussois - Results Ausso'!$M2:$M2386,ROW(LOOKUP(CONCATENATE($A11,"innerApproximation","0",$R$1,V$2),'RawData_Aussois - Results Ausso'!B2:B2386)))</f>
        <v>0.0561549</v>
      </c>
      <c r="W11" t="s" s="19">
        <f>INDEX('RawData_Aussois - Results Ausso'!$H2:$H2386,ROW(LOOKUP(CONCATENATE($A11,"innerApproximation","0",$V$1,V$2),'RawData_Aussois - Results Ausso'!B2:B2386)))</f>
        <v>33</v>
      </c>
      <c r="X11" s="25">
        <f>INDEX('RawData_Aussois - Results Ausso'!M2:M2386,ROW(LOOKUP(CONCATENATE($A11,X$1,"0--"),'RawData_Aussois - Results Ausso'!B2:B2386)))</f>
        <v>1.99986</v>
      </c>
      <c r="Y11" t="s" s="19">
        <f>INDEX('RawData_Aussois - Results Ausso'!H2:H2386,ROW(LOOKUP(CONCATENATE($A11,X$1,"0--"),'RawData_Aussois - Results Ausso'!B2:B2386)))</f>
        <v>80</v>
      </c>
      <c r="Z11" s="25">
        <f>1-(X11-D11)/D11</f>
        <v>-42.4212943938623</v>
      </c>
      <c r="AA11" s="25">
        <f>INDEX('RawData_Aussois - Results Ausso'!M2:M2386,ROW(LOOKUP(CONCATENATE($A11,AA$1,"0--"),'RawData_Aussois - Results Ausso'!B2:B2386)))</f>
        <v>2.97592</v>
      </c>
      <c r="AB11" t="s" s="19">
        <f>INDEX('RawData_Aussois - Results Ausso'!H2:H2386,ROW(LOOKUP(CONCATENATE($A11,AA$1,"0--"),'RawData_Aussois - Results Ausso'!B2:B2386)))</f>
        <v>33</v>
      </c>
      <c r="AC11" s="25">
        <f>INDEX('RawData_Aussois - Results Ausso'!M2:M2386,ROW(LOOKUP(CONCATENATE($A11,AC$1,"0--"),'RawData_Aussois - Results Ausso'!B2:B2386)))</f>
        <v>1.52176</v>
      </c>
      <c r="AD11" t="s" s="19">
        <f>INDEX('RawData_Aussois - Results Ausso'!H2:H2386,ROW(LOOKUP(CONCATENATE($A11,AC$1,"0--"),'RawData_Aussois - Results Ausso'!B2:B2386)))</f>
        <v>80</v>
      </c>
      <c r="AE11" s="25">
        <v>50.1684033870697</v>
      </c>
      <c r="AF11" t="s" s="68">
        <v>33</v>
      </c>
      <c r="AG11" t="s" s="69">
        <f>LOOKUP("NO_NASH_EQ_FOUND",E11:W11)</f>
        <v>33</v>
      </c>
      <c r="AH11" t="s" s="70">
        <f>CONCATENATE(INDEX(D$1:V$1,MATCH(AI11,D11:V11)),INDEX(D$2:V$2,MATCH(AI11,D11:V11)))</f>
        <v>3574</v>
      </c>
      <c r="AI11" s="71">
        <f>MIN(F11:V11,D11)</f>
        <v>0.0450203</v>
      </c>
      <c r="AJ11" s="72">
        <f>AI11/MAX(F11:V11,D11)</f>
        <v>0.431307421848804</v>
      </c>
    </row>
    <row r="12" ht="20.05" customHeight="1">
      <c r="A12" s="64">
        <v>10</v>
      </c>
      <c r="B12" s="65">
        <f>INDEX('RawData_Aussois - Results Ausso'!D2:D2386,ROW(LOOKUP(CONCATENATE($A12,D$1,"1--"),'RawData_Aussois - Results Ausso'!B2:B2386)))</f>
        <v>3</v>
      </c>
      <c r="C12" t="s" s="19">
        <f>INDEX('RawData_Aussois - Results Ausso'!E2:E2386,ROW(LOOKUP(CONCATENATE($A12,D$1,"1--"),'RawData_Aussois - Results Ausso'!B2:B2386)))</f>
        <v>136</v>
      </c>
      <c r="D12" s="25">
        <f>INDEX('RawData_Aussois - Results Ausso'!M2:M2386,ROW(LOOKUP(CONCATENATE($A12,D$1,"0--"),'RawData_Aussois - Results Ausso'!B2:B2386)))</f>
        <v>0.159927</v>
      </c>
      <c r="E12" t="s" s="19">
        <f>INDEX('RawData_Aussois - Results Ausso'!H2:H2386,ROW(LOOKUP(CONCATENATE($A12,D$1,"0--"),'RawData_Aussois - Results Ausso'!B2:B2386)))</f>
        <v>80</v>
      </c>
      <c r="F12" s="25">
        <f>INDEX('RawData_Aussois - Results Ausso'!M2:M2386,ROW(LOOKUP(CONCATENATE($A12,"innerApproximation","0",F$1,F$2),'RawData_Aussois - Results Ausso'!B2:B2386)))</f>
        <v>0.235981</v>
      </c>
      <c r="G12" t="s" s="19">
        <f>INDEX('RawData_Aussois - Results Ausso'!$H2:$H2386,ROW(LOOKUP(CONCATENATE($A12,"innerApproximation","0",$F$1,F$2),'RawData_Aussois - Results Ausso'!B2:B2386)))</f>
        <v>80</v>
      </c>
      <c r="H12" s="66">
        <f>INDEX('RawData_Aussois - Results Ausso'!$M2:$M2386,ROW(LOOKUP(CONCATENATE($A12,"innerApproximation","0",$F$1,H$2),'RawData_Aussois - Results Ausso'!B2:B2386)))</f>
        <v>0.174162</v>
      </c>
      <c r="I12" t="s" s="67">
        <f>INDEX('RawData_Aussois - Results Ausso'!$H2:$H2386,ROW(LOOKUP(CONCATENATE($A12,"innerApproximation","0",$F$1,H$2),'RawData_Aussois - Results Ausso'!B2:B2386)))</f>
        <v>80</v>
      </c>
      <c r="J12" s="25">
        <f>INDEX('RawData_Aussois - Results Ausso'!$M2:$M2386,ROW(LOOKUP(CONCATENATE($A12,"innerApproximation","0",$F$1,J$2),'RawData_Aussois - Results Ausso'!B2:B2386)))</f>
        <v>0.173648</v>
      </c>
      <c r="K12" t="s" s="19">
        <f>INDEX('RawData_Aussois - Results Ausso'!$H2:$H2386,ROW(LOOKUP(CONCATENATE($A12,"innerApproximation","0",$F$1,J$2),'RawData_Aussois - Results Ausso'!B2:B2386)))</f>
        <v>80</v>
      </c>
      <c r="L12" s="25">
        <f>INDEX('RawData_Aussois - Results Ausso'!$M2:$M2386,ROW(LOOKUP(CONCATENATE($A12,"innerApproximation","0",$L$1,L$2),'RawData_Aussois - Results Ausso'!B2:B2386)))</f>
        <v>0.133489</v>
      </c>
      <c r="M12" t="s" s="19">
        <f>INDEX('RawData_Aussois - Results Ausso'!$H2:$H2386,ROW(LOOKUP(CONCATENATE($A12,"innerApproximation","0",$L$1,L$2),'RawData_Aussois - Results Ausso'!B2:B2386)))</f>
        <v>80</v>
      </c>
      <c r="N12" s="25">
        <f>INDEX('RawData_Aussois - Results Ausso'!$M2:$M2386,ROW(LOOKUP(CONCATENATE($A12,"innerApproximation","0",$L$1,N$2),'RawData_Aussois - Results Ausso'!B2:B2386)))</f>
        <v>0.1942</v>
      </c>
      <c r="O12" t="s" s="19">
        <f>INDEX('RawData_Aussois - Results Ausso'!$H2:$H2386,ROW(LOOKUP(CONCATENATE($A12,"innerApproximation","0",$L$1,N$2),'RawData_Aussois - Results Ausso'!B2:B2386)))</f>
        <v>80</v>
      </c>
      <c r="P12" s="25">
        <f>INDEX('RawData_Aussois - Results Ausso'!$M2:$M2386,ROW(LOOKUP(CONCATENATE($A12,"innerApproximation","0",$L$1,P$2),'RawData_Aussois - Results Ausso'!B2:B2386)))</f>
        <v>0.195451</v>
      </c>
      <c r="Q12" t="s" s="19">
        <f>INDEX('RawData_Aussois - Results Ausso'!$H2:$H2386,ROW(LOOKUP(CONCATENATE($A12,"innerApproximation","0",$L$1,P$2),'RawData_Aussois - Results Ausso'!B2:B2386)))</f>
        <v>80</v>
      </c>
      <c r="R12" s="25">
        <f>INDEX('RawData_Aussois - Results Ausso'!$M2:$M2386,ROW(LOOKUP(CONCATENATE($A12,"innerApproximation","0",$R$1,R$2),'RawData_Aussois - Results Ausso'!B2:B2386)))</f>
        <v>0.244897</v>
      </c>
      <c r="S12" t="s" s="19">
        <f>INDEX('RawData_Aussois - Results Ausso'!$H2:$H2386,ROW(LOOKUP(CONCATENATE($A12,"innerApproximation","0",$R$1,R$2),'RawData_Aussois - Results Ausso'!B2:B2386)))</f>
        <v>80</v>
      </c>
      <c r="T12" s="25">
        <f>INDEX('RawData_Aussois - Results Ausso'!$M2:$M2386,ROW(LOOKUP(CONCATENATE($A12,"innerApproximation","0",$R$1,T$2),'RawData_Aussois - Results Ausso'!B2:B2386)))</f>
        <v>0.19557</v>
      </c>
      <c r="U12" t="s" s="19">
        <f>INDEX('RawData_Aussois - Results Ausso'!$H2:$H2386,ROW(LOOKUP(CONCATENATE($A12,"innerApproximation","0",$T$1,T$2),'RawData_Aussois - Results Ausso'!B2:B2386)))</f>
        <v>80</v>
      </c>
      <c r="V12" s="25">
        <f>INDEX('RawData_Aussois - Results Ausso'!$M2:$M2386,ROW(LOOKUP(CONCATENATE($A12,"innerApproximation","0",$R$1,V$2),'RawData_Aussois - Results Ausso'!B2:B2386)))</f>
        <v>0.20355</v>
      </c>
      <c r="W12" t="s" s="19">
        <f>INDEX('RawData_Aussois - Results Ausso'!$H2:$H2386,ROW(LOOKUP(CONCATENATE($A12,"innerApproximation","0",$V$1,V$2),'RawData_Aussois - Results Ausso'!B2:B2386)))</f>
        <v>80</v>
      </c>
      <c r="X12" s="25">
        <f>INDEX('RawData_Aussois - Results Ausso'!M2:M2386,ROW(LOOKUP(CONCATENATE($A12,X$1,"0--"),'RawData_Aussois - Results Ausso'!B2:B2386)))</f>
        <v>17.0821</v>
      </c>
      <c r="Y12" t="s" s="19">
        <f>INDEX('RawData_Aussois - Results Ausso'!H2:H2386,ROW(LOOKUP(CONCATENATE($A12,X$1,"0--"),'RawData_Aussois - Results Ausso'!B2:B2386)))</f>
        <v>80</v>
      </c>
      <c r="Z12" s="25">
        <f>1-(X12-D12)/D12</f>
        <v>-104.811857910172</v>
      </c>
      <c r="AA12" s="25">
        <f>INDEX('RawData_Aussois - Results Ausso'!M2:M2386,ROW(LOOKUP(CONCATENATE($A12,AA$1,"0--"),'RawData_Aussois - Results Ausso'!B2:B2386)))</f>
        <v>3.24506</v>
      </c>
      <c r="AB12" t="s" s="19">
        <f>INDEX('RawData_Aussois - Results Ausso'!H2:H2386,ROW(LOOKUP(CONCATENATE($A12,AA$1,"0--"),'RawData_Aussois - Results Ausso'!B2:B2386)))</f>
        <v>80</v>
      </c>
      <c r="AC12" s="25">
        <f>INDEX('RawData_Aussois - Results Ausso'!M2:M2386,ROW(LOOKUP(CONCATENATE($A12,AC$1,"0--"),'RawData_Aussois - Results Ausso'!B2:B2386)))</f>
        <v>107.643</v>
      </c>
      <c r="AD12" t="s" s="19">
        <f>INDEX('RawData_Aussois - Results Ausso'!H2:H2386,ROW(LOOKUP(CONCATENATE($A12,AC$1,"0--"),'RawData_Aussois - Results Ausso'!B2:B2386)))</f>
        <v>80</v>
      </c>
      <c r="AE12" s="25">
        <v>1800</v>
      </c>
      <c r="AF12" t="s" s="68">
        <v>63</v>
      </c>
      <c r="AG12" t="s" s="69">
        <f>LOOKUP("NO_NASH_EQ_FOUND",E12:W12)</f>
        <v>80</v>
      </c>
      <c r="AH12" t="s" s="70">
        <f>CONCATENATE(INDEX(D$1:V$1,MATCH(AI12,D12:V12)),INDEX(D$2:V$2,MATCH(AI12,D12:V12)))</f>
        <v>3577</v>
      </c>
      <c r="AI12" s="71">
        <f>MIN(F12:V12,D12)</f>
        <v>0.133489</v>
      </c>
      <c r="AJ12" s="72">
        <f>AI12/MAX(F12:V12,D12)</f>
        <v>0.545082218238688</v>
      </c>
    </row>
    <row r="13" ht="20.05" customHeight="1">
      <c r="A13" s="64">
        <v>11</v>
      </c>
      <c r="B13" s="65">
        <f>INDEX('RawData_Aussois - Results Ausso'!D2:D2386,ROW(LOOKUP(CONCATENATE($A13,D$1,"1--"),'RawData_Aussois - Results Ausso'!B2:B2386)))</f>
        <v>3</v>
      </c>
      <c r="C13" t="s" s="19">
        <f>INDEX('RawData_Aussois - Results Ausso'!E2:E2386,ROW(LOOKUP(CONCATENATE($A13,D$1,"1--"),'RawData_Aussois - Results Ausso'!B2:B2386)))</f>
        <v>222</v>
      </c>
      <c r="D13" s="25">
        <f>INDEX('RawData_Aussois - Results Ausso'!M2:M2386,ROW(LOOKUP(CONCATENATE($A13,D$1,"0--"),'RawData_Aussois - Results Ausso'!B2:B2386)))</f>
        <v>0.0805676</v>
      </c>
      <c r="E13" t="s" s="19">
        <f>INDEX('RawData_Aussois - Results Ausso'!H2:H2386,ROW(LOOKUP(CONCATENATE($A13,D$1,"0--"),'RawData_Aussois - Results Ausso'!B2:B2386)))</f>
        <v>33</v>
      </c>
      <c r="F13" s="25">
        <f>INDEX('RawData_Aussois - Results Ausso'!M2:M2386,ROW(LOOKUP(CONCATENATE($A13,"innerApproximation","0",F$1,F$2),'RawData_Aussois - Results Ausso'!B2:B2386)))</f>
        <v>0.221337</v>
      </c>
      <c r="G13" t="s" s="19">
        <f>INDEX('RawData_Aussois - Results Ausso'!$H2:$H2386,ROW(LOOKUP(CONCATENATE($A13,"innerApproximation","0",$F$1,F$2),'RawData_Aussois - Results Ausso'!B2:B2386)))</f>
        <v>33</v>
      </c>
      <c r="H13" s="66">
        <f>INDEX('RawData_Aussois - Results Ausso'!$M2:$M2386,ROW(LOOKUP(CONCATENATE($A13,"innerApproximation","0",$F$1,H$2),'RawData_Aussois - Results Ausso'!B2:B2386)))</f>
        <v>0.1471</v>
      </c>
      <c r="I13" t="s" s="67">
        <f>INDEX('RawData_Aussois - Results Ausso'!$H2:$H2386,ROW(LOOKUP(CONCATENATE($A13,"innerApproximation","0",$F$1,H$2),'RawData_Aussois - Results Ausso'!B2:B2386)))</f>
        <v>33</v>
      </c>
      <c r="J13" s="25">
        <f>INDEX('RawData_Aussois - Results Ausso'!$M2:$M2386,ROW(LOOKUP(CONCATENATE($A13,"innerApproximation","0",$F$1,J$2),'RawData_Aussois - Results Ausso'!B2:B2386)))</f>
        <v>0.0914444</v>
      </c>
      <c r="K13" t="s" s="19">
        <f>INDEX('RawData_Aussois - Results Ausso'!$H2:$H2386,ROW(LOOKUP(CONCATENATE($A13,"innerApproximation","0",$F$1,J$2),'RawData_Aussois - Results Ausso'!B2:B2386)))</f>
        <v>33</v>
      </c>
      <c r="L13" s="25">
        <f>INDEX('RawData_Aussois - Results Ausso'!$M2:$M2386,ROW(LOOKUP(CONCATENATE($A13,"innerApproximation","0",$L$1,L$2),'RawData_Aussois - Results Ausso'!B2:B2386)))</f>
        <v>0.225912</v>
      </c>
      <c r="M13" t="s" s="19">
        <f>INDEX('RawData_Aussois - Results Ausso'!$H2:$H2386,ROW(LOOKUP(CONCATENATE($A13,"innerApproximation","0",$L$1,L$2),'RawData_Aussois - Results Ausso'!B2:B2386)))</f>
        <v>33</v>
      </c>
      <c r="N13" s="25">
        <f>INDEX('RawData_Aussois - Results Ausso'!$M2:$M2386,ROW(LOOKUP(CONCATENATE($A13,"innerApproximation","0",$L$1,N$2),'RawData_Aussois - Results Ausso'!B2:B2386)))</f>
        <v>0.143061</v>
      </c>
      <c r="O13" t="s" s="19">
        <f>INDEX('RawData_Aussois - Results Ausso'!$H2:$H2386,ROW(LOOKUP(CONCATENATE($A13,"innerApproximation","0",$L$1,N$2),'RawData_Aussois - Results Ausso'!B2:B2386)))</f>
        <v>33</v>
      </c>
      <c r="P13" s="25">
        <f>INDEX('RawData_Aussois - Results Ausso'!$M2:$M2386,ROW(LOOKUP(CONCATENATE($A13,"innerApproximation","0",$L$1,P$2),'RawData_Aussois - Results Ausso'!B2:B2386)))</f>
        <v>0.0893185</v>
      </c>
      <c r="Q13" t="s" s="19">
        <f>INDEX('RawData_Aussois - Results Ausso'!$H2:$H2386,ROW(LOOKUP(CONCATENATE($A13,"innerApproximation","0",$L$1,P$2),'RawData_Aussois - Results Ausso'!B2:B2386)))</f>
        <v>33</v>
      </c>
      <c r="R13" s="25">
        <f>INDEX('RawData_Aussois - Results Ausso'!$M2:$M2386,ROW(LOOKUP(CONCATENATE($A13,"innerApproximation","0",$R$1,R$2),'RawData_Aussois - Results Ausso'!B2:B2386)))</f>
        <v>0.219703</v>
      </c>
      <c r="S13" t="s" s="19">
        <f>INDEX('RawData_Aussois - Results Ausso'!$H2:$H2386,ROW(LOOKUP(CONCATENATE($A13,"innerApproximation","0",$R$1,R$2),'RawData_Aussois - Results Ausso'!B2:B2386)))</f>
        <v>33</v>
      </c>
      <c r="T13" s="25">
        <f>INDEX('RawData_Aussois - Results Ausso'!$M2:$M2386,ROW(LOOKUP(CONCATENATE($A13,"innerApproximation","0",$R$1,T$2),'RawData_Aussois - Results Ausso'!B2:B2386)))</f>
        <v>0.139867</v>
      </c>
      <c r="U13" t="s" s="19">
        <f>INDEX('RawData_Aussois - Results Ausso'!$H2:$H2386,ROW(LOOKUP(CONCATENATE($A13,"innerApproximation","0",$T$1,T$2),'RawData_Aussois - Results Ausso'!B2:B2386)))</f>
        <v>33</v>
      </c>
      <c r="V13" s="25">
        <f>INDEX('RawData_Aussois - Results Ausso'!$M2:$M2386,ROW(LOOKUP(CONCATENATE($A13,"innerApproximation","0",$R$1,V$2),'RawData_Aussois - Results Ausso'!B2:B2386)))</f>
        <v>0.0881681</v>
      </c>
      <c r="W13" t="s" s="19">
        <f>INDEX('RawData_Aussois - Results Ausso'!$H2:$H2386,ROW(LOOKUP(CONCATENATE($A13,"innerApproximation","0",$V$1,V$2),'RawData_Aussois - Results Ausso'!B2:B2386)))</f>
        <v>33</v>
      </c>
      <c r="X13" s="25">
        <f>INDEX('RawData_Aussois - Results Ausso'!M2:M2386,ROW(LOOKUP(CONCATENATE($A13,X$1,"0--"),'RawData_Aussois - Results Ausso'!B2:B2386)))</f>
        <v>5.15036</v>
      </c>
      <c r="Y13" t="s" s="19">
        <f>INDEX('RawData_Aussois - Results Ausso'!H2:H2386,ROW(LOOKUP(CONCATENATE($A13,X$1,"0--"),'RawData_Aussois - Results Ausso'!B2:B2386)))</f>
        <v>33</v>
      </c>
      <c r="Z13" s="25">
        <f>1-(X13-D13)/D13</f>
        <v>-61.9259454172645</v>
      </c>
      <c r="AA13" s="25">
        <f>INDEX('RawData_Aussois - Results Ausso'!M2:M2386,ROW(LOOKUP(CONCATENATE($A13,AA$1,"0--"),'RawData_Aussois - Results Ausso'!B2:B2386)))</f>
        <v>3.51771</v>
      </c>
      <c r="AB13" t="s" s="19">
        <f>INDEX('RawData_Aussois - Results Ausso'!H2:H2386,ROW(LOOKUP(CONCATENATE($A13,AA$1,"0--"),'RawData_Aussois - Results Ausso'!B2:B2386)))</f>
        <v>80</v>
      </c>
      <c r="AC13" s="25">
        <f>INDEX('RawData_Aussois - Results Ausso'!M2:M2386,ROW(LOOKUP(CONCATENATE($A13,AC$1,"0--"),'RawData_Aussois - Results Ausso'!B2:B2386)))</f>
        <v>2.62168</v>
      </c>
      <c r="AD13" t="s" s="19">
        <f>INDEX('RawData_Aussois - Results Ausso'!H2:H2386,ROW(LOOKUP(CONCATENATE($A13,AC$1,"0--"),'RawData_Aussois - Results Ausso'!B2:B2386)))</f>
        <v>33</v>
      </c>
      <c r="AE13" s="25">
        <v>1800</v>
      </c>
      <c r="AF13" t="s" s="68">
        <v>63</v>
      </c>
      <c r="AG13" t="s" s="69">
        <f>LOOKUP("NO_NASH_EQ_FOUND",E13:W13)</f>
        <v>33</v>
      </c>
      <c r="AH13" t="s" s="70">
        <f>CONCATENATE(INDEX(D$1:V$1,MATCH(AI13,D13:V13)),INDEX(D$2:V$2,MATCH(AI13,D13:V13)))</f>
        <v>3574</v>
      </c>
      <c r="AI13" s="71">
        <f>MIN(F13:V13,D13)</f>
        <v>0.0805676</v>
      </c>
      <c r="AJ13" s="72">
        <f>AI13/MAX(F13:V13,D13)</f>
        <v>0.356632671128581</v>
      </c>
    </row>
    <row r="14" ht="20.05" customHeight="1">
      <c r="A14" s="64">
        <v>12</v>
      </c>
      <c r="B14" s="65">
        <f>INDEX('RawData_Aussois - Results Ausso'!D2:D2386,ROW(LOOKUP(CONCATENATE($A14,D$1,"1--"),'RawData_Aussois - Results Ausso'!B2:B2386)))</f>
        <v>3</v>
      </c>
      <c r="C14" t="s" s="19">
        <f>INDEX('RawData_Aussois - Results Ausso'!E2:E2386,ROW(LOOKUP(CONCATENATE($A14,D$1,"1--"),'RawData_Aussois - Results Ausso'!B2:B2386)))</f>
        <v>34</v>
      </c>
      <c r="D14" s="25">
        <f>INDEX('RawData_Aussois - Results Ausso'!M2:M2386,ROW(LOOKUP(CONCATENATE($A14,D$1,"0--"),'RawData_Aussois - Results Ausso'!B2:B2386)))</f>
        <v>0.759817</v>
      </c>
      <c r="E14" t="s" s="19">
        <f>INDEX('RawData_Aussois - Results Ausso'!H2:H2386,ROW(LOOKUP(CONCATENATE($A14,D$1,"0--"),'RawData_Aussois - Results Ausso'!B2:B2386)))</f>
        <v>80</v>
      </c>
      <c r="F14" s="25">
        <f>INDEX('RawData_Aussois - Results Ausso'!M2:M2386,ROW(LOOKUP(CONCATENATE($A14,"innerApproximation","0",F$1,F$2),'RawData_Aussois - Results Ausso'!B2:B2386)))</f>
        <v>1.50008</v>
      </c>
      <c r="G14" t="s" s="19">
        <f>INDEX('RawData_Aussois - Results Ausso'!$H2:$H2386,ROW(LOOKUP(CONCATENATE($A14,"innerApproximation","0",$F$1,F$2),'RawData_Aussois - Results Ausso'!B2:B2386)))</f>
        <v>80</v>
      </c>
      <c r="H14" s="66">
        <f>INDEX('RawData_Aussois - Results Ausso'!$M2:$M2386,ROW(LOOKUP(CONCATENATE($A14,"innerApproximation","0",$F$1,H$2),'RawData_Aussois - Results Ausso'!B2:B2386)))</f>
        <v>1.40997</v>
      </c>
      <c r="I14" t="s" s="67">
        <f>INDEX('RawData_Aussois - Results Ausso'!$H2:$H2386,ROW(LOOKUP(CONCATENATE($A14,"innerApproximation","0",$F$1,H$2),'RawData_Aussois - Results Ausso'!B2:B2386)))</f>
        <v>80</v>
      </c>
      <c r="J14" s="25">
        <f>INDEX('RawData_Aussois - Results Ausso'!$M2:$M2386,ROW(LOOKUP(CONCATENATE($A14,"innerApproximation","0",$F$1,J$2),'RawData_Aussois - Results Ausso'!B2:B2386)))</f>
        <v>1.07109</v>
      </c>
      <c r="K14" t="s" s="19">
        <f>INDEX('RawData_Aussois - Results Ausso'!$H2:$H2386,ROW(LOOKUP(CONCATENATE($A14,"innerApproximation","0",$F$1,J$2),'RawData_Aussois - Results Ausso'!B2:B2386)))</f>
        <v>80</v>
      </c>
      <c r="L14" s="25">
        <f>INDEX('RawData_Aussois - Results Ausso'!$M2:$M2386,ROW(LOOKUP(CONCATENATE($A14,"innerApproximation","0",$L$1,L$2),'RawData_Aussois - Results Ausso'!B2:B2386)))</f>
        <v>0.382679</v>
      </c>
      <c r="M14" t="s" s="19">
        <f>INDEX('RawData_Aussois - Results Ausso'!$H2:$H2386,ROW(LOOKUP(CONCATENATE($A14,"innerApproximation","0",$L$1,L$2),'RawData_Aussois - Results Ausso'!B2:B2386)))</f>
        <v>80</v>
      </c>
      <c r="N14" s="25">
        <f>INDEX('RawData_Aussois - Results Ausso'!$M2:$M2386,ROW(LOOKUP(CONCATENATE($A14,"innerApproximation","0",$L$1,N$2),'RawData_Aussois - Results Ausso'!B2:B2386)))</f>
        <v>0.284257</v>
      </c>
      <c r="O14" t="s" s="19">
        <f>INDEX('RawData_Aussois - Results Ausso'!$H2:$H2386,ROW(LOOKUP(CONCATENATE($A14,"innerApproximation","0",$L$1,N$2),'RawData_Aussois - Results Ausso'!B2:B2386)))</f>
        <v>80</v>
      </c>
      <c r="P14" s="25">
        <f>INDEX('RawData_Aussois - Results Ausso'!$M2:$M2386,ROW(LOOKUP(CONCATENATE($A14,"innerApproximation","0",$L$1,P$2),'RawData_Aussois - Results Ausso'!B2:B2386)))</f>
        <v>0.787783</v>
      </c>
      <c r="Q14" t="s" s="19">
        <f>INDEX('RawData_Aussois - Results Ausso'!$H2:$H2386,ROW(LOOKUP(CONCATENATE($A14,"innerApproximation","0",$L$1,P$2),'RawData_Aussois - Results Ausso'!B2:B2386)))</f>
        <v>80</v>
      </c>
      <c r="R14" s="25">
        <f>INDEX('RawData_Aussois - Results Ausso'!$M2:$M2386,ROW(LOOKUP(CONCATENATE($A14,"innerApproximation","0",$R$1,R$2),'RawData_Aussois - Results Ausso'!B2:B2386)))</f>
        <v>1.72055</v>
      </c>
      <c r="S14" t="s" s="19">
        <f>INDEX('RawData_Aussois - Results Ausso'!$H2:$H2386,ROW(LOOKUP(CONCATENATE($A14,"innerApproximation","0",$R$1,R$2),'RawData_Aussois - Results Ausso'!B2:B2386)))</f>
        <v>80</v>
      </c>
      <c r="T14" s="25">
        <f>INDEX('RawData_Aussois - Results Ausso'!$M2:$M2386,ROW(LOOKUP(CONCATENATE($A14,"innerApproximation","0",$R$1,T$2),'RawData_Aussois - Results Ausso'!B2:B2386)))</f>
        <v>1.76937</v>
      </c>
      <c r="U14" t="s" s="19">
        <f>INDEX('RawData_Aussois - Results Ausso'!$H2:$H2386,ROW(LOOKUP(CONCATENATE($A14,"innerApproximation","0",$T$1,T$2),'RawData_Aussois - Results Ausso'!B2:B2386)))</f>
        <v>80</v>
      </c>
      <c r="V14" s="25">
        <f>INDEX('RawData_Aussois - Results Ausso'!$M2:$M2386,ROW(LOOKUP(CONCATENATE($A14,"innerApproximation","0",$R$1,V$2),'RawData_Aussois - Results Ausso'!B2:B2386)))</f>
        <v>0.551606</v>
      </c>
      <c r="W14" t="s" s="19">
        <f>INDEX('RawData_Aussois - Results Ausso'!$H2:$H2386,ROW(LOOKUP(CONCATENATE($A14,"innerApproximation","0",$V$1,V$2),'RawData_Aussois - Results Ausso'!B2:B2386)))</f>
        <v>80</v>
      </c>
      <c r="X14" s="25">
        <f>INDEX('RawData_Aussois - Results Ausso'!M2:M2386,ROW(LOOKUP(CONCATENATE($A14,X$1,"0--"),'RawData_Aussois - Results Ausso'!B2:B2386)))</f>
        <v>473.536</v>
      </c>
      <c r="Y14" t="s" s="19">
        <f>INDEX('RawData_Aussois - Results Ausso'!H2:H2386,ROW(LOOKUP(CONCATENATE($A14,X$1,"0--"),'RawData_Aussois - Results Ausso'!B2:B2386)))</f>
        <v>80</v>
      </c>
      <c r="Z14" s="25">
        <f>1-(X14-D14)/D14</f>
        <v>-621.223749929259</v>
      </c>
      <c r="AA14" s="25">
        <f>INDEX('RawData_Aussois - Results Ausso'!M2:M2386,ROW(LOOKUP(CONCATENATE($A14,AA$1,"0--"),'RawData_Aussois - Results Ausso'!B2:B2386)))</f>
        <v>2.49204</v>
      </c>
      <c r="AB14" t="s" s="19">
        <f>INDEX('RawData_Aussois - Results Ausso'!H2:H2386,ROW(LOOKUP(CONCATENATE($A14,AA$1,"0--"),'RawData_Aussois - Results Ausso'!B2:B2386)))</f>
        <v>80</v>
      </c>
      <c r="AC14" s="25">
        <f>INDEX('RawData_Aussois - Results Ausso'!M2:M2386,ROW(LOOKUP(CONCATENATE($A14,AC$1,"0--"),'RawData_Aussois - Results Ausso'!B2:B2386)))</f>
        <v>160.068</v>
      </c>
      <c r="AD14" t="s" s="19">
        <f>INDEX('RawData_Aussois - Results Ausso'!H2:H2386,ROW(LOOKUP(CONCATENATE($A14,AC$1,"0--"),'RawData_Aussois - Results Ausso'!B2:B2386)))</f>
        <v>80</v>
      </c>
      <c r="AE14" s="25">
        <v>44.7799491882324</v>
      </c>
      <c r="AF14" t="s" s="68">
        <v>80</v>
      </c>
      <c r="AG14" t="s" s="69">
        <f>LOOKUP("NO_NASH_EQ_FOUND",E14:W14)</f>
        <v>80</v>
      </c>
      <c r="AH14" t="s" s="70">
        <f>CONCATENATE(INDEX(D$1:V$1,MATCH(AI14,D14:V14)),INDEX(D$2:V$2,MATCH(AI14,D14:V14)))</f>
        <v>3578</v>
      </c>
      <c r="AI14" s="71">
        <f>MIN(F14:V14,D14)</f>
        <v>0.284257</v>
      </c>
      <c r="AJ14" s="72">
        <f>AI14/MAX(F14:V14,D14)</f>
        <v>0.160654357200586</v>
      </c>
    </row>
    <row r="15" ht="20.05" customHeight="1">
      <c r="A15" s="64">
        <v>13</v>
      </c>
      <c r="B15" s="65">
        <f>INDEX('RawData_Aussois - Results Ausso'!D2:D2386,ROW(LOOKUP(CONCATENATE($A15,D$1,"1--"),'RawData_Aussois - Results Ausso'!B2:B2386)))</f>
        <v>3</v>
      </c>
      <c r="C15" t="s" s="19">
        <f>INDEX('RawData_Aussois - Results Ausso'!E2:E2386,ROW(LOOKUP(CONCATENATE($A15,D$1,"1--"),'RawData_Aussois - Results Ausso'!B2:B2386)))</f>
        <v>258</v>
      </c>
      <c r="D15" s="25">
        <f>INDEX('RawData_Aussois - Results Ausso'!M2:M2386,ROW(LOOKUP(CONCATENATE($A15,D$1,"0--"),'RawData_Aussois - Results Ausso'!B2:B2386)))</f>
        <v>0.0373332</v>
      </c>
      <c r="E15" t="s" s="19">
        <f>INDEX('RawData_Aussois - Results Ausso'!H2:H2386,ROW(LOOKUP(CONCATENATE($A15,D$1,"0--"),'RawData_Aussois - Results Ausso'!B2:B2386)))</f>
        <v>33</v>
      </c>
      <c r="F15" s="25">
        <f>INDEX('RawData_Aussois - Results Ausso'!M2:M2386,ROW(LOOKUP(CONCATENATE($A15,"innerApproximation","0",F$1,F$2),'RawData_Aussois - Results Ausso'!B2:B2386)))</f>
        <v>0.07062930000000001</v>
      </c>
      <c r="G15" t="s" s="19">
        <f>INDEX('RawData_Aussois - Results Ausso'!$H2:$H2386,ROW(LOOKUP(CONCATENATE($A15,"innerApproximation","0",$F$1,F$2),'RawData_Aussois - Results Ausso'!B2:B2386)))</f>
        <v>33</v>
      </c>
      <c r="H15" s="66">
        <f>INDEX('RawData_Aussois - Results Ausso'!$M2:$M2386,ROW(LOOKUP(CONCATENATE($A15,"innerApproximation","0",$F$1,H$2),'RawData_Aussois - Results Ausso'!B2:B2386)))</f>
        <v>0.0473314</v>
      </c>
      <c r="I15" t="s" s="67">
        <f>INDEX('RawData_Aussois - Results Ausso'!$H2:$H2386,ROW(LOOKUP(CONCATENATE($A15,"innerApproximation","0",$F$1,H$2),'RawData_Aussois - Results Ausso'!B2:B2386)))</f>
        <v>33</v>
      </c>
      <c r="J15" s="25">
        <f>INDEX('RawData_Aussois - Results Ausso'!$M2:$M2386,ROW(LOOKUP(CONCATENATE($A15,"innerApproximation","0",$F$1,J$2),'RawData_Aussois - Results Ausso'!B2:B2386)))</f>
        <v>0.0476057</v>
      </c>
      <c r="K15" t="s" s="19">
        <f>INDEX('RawData_Aussois - Results Ausso'!$H2:$H2386,ROW(LOOKUP(CONCATENATE($A15,"innerApproximation","0",$F$1,J$2),'RawData_Aussois - Results Ausso'!B2:B2386)))</f>
        <v>33</v>
      </c>
      <c r="L15" s="25">
        <f>INDEX('RawData_Aussois - Results Ausso'!$M2:$M2386,ROW(LOOKUP(CONCATENATE($A15,"innerApproximation","0",$L$1,L$2),'RawData_Aussois - Results Ausso'!B2:B2386)))</f>
        <v>0.0714344</v>
      </c>
      <c r="M15" t="s" s="19">
        <f>INDEX('RawData_Aussois - Results Ausso'!$H2:$H2386,ROW(LOOKUP(CONCATENATE($A15,"innerApproximation","0",$L$1,L$2),'RawData_Aussois - Results Ausso'!B2:B2386)))</f>
        <v>33</v>
      </c>
      <c r="N15" s="25">
        <f>INDEX('RawData_Aussois - Results Ausso'!$M2:$M2386,ROW(LOOKUP(CONCATENATE($A15,"innerApproximation","0",$L$1,N$2),'RawData_Aussois - Results Ausso'!B2:B2386)))</f>
        <v>0.0474355</v>
      </c>
      <c r="O15" t="s" s="19">
        <f>INDEX('RawData_Aussois - Results Ausso'!$H2:$H2386,ROW(LOOKUP(CONCATENATE($A15,"innerApproximation","0",$L$1,N$2),'RawData_Aussois - Results Ausso'!B2:B2386)))</f>
        <v>33</v>
      </c>
      <c r="P15" s="25">
        <f>INDEX('RawData_Aussois - Results Ausso'!$M2:$M2386,ROW(LOOKUP(CONCATENATE($A15,"innerApproximation","0",$L$1,P$2),'RawData_Aussois - Results Ausso'!B2:B2386)))</f>
        <v>0.0471859</v>
      </c>
      <c r="Q15" t="s" s="19">
        <f>INDEX('RawData_Aussois - Results Ausso'!$H2:$H2386,ROW(LOOKUP(CONCATENATE($A15,"innerApproximation","0",$L$1,P$2),'RawData_Aussois - Results Ausso'!B2:B2386)))</f>
        <v>33</v>
      </c>
      <c r="R15" s="25">
        <f>INDEX('RawData_Aussois - Results Ausso'!$M2:$M2386,ROW(LOOKUP(CONCATENATE($A15,"innerApproximation","0",$R$1,R$2),'RawData_Aussois - Results Ausso'!B2:B2386)))</f>
        <v>0.0719983</v>
      </c>
      <c r="S15" t="s" s="19">
        <f>INDEX('RawData_Aussois - Results Ausso'!$H2:$H2386,ROW(LOOKUP(CONCATENATE($A15,"innerApproximation","0",$R$1,R$2),'RawData_Aussois - Results Ausso'!B2:B2386)))</f>
        <v>33</v>
      </c>
      <c r="T15" s="25">
        <f>INDEX('RawData_Aussois - Results Ausso'!$M2:$M2386,ROW(LOOKUP(CONCATENATE($A15,"innerApproximation","0",$R$1,T$2),'RawData_Aussois - Results Ausso'!B2:B2386)))</f>
        <v>0.0471592</v>
      </c>
      <c r="U15" t="s" s="19">
        <f>INDEX('RawData_Aussois - Results Ausso'!$H2:$H2386,ROW(LOOKUP(CONCATENATE($A15,"innerApproximation","0",$T$1,T$2),'RawData_Aussois - Results Ausso'!B2:B2386)))</f>
        <v>33</v>
      </c>
      <c r="V15" s="25">
        <f>INDEX('RawData_Aussois - Results Ausso'!$M2:$M2386,ROW(LOOKUP(CONCATENATE($A15,"innerApproximation","0",$R$1,V$2),'RawData_Aussois - Results Ausso'!B2:B2386)))</f>
        <v>0.0475291</v>
      </c>
      <c r="W15" t="s" s="19">
        <f>INDEX('RawData_Aussois - Results Ausso'!$H2:$H2386,ROW(LOOKUP(CONCATENATE($A15,"innerApproximation","0",$V$1,V$2),'RawData_Aussois - Results Ausso'!B2:B2386)))</f>
        <v>33</v>
      </c>
      <c r="X15" s="25">
        <f>INDEX('RawData_Aussois - Results Ausso'!M2:M2386,ROW(LOOKUP(CONCATENATE($A15,X$1,"0--"),'RawData_Aussois - Results Ausso'!B2:B2386)))</f>
        <v>45.5883</v>
      </c>
      <c r="Y15" t="s" s="19">
        <f>INDEX('RawData_Aussois - Results Ausso'!H2:H2386,ROW(LOOKUP(CONCATENATE($A15,X$1,"0--"),'RawData_Aussois - Results Ausso'!B2:B2386)))</f>
        <v>80</v>
      </c>
      <c r="Z15" s="25">
        <f>1-(X15-D15)/D15</f>
        <v>-1219.119539712640</v>
      </c>
      <c r="AA15" s="25">
        <f>INDEX('RawData_Aussois - Results Ausso'!M2:M2386,ROW(LOOKUP(CONCATENATE($A15,AA$1,"0--"),'RawData_Aussois - Results Ausso'!B2:B2386)))</f>
        <v>392.473</v>
      </c>
      <c r="AB15" t="s" s="19">
        <f>INDEX('RawData_Aussois - Results Ausso'!H2:H2386,ROW(LOOKUP(CONCATENATE($A15,AA$1,"0--"),'RawData_Aussois - Results Ausso'!B2:B2386)))</f>
        <v>80</v>
      </c>
      <c r="AC15" s="25">
        <f>INDEX('RawData_Aussois - Results Ausso'!M2:M2386,ROW(LOOKUP(CONCATENATE($A15,AC$1,"0--"),'RawData_Aussois - Results Ausso'!B2:B2386)))</f>
        <v>44.1427</v>
      </c>
      <c r="AD15" t="s" s="19">
        <f>INDEX('RawData_Aussois - Results Ausso'!H2:H2386,ROW(LOOKUP(CONCATENATE($A15,AC$1,"0--"),'RawData_Aussois - Results Ausso'!B2:B2386)))</f>
        <v>80</v>
      </c>
      <c r="AE15" s="25">
        <v>1800</v>
      </c>
      <c r="AF15" t="s" s="68">
        <v>63</v>
      </c>
      <c r="AG15" t="s" s="69">
        <f>LOOKUP("NO_NASH_EQ_FOUND",E15:W15)</f>
        <v>33</v>
      </c>
      <c r="AH15" t="s" s="70">
        <f>CONCATENATE(INDEX(D$1:V$1,MATCH(AI15,D15:V15)),INDEX(D$2:V$2,MATCH(AI15,D15:V15)))</f>
        <v>3574</v>
      </c>
      <c r="AI15" s="71">
        <f>MIN(F15:V15,D15)</f>
        <v>0.0373332</v>
      </c>
      <c r="AJ15" s="72">
        <f>AI15/MAX(F15:V15,D15)</f>
        <v>0.518528909710368</v>
      </c>
    </row>
    <row r="16" ht="20.05" customHeight="1">
      <c r="A16" s="64">
        <v>14</v>
      </c>
      <c r="B16" s="65">
        <f>INDEX('RawData_Aussois - Results Ausso'!D2:D2386,ROW(LOOKUP(CONCATENATE($A16,D$1,"1--"),'RawData_Aussois - Results Ausso'!B2:B2386)))</f>
        <v>3</v>
      </c>
      <c r="C16" t="s" s="19">
        <f>INDEX('RawData_Aussois - Results Ausso'!E2:E2386,ROW(LOOKUP(CONCATENATE($A16,D$1,"1--"),'RawData_Aussois - Results Ausso'!B2:B2386)))</f>
        <v>119</v>
      </c>
      <c r="D16" s="25">
        <f>INDEX('RawData_Aussois - Results Ausso'!M2:M2386,ROW(LOOKUP(CONCATENATE($A16,D$1,"0--"),'RawData_Aussois - Results Ausso'!B2:B2386)))</f>
        <v>0.056265</v>
      </c>
      <c r="E16" t="s" s="19">
        <f>INDEX('RawData_Aussois - Results Ausso'!H2:H2386,ROW(LOOKUP(CONCATENATE($A16,D$1,"0--"),'RawData_Aussois - Results Ausso'!B2:B2386)))</f>
        <v>33</v>
      </c>
      <c r="F16" s="25">
        <f>INDEX('RawData_Aussois - Results Ausso'!M2:M2386,ROW(LOOKUP(CONCATENATE($A16,"innerApproximation","0",F$1,F$2),'RawData_Aussois - Results Ausso'!B2:B2386)))</f>
        <v>0.13261</v>
      </c>
      <c r="G16" t="s" s="19">
        <f>INDEX('RawData_Aussois - Results Ausso'!$H2:$H2386,ROW(LOOKUP(CONCATENATE($A16,"innerApproximation","0",$F$1,F$2),'RawData_Aussois - Results Ausso'!B2:B2386)))</f>
        <v>33</v>
      </c>
      <c r="H16" s="66">
        <f>INDEX('RawData_Aussois - Results Ausso'!$M2:$M2386,ROW(LOOKUP(CONCATENATE($A16,"innerApproximation","0",$F$1,H$2),'RawData_Aussois - Results Ausso'!B2:B2386)))</f>
        <v>0.0668724</v>
      </c>
      <c r="I16" t="s" s="67">
        <f>INDEX('RawData_Aussois - Results Ausso'!$H2:$H2386,ROW(LOOKUP(CONCATENATE($A16,"innerApproximation","0",$F$1,H$2),'RawData_Aussois - Results Ausso'!B2:B2386)))</f>
        <v>33</v>
      </c>
      <c r="J16" s="25">
        <f>INDEX('RawData_Aussois - Results Ausso'!$M2:$M2386,ROW(LOOKUP(CONCATENATE($A16,"innerApproximation","0",$F$1,J$2),'RawData_Aussois - Results Ausso'!B2:B2386)))</f>
        <v>0.06713760000000001</v>
      </c>
      <c r="K16" t="s" s="19">
        <f>INDEX('RawData_Aussois - Results Ausso'!$H2:$H2386,ROW(LOOKUP(CONCATENATE($A16,"innerApproximation","0",$F$1,J$2),'RawData_Aussois - Results Ausso'!B2:B2386)))</f>
        <v>33</v>
      </c>
      <c r="L16" s="25">
        <f>INDEX('RawData_Aussois - Results Ausso'!$M2:$M2386,ROW(LOOKUP(CONCATENATE($A16,"innerApproximation","0",$L$1,L$2),'RawData_Aussois - Results Ausso'!B2:B2386)))</f>
        <v>0.133529</v>
      </c>
      <c r="M16" t="s" s="19">
        <f>INDEX('RawData_Aussois - Results Ausso'!$H2:$H2386,ROW(LOOKUP(CONCATENATE($A16,"innerApproximation","0",$L$1,L$2),'RawData_Aussois - Results Ausso'!B2:B2386)))</f>
        <v>33</v>
      </c>
      <c r="N16" s="25">
        <f>INDEX('RawData_Aussois - Results Ausso'!$M2:$M2386,ROW(LOOKUP(CONCATENATE($A16,"innerApproximation","0",$L$1,N$2),'RawData_Aussois - Results Ausso'!B2:B2386)))</f>
        <v>0.066981</v>
      </c>
      <c r="O16" t="s" s="19">
        <f>INDEX('RawData_Aussois - Results Ausso'!$H2:$H2386,ROW(LOOKUP(CONCATENATE($A16,"innerApproximation","0",$L$1,N$2),'RawData_Aussois - Results Ausso'!B2:B2386)))</f>
        <v>33</v>
      </c>
      <c r="P16" s="25">
        <f>INDEX('RawData_Aussois - Results Ausso'!$M2:$M2386,ROW(LOOKUP(CONCATENATE($A16,"innerApproximation","0",$L$1,P$2),'RawData_Aussois - Results Ausso'!B2:B2386)))</f>
        <v>0.06667629999999999</v>
      </c>
      <c r="Q16" t="s" s="19">
        <f>INDEX('RawData_Aussois - Results Ausso'!$H2:$H2386,ROW(LOOKUP(CONCATENATE($A16,"innerApproximation","0",$L$1,P$2),'RawData_Aussois - Results Ausso'!B2:B2386)))</f>
        <v>33</v>
      </c>
      <c r="R16" s="25">
        <f>INDEX('RawData_Aussois - Results Ausso'!$M2:$M2386,ROW(LOOKUP(CONCATENATE($A16,"innerApproximation","0",$R$1,R$2),'RawData_Aussois - Results Ausso'!B2:B2386)))</f>
        <v>0.132854</v>
      </c>
      <c r="S16" t="s" s="19">
        <f>INDEX('RawData_Aussois - Results Ausso'!$H2:$H2386,ROW(LOOKUP(CONCATENATE($A16,"innerApproximation","0",$R$1,R$2),'RawData_Aussois - Results Ausso'!B2:B2386)))</f>
        <v>33</v>
      </c>
      <c r="T16" s="25">
        <f>INDEX('RawData_Aussois - Results Ausso'!$M2:$M2386,ROW(LOOKUP(CONCATENATE($A16,"innerApproximation","0",$R$1,T$2),'RawData_Aussois - Results Ausso'!B2:B2386)))</f>
        <v>0.0672903</v>
      </c>
      <c r="U16" t="s" s="19">
        <f>INDEX('RawData_Aussois - Results Ausso'!$H2:$H2386,ROW(LOOKUP(CONCATENATE($A16,"innerApproximation","0",$T$1,T$2),'RawData_Aussois - Results Ausso'!B2:B2386)))</f>
        <v>33</v>
      </c>
      <c r="V16" s="25">
        <f>INDEX('RawData_Aussois - Results Ausso'!$M2:$M2386,ROW(LOOKUP(CONCATENATE($A16,"innerApproximation","0",$R$1,V$2),'RawData_Aussois - Results Ausso'!B2:B2386)))</f>
        <v>0.06668789999999999</v>
      </c>
      <c r="W16" t="s" s="19">
        <f>INDEX('RawData_Aussois - Results Ausso'!$H2:$H2386,ROW(LOOKUP(CONCATENATE($A16,"innerApproximation","0",$V$1,V$2),'RawData_Aussois - Results Ausso'!B2:B2386)))</f>
        <v>33</v>
      </c>
      <c r="X16" s="25">
        <f>INDEX('RawData_Aussois - Results Ausso'!M2:M2386,ROW(LOOKUP(CONCATENATE($A16,X$1,"0--"),'RawData_Aussois - Results Ausso'!B2:B2386)))</f>
        <v>0.737432</v>
      </c>
      <c r="Y16" t="s" s="19">
        <f>INDEX('RawData_Aussois - Results Ausso'!H2:H2386,ROW(LOOKUP(CONCATENATE($A16,X$1,"0--"),'RawData_Aussois - Results Ausso'!B2:B2386)))</f>
        <v>80</v>
      </c>
      <c r="Z16" s="25">
        <f>1-(X16-D16)/D16</f>
        <v>-11.1064071803075</v>
      </c>
      <c r="AA16" s="25">
        <f>INDEX('RawData_Aussois - Results Ausso'!M2:M2386,ROW(LOOKUP(CONCATENATE($A16,AA$1,"0--"),'RawData_Aussois - Results Ausso'!B2:B2386)))</f>
        <v>0.553659</v>
      </c>
      <c r="AB16" t="s" s="19">
        <f>INDEX('RawData_Aussois - Results Ausso'!H2:H2386,ROW(LOOKUP(CONCATENATE($A16,AA$1,"0--"),'RawData_Aussois - Results Ausso'!B2:B2386)))</f>
        <v>80</v>
      </c>
      <c r="AC16" s="25">
        <f>INDEX('RawData_Aussois - Results Ausso'!M2:M2386,ROW(LOOKUP(CONCATENATE($A16,AC$1,"0--"),'RawData_Aussois - Results Ausso'!B2:B2386)))</f>
        <v>0.271289</v>
      </c>
      <c r="AD16" t="s" s="19">
        <f>INDEX('RawData_Aussois - Results Ausso'!H2:H2386,ROW(LOOKUP(CONCATENATE($A16,AC$1,"0--"),'RawData_Aussois - Results Ausso'!B2:B2386)))</f>
        <v>80</v>
      </c>
      <c r="AE16" s="25">
        <v>1800</v>
      </c>
      <c r="AF16" t="s" s="68">
        <v>63</v>
      </c>
      <c r="AG16" t="s" s="69">
        <f>LOOKUP("NO_NASH_EQ_FOUND",E16:W16)</f>
        <v>33</v>
      </c>
      <c r="AH16" t="s" s="70">
        <f>CONCATENATE(INDEX(D$1:V$1,MATCH(AI16,D16:V16)),INDEX(D$2:V$2,MATCH(AI16,D16:V16)))</f>
        <v>3574</v>
      </c>
      <c r="AI16" s="71">
        <f>MIN(F16:V16,D16)</f>
        <v>0.056265</v>
      </c>
      <c r="AJ16" s="72">
        <f>AI16/MAX(F16:V16,D16)</f>
        <v>0.421369140785897</v>
      </c>
    </row>
    <row r="17" ht="20.05" customHeight="1">
      <c r="A17" s="64">
        <v>15</v>
      </c>
      <c r="B17" s="65">
        <f>INDEX('RawData_Aussois - Results Ausso'!D2:D2386,ROW(LOOKUP(CONCATENATE($A17,D$1,"1--"),'RawData_Aussois - Results Ausso'!B2:B2386)))</f>
        <v>3</v>
      </c>
      <c r="C17" t="s" s="19">
        <f>INDEX('RawData_Aussois - Results Ausso'!E2:E2386,ROW(LOOKUP(CONCATENATE($A17,D$1,"1--"),'RawData_Aussois - Results Ausso'!B2:B2386)))</f>
        <v>258</v>
      </c>
      <c r="D17" s="25">
        <f>INDEX('RawData_Aussois - Results Ausso'!M2:M2386,ROW(LOOKUP(CONCATENATE($A17,D$1,"0--"),'RawData_Aussois - Results Ausso'!B2:B2386)))</f>
        <v>0.386533</v>
      </c>
      <c r="E17" t="s" s="19">
        <f>INDEX('RawData_Aussois - Results Ausso'!H2:H2386,ROW(LOOKUP(CONCATENATE($A17,D$1,"0--"),'RawData_Aussois - Results Ausso'!B2:B2386)))</f>
        <v>80</v>
      </c>
      <c r="F17" s="25">
        <f>INDEX('RawData_Aussois - Results Ausso'!M2:M2386,ROW(LOOKUP(CONCATENATE($A17,"innerApproximation","0",F$1,F$2),'RawData_Aussois - Results Ausso'!B2:B2386)))</f>
        <v>0.0845733</v>
      </c>
      <c r="G17" t="s" s="19">
        <f>INDEX('RawData_Aussois - Results Ausso'!$H2:$H2386,ROW(LOOKUP(CONCATENATE($A17,"innerApproximation","0",$F$1,F$2),'RawData_Aussois - Results Ausso'!B2:B2386)))</f>
        <v>80</v>
      </c>
      <c r="H17" s="66">
        <f>INDEX('RawData_Aussois - Results Ausso'!$M2:$M2386,ROW(LOOKUP(CONCATENATE($A17,"innerApproximation","0",$F$1,H$2),'RawData_Aussois - Results Ausso'!B2:B2386)))</f>
        <v>0.083857</v>
      </c>
      <c r="I17" t="s" s="67">
        <f>INDEX('RawData_Aussois - Results Ausso'!$H2:$H2386,ROW(LOOKUP(CONCATENATE($A17,"innerApproximation","0",$F$1,H$2),'RawData_Aussois - Results Ausso'!B2:B2386)))</f>
        <v>80</v>
      </c>
      <c r="J17" s="25">
        <f>INDEX('RawData_Aussois - Results Ausso'!$M2:$M2386,ROW(LOOKUP(CONCATENATE($A17,"innerApproximation","0",$F$1,J$2),'RawData_Aussois - Results Ausso'!B2:B2386)))</f>
        <v>0.08470560000000001</v>
      </c>
      <c r="K17" t="s" s="19">
        <f>INDEX('RawData_Aussois - Results Ausso'!$H2:$H2386,ROW(LOOKUP(CONCATENATE($A17,"innerApproximation","0",$F$1,J$2),'RawData_Aussois - Results Ausso'!B2:B2386)))</f>
        <v>80</v>
      </c>
      <c r="L17" s="25">
        <f>INDEX('RawData_Aussois - Results Ausso'!$M2:$M2386,ROW(LOOKUP(CONCATENATE($A17,"innerApproximation","0",$L$1,L$2),'RawData_Aussois - Results Ausso'!B2:B2386)))</f>
        <v>0.0855678</v>
      </c>
      <c r="M17" t="s" s="19">
        <f>INDEX('RawData_Aussois - Results Ausso'!$H2:$H2386,ROW(LOOKUP(CONCATENATE($A17,"innerApproximation","0",$L$1,L$2),'RawData_Aussois - Results Ausso'!B2:B2386)))</f>
        <v>80</v>
      </c>
      <c r="N17" s="25">
        <f>INDEX('RawData_Aussois - Results Ausso'!$M2:$M2386,ROW(LOOKUP(CONCATENATE($A17,"innerApproximation","0",$L$1,N$2),'RawData_Aussois - Results Ausso'!B2:B2386)))</f>
        <v>0.08440010000000001</v>
      </c>
      <c r="O17" t="s" s="19">
        <f>INDEX('RawData_Aussois - Results Ausso'!$H2:$H2386,ROW(LOOKUP(CONCATENATE($A17,"innerApproximation","0",$L$1,N$2),'RawData_Aussois - Results Ausso'!B2:B2386)))</f>
        <v>80</v>
      </c>
      <c r="P17" s="25">
        <f>INDEX('RawData_Aussois - Results Ausso'!$M2:$M2386,ROW(LOOKUP(CONCATENATE($A17,"innerApproximation","0",$L$1,P$2),'RawData_Aussois - Results Ausso'!B2:B2386)))</f>
        <v>0.08423659999999999</v>
      </c>
      <c r="Q17" t="s" s="19">
        <f>INDEX('RawData_Aussois - Results Ausso'!$H2:$H2386,ROW(LOOKUP(CONCATENATE($A17,"innerApproximation","0",$L$1,P$2),'RawData_Aussois - Results Ausso'!B2:B2386)))</f>
        <v>80</v>
      </c>
      <c r="R17" s="25">
        <f>INDEX('RawData_Aussois - Results Ausso'!$M2:$M2386,ROW(LOOKUP(CONCATENATE($A17,"innerApproximation","0",$R$1,R$2),'RawData_Aussois - Results Ausso'!B2:B2386)))</f>
        <v>0.0838057</v>
      </c>
      <c r="S17" t="s" s="19">
        <f>INDEX('RawData_Aussois - Results Ausso'!$H2:$H2386,ROW(LOOKUP(CONCATENATE($A17,"innerApproximation","0",$R$1,R$2),'RawData_Aussois - Results Ausso'!B2:B2386)))</f>
        <v>80</v>
      </c>
      <c r="T17" s="25">
        <f>INDEX('RawData_Aussois - Results Ausso'!$M2:$M2386,ROW(LOOKUP(CONCATENATE($A17,"innerApproximation","0",$R$1,T$2),'RawData_Aussois - Results Ausso'!B2:B2386)))</f>
        <v>0.0840873</v>
      </c>
      <c r="U17" t="s" s="19">
        <f>INDEX('RawData_Aussois - Results Ausso'!$H2:$H2386,ROW(LOOKUP(CONCATENATE($A17,"innerApproximation","0",$T$1,T$2),'RawData_Aussois - Results Ausso'!B2:B2386)))</f>
        <v>80</v>
      </c>
      <c r="V17" s="25">
        <f>INDEX('RawData_Aussois - Results Ausso'!$M2:$M2386,ROW(LOOKUP(CONCATENATE($A17,"innerApproximation","0",$R$1,V$2),'RawData_Aussois - Results Ausso'!B2:B2386)))</f>
        <v>0.08359229999999999</v>
      </c>
      <c r="W17" t="s" s="19">
        <f>INDEX('RawData_Aussois - Results Ausso'!$H2:$H2386,ROW(LOOKUP(CONCATENATE($A17,"innerApproximation","0",$V$1,V$2),'RawData_Aussois - Results Ausso'!B2:B2386)))</f>
        <v>80</v>
      </c>
      <c r="X17" s="25">
        <f>INDEX('RawData_Aussois - Results Ausso'!M2:M2386,ROW(LOOKUP(CONCATENATE($A17,X$1,"0--"),'RawData_Aussois - Results Ausso'!B2:B2386)))</f>
        <v>130.838</v>
      </c>
      <c r="Y17" t="s" s="19">
        <f>INDEX('RawData_Aussois - Results Ausso'!H2:H2386,ROW(LOOKUP(CONCATENATE($A17,X$1,"0--"),'RawData_Aussois - Results Ausso'!B2:B2386)))</f>
        <v>80</v>
      </c>
      <c r="Z17" s="25">
        <f>1-(X17-D17)/D17</f>
        <v>-336.491150820240</v>
      </c>
      <c r="AA17" s="25">
        <f>INDEX('RawData_Aussois - Results Ausso'!M2:M2386,ROW(LOOKUP(CONCATENATE($A17,AA$1,"0--"),'RawData_Aussois - Results Ausso'!B2:B2386)))</f>
        <v>125.243</v>
      </c>
      <c r="AB17" t="s" s="19">
        <f>INDEX('RawData_Aussois - Results Ausso'!H2:H2386,ROW(LOOKUP(CONCATENATE($A17,AA$1,"0--"),'RawData_Aussois - Results Ausso'!B2:B2386)))</f>
        <v>80</v>
      </c>
      <c r="AC17" s="25">
        <f>INDEX('RawData_Aussois - Results Ausso'!M2:M2386,ROW(LOOKUP(CONCATENATE($A17,AC$1,"0--"),'RawData_Aussois - Results Ausso'!B2:B2386)))</f>
        <v>129.157</v>
      </c>
      <c r="AD17" t="s" s="19">
        <f>INDEX('RawData_Aussois - Results Ausso'!H2:H2386,ROW(LOOKUP(CONCATENATE($A17,AC$1,"0--"),'RawData_Aussois - Results Ausso'!B2:B2386)))</f>
        <v>80</v>
      </c>
      <c r="AE17" s="25">
        <v>227.673903942108</v>
      </c>
      <c r="AF17" t="s" s="68">
        <v>80</v>
      </c>
      <c r="AG17" t="s" s="69">
        <f>LOOKUP("NO_NASH_EQ_FOUND",E17:W17)</f>
        <v>80</v>
      </c>
      <c r="AH17" t="s" s="70">
        <f>CONCATENATE(INDEX(D$1:V$1,MATCH(AI17,D17:V17)),INDEX(D$2:V$2,MATCH(AI17,D17:V17)))</f>
        <v>3579</v>
      </c>
      <c r="AI17" s="71">
        <f>MIN(F17:V17,D17)</f>
        <v>0.08359229999999999</v>
      </c>
      <c r="AJ17" s="72">
        <f>AI17/MAX(F17:V17,D17)</f>
        <v>0.216261742205711</v>
      </c>
    </row>
    <row r="18" ht="20.05" customHeight="1">
      <c r="A18" s="64">
        <v>16</v>
      </c>
      <c r="B18" s="65">
        <f>INDEX('RawData_Aussois - Results Ausso'!D2:D2386,ROW(LOOKUP(CONCATENATE($A18,D$1,"1--"),'RawData_Aussois - Results Ausso'!B2:B2386)))</f>
        <v>3</v>
      </c>
      <c r="C18" t="s" s="19">
        <f>INDEX('RawData_Aussois - Results Ausso'!E2:E2386,ROW(LOOKUP(CONCATENATE($A18,D$1,"1--"),'RawData_Aussois - Results Ausso'!B2:B2386)))</f>
        <v>171</v>
      </c>
      <c r="D18" s="25">
        <f>INDEX('RawData_Aussois - Results Ausso'!M2:M2386,ROW(LOOKUP(CONCATENATE($A18,D$1,"0--"),'RawData_Aussois - Results Ausso'!B2:B2386)))</f>
        <v>5.72599</v>
      </c>
      <c r="E18" t="s" s="19">
        <f>INDEX('RawData_Aussois - Results Ausso'!H2:H2386,ROW(LOOKUP(CONCATENATE($A18,D$1,"0--"),'RawData_Aussois - Results Ausso'!B2:B2386)))</f>
        <v>80</v>
      </c>
      <c r="F18" s="25">
        <f>INDEX('RawData_Aussois - Results Ausso'!M2:M2386,ROW(LOOKUP(CONCATENATE($A18,"innerApproximation","0",F$1,F$2),'RawData_Aussois - Results Ausso'!B2:B2386)))</f>
        <v>5.06888</v>
      </c>
      <c r="G18" t="s" s="19">
        <f>INDEX('RawData_Aussois - Results Ausso'!$H2:$H2386,ROW(LOOKUP(CONCATENATE($A18,"innerApproximation","0",$F$1,F$2),'RawData_Aussois - Results Ausso'!B2:B2386)))</f>
        <v>80</v>
      </c>
      <c r="H18" s="66">
        <f>INDEX('RawData_Aussois - Results Ausso'!$M2:$M2386,ROW(LOOKUP(CONCATENATE($A18,"innerApproximation","0",$F$1,H$2),'RawData_Aussois - Results Ausso'!B2:B2386)))</f>
        <v>7.6788</v>
      </c>
      <c r="I18" t="s" s="67">
        <f>INDEX('RawData_Aussois - Results Ausso'!$H2:$H2386,ROW(LOOKUP(CONCATENATE($A18,"innerApproximation","0",$F$1,H$2),'RawData_Aussois - Results Ausso'!B2:B2386)))</f>
        <v>80</v>
      </c>
      <c r="J18" s="25">
        <f>INDEX('RawData_Aussois - Results Ausso'!$M2:$M2386,ROW(LOOKUP(CONCATENATE($A18,"innerApproximation","0",$F$1,J$2),'RawData_Aussois - Results Ausso'!B2:B2386)))</f>
        <v>4.82502</v>
      </c>
      <c r="K18" t="s" s="19">
        <f>INDEX('RawData_Aussois - Results Ausso'!$H2:$H2386,ROW(LOOKUP(CONCATENATE($A18,"innerApproximation","0",$F$1,J$2),'RawData_Aussois - Results Ausso'!B2:B2386)))</f>
        <v>80</v>
      </c>
      <c r="L18" s="25">
        <f>INDEX('RawData_Aussois - Results Ausso'!$M2:$M2386,ROW(LOOKUP(CONCATENATE($A18,"innerApproximation","0",$L$1,L$2),'RawData_Aussois - Results Ausso'!B2:B2386)))</f>
        <v>0.372663</v>
      </c>
      <c r="M18" t="s" s="19">
        <f>INDEX('RawData_Aussois - Results Ausso'!$H2:$H2386,ROW(LOOKUP(CONCATENATE($A18,"innerApproximation","0",$L$1,L$2),'RawData_Aussois - Results Ausso'!B2:B2386)))</f>
        <v>80</v>
      </c>
      <c r="N18" s="25">
        <f>INDEX('RawData_Aussois - Results Ausso'!$M2:$M2386,ROW(LOOKUP(CONCATENATE($A18,"innerApproximation","0",$L$1,N$2),'RawData_Aussois - Results Ausso'!B2:B2386)))</f>
        <v>1.48036</v>
      </c>
      <c r="O18" t="s" s="19">
        <f>INDEX('RawData_Aussois - Results Ausso'!$H2:$H2386,ROW(LOOKUP(CONCATENATE($A18,"innerApproximation","0",$L$1,N$2),'RawData_Aussois - Results Ausso'!B2:B2386)))</f>
        <v>80</v>
      </c>
      <c r="P18" s="25">
        <f>INDEX('RawData_Aussois - Results Ausso'!$M2:$M2386,ROW(LOOKUP(CONCATENATE($A18,"innerApproximation","0",$L$1,P$2),'RawData_Aussois - Results Ausso'!B2:B2386)))</f>
        <v>12.1913</v>
      </c>
      <c r="Q18" t="s" s="19">
        <f>INDEX('RawData_Aussois - Results Ausso'!$H2:$H2386,ROW(LOOKUP(CONCATENATE($A18,"innerApproximation","0",$L$1,P$2),'RawData_Aussois - Results Ausso'!B2:B2386)))</f>
        <v>80</v>
      </c>
      <c r="R18" s="25">
        <f>INDEX('RawData_Aussois - Results Ausso'!$M2:$M2386,ROW(LOOKUP(CONCATENATE($A18,"innerApproximation","0",$R$1,R$2),'RawData_Aussois - Results Ausso'!B2:B2386)))</f>
        <v>13.485</v>
      </c>
      <c r="S18" t="s" s="19">
        <f>INDEX('RawData_Aussois - Results Ausso'!$H2:$H2386,ROW(LOOKUP(CONCATENATE($A18,"innerApproximation","0",$R$1,R$2),'RawData_Aussois - Results Ausso'!B2:B2386)))</f>
        <v>80</v>
      </c>
      <c r="T18" s="25">
        <f>INDEX('RawData_Aussois - Results Ausso'!$M2:$M2386,ROW(LOOKUP(CONCATENATE($A18,"innerApproximation","0",$R$1,T$2),'RawData_Aussois - Results Ausso'!B2:B2386)))</f>
        <v>1370.28</v>
      </c>
      <c r="U18" t="s" s="19">
        <f>INDEX('RawData_Aussois - Results Ausso'!$H2:$H2386,ROW(LOOKUP(CONCATENATE($A18,"innerApproximation","0",$T$1,T$2),'RawData_Aussois - Results Ausso'!B2:B2386)))</f>
        <v>80</v>
      </c>
      <c r="V18" s="25">
        <f>INDEX('RawData_Aussois - Results Ausso'!$M2:$M2386,ROW(LOOKUP(CONCATENATE($A18,"innerApproximation","0",$R$1,V$2),'RawData_Aussois - Results Ausso'!B2:B2386)))</f>
        <v>1.29954</v>
      </c>
      <c r="W18" t="s" s="19">
        <f>INDEX('RawData_Aussois - Results Ausso'!$H2:$H2386,ROW(LOOKUP(CONCATENATE($A18,"innerApproximation","0",$V$1,V$2),'RawData_Aussois - Results Ausso'!B2:B2386)))</f>
        <v>80</v>
      </c>
      <c r="X18" s="25">
        <f>INDEX('RawData_Aussois - Results Ausso'!M2:M2386,ROW(LOOKUP(CONCATENATE($A18,X$1,"0--"),'RawData_Aussois - Results Ausso'!B2:B2386)))</f>
        <v>1800.31</v>
      </c>
      <c r="Y18" t="s" s="19">
        <f>INDEX('RawData_Aussois - Results Ausso'!H2:H2386,ROW(LOOKUP(CONCATENATE($A18,X$1,"0--"),'RawData_Aussois - Results Ausso'!B2:B2386)))</f>
        <v>63</v>
      </c>
      <c r="Z18" s="25">
        <f>1-(X18-D18)/D18</f>
        <v>-312.410259186621</v>
      </c>
      <c r="AA18" s="25">
        <f>INDEX('RawData_Aussois - Results Ausso'!M2:M2386,ROW(LOOKUP(CONCATENATE($A18,AA$1,"0--"),'RawData_Aussois - Results Ausso'!B2:B2386)))</f>
        <v>3.33213</v>
      </c>
      <c r="AB18" t="s" s="19">
        <f>INDEX('RawData_Aussois - Results Ausso'!H2:H2386,ROW(LOOKUP(CONCATENATE($A18,AA$1,"0--"),'RawData_Aussois - Results Ausso'!B2:B2386)))</f>
        <v>80</v>
      </c>
      <c r="AC18" s="25">
        <f>INDEX('RawData_Aussois - Results Ausso'!M2:M2386,ROW(LOOKUP(CONCATENATE($A18,AC$1,"0--"),'RawData_Aussois - Results Ausso'!B2:B2386)))</f>
        <v>1800.09</v>
      </c>
      <c r="AD18" t="s" s="19">
        <f>INDEX('RawData_Aussois - Results Ausso'!H2:H2386,ROW(LOOKUP(CONCATENATE($A18,AC$1,"0--"),'RawData_Aussois - Results Ausso'!B2:B2386)))</f>
        <v>63</v>
      </c>
      <c r="AE18" s="25">
        <v>14.9508166313171</v>
      </c>
      <c r="AF18" t="s" s="68">
        <v>80</v>
      </c>
      <c r="AG18" t="s" s="69">
        <f>LOOKUP("NO_NASH_EQ_FOUND",E18:W18)</f>
        <v>80</v>
      </c>
      <c r="AH18" t="s" s="70">
        <f>CONCATENATE(INDEX(D$1:V$1,MATCH(AI18,D18:V18)),INDEX(D$2:V$2,MATCH(AI18,D18:V18)))</f>
        <v>3577</v>
      </c>
      <c r="AI18" s="71">
        <f>MIN(F18:V18,D18)</f>
        <v>0.372663</v>
      </c>
      <c r="AJ18" s="72">
        <f>AI18/MAX(F18:V18,D18)</f>
        <v>0.000271961205009195</v>
      </c>
    </row>
    <row r="19" ht="20.05" customHeight="1">
      <c r="A19" s="64">
        <v>17</v>
      </c>
      <c r="B19" s="65">
        <f>INDEX('RawData_Aussois - Results Ausso'!D2:D2386,ROW(LOOKUP(CONCATENATE($A19,D$1,"1--"),'RawData_Aussois - Results Ausso'!B2:B2386)))</f>
        <v>3</v>
      </c>
      <c r="C19" t="s" s="19">
        <f>INDEX('RawData_Aussois - Results Ausso'!E2:E2386,ROW(LOOKUP(CONCATENATE($A19,D$1,"1--"),'RawData_Aussois - Results Ausso'!B2:B2386)))</f>
        <v>34</v>
      </c>
      <c r="D19" s="25">
        <f>INDEX('RawData_Aussois - Results Ausso'!M2:M2386,ROW(LOOKUP(CONCATENATE($A19,D$1,"0--"),'RawData_Aussois - Results Ausso'!B2:B2386)))</f>
        <v>0.0555515</v>
      </c>
      <c r="E19" t="s" s="19">
        <f>INDEX('RawData_Aussois - Results Ausso'!H2:H2386,ROW(LOOKUP(CONCATENATE($A19,D$1,"0--"),'RawData_Aussois - Results Ausso'!B2:B2386)))</f>
        <v>80</v>
      </c>
      <c r="F19" s="25">
        <f>INDEX('RawData_Aussois - Results Ausso'!M2:M2386,ROW(LOOKUP(CONCATENATE($A19,"innerApproximation","0",F$1,F$2),'RawData_Aussois - Results Ausso'!B2:B2386)))</f>
        <v>0.128929</v>
      </c>
      <c r="G19" t="s" s="19">
        <f>INDEX('RawData_Aussois - Results Ausso'!$H2:$H2386,ROW(LOOKUP(CONCATENATE($A19,"innerApproximation","0",$F$1,F$2),'RawData_Aussois - Results Ausso'!B2:B2386)))</f>
        <v>80</v>
      </c>
      <c r="H19" s="66">
        <f>INDEX('RawData_Aussois - Results Ausso'!$M2:$M2386,ROW(LOOKUP(CONCATENATE($A19,"innerApproximation","0",$F$1,H$2),'RawData_Aussois - Results Ausso'!B2:B2386)))</f>
        <v>0.0666307</v>
      </c>
      <c r="I19" t="s" s="67">
        <f>INDEX('RawData_Aussois - Results Ausso'!$H2:$H2386,ROW(LOOKUP(CONCATENATE($A19,"innerApproximation","0",$F$1,H$2),'RawData_Aussois - Results Ausso'!B2:B2386)))</f>
        <v>80</v>
      </c>
      <c r="J19" s="25">
        <f>INDEX('RawData_Aussois - Results Ausso'!$M2:$M2386,ROW(LOOKUP(CONCATENATE($A19,"innerApproximation","0",$F$1,J$2),'RawData_Aussois - Results Ausso'!B2:B2386)))</f>
        <v>0.0667697</v>
      </c>
      <c r="K19" t="s" s="19">
        <f>INDEX('RawData_Aussois - Results Ausso'!$H2:$H2386,ROW(LOOKUP(CONCATENATE($A19,"innerApproximation","0",$F$1,J$2),'RawData_Aussois - Results Ausso'!B2:B2386)))</f>
        <v>80</v>
      </c>
      <c r="L19" s="25">
        <f>INDEX('RawData_Aussois - Results Ausso'!$M2:$M2386,ROW(LOOKUP(CONCATENATE($A19,"innerApproximation","0",$L$1,L$2),'RawData_Aussois - Results Ausso'!B2:B2386)))</f>
        <v>0.130442</v>
      </c>
      <c r="M19" t="s" s="19">
        <f>INDEX('RawData_Aussois - Results Ausso'!$H2:$H2386,ROW(LOOKUP(CONCATENATE($A19,"innerApproximation","0",$L$1,L$2),'RawData_Aussois - Results Ausso'!B2:B2386)))</f>
        <v>80</v>
      </c>
      <c r="N19" s="25">
        <f>INDEX('RawData_Aussois - Results Ausso'!$M2:$M2386,ROW(LOOKUP(CONCATENATE($A19,"innerApproximation","0",$L$1,N$2),'RawData_Aussois - Results Ausso'!B2:B2386)))</f>
        <v>0.06642339999999999</v>
      </c>
      <c r="O19" t="s" s="19">
        <f>INDEX('RawData_Aussois - Results Ausso'!$H2:$H2386,ROW(LOOKUP(CONCATENATE($A19,"innerApproximation","0",$L$1,N$2),'RawData_Aussois - Results Ausso'!B2:B2386)))</f>
        <v>80</v>
      </c>
      <c r="P19" s="25">
        <f>INDEX('RawData_Aussois - Results Ausso'!$M2:$M2386,ROW(LOOKUP(CONCATENATE($A19,"innerApproximation","0",$L$1,P$2),'RawData_Aussois - Results Ausso'!B2:B2386)))</f>
        <v>0.06561350000000001</v>
      </c>
      <c r="Q19" t="s" s="19">
        <f>INDEX('RawData_Aussois - Results Ausso'!$H2:$H2386,ROW(LOOKUP(CONCATENATE($A19,"innerApproximation","0",$L$1,P$2),'RawData_Aussois - Results Ausso'!B2:B2386)))</f>
        <v>80</v>
      </c>
      <c r="R19" s="25">
        <f>INDEX('RawData_Aussois - Results Ausso'!$M2:$M2386,ROW(LOOKUP(CONCATENATE($A19,"innerApproximation","0",$R$1,R$2),'RawData_Aussois - Results Ausso'!B2:B2386)))</f>
        <v>0.130277</v>
      </c>
      <c r="S19" t="s" s="19">
        <f>INDEX('RawData_Aussois - Results Ausso'!$H2:$H2386,ROW(LOOKUP(CONCATENATE($A19,"innerApproximation","0",$R$1,R$2),'RawData_Aussois - Results Ausso'!B2:B2386)))</f>
        <v>80</v>
      </c>
      <c r="T19" s="25">
        <f>INDEX('RawData_Aussois - Results Ausso'!$M2:$M2386,ROW(LOOKUP(CONCATENATE($A19,"innerApproximation","0",$R$1,T$2),'RawData_Aussois - Results Ausso'!B2:B2386)))</f>
        <v>0.0668272</v>
      </c>
      <c r="U19" t="s" s="19">
        <f>INDEX('RawData_Aussois - Results Ausso'!$H2:$H2386,ROW(LOOKUP(CONCATENATE($A19,"innerApproximation","0",$T$1,T$2),'RawData_Aussois - Results Ausso'!B2:B2386)))</f>
        <v>80</v>
      </c>
      <c r="V19" s="25">
        <f>INDEX('RawData_Aussois - Results Ausso'!$M2:$M2386,ROW(LOOKUP(CONCATENATE($A19,"innerApproximation","0",$R$1,V$2),'RawData_Aussois - Results Ausso'!B2:B2386)))</f>
        <v>0.0665753</v>
      </c>
      <c r="W19" t="s" s="19">
        <f>INDEX('RawData_Aussois - Results Ausso'!$H2:$H2386,ROW(LOOKUP(CONCATENATE($A19,"innerApproximation","0",$V$1,V$2),'RawData_Aussois - Results Ausso'!B2:B2386)))</f>
        <v>80</v>
      </c>
      <c r="X19" s="25">
        <f>INDEX('RawData_Aussois - Results Ausso'!M2:M2386,ROW(LOOKUP(CONCATENATE($A19,X$1,"0--"),'RawData_Aussois - Results Ausso'!B2:B2386)))</f>
        <v>13.9474</v>
      </c>
      <c r="Y19" t="s" s="19">
        <f>INDEX('RawData_Aussois - Results Ausso'!H2:H2386,ROW(LOOKUP(CONCATENATE($A19,X$1,"0--"),'RawData_Aussois - Results Ausso'!B2:B2386)))</f>
        <v>80</v>
      </c>
      <c r="Z19" s="25">
        <f>1-(X19-D19)/D19</f>
        <v>-249.071528221560</v>
      </c>
      <c r="AA19" s="25">
        <f>INDEX('RawData_Aussois - Results Ausso'!M2:M2386,ROW(LOOKUP(CONCATENATE($A19,AA$1,"0--"),'RawData_Aussois - Results Ausso'!B2:B2386)))</f>
        <v>116.813</v>
      </c>
      <c r="AB19" t="s" s="19">
        <f>INDEX('RawData_Aussois - Results Ausso'!H2:H2386,ROW(LOOKUP(CONCATENATE($A19,AA$1,"0--"),'RawData_Aussois - Results Ausso'!B2:B2386)))</f>
        <v>80</v>
      </c>
      <c r="AC19" s="25">
        <f>INDEX('RawData_Aussois - Results Ausso'!M2:M2386,ROW(LOOKUP(CONCATENATE($A19,AC$1,"0--"),'RawData_Aussois - Results Ausso'!B2:B2386)))</f>
        <v>104.545</v>
      </c>
      <c r="AD19" t="s" s="19">
        <f>INDEX('RawData_Aussois - Results Ausso'!H2:H2386,ROW(LOOKUP(CONCATENATE($A19,AC$1,"0--"),'RawData_Aussois - Results Ausso'!B2:B2386)))</f>
        <v>80</v>
      </c>
      <c r="AE19" s="25">
        <v>225.449364900589</v>
      </c>
      <c r="AF19" t="s" s="68">
        <v>80</v>
      </c>
      <c r="AG19" t="s" s="69">
        <f>LOOKUP("NO_NASH_EQ_FOUND",E19:W19)</f>
        <v>80</v>
      </c>
      <c r="AH19" t="s" s="70">
        <f>CONCATENATE(INDEX(D$1:V$1,MATCH(AI19,D19:V19)),INDEX(D$2:V$2,MATCH(AI19,D19:V19)))</f>
        <v>3574</v>
      </c>
      <c r="AI19" s="71">
        <f>MIN(F19:V19,D19)</f>
        <v>0.0555515</v>
      </c>
      <c r="AJ19" s="72">
        <f>AI19/MAX(F19:V19,D19)</f>
        <v>0.425871268456479</v>
      </c>
    </row>
    <row r="20" ht="20.05" customHeight="1">
      <c r="A20" s="64">
        <v>18</v>
      </c>
      <c r="B20" s="65">
        <f>INDEX('RawData_Aussois - Results Ausso'!D2:D2386,ROW(LOOKUP(CONCATENATE($A20,D$1,"1--"),'RawData_Aussois - Results Ausso'!B2:B2386)))</f>
        <v>3</v>
      </c>
      <c r="C20" t="s" s="19">
        <f>INDEX('RawData_Aussois - Results Ausso'!E2:E2386,ROW(LOOKUP(CONCATENATE($A20,D$1,"1--"),'RawData_Aussois - Results Ausso'!B2:B2386)))</f>
        <v>34</v>
      </c>
      <c r="D20" s="25">
        <f>INDEX('RawData_Aussois - Results Ausso'!M2:M2386,ROW(LOOKUP(CONCATENATE($A20,D$1,"0--"),'RawData_Aussois - Results Ausso'!B2:B2386)))</f>
        <v>0.790087</v>
      </c>
      <c r="E20" t="s" s="19">
        <f>INDEX('RawData_Aussois - Results Ausso'!H2:H2386,ROW(LOOKUP(CONCATENATE($A20,D$1,"0--"),'RawData_Aussois - Results Ausso'!B2:B2386)))</f>
        <v>80</v>
      </c>
      <c r="F20" s="25">
        <f>INDEX('RawData_Aussois - Results Ausso'!M2:M2386,ROW(LOOKUP(CONCATENATE($A20,"innerApproximation","0",F$1,F$2),'RawData_Aussois - Results Ausso'!B2:B2386)))</f>
        <v>0.154411</v>
      </c>
      <c r="G20" t="s" s="19">
        <f>INDEX('RawData_Aussois - Results Ausso'!$H2:$H2386,ROW(LOOKUP(CONCATENATE($A20,"innerApproximation","0",$F$1,F$2),'RawData_Aussois - Results Ausso'!B2:B2386)))</f>
        <v>80</v>
      </c>
      <c r="H20" s="66">
        <f>INDEX('RawData_Aussois - Results Ausso'!$M2:$M2386,ROW(LOOKUP(CONCATENATE($A20,"innerApproximation","0",$F$1,H$2),'RawData_Aussois - Results Ausso'!B2:B2386)))</f>
        <v>0.15571</v>
      </c>
      <c r="I20" t="s" s="67">
        <f>INDEX('RawData_Aussois - Results Ausso'!$H2:$H2386,ROW(LOOKUP(CONCATENATE($A20,"innerApproximation","0",$F$1,H$2),'RawData_Aussois - Results Ausso'!B2:B2386)))</f>
        <v>80</v>
      </c>
      <c r="J20" s="25">
        <f>INDEX('RawData_Aussois - Results Ausso'!$M2:$M2386,ROW(LOOKUP(CONCATENATE($A20,"innerApproximation","0",$F$1,J$2),'RawData_Aussois - Results Ausso'!B2:B2386)))</f>
        <v>0.154247</v>
      </c>
      <c r="K20" t="s" s="19">
        <f>INDEX('RawData_Aussois - Results Ausso'!$H2:$H2386,ROW(LOOKUP(CONCATENATE($A20,"innerApproximation","0",$F$1,J$2),'RawData_Aussois - Results Ausso'!B2:B2386)))</f>
        <v>80</v>
      </c>
      <c r="L20" s="25">
        <f>INDEX('RawData_Aussois - Results Ausso'!$M2:$M2386,ROW(LOOKUP(CONCATENATE($A20,"innerApproximation","0",$L$1,L$2),'RawData_Aussois - Results Ausso'!B2:B2386)))</f>
        <v>0.152782</v>
      </c>
      <c r="M20" t="s" s="19">
        <f>INDEX('RawData_Aussois - Results Ausso'!$H2:$H2386,ROW(LOOKUP(CONCATENATE($A20,"innerApproximation","0",$L$1,L$2),'RawData_Aussois - Results Ausso'!B2:B2386)))</f>
        <v>80</v>
      </c>
      <c r="N20" s="25">
        <f>INDEX('RawData_Aussois - Results Ausso'!$M2:$M2386,ROW(LOOKUP(CONCATENATE($A20,"innerApproximation","0",$L$1,N$2),'RawData_Aussois - Results Ausso'!B2:B2386)))</f>
        <v>0.150961</v>
      </c>
      <c r="O20" t="s" s="19">
        <f>INDEX('RawData_Aussois - Results Ausso'!$H2:$H2386,ROW(LOOKUP(CONCATENATE($A20,"innerApproximation","0",$L$1,N$2),'RawData_Aussois - Results Ausso'!B2:B2386)))</f>
        <v>80</v>
      </c>
      <c r="P20" s="25">
        <f>INDEX('RawData_Aussois - Results Ausso'!$M2:$M2386,ROW(LOOKUP(CONCATENATE($A20,"innerApproximation","0",$L$1,P$2),'RawData_Aussois - Results Ausso'!B2:B2386)))</f>
        <v>0.154087</v>
      </c>
      <c r="Q20" t="s" s="19">
        <f>INDEX('RawData_Aussois - Results Ausso'!$H2:$H2386,ROW(LOOKUP(CONCATENATE($A20,"innerApproximation","0",$L$1,P$2),'RawData_Aussois - Results Ausso'!B2:B2386)))</f>
        <v>80</v>
      </c>
      <c r="R20" s="25">
        <f>INDEX('RawData_Aussois - Results Ausso'!$M2:$M2386,ROW(LOOKUP(CONCATENATE($A20,"innerApproximation","0",$R$1,R$2),'RawData_Aussois - Results Ausso'!B2:B2386)))</f>
        <v>0.154372</v>
      </c>
      <c r="S20" t="s" s="19">
        <f>INDEX('RawData_Aussois - Results Ausso'!$H2:$H2386,ROW(LOOKUP(CONCATENATE($A20,"innerApproximation","0",$R$1,R$2),'RawData_Aussois - Results Ausso'!B2:B2386)))</f>
        <v>80</v>
      </c>
      <c r="T20" s="25">
        <f>INDEX('RawData_Aussois - Results Ausso'!$M2:$M2386,ROW(LOOKUP(CONCATENATE($A20,"innerApproximation","0",$R$1,T$2),'RawData_Aussois - Results Ausso'!B2:B2386)))</f>
        <v>0.153094</v>
      </c>
      <c r="U20" t="s" s="19">
        <f>INDEX('RawData_Aussois - Results Ausso'!$H2:$H2386,ROW(LOOKUP(CONCATENATE($A20,"innerApproximation","0",$T$1,T$2),'RawData_Aussois - Results Ausso'!B2:B2386)))</f>
        <v>80</v>
      </c>
      <c r="V20" s="25">
        <f>INDEX('RawData_Aussois - Results Ausso'!$M2:$M2386,ROW(LOOKUP(CONCATENATE($A20,"innerApproximation","0",$R$1,V$2),'RawData_Aussois - Results Ausso'!B2:B2386)))</f>
        <v>0.153993</v>
      </c>
      <c r="W20" t="s" s="19">
        <f>INDEX('RawData_Aussois - Results Ausso'!$H2:$H2386,ROW(LOOKUP(CONCATENATE($A20,"innerApproximation","0",$V$1,V$2),'RawData_Aussois - Results Ausso'!B2:B2386)))</f>
        <v>80</v>
      </c>
      <c r="X20" s="25">
        <f>INDEX('RawData_Aussois - Results Ausso'!M2:M2386,ROW(LOOKUP(CONCATENATE($A20,X$1,"0--"),'RawData_Aussois - Results Ausso'!B2:B2386)))</f>
        <v>171.554</v>
      </c>
      <c r="Y20" t="s" s="19">
        <f>INDEX('RawData_Aussois - Results Ausso'!H2:H2386,ROW(LOOKUP(CONCATENATE($A20,X$1,"0--"),'RawData_Aussois - Results Ausso'!B2:B2386)))</f>
        <v>80</v>
      </c>
      <c r="Z20" s="25">
        <f>1-(X20-D20)/D20</f>
        <v>-215.133049904631</v>
      </c>
      <c r="AA20" s="25">
        <f>INDEX('RawData_Aussois - Results Ausso'!M2:M2386,ROW(LOOKUP(CONCATENATE($A20,AA$1,"0--"),'RawData_Aussois - Results Ausso'!B2:B2386)))</f>
        <v>2.96084</v>
      </c>
      <c r="AB20" t="s" s="19">
        <f>INDEX('RawData_Aussois - Results Ausso'!H2:H2386,ROW(LOOKUP(CONCATENATE($A20,AA$1,"0--"),'RawData_Aussois - Results Ausso'!B2:B2386)))</f>
        <v>80</v>
      </c>
      <c r="AC20" s="25">
        <f>INDEX('RawData_Aussois - Results Ausso'!M2:M2386,ROW(LOOKUP(CONCATENATE($A20,AC$1,"0--"),'RawData_Aussois - Results Ausso'!B2:B2386)))</f>
        <v>163.025</v>
      </c>
      <c r="AD20" t="s" s="19">
        <f>INDEX('RawData_Aussois - Results Ausso'!H2:H2386,ROW(LOOKUP(CONCATENATE($A20,AC$1,"0--"),'RawData_Aussois - Results Ausso'!B2:B2386)))</f>
        <v>80</v>
      </c>
      <c r="AE20" s="25">
        <v>1800</v>
      </c>
      <c r="AF20" t="s" s="68">
        <v>63</v>
      </c>
      <c r="AG20" t="s" s="69">
        <f>LOOKUP("NO_NASH_EQ_FOUND",E20:W20)</f>
        <v>80</v>
      </c>
      <c r="AH20" t="s" s="70">
        <f>CONCATENATE(INDEX(D$1:V$1,MATCH(AI20,D20:V20)),INDEX(D$2:V$2,MATCH(AI20,D20:V20)))</f>
        <v>3578</v>
      </c>
      <c r="AI20" s="71">
        <f>MIN(F20:V20,D20)</f>
        <v>0.150961</v>
      </c>
      <c r="AJ20" s="72">
        <f>AI20/MAX(F20:V20,D20)</f>
        <v>0.191068831660311</v>
      </c>
    </row>
    <row r="21" ht="20.05" customHeight="1">
      <c r="A21" s="64">
        <v>19</v>
      </c>
      <c r="B21" s="65">
        <f>INDEX('RawData_Aussois - Results Ausso'!D2:D2386,ROW(LOOKUP(CONCATENATE($A21,D$1,"1--"),'RawData_Aussois - Results Ausso'!B2:B2386)))</f>
        <v>3</v>
      </c>
      <c r="C21" t="s" s="19">
        <f>INDEX('RawData_Aussois - Results Ausso'!E2:E2386,ROW(LOOKUP(CONCATENATE($A21,D$1,"1--"),'RawData_Aussois - Results Ausso'!B2:B2386)))</f>
        <v>34</v>
      </c>
      <c r="D21" s="25">
        <f>INDEX('RawData_Aussois - Results Ausso'!M2:M2386,ROW(LOOKUP(CONCATENATE($A21,D$1,"0--"),'RawData_Aussois - Results Ausso'!B2:B2386)))</f>
        <v>0.0709028</v>
      </c>
      <c r="E21" t="s" s="19">
        <f>INDEX('RawData_Aussois - Results Ausso'!H2:H2386,ROW(LOOKUP(CONCATENATE($A21,D$1,"0--"),'RawData_Aussois - Results Ausso'!B2:B2386)))</f>
        <v>33</v>
      </c>
      <c r="F21" s="25">
        <f>INDEX('RawData_Aussois - Results Ausso'!M2:M2386,ROW(LOOKUP(CONCATENATE($A21,"innerApproximation","0",F$1,F$2),'RawData_Aussois - Results Ausso'!B2:B2386)))</f>
        <v>0.159783</v>
      </c>
      <c r="G21" t="s" s="19">
        <f>INDEX('RawData_Aussois - Results Ausso'!$H2:$H2386,ROW(LOOKUP(CONCATENATE($A21,"innerApproximation","0",$F$1,F$2),'RawData_Aussois - Results Ausso'!B2:B2386)))</f>
        <v>33</v>
      </c>
      <c r="H21" s="66">
        <f>INDEX('RawData_Aussois - Results Ausso'!$M2:$M2386,ROW(LOOKUP(CONCATENATE($A21,"innerApproximation","0",$F$1,H$2),'RawData_Aussois - Results Ausso'!B2:B2386)))</f>
        <v>0.0833463</v>
      </c>
      <c r="I21" t="s" s="67">
        <f>INDEX('RawData_Aussois - Results Ausso'!$H2:$H2386,ROW(LOOKUP(CONCATENATE($A21,"innerApproximation","0",$F$1,H$2),'RawData_Aussois - Results Ausso'!B2:B2386)))</f>
        <v>33</v>
      </c>
      <c r="J21" s="25">
        <f>INDEX('RawData_Aussois - Results Ausso'!$M2:$M2386,ROW(LOOKUP(CONCATENATE($A21,"innerApproximation","0",$F$1,J$2),'RawData_Aussois - Results Ausso'!B2:B2386)))</f>
        <v>0.0813938</v>
      </c>
      <c r="K21" t="s" s="19">
        <f>INDEX('RawData_Aussois - Results Ausso'!$H2:$H2386,ROW(LOOKUP(CONCATENATE($A21,"innerApproximation","0",$F$1,J$2),'RawData_Aussois - Results Ausso'!B2:B2386)))</f>
        <v>33</v>
      </c>
      <c r="L21" s="25">
        <f>INDEX('RawData_Aussois - Results Ausso'!$M2:$M2386,ROW(LOOKUP(CONCATENATE($A21,"innerApproximation","0",$L$1,L$2),'RawData_Aussois - Results Ausso'!B2:B2386)))</f>
        <v>0.163676</v>
      </c>
      <c r="M21" t="s" s="19">
        <f>INDEX('RawData_Aussois - Results Ausso'!$H2:$H2386,ROW(LOOKUP(CONCATENATE($A21,"innerApproximation","0",$L$1,L$2),'RawData_Aussois - Results Ausso'!B2:B2386)))</f>
        <v>33</v>
      </c>
      <c r="N21" s="25">
        <f>INDEX('RawData_Aussois - Results Ausso'!$M2:$M2386,ROW(LOOKUP(CONCATENATE($A21,"innerApproximation","0",$L$1,N$2),'RawData_Aussois - Results Ausso'!B2:B2386)))</f>
        <v>0.081751</v>
      </c>
      <c r="O21" t="s" s="19">
        <f>INDEX('RawData_Aussois - Results Ausso'!$H2:$H2386,ROW(LOOKUP(CONCATENATE($A21,"innerApproximation","0",$L$1,N$2),'RawData_Aussois - Results Ausso'!B2:B2386)))</f>
        <v>33</v>
      </c>
      <c r="P21" s="25">
        <f>INDEX('RawData_Aussois - Results Ausso'!$M2:$M2386,ROW(LOOKUP(CONCATENATE($A21,"innerApproximation","0",$L$1,P$2),'RawData_Aussois - Results Ausso'!B2:B2386)))</f>
        <v>0.0811263</v>
      </c>
      <c r="Q21" t="s" s="19">
        <f>INDEX('RawData_Aussois - Results Ausso'!$H2:$H2386,ROW(LOOKUP(CONCATENATE($A21,"innerApproximation","0",$L$1,P$2),'RawData_Aussois - Results Ausso'!B2:B2386)))</f>
        <v>33</v>
      </c>
      <c r="R21" s="25">
        <f>INDEX('RawData_Aussois - Results Ausso'!$M2:$M2386,ROW(LOOKUP(CONCATENATE($A21,"innerApproximation","0",$R$1,R$2),'RawData_Aussois - Results Ausso'!B2:B2386)))</f>
        <v>0.162913</v>
      </c>
      <c r="S21" t="s" s="19">
        <f>INDEX('RawData_Aussois - Results Ausso'!$H2:$H2386,ROW(LOOKUP(CONCATENATE($A21,"innerApproximation","0",$R$1,R$2),'RawData_Aussois - Results Ausso'!B2:B2386)))</f>
        <v>33</v>
      </c>
      <c r="T21" s="25">
        <f>INDEX('RawData_Aussois - Results Ausso'!$M2:$M2386,ROW(LOOKUP(CONCATENATE($A21,"innerApproximation","0",$R$1,T$2),'RawData_Aussois - Results Ausso'!B2:B2386)))</f>
        <v>0.08115940000000001</v>
      </c>
      <c r="U21" t="s" s="19">
        <f>INDEX('RawData_Aussois - Results Ausso'!$H2:$H2386,ROW(LOOKUP(CONCATENATE($A21,"innerApproximation","0",$T$1,T$2),'RawData_Aussois - Results Ausso'!B2:B2386)))</f>
        <v>33</v>
      </c>
      <c r="V21" s="25">
        <f>INDEX('RawData_Aussois - Results Ausso'!$M2:$M2386,ROW(LOOKUP(CONCATENATE($A21,"innerApproximation","0",$R$1,V$2),'RawData_Aussois - Results Ausso'!B2:B2386)))</f>
        <v>0.0818677</v>
      </c>
      <c r="W21" t="s" s="19">
        <f>INDEX('RawData_Aussois - Results Ausso'!$H2:$H2386,ROW(LOOKUP(CONCATENATE($A21,"innerApproximation","0",$V$1,V$2),'RawData_Aussois - Results Ausso'!B2:B2386)))</f>
        <v>33</v>
      </c>
      <c r="X21" s="25">
        <f>INDEX('RawData_Aussois - Results Ausso'!M2:M2386,ROW(LOOKUP(CONCATENATE($A21,X$1,"0--"),'RawData_Aussois - Results Ausso'!B2:B2386)))</f>
        <v>3.23092</v>
      </c>
      <c r="Y21" t="s" s="19">
        <f>INDEX('RawData_Aussois - Results Ausso'!H2:H2386,ROW(LOOKUP(CONCATENATE($A21,X$1,"0--"),'RawData_Aussois - Results Ausso'!B2:B2386)))</f>
        <v>33</v>
      </c>
      <c r="Z21" s="25">
        <f>1-(X21-D21)/D21</f>
        <v>-43.5682991362823</v>
      </c>
      <c r="AA21" s="25">
        <f>INDEX('RawData_Aussois - Results Ausso'!M2:M2386,ROW(LOOKUP(CONCATENATE($A21,AA$1,"0--"),'RawData_Aussois - Results Ausso'!B2:B2386)))</f>
        <v>1.93422</v>
      </c>
      <c r="AB21" t="s" s="19">
        <f>INDEX('RawData_Aussois - Results Ausso'!H2:H2386,ROW(LOOKUP(CONCATENATE($A21,AA$1,"0--"),'RawData_Aussois - Results Ausso'!B2:B2386)))</f>
        <v>33</v>
      </c>
      <c r="AC21" s="25">
        <f>INDEX('RawData_Aussois - Results Ausso'!M2:M2386,ROW(LOOKUP(CONCATENATE($A21,AC$1,"0--"),'RawData_Aussois - Results Ausso'!B2:B2386)))</f>
        <v>2.41446</v>
      </c>
      <c r="AD21" t="s" s="19">
        <f>INDEX('RawData_Aussois - Results Ausso'!H2:H2386,ROW(LOOKUP(CONCATENATE($A21,AC$1,"0--"),'RawData_Aussois - Results Ausso'!B2:B2386)))</f>
        <v>33</v>
      </c>
      <c r="AE21" s="25">
        <v>52.0345265865326</v>
      </c>
      <c r="AF21" t="s" s="68">
        <v>33</v>
      </c>
      <c r="AG21" t="s" s="69">
        <f>LOOKUP("NO_NASH_EQ_FOUND",E21:W21)</f>
        <v>33</v>
      </c>
      <c r="AH21" t="s" s="70">
        <f>CONCATENATE(INDEX(D$1:V$1,MATCH(AI21,D21:V21)),INDEX(D$2:V$2,MATCH(AI21,D21:V21)))</f>
        <v>3574</v>
      </c>
      <c r="AI21" s="71">
        <f>MIN(F21:V21,D21)</f>
        <v>0.0709028</v>
      </c>
      <c r="AJ21" s="72">
        <f>AI21/MAX(F21:V21,D21)</f>
        <v>0.433189960653975</v>
      </c>
    </row>
    <row r="22" ht="20.05" customHeight="1">
      <c r="A22" s="64">
        <v>20</v>
      </c>
      <c r="B22" s="65">
        <f>INDEX('RawData_Aussois - Results Ausso'!D2:D2386,ROW(LOOKUP(CONCATENATE($A22,D$1,"1--"),'RawData_Aussois - Results Ausso'!B2:B2386)))</f>
        <v>3</v>
      </c>
      <c r="C22" t="s" s="19">
        <f>INDEX('RawData_Aussois - Results Ausso'!E2:E2386,ROW(LOOKUP(CONCATENATE($A22,D$1,"1--"),'RawData_Aussois - Results Ausso'!B2:B2386)))</f>
        <v>380</v>
      </c>
      <c r="D22" s="25">
        <f>INDEX('RawData_Aussois - Results Ausso'!M2:M2386,ROW(LOOKUP(CONCATENATE($A22,D$1,"0--"),'RawData_Aussois - Results Ausso'!B2:B2386)))</f>
        <v>0.0507643</v>
      </c>
      <c r="E22" t="s" s="19">
        <f>INDEX('RawData_Aussois - Results Ausso'!H2:H2386,ROW(LOOKUP(CONCATENATE($A22,D$1,"0--"),'RawData_Aussois - Results Ausso'!B2:B2386)))</f>
        <v>33</v>
      </c>
      <c r="F22" s="25">
        <f>INDEX('RawData_Aussois - Results Ausso'!M2:M2386,ROW(LOOKUP(CONCATENATE($A22,"innerApproximation","0",F$1,F$2),'RawData_Aussois - Results Ausso'!B2:B2386)))</f>
        <v>0.0899766</v>
      </c>
      <c r="G22" t="s" s="19">
        <f>INDEX('RawData_Aussois - Results Ausso'!$H2:$H2386,ROW(LOOKUP(CONCATENATE($A22,"innerApproximation","0",$F$1,F$2),'RawData_Aussois - Results Ausso'!B2:B2386)))</f>
        <v>33</v>
      </c>
      <c r="H22" s="66">
        <f>INDEX('RawData_Aussois - Results Ausso'!$M2:$M2386,ROW(LOOKUP(CONCATENATE($A22,"innerApproximation","0",$F$1,H$2),'RawData_Aussois - Results Ausso'!B2:B2386)))</f>
        <v>0.0604695</v>
      </c>
      <c r="I22" t="s" s="67">
        <f>INDEX('RawData_Aussois - Results Ausso'!$H2:$H2386,ROW(LOOKUP(CONCATENATE($A22,"innerApproximation","0",$F$1,H$2),'RawData_Aussois - Results Ausso'!B2:B2386)))</f>
        <v>33</v>
      </c>
      <c r="J22" s="25">
        <f>INDEX('RawData_Aussois - Results Ausso'!$M2:$M2386,ROW(LOOKUP(CONCATENATE($A22,"innerApproximation","0",$F$1,J$2),'RawData_Aussois - Results Ausso'!B2:B2386)))</f>
        <v>0.0601504</v>
      </c>
      <c r="K22" t="s" s="19">
        <f>INDEX('RawData_Aussois - Results Ausso'!$H2:$H2386,ROW(LOOKUP(CONCATENATE($A22,"innerApproximation","0",$F$1,J$2),'RawData_Aussois - Results Ausso'!B2:B2386)))</f>
        <v>33</v>
      </c>
      <c r="L22" s="25">
        <f>INDEX('RawData_Aussois - Results Ausso'!$M2:$M2386,ROW(LOOKUP(CONCATENATE($A22,"innerApproximation","0",$L$1,L$2),'RawData_Aussois - Results Ausso'!B2:B2386)))</f>
        <v>0.09232360000000001</v>
      </c>
      <c r="M22" t="s" s="19">
        <f>INDEX('RawData_Aussois - Results Ausso'!$H2:$H2386,ROW(LOOKUP(CONCATENATE($A22,"innerApproximation","0",$L$1,L$2),'RawData_Aussois - Results Ausso'!B2:B2386)))</f>
        <v>33</v>
      </c>
      <c r="N22" s="25">
        <f>INDEX('RawData_Aussois - Results Ausso'!$M2:$M2386,ROW(LOOKUP(CONCATENATE($A22,"innerApproximation","0",$L$1,N$2),'RawData_Aussois - Results Ausso'!B2:B2386)))</f>
        <v>0.0614364</v>
      </c>
      <c r="O22" t="s" s="19">
        <f>INDEX('RawData_Aussois - Results Ausso'!$H2:$H2386,ROW(LOOKUP(CONCATENATE($A22,"innerApproximation","0",$L$1,N$2),'RawData_Aussois - Results Ausso'!B2:B2386)))</f>
        <v>33</v>
      </c>
      <c r="P22" s="25">
        <f>INDEX('RawData_Aussois - Results Ausso'!$M2:$M2386,ROW(LOOKUP(CONCATENATE($A22,"innerApproximation","0",$L$1,P$2),'RawData_Aussois - Results Ausso'!B2:B2386)))</f>
        <v>0.0603873</v>
      </c>
      <c r="Q22" t="s" s="19">
        <f>INDEX('RawData_Aussois - Results Ausso'!$H2:$H2386,ROW(LOOKUP(CONCATENATE($A22,"innerApproximation","0",$L$1,P$2),'RawData_Aussois - Results Ausso'!B2:B2386)))</f>
        <v>33</v>
      </c>
      <c r="R22" s="25">
        <f>INDEX('RawData_Aussois - Results Ausso'!$M2:$M2386,ROW(LOOKUP(CONCATENATE($A22,"innerApproximation","0",$R$1,R$2),'RawData_Aussois - Results Ausso'!B2:B2386)))</f>
        <v>0.0918577</v>
      </c>
      <c r="S22" t="s" s="19">
        <f>INDEX('RawData_Aussois - Results Ausso'!$H2:$H2386,ROW(LOOKUP(CONCATENATE($A22,"innerApproximation","0",$R$1,R$2),'RawData_Aussois - Results Ausso'!B2:B2386)))</f>
        <v>33</v>
      </c>
      <c r="T22" s="25">
        <f>INDEX('RawData_Aussois - Results Ausso'!$M2:$M2386,ROW(LOOKUP(CONCATENATE($A22,"innerApproximation","0",$R$1,T$2),'RawData_Aussois - Results Ausso'!B2:B2386)))</f>
        <v>0.0605078</v>
      </c>
      <c r="U22" t="s" s="19">
        <f>INDEX('RawData_Aussois - Results Ausso'!$H2:$H2386,ROW(LOOKUP(CONCATENATE($A22,"innerApproximation","0",$T$1,T$2),'RawData_Aussois - Results Ausso'!B2:B2386)))</f>
        <v>33</v>
      </c>
      <c r="V22" s="25">
        <f>INDEX('RawData_Aussois - Results Ausso'!$M2:$M2386,ROW(LOOKUP(CONCATENATE($A22,"innerApproximation","0",$R$1,V$2),'RawData_Aussois - Results Ausso'!B2:B2386)))</f>
        <v>0.0603652</v>
      </c>
      <c r="W22" t="s" s="19">
        <f>INDEX('RawData_Aussois - Results Ausso'!$H2:$H2386,ROW(LOOKUP(CONCATENATE($A22,"innerApproximation","0",$V$1,V$2),'RawData_Aussois - Results Ausso'!B2:B2386)))</f>
        <v>33</v>
      </c>
      <c r="X22" s="25">
        <f>INDEX('RawData_Aussois - Results Ausso'!M2:M2386,ROW(LOOKUP(CONCATENATE($A22,X$1,"0--"),'RawData_Aussois - Results Ausso'!B2:B2386)))</f>
        <v>307.482</v>
      </c>
      <c r="Y22" t="s" s="19">
        <f>INDEX('RawData_Aussois - Results Ausso'!H2:H2386,ROW(LOOKUP(CONCATENATE($A22,X$1,"0--"),'RawData_Aussois - Results Ausso'!B2:B2386)))</f>
        <v>33</v>
      </c>
      <c r="Z22" s="25">
        <f>1-(X22-D22)/D22</f>
        <v>-6055.051904586490</v>
      </c>
      <c r="AA22" s="25">
        <f>INDEX('RawData_Aussois - Results Ausso'!M2:M2386,ROW(LOOKUP(CONCATENATE($A22,AA$1,"0--"),'RawData_Aussois - Results Ausso'!B2:B2386)))</f>
        <v>798.2190000000001</v>
      </c>
      <c r="AB22" t="s" s="19">
        <f>INDEX('RawData_Aussois - Results Ausso'!H2:H2386,ROW(LOOKUP(CONCATENATE($A22,AA$1,"0--"),'RawData_Aussois - Results Ausso'!B2:B2386)))</f>
        <v>33</v>
      </c>
      <c r="AC22" s="25">
        <f>INDEX('RawData_Aussois - Results Ausso'!M2:M2386,ROW(LOOKUP(CONCATENATE($A22,AC$1,"0--"),'RawData_Aussois - Results Ausso'!B2:B2386)))</f>
        <v>1802.89</v>
      </c>
      <c r="AD22" t="s" s="19">
        <f>INDEX('RawData_Aussois - Results Ausso'!H2:H2386,ROW(LOOKUP(CONCATENATE($A22,AC$1,"0--"),'RawData_Aussois - Results Ausso'!B2:B2386)))</f>
        <v>63</v>
      </c>
      <c r="AE22" s="25">
        <v>44.759822845459</v>
      </c>
      <c r="AF22" t="s" s="68">
        <v>33</v>
      </c>
      <c r="AG22" t="s" s="69">
        <f>LOOKUP("NO_NASH_EQ_FOUND",E22:W22)</f>
        <v>33</v>
      </c>
      <c r="AH22" t="s" s="70">
        <f>CONCATENATE(INDEX(D$1:V$1,MATCH(AI22,D22:V22)),INDEX(D$2:V$2,MATCH(AI22,D22:V22)))</f>
        <v>3574</v>
      </c>
      <c r="AI22" s="71">
        <f>MIN(F22:V22,D22)</f>
        <v>0.0507643</v>
      </c>
      <c r="AJ22" s="72">
        <f>AI22/MAX(F22:V22,D22)</f>
        <v>0.549851825535399</v>
      </c>
    </row>
    <row r="23" ht="20.05" customHeight="1">
      <c r="A23" s="64">
        <v>21</v>
      </c>
      <c r="B23" s="65">
        <f>INDEX('RawData_Aussois - Results Ausso'!D2:D2386,ROW(LOOKUP(CONCATENATE($A23,D$1,"1--"),'RawData_Aussois - Results Ausso'!B2:B2386)))</f>
        <v>3</v>
      </c>
      <c r="C23" t="s" s="19">
        <f>INDEX('RawData_Aussois - Results Ausso'!E2:E2386,ROW(LOOKUP(CONCATENATE($A23,D$1,"1--"),'RawData_Aussois - Results Ausso'!B2:B2386)))</f>
        <v>32</v>
      </c>
      <c r="D23" s="25">
        <f>INDEX('RawData_Aussois - Results Ausso'!M2:M2386,ROW(LOOKUP(CONCATENATE($A23,D$1,"0--"),'RawData_Aussois - Results Ausso'!B2:B2386)))</f>
        <v>0.0449567</v>
      </c>
      <c r="E23" t="s" s="19">
        <f>INDEX('RawData_Aussois - Results Ausso'!H2:H2386,ROW(LOOKUP(CONCATENATE($A23,D$1,"0--"),'RawData_Aussois - Results Ausso'!B2:B2386)))</f>
        <v>33</v>
      </c>
      <c r="F23" s="25">
        <f>INDEX('RawData_Aussois - Results Ausso'!M2:M2386,ROW(LOOKUP(CONCATENATE($A23,"innerApproximation","0",F$1,F$2),'RawData_Aussois - Results Ausso'!B2:B2386)))</f>
        <v>0.112308</v>
      </c>
      <c r="G23" t="s" s="19">
        <f>INDEX('RawData_Aussois - Results Ausso'!$H2:$H2386,ROW(LOOKUP(CONCATENATE($A23,"innerApproximation","0",$F$1,F$2),'RawData_Aussois - Results Ausso'!B2:B2386)))</f>
        <v>33</v>
      </c>
      <c r="H23" s="66">
        <f>INDEX('RawData_Aussois - Results Ausso'!$M2:$M2386,ROW(LOOKUP(CONCATENATE($A23,"innerApproximation","0",$F$1,H$2),'RawData_Aussois - Results Ausso'!B2:B2386)))</f>
        <v>0.0564538</v>
      </c>
      <c r="I23" t="s" s="67">
        <f>INDEX('RawData_Aussois - Results Ausso'!$H2:$H2386,ROW(LOOKUP(CONCATENATE($A23,"innerApproximation","0",$F$1,H$2),'RawData_Aussois - Results Ausso'!B2:B2386)))</f>
        <v>33</v>
      </c>
      <c r="J23" s="25">
        <f>INDEX('RawData_Aussois - Results Ausso'!$M2:$M2386,ROW(LOOKUP(CONCATENATE($A23,"innerApproximation","0",$F$1,J$2),'RawData_Aussois - Results Ausso'!B2:B2386)))</f>
        <v>0.0563394</v>
      </c>
      <c r="K23" t="s" s="19">
        <f>INDEX('RawData_Aussois - Results Ausso'!$H2:$H2386,ROW(LOOKUP(CONCATENATE($A23,"innerApproximation","0",$F$1,J$2),'RawData_Aussois - Results Ausso'!B2:B2386)))</f>
        <v>33</v>
      </c>
      <c r="L23" s="25">
        <f>INDEX('RawData_Aussois - Results Ausso'!$M2:$M2386,ROW(LOOKUP(CONCATENATE($A23,"innerApproximation","0",$L$1,L$2),'RawData_Aussois - Results Ausso'!B2:B2386)))</f>
        <v>0.116414</v>
      </c>
      <c r="M23" t="s" s="19">
        <f>INDEX('RawData_Aussois - Results Ausso'!$H2:$H2386,ROW(LOOKUP(CONCATENATE($A23,"innerApproximation","0",$L$1,L$2),'RawData_Aussois - Results Ausso'!B2:B2386)))</f>
        <v>33</v>
      </c>
      <c r="N23" s="25">
        <f>INDEX('RawData_Aussois - Results Ausso'!$M2:$M2386,ROW(LOOKUP(CONCATENATE($A23,"innerApproximation","0",$L$1,N$2),'RawData_Aussois - Results Ausso'!B2:B2386)))</f>
        <v>0.0555096</v>
      </c>
      <c r="O23" t="s" s="19">
        <f>INDEX('RawData_Aussois - Results Ausso'!$H2:$H2386,ROW(LOOKUP(CONCATENATE($A23,"innerApproximation","0",$L$1,N$2),'RawData_Aussois - Results Ausso'!B2:B2386)))</f>
        <v>33</v>
      </c>
      <c r="P23" s="25">
        <f>INDEX('RawData_Aussois - Results Ausso'!$M2:$M2386,ROW(LOOKUP(CONCATENATE($A23,"innerApproximation","0",$L$1,P$2),'RawData_Aussois - Results Ausso'!B2:B2386)))</f>
        <v>0.0570303</v>
      </c>
      <c r="Q23" t="s" s="19">
        <f>INDEX('RawData_Aussois - Results Ausso'!$H2:$H2386,ROW(LOOKUP(CONCATENATE($A23,"innerApproximation","0",$L$1,P$2),'RawData_Aussois - Results Ausso'!B2:B2386)))</f>
        <v>33</v>
      </c>
      <c r="R23" s="25">
        <f>INDEX('RawData_Aussois - Results Ausso'!$M2:$M2386,ROW(LOOKUP(CONCATENATE($A23,"innerApproximation","0",$R$1,R$2),'RawData_Aussois - Results Ausso'!B2:B2386)))</f>
        <v>0.111818</v>
      </c>
      <c r="S23" t="s" s="19">
        <f>INDEX('RawData_Aussois - Results Ausso'!$H2:$H2386,ROW(LOOKUP(CONCATENATE($A23,"innerApproximation","0",$R$1,R$2),'RawData_Aussois - Results Ausso'!B2:B2386)))</f>
        <v>33</v>
      </c>
      <c r="T23" s="25">
        <f>INDEX('RawData_Aussois - Results Ausso'!$M2:$M2386,ROW(LOOKUP(CONCATENATE($A23,"innerApproximation","0",$R$1,T$2),'RawData_Aussois - Results Ausso'!B2:B2386)))</f>
        <v>0.0562324</v>
      </c>
      <c r="U23" t="s" s="19">
        <f>INDEX('RawData_Aussois - Results Ausso'!$H2:$H2386,ROW(LOOKUP(CONCATENATE($A23,"innerApproximation","0",$T$1,T$2),'RawData_Aussois - Results Ausso'!B2:B2386)))</f>
        <v>33</v>
      </c>
      <c r="V23" s="25">
        <f>INDEX('RawData_Aussois - Results Ausso'!$M2:$M2386,ROW(LOOKUP(CONCATENATE($A23,"innerApproximation","0",$R$1,V$2),'RawData_Aussois - Results Ausso'!B2:B2386)))</f>
        <v>0.0563816</v>
      </c>
      <c r="W23" t="s" s="19">
        <f>INDEX('RawData_Aussois - Results Ausso'!$H2:$H2386,ROW(LOOKUP(CONCATENATE($A23,"innerApproximation","0",$V$1,V$2),'RawData_Aussois - Results Ausso'!B2:B2386)))</f>
        <v>33</v>
      </c>
      <c r="X23" s="25">
        <f>INDEX('RawData_Aussois - Results Ausso'!M2:M2386,ROW(LOOKUP(CONCATENATE($A23,X$1,"0--"),'RawData_Aussois - Results Ausso'!B2:B2386)))</f>
        <v>2.4146</v>
      </c>
      <c r="Y23" t="s" s="19">
        <f>INDEX('RawData_Aussois - Results Ausso'!H2:H2386,ROW(LOOKUP(CONCATENATE($A23,X$1,"0--"),'RawData_Aussois - Results Ausso'!B2:B2386)))</f>
        <v>33</v>
      </c>
      <c r="Z23" s="25">
        <f>1-(X23-D23)/D23</f>
        <v>-51.7094582120129</v>
      </c>
      <c r="AA23" s="25">
        <f>INDEX('RawData_Aussois - Results Ausso'!M2:M2386,ROW(LOOKUP(CONCATENATE($A23,AA$1,"0--"),'RawData_Aussois - Results Ausso'!B2:B2386)))</f>
        <v>411.776</v>
      </c>
      <c r="AB23" t="s" s="19">
        <f>INDEX('RawData_Aussois - Results Ausso'!H2:H2386,ROW(LOOKUP(CONCATENATE($A23,AA$1,"0--"),'RawData_Aussois - Results Ausso'!B2:B2386)))</f>
        <v>33</v>
      </c>
      <c r="AC23" s="25">
        <f>INDEX('RawData_Aussois - Results Ausso'!M2:M2386,ROW(LOOKUP(CONCATENATE($A23,AC$1,"0--"),'RawData_Aussois - Results Ausso'!B2:B2386)))</f>
        <v>1.99777</v>
      </c>
      <c r="AD23" t="s" s="19">
        <f>INDEX('RawData_Aussois - Results Ausso'!H2:H2386,ROW(LOOKUP(CONCATENATE($A23,AC$1,"0--"),'RawData_Aussois - Results Ausso'!B2:B2386)))</f>
        <v>33</v>
      </c>
      <c r="AE23" s="25">
        <v>51.8150658607483</v>
      </c>
      <c r="AF23" t="s" s="68">
        <v>33</v>
      </c>
      <c r="AG23" t="s" s="69">
        <f>LOOKUP("NO_NASH_EQ_FOUND",E23:W23)</f>
        <v>33</v>
      </c>
      <c r="AH23" t="s" s="70">
        <f>CONCATENATE(INDEX(D$1:V$1,MATCH(AI23,D23:V23)),INDEX(D$2:V$2,MATCH(AI23,D23:V23)))</f>
        <v>3574</v>
      </c>
      <c r="AI23" s="71">
        <f>MIN(F23:V23,D23)</f>
        <v>0.0449567</v>
      </c>
      <c r="AJ23" s="72">
        <f>AI23/MAX(F23:V23,D23)</f>
        <v>0.38617949731132</v>
      </c>
    </row>
    <row r="24" ht="20.05" customHeight="1">
      <c r="A24" s="64">
        <v>22</v>
      </c>
      <c r="B24" s="65">
        <f>INDEX('RawData_Aussois - Results Ausso'!D2:D2386,ROW(LOOKUP(CONCATENATE($A24,D$1,"1--"),'RawData_Aussois - Results Ausso'!B2:B2386)))</f>
        <v>3</v>
      </c>
      <c r="C24" t="s" s="19">
        <f>INDEX('RawData_Aussois - Results Ausso'!E2:E2386,ROW(LOOKUP(CONCATENATE($A24,D$1,"1--"),'RawData_Aussois - Results Ausso'!B2:B2386)))</f>
        <v>348</v>
      </c>
      <c r="D24" s="25">
        <f>INDEX('RawData_Aussois - Results Ausso'!M2:M2386,ROW(LOOKUP(CONCATENATE($A24,D$1,"0--"),'RawData_Aussois - Results Ausso'!B2:B2386)))</f>
        <v>0.0392682</v>
      </c>
      <c r="E24" t="s" s="19">
        <f>INDEX('RawData_Aussois - Results Ausso'!H2:H2386,ROW(LOOKUP(CONCATENATE($A24,D$1,"0--"),'RawData_Aussois - Results Ausso'!B2:B2386)))</f>
        <v>33</v>
      </c>
      <c r="F24" s="25">
        <f>INDEX('RawData_Aussois - Results Ausso'!M2:M2386,ROW(LOOKUP(CONCATENATE($A24,"innerApproximation","0",F$1,F$2),'RawData_Aussois - Results Ausso'!B2:B2386)))</f>
        <v>0.096314</v>
      </c>
      <c r="G24" t="s" s="19">
        <f>INDEX('RawData_Aussois - Results Ausso'!$H2:$H2386,ROW(LOOKUP(CONCATENATE($A24,"innerApproximation","0",$F$1,F$2),'RawData_Aussois - Results Ausso'!B2:B2386)))</f>
        <v>33</v>
      </c>
      <c r="H24" s="66">
        <f>INDEX('RawData_Aussois - Results Ausso'!$M2:$M2386,ROW(LOOKUP(CONCATENATE($A24,"innerApproximation","0",$F$1,H$2),'RawData_Aussois - Results Ausso'!B2:B2386)))</f>
        <v>0.0490691</v>
      </c>
      <c r="I24" t="s" s="67">
        <f>INDEX('RawData_Aussois - Results Ausso'!$H2:$H2386,ROW(LOOKUP(CONCATENATE($A24,"innerApproximation","0",$F$1,H$2),'RawData_Aussois - Results Ausso'!B2:B2386)))</f>
        <v>33</v>
      </c>
      <c r="J24" s="25">
        <f>INDEX('RawData_Aussois - Results Ausso'!$M2:$M2386,ROW(LOOKUP(CONCATENATE($A24,"innerApproximation","0",$F$1,J$2),'RawData_Aussois - Results Ausso'!B2:B2386)))</f>
        <v>0.0488599</v>
      </c>
      <c r="K24" t="s" s="19">
        <f>INDEX('RawData_Aussois - Results Ausso'!$H2:$H2386,ROW(LOOKUP(CONCATENATE($A24,"innerApproximation","0",$F$1,J$2),'RawData_Aussois - Results Ausso'!B2:B2386)))</f>
        <v>33</v>
      </c>
      <c r="L24" s="25">
        <f>INDEX('RawData_Aussois - Results Ausso'!$M2:$M2386,ROW(LOOKUP(CONCATENATE($A24,"innerApproximation","0",$L$1,L$2),'RawData_Aussois - Results Ausso'!B2:B2386)))</f>
        <v>0.0974791</v>
      </c>
      <c r="M24" t="s" s="19">
        <f>INDEX('RawData_Aussois - Results Ausso'!$H2:$H2386,ROW(LOOKUP(CONCATENATE($A24,"innerApproximation","0",$L$1,L$2),'RawData_Aussois - Results Ausso'!B2:B2386)))</f>
        <v>33</v>
      </c>
      <c r="N24" s="25">
        <f>INDEX('RawData_Aussois - Results Ausso'!$M2:$M2386,ROW(LOOKUP(CONCATENATE($A24,"innerApproximation","0",$L$1,N$2),'RawData_Aussois - Results Ausso'!B2:B2386)))</f>
        <v>0.0497786</v>
      </c>
      <c r="O24" t="s" s="19">
        <f>INDEX('RawData_Aussois - Results Ausso'!$H2:$H2386,ROW(LOOKUP(CONCATENATE($A24,"innerApproximation","0",$L$1,N$2),'RawData_Aussois - Results Ausso'!B2:B2386)))</f>
        <v>33</v>
      </c>
      <c r="P24" s="25">
        <f>INDEX('RawData_Aussois - Results Ausso'!$M2:$M2386,ROW(LOOKUP(CONCATENATE($A24,"innerApproximation","0",$L$1,P$2),'RawData_Aussois - Results Ausso'!B2:B2386)))</f>
        <v>0.0492048</v>
      </c>
      <c r="Q24" t="s" s="19">
        <f>INDEX('RawData_Aussois - Results Ausso'!$H2:$H2386,ROW(LOOKUP(CONCATENATE($A24,"innerApproximation","0",$L$1,P$2),'RawData_Aussois - Results Ausso'!B2:B2386)))</f>
        <v>33</v>
      </c>
      <c r="R24" s="25">
        <f>INDEX('RawData_Aussois - Results Ausso'!$M2:$M2386,ROW(LOOKUP(CONCATENATE($A24,"innerApproximation","0",$R$1,R$2),'RawData_Aussois - Results Ausso'!B2:B2386)))</f>
        <v>0.09789580000000001</v>
      </c>
      <c r="S24" t="s" s="19">
        <f>INDEX('RawData_Aussois - Results Ausso'!$H2:$H2386,ROW(LOOKUP(CONCATENATE($A24,"innerApproximation","0",$R$1,R$2),'RawData_Aussois - Results Ausso'!B2:B2386)))</f>
        <v>33</v>
      </c>
      <c r="T24" s="25">
        <f>INDEX('RawData_Aussois - Results Ausso'!$M2:$M2386,ROW(LOOKUP(CONCATENATE($A24,"innerApproximation","0",$R$1,T$2),'RawData_Aussois - Results Ausso'!B2:B2386)))</f>
        <v>0.0494942</v>
      </c>
      <c r="U24" t="s" s="19">
        <f>INDEX('RawData_Aussois - Results Ausso'!$H2:$H2386,ROW(LOOKUP(CONCATENATE($A24,"innerApproximation","0",$T$1,T$2),'RawData_Aussois - Results Ausso'!B2:B2386)))</f>
        <v>33</v>
      </c>
      <c r="V24" s="25">
        <f>INDEX('RawData_Aussois - Results Ausso'!$M2:$M2386,ROW(LOOKUP(CONCATENATE($A24,"innerApproximation","0",$R$1,V$2),'RawData_Aussois - Results Ausso'!B2:B2386)))</f>
        <v>0.0498086</v>
      </c>
      <c r="W24" t="s" s="19">
        <f>INDEX('RawData_Aussois - Results Ausso'!$H2:$H2386,ROW(LOOKUP(CONCATENATE($A24,"innerApproximation","0",$V$1,V$2),'RawData_Aussois - Results Ausso'!B2:B2386)))</f>
        <v>33</v>
      </c>
      <c r="X24" s="25">
        <f>INDEX('RawData_Aussois - Results Ausso'!M2:M2386,ROW(LOOKUP(CONCATENATE($A24,X$1,"0--"),'RawData_Aussois - Results Ausso'!B2:B2386)))</f>
        <v>0.264879</v>
      </c>
      <c r="Y24" t="s" s="19">
        <f>INDEX('RawData_Aussois - Results Ausso'!H2:H2386,ROW(LOOKUP(CONCATENATE($A24,X$1,"0--"),'RawData_Aussois - Results Ausso'!B2:B2386)))</f>
        <v>80</v>
      </c>
      <c r="Z24" s="25">
        <f>1-(X24-D24)/D24</f>
        <v>-4.74538175928614</v>
      </c>
      <c r="AA24" s="25">
        <f>INDEX('RawData_Aussois - Results Ausso'!M2:M2386,ROW(LOOKUP(CONCATENATE($A24,AA$1,"0--"),'RawData_Aussois - Results Ausso'!B2:B2386)))</f>
        <v>0.268109</v>
      </c>
      <c r="AB24" t="s" s="19">
        <f>INDEX('RawData_Aussois - Results Ausso'!H2:H2386,ROW(LOOKUP(CONCATENATE($A24,AA$1,"0--"),'RawData_Aussois - Results Ausso'!B2:B2386)))</f>
        <v>80</v>
      </c>
      <c r="AC24" s="25">
        <f>INDEX('RawData_Aussois - Results Ausso'!M2:M2386,ROW(LOOKUP(CONCATENATE($A24,AC$1,"0--"),'RawData_Aussois - Results Ausso'!B2:B2386)))</f>
        <v>0.409866</v>
      </c>
      <c r="AD24" t="s" s="19">
        <f>INDEX('RawData_Aussois - Results Ausso'!H2:H2386,ROW(LOOKUP(CONCATENATE($A24,AC$1,"0--"),'RawData_Aussois - Results Ausso'!B2:B2386)))</f>
        <v>80</v>
      </c>
      <c r="AE24" s="25">
        <v>1800</v>
      </c>
      <c r="AF24" t="s" s="68">
        <v>63</v>
      </c>
      <c r="AG24" t="s" s="69">
        <f>LOOKUP("NO_NASH_EQ_FOUND",E24:W24)</f>
        <v>33</v>
      </c>
      <c r="AH24" t="s" s="70">
        <f>CONCATENATE(INDEX(D$1:V$1,MATCH(AI24,D24:V24)),INDEX(D$2:V$2,MATCH(AI24,D24:V24)))</f>
        <v>3574</v>
      </c>
      <c r="AI24" s="71">
        <f>MIN(F24:V24,D24)</f>
        <v>0.0392682</v>
      </c>
      <c r="AJ24" s="72">
        <f>AI24/MAX(F24:V24,D24)</f>
        <v>0.401122417917827</v>
      </c>
    </row>
    <row r="25" ht="20.05" customHeight="1">
      <c r="A25" s="64">
        <v>23</v>
      </c>
      <c r="B25" s="65">
        <f>INDEX('RawData_Aussois - Results Ausso'!D2:D2386,ROW(LOOKUP(CONCATENATE($A25,D$1,"1--"),'RawData_Aussois - Results Ausso'!B2:B2386)))</f>
        <v>3</v>
      </c>
      <c r="C25" t="s" s="19">
        <f>INDEX('RawData_Aussois - Results Ausso'!E2:E2386,ROW(LOOKUP(CONCATENATE($A25,D$1,"1--"),'RawData_Aussois - Results Ausso'!B2:B2386)))</f>
        <v>101</v>
      </c>
      <c r="D25" s="25">
        <f>INDEX('RawData_Aussois - Results Ausso'!M2:M2386,ROW(LOOKUP(CONCATENATE($A25,D$1,"0--"),'RawData_Aussois - Results Ausso'!B2:B2386)))</f>
        <v>0.09157</v>
      </c>
      <c r="E25" t="s" s="19">
        <f>INDEX('RawData_Aussois - Results Ausso'!H2:H2386,ROW(LOOKUP(CONCATENATE($A25,D$1,"0--"),'RawData_Aussois - Results Ausso'!B2:B2386)))</f>
        <v>80</v>
      </c>
      <c r="F25" s="25">
        <f>INDEX('RawData_Aussois - Results Ausso'!M2:M2386,ROW(LOOKUP(CONCATENATE($A25,"innerApproximation","0",F$1,F$2),'RawData_Aussois - Results Ausso'!B2:B2386)))</f>
        <v>0.129415</v>
      </c>
      <c r="G25" t="s" s="19">
        <f>INDEX('RawData_Aussois - Results Ausso'!$H2:$H2386,ROW(LOOKUP(CONCATENATE($A25,"innerApproximation","0",$F$1,F$2),'RawData_Aussois - Results Ausso'!B2:B2386)))</f>
        <v>80</v>
      </c>
      <c r="H25" s="66">
        <f>INDEX('RawData_Aussois - Results Ausso'!$M2:$M2386,ROW(LOOKUP(CONCATENATE($A25,"innerApproximation","0",$F$1,H$2),'RawData_Aussois - Results Ausso'!B2:B2386)))</f>
        <v>0.108147</v>
      </c>
      <c r="I25" t="s" s="67">
        <f>INDEX('RawData_Aussois - Results Ausso'!$H2:$H2386,ROW(LOOKUP(CONCATENATE($A25,"innerApproximation","0",$F$1,H$2),'RawData_Aussois - Results Ausso'!B2:B2386)))</f>
        <v>80</v>
      </c>
      <c r="J25" s="25">
        <f>INDEX('RawData_Aussois - Results Ausso'!$M2:$M2386,ROW(LOOKUP(CONCATENATE($A25,"innerApproximation","0",$F$1,J$2),'RawData_Aussois - Results Ausso'!B2:B2386)))</f>
        <v>0.108534</v>
      </c>
      <c r="K25" t="s" s="19">
        <f>INDEX('RawData_Aussois - Results Ausso'!$H2:$H2386,ROW(LOOKUP(CONCATENATE($A25,"innerApproximation","0",$F$1,J$2),'RawData_Aussois - Results Ausso'!B2:B2386)))</f>
        <v>80</v>
      </c>
      <c r="L25" s="25">
        <f>INDEX('RawData_Aussois - Results Ausso'!$M2:$M2386,ROW(LOOKUP(CONCATENATE($A25,"innerApproximation","0",$L$1,L$2),'RawData_Aussois - Results Ausso'!B2:B2386)))</f>
        <v>0.101642</v>
      </c>
      <c r="M25" t="s" s="19">
        <f>INDEX('RawData_Aussois - Results Ausso'!$H2:$H2386,ROW(LOOKUP(CONCATENATE($A25,"innerApproximation","0",$L$1,L$2),'RawData_Aussois - Results Ausso'!B2:B2386)))</f>
        <v>80</v>
      </c>
      <c r="N25" s="25">
        <f>INDEX('RawData_Aussois - Results Ausso'!$M2:$M2386,ROW(LOOKUP(CONCATENATE($A25,"innerApproximation","0",$L$1,N$2),'RawData_Aussois - Results Ausso'!B2:B2386)))</f>
        <v>0.107815</v>
      </c>
      <c r="O25" t="s" s="19">
        <f>INDEX('RawData_Aussois - Results Ausso'!$H2:$H2386,ROW(LOOKUP(CONCATENATE($A25,"innerApproximation","0",$L$1,N$2),'RawData_Aussois - Results Ausso'!B2:B2386)))</f>
        <v>80</v>
      </c>
      <c r="P25" s="25">
        <f>INDEX('RawData_Aussois - Results Ausso'!$M2:$M2386,ROW(LOOKUP(CONCATENATE($A25,"innerApproximation","0",$L$1,P$2),'RawData_Aussois - Results Ausso'!B2:B2386)))</f>
        <v>0.108214</v>
      </c>
      <c r="Q25" t="s" s="19">
        <f>INDEX('RawData_Aussois - Results Ausso'!$H2:$H2386,ROW(LOOKUP(CONCATENATE($A25,"innerApproximation","0",$L$1,P$2),'RawData_Aussois - Results Ausso'!B2:B2386)))</f>
        <v>80</v>
      </c>
      <c r="R25" s="25">
        <f>INDEX('RawData_Aussois - Results Ausso'!$M2:$M2386,ROW(LOOKUP(CONCATENATE($A25,"innerApproximation","0",$R$1,R$2),'RawData_Aussois - Results Ausso'!B2:B2386)))</f>
        <v>0.129212</v>
      </c>
      <c r="S25" t="s" s="19">
        <f>INDEX('RawData_Aussois - Results Ausso'!$H2:$H2386,ROW(LOOKUP(CONCATENATE($A25,"innerApproximation","0",$R$1,R$2),'RawData_Aussois - Results Ausso'!B2:B2386)))</f>
        <v>80</v>
      </c>
      <c r="T25" s="25">
        <f>INDEX('RawData_Aussois - Results Ausso'!$M2:$M2386,ROW(LOOKUP(CONCATENATE($A25,"innerApproximation","0",$R$1,T$2),'RawData_Aussois - Results Ausso'!B2:B2386)))</f>
        <v>0.108367</v>
      </c>
      <c r="U25" t="s" s="19">
        <f>INDEX('RawData_Aussois - Results Ausso'!$H2:$H2386,ROW(LOOKUP(CONCATENATE($A25,"innerApproximation","0",$T$1,T$2),'RawData_Aussois - Results Ausso'!B2:B2386)))</f>
        <v>80</v>
      </c>
      <c r="V25" s="25">
        <f>INDEX('RawData_Aussois - Results Ausso'!$M2:$M2386,ROW(LOOKUP(CONCATENATE($A25,"innerApproximation","0",$R$1,V$2),'RawData_Aussois - Results Ausso'!B2:B2386)))</f>
        <v>0.108514</v>
      </c>
      <c r="W25" t="s" s="19">
        <f>INDEX('RawData_Aussois - Results Ausso'!$H2:$H2386,ROW(LOOKUP(CONCATENATE($A25,"innerApproximation","0",$V$1,V$2),'RawData_Aussois - Results Ausso'!B2:B2386)))</f>
        <v>80</v>
      </c>
      <c r="X25" s="25">
        <f>INDEX('RawData_Aussois - Results Ausso'!M2:M2386,ROW(LOOKUP(CONCATENATE($A25,X$1,"0--"),'RawData_Aussois - Results Ausso'!B2:B2386)))</f>
        <v>10.3989</v>
      </c>
      <c r="Y25" t="s" s="19">
        <f>INDEX('RawData_Aussois - Results Ausso'!H2:H2386,ROW(LOOKUP(CONCATENATE($A25,X$1,"0--"),'RawData_Aussois - Results Ausso'!B2:B2386)))</f>
        <v>80</v>
      </c>
      <c r="Z25" s="25">
        <f>1-(X25-D25)/D25</f>
        <v>-111.562302063995</v>
      </c>
      <c r="AA25" s="25">
        <f>INDEX('RawData_Aussois - Results Ausso'!M2:M2386,ROW(LOOKUP(CONCATENATE($A25,AA$1,"0--"),'RawData_Aussois - Results Ausso'!B2:B2386)))</f>
        <v>10.0592</v>
      </c>
      <c r="AB25" t="s" s="19">
        <f>INDEX('RawData_Aussois - Results Ausso'!H2:H2386,ROW(LOOKUP(CONCATENATE($A25,AA$1,"0--"),'RawData_Aussois - Results Ausso'!B2:B2386)))</f>
        <v>80</v>
      </c>
      <c r="AC25" s="25">
        <f>INDEX('RawData_Aussois - Results Ausso'!M2:M2386,ROW(LOOKUP(CONCATENATE($A25,AC$1,"0--"),'RawData_Aussois - Results Ausso'!B2:B2386)))</f>
        <v>9.876950000000001</v>
      </c>
      <c r="AD25" t="s" s="19">
        <f>INDEX('RawData_Aussois - Results Ausso'!H2:H2386,ROW(LOOKUP(CONCATENATE($A25,AC$1,"0--"),'RawData_Aussois - Results Ausso'!B2:B2386)))</f>
        <v>80</v>
      </c>
      <c r="AE25" s="25">
        <v>823.987046003342</v>
      </c>
      <c r="AF25" t="s" s="68">
        <v>80</v>
      </c>
      <c r="AG25" t="s" s="69">
        <f>LOOKUP("NO_NASH_EQ_FOUND",E25:W25)</f>
        <v>80</v>
      </c>
      <c r="AH25" t="s" s="70">
        <f>CONCATENATE(INDEX(D$1:V$1,MATCH(AI25,D25:V25)),INDEX(D$2:V$2,MATCH(AI25,D25:V25)))</f>
        <v>3574</v>
      </c>
      <c r="AI25" s="71">
        <f>MIN(F25:V25,D25)</f>
        <v>0.09157</v>
      </c>
      <c r="AJ25" s="72">
        <f>AI25/MAX(F25:V25,D25)</f>
        <v>0.707568674419503</v>
      </c>
    </row>
    <row r="26" ht="20.05" customHeight="1">
      <c r="A26" s="64">
        <v>24</v>
      </c>
      <c r="B26" s="65">
        <f>INDEX('RawData_Aussois - Results Ausso'!D2:D2386,ROW(LOOKUP(CONCATENATE($A26,D$1,"1--"),'RawData_Aussois - Results Ausso'!B2:B2386)))</f>
        <v>3</v>
      </c>
      <c r="C26" t="s" s="19">
        <f>INDEX('RawData_Aussois - Results Ausso'!E2:E2386,ROW(LOOKUP(CONCATENATE($A26,D$1,"1--"),'RawData_Aussois - Results Ausso'!B2:B2386)))</f>
        <v>136</v>
      </c>
      <c r="D26" s="25">
        <f>INDEX('RawData_Aussois - Results Ausso'!M2:M2386,ROW(LOOKUP(CONCATENATE($A26,D$1,"0--"),'RawData_Aussois - Results Ausso'!B2:B2386)))</f>
        <v>0.0458184</v>
      </c>
      <c r="E26" t="s" s="19">
        <f>INDEX('RawData_Aussois - Results Ausso'!H2:H2386,ROW(LOOKUP(CONCATENATE($A26,D$1,"0--"),'RawData_Aussois - Results Ausso'!B2:B2386)))</f>
        <v>33</v>
      </c>
      <c r="F26" s="25">
        <f>INDEX('RawData_Aussois - Results Ausso'!M2:M2386,ROW(LOOKUP(CONCATENATE($A26,"innerApproximation","0",F$1,F$2),'RawData_Aussois - Results Ausso'!B2:B2386)))</f>
        <v>0.137773</v>
      </c>
      <c r="G26" t="s" s="19">
        <f>INDEX('RawData_Aussois - Results Ausso'!$H2:$H2386,ROW(LOOKUP(CONCATENATE($A26,"innerApproximation","0",$F$1,F$2),'RawData_Aussois - Results Ausso'!B2:B2386)))</f>
        <v>33</v>
      </c>
      <c r="H26" s="66">
        <f>INDEX('RawData_Aussois - Results Ausso'!$M2:$M2386,ROW(LOOKUP(CONCATENATE($A26,"innerApproximation","0",$F$1,H$2),'RawData_Aussois - Results Ausso'!B2:B2386)))</f>
        <v>0.0869304</v>
      </c>
      <c r="I26" t="s" s="67">
        <f>INDEX('RawData_Aussois - Results Ausso'!$H2:$H2386,ROW(LOOKUP(CONCATENATE($A26,"innerApproximation","0",$F$1,H$2),'RawData_Aussois - Results Ausso'!B2:B2386)))</f>
        <v>33</v>
      </c>
      <c r="J26" s="25">
        <f>INDEX('RawData_Aussois - Results Ausso'!$M2:$M2386,ROW(LOOKUP(CONCATENATE($A26,"innerApproximation","0",$F$1,J$2),'RawData_Aussois - Results Ausso'!B2:B2386)))</f>
        <v>0.0561738</v>
      </c>
      <c r="K26" t="s" s="19">
        <f>INDEX('RawData_Aussois - Results Ausso'!$H2:$H2386,ROW(LOOKUP(CONCATENATE($A26,"innerApproximation","0",$F$1,J$2),'RawData_Aussois - Results Ausso'!B2:B2386)))</f>
        <v>33</v>
      </c>
      <c r="L26" s="25">
        <f>INDEX('RawData_Aussois - Results Ausso'!$M2:$M2386,ROW(LOOKUP(CONCATENATE($A26,"innerApproximation","0",$L$1,L$2),'RawData_Aussois - Results Ausso'!B2:B2386)))</f>
        <v>0.137377</v>
      </c>
      <c r="M26" t="s" s="19">
        <f>INDEX('RawData_Aussois - Results Ausso'!$H2:$H2386,ROW(LOOKUP(CONCATENATE($A26,"innerApproximation","0",$L$1,L$2),'RawData_Aussois - Results Ausso'!B2:B2386)))</f>
        <v>33</v>
      </c>
      <c r="N26" s="25">
        <f>INDEX('RawData_Aussois - Results Ausso'!$M2:$M2386,ROW(LOOKUP(CONCATENATE($A26,"innerApproximation","0",$L$1,N$2),'RawData_Aussois - Results Ausso'!B2:B2386)))</f>
        <v>0.0863023</v>
      </c>
      <c r="O26" t="s" s="19">
        <f>INDEX('RawData_Aussois - Results Ausso'!$H2:$H2386,ROW(LOOKUP(CONCATENATE($A26,"innerApproximation","0",$L$1,N$2),'RawData_Aussois - Results Ausso'!B2:B2386)))</f>
        <v>33</v>
      </c>
      <c r="P26" s="25">
        <f>INDEX('RawData_Aussois - Results Ausso'!$M2:$M2386,ROW(LOOKUP(CONCATENATE($A26,"innerApproximation","0",$L$1,P$2),'RawData_Aussois - Results Ausso'!B2:B2386)))</f>
        <v>0.0554344</v>
      </c>
      <c r="Q26" t="s" s="19">
        <f>INDEX('RawData_Aussois - Results Ausso'!$H2:$H2386,ROW(LOOKUP(CONCATENATE($A26,"innerApproximation","0",$L$1,P$2),'RawData_Aussois - Results Ausso'!B2:B2386)))</f>
        <v>33</v>
      </c>
      <c r="R26" s="25">
        <f>INDEX('RawData_Aussois - Results Ausso'!$M2:$M2386,ROW(LOOKUP(CONCATENATE($A26,"innerApproximation","0",$R$1,R$2),'RawData_Aussois - Results Ausso'!B2:B2386)))</f>
        <v>0.13663</v>
      </c>
      <c r="S26" t="s" s="19">
        <f>INDEX('RawData_Aussois - Results Ausso'!$H2:$H2386,ROW(LOOKUP(CONCATENATE($A26,"innerApproximation","0",$R$1,R$2),'RawData_Aussois - Results Ausso'!B2:B2386)))</f>
        <v>33</v>
      </c>
      <c r="T26" s="25">
        <f>INDEX('RawData_Aussois - Results Ausso'!$M2:$M2386,ROW(LOOKUP(CONCATENATE($A26,"innerApproximation","0",$R$1,T$2),'RawData_Aussois - Results Ausso'!B2:B2386)))</f>
        <v>0.08880830000000001</v>
      </c>
      <c r="U26" t="s" s="19">
        <f>INDEX('RawData_Aussois - Results Ausso'!$H2:$H2386,ROW(LOOKUP(CONCATENATE($A26,"innerApproximation","0",$T$1,T$2),'RawData_Aussois - Results Ausso'!B2:B2386)))</f>
        <v>33</v>
      </c>
      <c r="V26" s="25">
        <f>INDEX('RawData_Aussois - Results Ausso'!$M2:$M2386,ROW(LOOKUP(CONCATENATE($A26,"innerApproximation","0",$R$1,V$2),'RawData_Aussois - Results Ausso'!B2:B2386)))</f>
        <v>0.0559546</v>
      </c>
      <c r="W26" t="s" s="19">
        <f>INDEX('RawData_Aussois - Results Ausso'!$H2:$H2386,ROW(LOOKUP(CONCATENATE($A26,"innerApproximation","0",$V$1,V$2),'RawData_Aussois - Results Ausso'!B2:B2386)))</f>
        <v>33</v>
      </c>
      <c r="X26" s="25">
        <f>INDEX('RawData_Aussois - Results Ausso'!M2:M2386,ROW(LOOKUP(CONCATENATE($A26,X$1,"0--"),'RawData_Aussois - Results Ausso'!B2:B2386)))</f>
        <v>3.60752</v>
      </c>
      <c r="Y26" t="s" s="19">
        <f>INDEX('RawData_Aussois - Results Ausso'!H2:H2386,ROW(LOOKUP(CONCATENATE($A26,X$1,"0--"),'RawData_Aussois - Results Ausso'!B2:B2386)))</f>
        <v>33</v>
      </c>
      <c r="Z26" s="25">
        <f>1-(X26-D26)/D26</f>
        <v>-76.73518062612401</v>
      </c>
      <c r="AA26" s="25">
        <f>INDEX('RawData_Aussois - Results Ausso'!M2:M2386,ROW(LOOKUP(CONCATENATE($A26,AA$1,"0--"),'RawData_Aussois - Results Ausso'!B2:B2386)))</f>
        <v>2.63076</v>
      </c>
      <c r="AB26" t="s" s="19">
        <f>INDEX('RawData_Aussois - Results Ausso'!H2:H2386,ROW(LOOKUP(CONCATENATE($A26,AA$1,"0--"),'RawData_Aussois - Results Ausso'!B2:B2386)))</f>
        <v>33</v>
      </c>
      <c r="AC26" s="25">
        <f>INDEX('RawData_Aussois - Results Ausso'!M2:M2386,ROW(LOOKUP(CONCATENATE($A26,AC$1,"0--"),'RawData_Aussois - Results Ausso'!B2:B2386)))</f>
        <v>2.22445</v>
      </c>
      <c r="AD26" t="s" s="19">
        <f>INDEX('RawData_Aussois - Results Ausso'!H2:H2386,ROW(LOOKUP(CONCATENATE($A26,AC$1,"0--"),'RawData_Aussois - Results Ausso'!B2:B2386)))</f>
        <v>33</v>
      </c>
      <c r="AE26" s="25">
        <v>46.4754686355591</v>
      </c>
      <c r="AF26" t="s" s="68">
        <v>33</v>
      </c>
      <c r="AG26" t="s" s="69">
        <f>LOOKUP("NO_NASH_EQ_FOUND",E26:W26)</f>
        <v>33</v>
      </c>
      <c r="AH26" t="s" s="70">
        <f>CONCATENATE(INDEX(D$1:V$1,MATCH(AI26,D26:V26)),INDEX(D$2:V$2,MATCH(AI26,D26:V26)))</f>
        <v>3574</v>
      </c>
      <c r="AI26" s="71">
        <f>MIN(F26:V26,D26)</f>
        <v>0.0458184</v>
      </c>
      <c r="AJ26" s="72">
        <f>AI26/MAX(F26:V26,D26)</f>
        <v>0.332564435702206</v>
      </c>
    </row>
    <row r="27" ht="20.05" customHeight="1">
      <c r="A27" s="64">
        <v>25</v>
      </c>
      <c r="B27" s="65">
        <f>INDEX('RawData_Aussois - Results Ausso'!D2:D2386,ROW(LOOKUP(CONCATENATE($A27,D$1,"1--"),'RawData_Aussois - Results Ausso'!B2:B2386)))</f>
        <v>3</v>
      </c>
      <c r="C27" t="s" s="19">
        <f>INDEX('RawData_Aussois - Results Ausso'!E2:E2386,ROW(LOOKUP(CONCATENATE($A27,D$1,"1--"),'RawData_Aussois - Results Ausso'!B2:B2386)))</f>
        <v>34</v>
      </c>
      <c r="D27" s="25">
        <f>INDEX('RawData_Aussois - Results Ausso'!M2:M2386,ROW(LOOKUP(CONCATENATE($A27,D$1,"0--"),'RawData_Aussois - Results Ausso'!B2:B2386)))</f>
        <v>0.139601</v>
      </c>
      <c r="E27" t="s" s="19">
        <f>INDEX('RawData_Aussois - Results Ausso'!H2:H2386,ROW(LOOKUP(CONCATENATE($A27,D$1,"0--"),'RawData_Aussois - Results Ausso'!B2:B2386)))</f>
        <v>80</v>
      </c>
      <c r="F27" s="25">
        <f>INDEX('RawData_Aussois - Results Ausso'!M2:M2386,ROW(LOOKUP(CONCATENATE($A27,"innerApproximation","0",F$1,F$2),'RawData_Aussois - Results Ausso'!B2:B2386)))</f>
        <v>0.241586</v>
      </c>
      <c r="G27" t="s" s="19">
        <f>INDEX('RawData_Aussois - Results Ausso'!$H2:$H2386,ROW(LOOKUP(CONCATENATE($A27,"innerApproximation","0",$F$1,F$2),'RawData_Aussois - Results Ausso'!B2:B2386)))</f>
        <v>80</v>
      </c>
      <c r="H27" s="66">
        <f>INDEX('RawData_Aussois - Results Ausso'!$M2:$M2386,ROW(LOOKUP(CONCATENATE($A27,"innerApproximation","0",$F$1,H$2),'RawData_Aussois - Results Ausso'!B2:B2386)))</f>
        <v>0.171098</v>
      </c>
      <c r="I27" t="s" s="67">
        <f>INDEX('RawData_Aussois - Results Ausso'!$H2:$H2386,ROW(LOOKUP(CONCATENATE($A27,"innerApproximation","0",$F$1,H$2),'RawData_Aussois - Results Ausso'!B2:B2386)))</f>
        <v>80</v>
      </c>
      <c r="J27" s="25">
        <f>INDEX('RawData_Aussois - Results Ausso'!$M2:$M2386,ROW(LOOKUP(CONCATENATE($A27,"innerApproximation","0",$F$1,J$2),'RawData_Aussois - Results Ausso'!B2:B2386)))</f>
        <v>0.170897</v>
      </c>
      <c r="K27" t="s" s="19">
        <f>INDEX('RawData_Aussois - Results Ausso'!$H2:$H2386,ROW(LOOKUP(CONCATENATE($A27,"innerApproximation","0",$F$1,J$2),'RawData_Aussois - Results Ausso'!B2:B2386)))</f>
        <v>80</v>
      </c>
      <c r="L27" s="25">
        <f>INDEX('RawData_Aussois - Results Ausso'!$M2:$M2386,ROW(LOOKUP(CONCATENATE($A27,"innerApproximation","0",$L$1,L$2),'RawData_Aussois - Results Ausso'!B2:B2386)))</f>
        <v>0.135029</v>
      </c>
      <c r="M27" t="s" s="19">
        <f>INDEX('RawData_Aussois - Results Ausso'!$H2:$H2386,ROW(LOOKUP(CONCATENATE($A27,"innerApproximation","0",$L$1,L$2),'RawData_Aussois - Results Ausso'!B2:B2386)))</f>
        <v>80</v>
      </c>
      <c r="N27" s="25">
        <f>INDEX('RawData_Aussois - Results Ausso'!$M2:$M2386,ROW(LOOKUP(CONCATENATE($A27,"innerApproximation","0",$L$1,N$2),'RawData_Aussois - Results Ausso'!B2:B2386)))</f>
        <v>0.164558</v>
      </c>
      <c r="O27" t="s" s="19">
        <f>INDEX('RawData_Aussois - Results Ausso'!$H2:$H2386,ROW(LOOKUP(CONCATENATE($A27,"innerApproximation","0",$L$1,N$2),'RawData_Aussois - Results Ausso'!B2:B2386)))</f>
        <v>80</v>
      </c>
      <c r="P27" s="25">
        <f>INDEX('RawData_Aussois - Results Ausso'!$M2:$M2386,ROW(LOOKUP(CONCATENATE($A27,"innerApproximation","0",$L$1,P$2),'RawData_Aussois - Results Ausso'!B2:B2386)))</f>
        <v>0.165657</v>
      </c>
      <c r="Q27" t="s" s="19">
        <f>INDEX('RawData_Aussois - Results Ausso'!$H2:$H2386,ROW(LOOKUP(CONCATENATE($A27,"innerApproximation","0",$L$1,P$2),'RawData_Aussois - Results Ausso'!B2:B2386)))</f>
        <v>80</v>
      </c>
      <c r="R27" s="25">
        <f>INDEX('RawData_Aussois - Results Ausso'!$M2:$M2386,ROW(LOOKUP(CONCATENATE($A27,"innerApproximation","0",$R$1,R$2),'RawData_Aussois - Results Ausso'!B2:B2386)))</f>
        <v>0.124655</v>
      </c>
      <c r="S27" t="s" s="19">
        <f>INDEX('RawData_Aussois - Results Ausso'!$H2:$H2386,ROW(LOOKUP(CONCATENATE($A27,"innerApproximation","0",$R$1,R$2),'RawData_Aussois - Results Ausso'!B2:B2386)))</f>
        <v>80</v>
      </c>
      <c r="T27" s="25">
        <f>INDEX('RawData_Aussois - Results Ausso'!$M2:$M2386,ROW(LOOKUP(CONCATENATE($A27,"innerApproximation","0",$R$1,T$2),'RawData_Aussois - Results Ausso'!B2:B2386)))</f>
        <v>0.165944</v>
      </c>
      <c r="U27" t="s" s="19">
        <f>INDEX('RawData_Aussois - Results Ausso'!$H2:$H2386,ROW(LOOKUP(CONCATENATE($A27,"innerApproximation","0",$T$1,T$2),'RawData_Aussois - Results Ausso'!B2:B2386)))</f>
        <v>80</v>
      </c>
      <c r="V27" s="25">
        <f>INDEX('RawData_Aussois - Results Ausso'!$M2:$M2386,ROW(LOOKUP(CONCATENATE($A27,"innerApproximation","0",$R$1,V$2),'RawData_Aussois - Results Ausso'!B2:B2386)))</f>
        <v>0.171276</v>
      </c>
      <c r="W27" t="s" s="19">
        <f>INDEX('RawData_Aussois - Results Ausso'!$H2:$H2386,ROW(LOOKUP(CONCATENATE($A27,"innerApproximation","0",$V$1,V$2),'RawData_Aussois - Results Ausso'!B2:B2386)))</f>
        <v>80</v>
      </c>
      <c r="X27" s="25">
        <f>INDEX('RawData_Aussois - Results Ausso'!M2:M2386,ROW(LOOKUP(CONCATENATE($A27,X$1,"0--"),'RawData_Aussois - Results Ausso'!B2:B2386)))</f>
        <v>15.7152</v>
      </c>
      <c r="Y27" t="s" s="19">
        <f>INDEX('RawData_Aussois - Results Ausso'!H2:H2386,ROW(LOOKUP(CONCATENATE($A27,X$1,"0--"),'RawData_Aussois - Results Ausso'!B2:B2386)))</f>
        <v>80</v>
      </c>
      <c r="Z27" s="25">
        <f>1-(X27-D27)/D27</f>
        <v>-110.572259511035</v>
      </c>
      <c r="AA27" s="25">
        <f>INDEX('RawData_Aussois - Results Ausso'!M2:M2386,ROW(LOOKUP(CONCATENATE($A27,AA$1,"0--"),'RawData_Aussois - Results Ausso'!B2:B2386)))</f>
        <v>14.0433</v>
      </c>
      <c r="AB27" t="s" s="19">
        <f>INDEX('RawData_Aussois - Results Ausso'!H2:H2386,ROW(LOOKUP(CONCATENATE($A27,AA$1,"0--"),'RawData_Aussois - Results Ausso'!B2:B2386)))</f>
        <v>80</v>
      </c>
      <c r="AC27" s="25">
        <f>INDEX('RawData_Aussois - Results Ausso'!M2:M2386,ROW(LOOKUP(CONCATENATE($A27,AC$1,"0--"),'RawData_Aussois - Results Ausso'!B2:B2386)))</f>
        <v>14.0117</v>
      </c>
      <c r="AD27" t="s" s="19">
        <f>INDEX('RawData_Aussois - Results Ausso'!H2:H2386,ROW(LOOKUP(CONCATENATE($A27,AC$1,"0--"),'RawData_Aussois - Results Ausso'!B2:B2386)))</f>
        <v>80</v>
      </c>
      <c r="AE27" s="25">
        <v>1800</v>
      </c>
      <c r="AF27" t="s" s="68">
        <v>63</v>
      </c>
      <c r="AG27" t="s" s="69">
        <f>LOOKUP("NO_NASH_EQ_FOUND",E27:W27)</f>
        <v>80</v>
      </c>
      <c r="AH27" t="s" s="70">
        <f>CONCATENATE(INDEX(D$1:V$1,MATCH(AI27,D27:V27)),INDEX(D$2:V$2,MATCH(AI27,D27:V27)))</f>
        <v>3576</v>
      </c>
      <c r="AI27" s="71">
        <f>MIN(F27:V27,D27)</f>
        <v>0.124655</v>
      </c>
      <c r="AJ27" s="72">
        <f>AI27/MAX(F27:V27,D27)</f>
        <v>0.5159860256802959</v>
      </c>
    </row>
    <row r="28" ht="20.05" customHeight="1">
      <c r="A28" s="64">
        <v>26</v>
      </c>
      <c r="B28" s="65">
        <f>INDEX('RawData_Aussois - Results Ausso'!D2:D2386,ROW(LOOKUP(CONCATENATE($A28,D$1,"1--"),'RawData_Aussois - Results Ausso'!B2:B2386)))</f>
        <v>3</v>
      </c>
      <c r="C28" t="s" s="19">
        <f>INDEX('RawData_Aussois - Results Ausso'!E2:E2386,ROW(LOOKUP(CONCATENATE($A28,D$1,"1--"),'RawData_Aussois - Results Ausso'!B2:B2386)))</f>
        <v>34</v>
      </c>
      <c r="D28" s="25">
        <f>INDEX('RawData_Aussois - Results Ausso'!M2:M2386,ROW(LOOKUP(CONCATENATE($A28,D$1,"0--"),'RawData_Aussois - Results Ausso'!B2:B2386)))</f>
        <v>0.0632655</v>
      </c>
      <c r="E28" t="s" s="19">
        <f>INDEX('RawData_Aussois - Results Ausso'!H2:H2386,ROW(LOOKUP(CONCATENATE($A28,D$1,"0--"),'RawData_Aussois - Results Ausso'!B2:B2386)))</f>
        <v>80</v>
      </c>
      <c r="F28" s="25">
        <f>INDEX('RawData_Aussois - Results Ausso'!M2:M2386,ROW(LOOKUP(CONCATENATE($A28,"innerApproximation","0",F$1,F$2),'RawData_Aussois - Results Ausso'!B2:B2386)))</f>
        <v>0.151404</v>
      </c>
      <c r="G28" t="s" s="19">
        <f>INDEX('RawData_Aussois - Results Ausso'!$H2:$H2386,ROW(LOOKUP(CONCATENATE($A28,"innerApproximation","0",$F$1,F$2),'RawData_Aussois - Results Ausso'!B2:B2386)))</f>
        <v>80</v>
      </c>
      <c r="H28" s="66">
        <f>INDEX('RawData_Aussois - Results Ausso'!$M2:$M2386,ROW(LOOKUP(CONCATENATE($A28,"innerApproximation","0",$F$1,H$2),'RawData_Aussois - Results Ausso'!B2:B2386)))</f>
        <v>0.0743264</v>
      </c>
      <c r="I28" t="s" s="67">
        <f>INDEX('RawData_Aussois - Results Ausso'!$H2:$H2386,ROW(LOOKUP(CONCATENATE($A28,"innerApproximation","0",$F$1,H$2),'RawData_Aussois - Results Ausso'!B2:B2386)))</f>
        <v>80</v>
      </c>
      <c r="J28" s="25">
        <f>INDEX('RawData_Aussois - Results Ausso'!$M2:$M2386,ROW(LOOKUP(CONCATENATE($A28,"innerApproximation","0",$F$1,J$2),'RawData_Aussois - Results Ausso'!B2:B2386)))</f>
        <v>0.0742303</v>
      </c>
      <c r="K28" t="s" s="19">
        <f>INDEX('RawData_Aussois - Results Ausso'!$H2:$H2386,ROW(LOOKUP(CONCATENATE($A28,"innerApproximation","0",$F$1,J$2),'RawData_Aussois - Results Ausso'!B2:B2386)))</f>
        <v>80</v>
      </c>
      <c r="L28" s="25">
        <f>INDEX('RawData_Aussois - Results Ausso'!$M2:$M2386,ROW(LOOKUP(CONCATENATE($A28,"innerApproximation","0",$L$1,L$2),'RawData_Aussois - Results Ausso'!B2:B2386)))</f>
        <v>0.155613</v>
      </c>
      <c r="M28" t="s" s="19">
        <f>INDEX('RawData_Aussois - Results Ausso'!$H2:$H2386,ROW(LOOKUP(CONCATENATE($A28,"innerApproximation","0",$L$1,L$2),'RawData_Aussois - Results Ausso'!B2:B2386)))</f>
        <v>80</v>
      </c>
      <c r="N28" s="25">
        <f>INDEX('RawData_Aussois - Results Ausso'!$M2:$M2386,ROW(LOOKUP(CONCATENATE($A28,"innerApproximation","0",$L$1,N$2),'RawData_Aussois - Results Ausso'!B2:B2386)))</f>
        <v>0.0746622</v>
      </c>
      <c r="O28" t="s" s="19">
        <f>INDEX('RawData_Aussois - Results Ausso'!$H2:$H2386,ROW(LOOKUP(CONCATENATE($A28,"innerApproximation","0",$L$1,N$2),'RawData_Aussois - Results Ausso'!B2:B2386)))</f>
        <v>80</v>
      </c>
      <c r="P28" s="25">
        <f>INDEX('RawData_Aussois - Results Ausso'!$M2:$M2386,ROW(LOOKUP(CONCATENATE($A28,"innerApproximation","0",$L$1,P$2),'RawData_Aussois - Results Ausso'!B2:B2386)))</f>
        <v>0.07493039999999999</v>
      </c>
      <c r="Q28" t="s" s="19">
        <f>INDEX('RawData_Aussois - Results Ausso'!$H2:$H2386,ROW(LOOKUP(CONCATENATE($A28,"innerApproximation","0",$L$1,P$2),'RawData_Aussois - Results Ausso'!B2:B2386)))</f>
        <v>80</v>
      </c>
      <c r="R28" s="25">
        <f>INDEX('RawData_Aussois - Results Ausso'!$M2:$M2386,ROW(LOOKUP(CONCATENATE($A28,"innerApproximation","0",$R$1,R$2),'RawData_Aussois - Results Ausso'!B2:B2386)))</f>
        <v>0.154031</v>
      </c>
      <c r="S28" t="s" s="19">
        <f>INDEX('RawData_Aussois - Results Ausso'!$H2:$H2386,ROW(LOOKUP(CONCATENATE($A28,"innerApproximation","0",$R$1,R$2),'RawData_Aussois - Results Ausso'!B2:B2386)))</f>
        <v>80</v>
      </c>
      <c r="T28" s="25">
        <f>INDEX('RawData_Aussois - Results Ausso'!$M2:$M2386,ROW(LOOKUP(CONCATENATE($A28,"innerApproximation","0",$R$1,T$2),'RawData_Aussois - Results Ausso'!B2:B2386)))</f>
        <v>0.0759992</v>
      </c>
      <c r="U28" t="s" s="19">
        <f>INDEX('RawData_Aussois - Results Ausso'!$H2:$H2386,ROW(LOOKUP(CONCATENATE($A28,"innerApproximation","0",$T$1,T$2),'RawData_Aussois - Results Ausso'!B2:B2386)))</f>
        <v>80</v>
      </c>
      <c r="V28" s="25">
        <f>INDEX('RawData_Aussois - Results Ausso'!$M2:$M2386,ROW(LOOKUP(CONCATENATE($A28,"innerApproximation","0",$R$1,V$2),'RawData_Aussois - Results Ausso'!B2:B2386)))</f>
        <v>0.0749901</v>
      </c>
      <c r="W28" t="s" s="19">
        <f>INDEX('RawData_Aussois - Results Ausso'!$H2:$H2386,ROW(LOOKUP(CONCATENATE($A28,"innerApproximation","0",$V$1,V$2),'RawData_Aussois - Results Ausso'!B2:B2386)))</f>
        <v>80</v>
      </c>
      <c r="X28" s="25">
        <f>INDEX('RawData_Aussois - Results Ausso'!M2:M2386,ROW(LOOKUP(CONCATENATE($A28,X$1,"0--"),'RawData_Aussois - Results Ausso'!B2:B2386)))</f>
        <v>4.12515</v>
      </c>
      <c r="Y28" t="s" s="19">
        <f>INDEX('RawData_Aussois - Results Ausso'!H2:H2386,ROW(LOOKUP(CONCATENATE($A28,X$1,"0--"),'RawData_Aussois - Results Ausso'!B2:B2386)))</f>
        <v>80</v>
      </c>
      <c r="Z28" s="25">
        <f>1-(X28-D28)/D28</f>
        <v>-63.2037840529198</v>
      </c>
      <c r="AA28" s="25">
        <f>INDEX('RawData_Aussois - Results Ausso'!M2:M2386,ROW(LOOKUP(CONCATENATE($A28,AA$1,"0--"),'RawData_Aussois - Results Ausso'!B2:B2386)))</f>
        <v>15.7434</v>
      </c>
      <c r="AB28" t="s" s="19">
        <f>INDEX('RawData_Aussois - Results Ausso'!H2:H2386,ROW(LOOKUP(CONCATENATE($A28,AA$1,"0--"),'RawData_Aussois - Results Ausso'!B2:B2386)))</f>
        <v>80</v>
      </c>
      <c r="AC28" s="25">
        <f>INDEX('RawData_Aussois - Results Ausso'!M2:M2386,ROW(LOOKUP(CONCATENATE($A28,AC$1,"0--"),'RawData_Aussois - Results Ausso'!B2:B2386)))</f>
        <v>20.7479</v>
      </c>
      <c r="AD28" t="s" s="19">
        <f>INDEX('RawData_Aussois - Results Ausso'!H2:H2386,ROW(LOOKUP(CONCATENATE($A28,AC$1,"0--"),'RawData_Aussois - Results Ausso'!B2:B2386)))</f>
        <v>80</v>
      </c>
      <c r="AE28" s="25">
        <v>530.191190242767</v>
      </c>
      <c r="AF28" t="s" s="68">
        <v>80</v>
      </c>
      <c r="AG28" t="s" s="69">
        <f>LOOKUP("NO_NASH_EQ_FOUND",E28:W28)</f>
        <v>80</v>
      </c>
      <c r="AH28" t="s" s="70">
        <f>CONCATENATE(INDEX(D$1:V$1,MATCH(AI28,D28:V28)),INDEX(D$2:V$2,MATCH(AI28,D28:V28)))</f>
        <v>3574</v>
      </c>
      <c r="AI28" s="71">
        <f>MIN(F28:V28,D28)</f>
        <v>0.0632655</v>
      </c>
      <c r="AJ28" s="72">
        <f>AI28/MAX(F28:V28,D28)</f>
        <v>0.406556650151337</v>
      </c>
    </row>
    <row r="29" ht="20.05" customHeight="1">
      <c r="A29" s="64">
        <v>27</v>
      </c>
      <c r="B29" s="65">
        <f>INDEX('RawData_Aussois - Results Ausso'!D2:D2386,ROW(LOOKUP(CONCATENATE($A29,D$1,"1--"),'RawData_Aussois - Results Ausso'!B2:B2386)))</f>
        <v>3</v>
      </c>
      <c r="C29" t="s" s="19">
        <f>INDEX('RawData_Aussois - Results Ausso'!E2:E2386,ROW(LOOKUP(CONCATENATE($A29,D$1,"1--"),'RawData_Aussois - Results Ausso'!B2:B2386)))</f>
        <v>497</v>
      </c>
      <c r="D29" s="25">
        <f>INDEX('RawData_Aussois - Results Ausso'!M2:M2386,ROW(LOOKUP(CONCATENATE($A29,D$1,"0--"),'RawData_Aussois - Results Ausso'!B2:B2386)))</f>
        <v>0.103576</v>
      </c>
      <c r="E29" t="s" s="19">
        <f>INDEX('RawData_Aussois - Results Ausso'!H2:H2386,ROW(LOOKUP(CONCATENATE($A29,D$1,"0--"),'RawData_Aussois - Results Ausso'!B2:B2386)))</f>
        <v>80</v>
      </c>
      <c r="F29" s="25">
        <f>INDEX('RawData_Aussois - Results Ausso'!M2:M2386,ROW(LOOKUP(CONCATENATE($A29,"innerApproximation","0",F$1,F$2),'RawData_Aussois - Results Ausso'!B2:B2386)))</f>
        <v>0.03655</v>
      </c>
      <c r="G29" t="s" s="19">
        <f>INDEX('RawData_Aussois - Results Ausso'!$H2:$H2386,ROW(LOOKUP(CONCATENATE($A29,"innerApproximation","0",$F$1,F$2),'RawData_Aussois - Results Ausso'!B2:B2386)))</f>
        <v>80</v>
      </c>
      <c r="H29" s="66">
        <f>INDEX('RawData_Aussois - Results Ausso'!$M2:$M2386,ROW(LOOKUP(CONCATENATE($A29,"innerApproximation","0",$F$1,H$2),'RawData_Aussois - Results Ausso'!B2:B2386)))</f>
        <v>0.0356964</v>
      </c>
      <c r="I29" t="s" s="67">
        <f>INDEX('RawData_Aussois - Results Ausso'!$H2:$H2386,ROW(LOOKUP(CONCATENATE($A29,"innerApproximation","0",$F$1,H$2),'RawData_Aussois - Results Ausso'!B2:B2386)))</f>
        <v>80</v>
      </c>
      <c r="J29" s="25">
        <f>INDEX('RawData_Aussois - Results Ausso'!$M2:$M2386,ROW(LOOKUP(CONCATENATE($A29,"innerApproximation","0",$F$1,J$2),'RawData_Aussois - Results Ausso'!B2:B2386)))</f>
        <v>0.0353969</v>
      </c>
      <c r="K29" t="s" s="19">
        <f>INDEX('RawData_Aussois - Results Ausso'!$H2:$H2386,ROW(LOOKUP(CONCATENATE($A29,"innerApproximation","0",$F$1,J$2),'RawData_Aussois - Results Ausso'!B2:B2386)))</f>
        <v>80</v>
      </c>
      <c r="L29" s="25">
        <f>INDEX('RawData_Aussois - Results Ausso'!$M2:$M2386,ROW(LOOKUP(CONCATENATE($A29,"innerApproximation","0",$L$1,L$2),'RawData_Aussois - Results Ausso'!B2:B2386)))</f>
        <v>0.0355644</v>
      </c>
      <c r="M29" t="s" s="19">
        <f>INDEX('RawData_Aussois - Results Ausso'!$H2:$H2386,ROW(LOOKUP(CONCATENATE($A29,"innerApproximation","0",$L$1,L$2),'RawData_Aussois - Results Ausso'!B2:B2386)))</f>
        <v>80</v>
      </c>
      <c r="N29" s="25">
        <f>INDEX('RawData_Aussois - Results Ausso'!$M2:$M2386,ROW(LOOKUP(CONCATENATE($A29,"innerApproximation","0",$L$1,N$2),'RawData_Aussois - Results Ausso'!B2:B2386)))</f>
        <v>0.0354996</v>
      </c>
      <c r="O29" t="s" s="19">
        <f>INDEX('RawData_Aussois - Results Ausso'!$H2:$H2386,ROW(LOOKUP(CONCATENATE($A29,"innerApproximation","0",$L$1,N$2),'RawData_Aussois - Results Ausso'!B2:B2386)))</f>
        <v>80</v>
      </c>
      <c r="P29" s="25">
        <f>INDEX('RawData_Aussois - Results Ausso'!$M2:$M2386,ROW(LOOKUP(CONCATENATE($A29,"innerApproximation","0",$L$1,P$2),'RawData_Aussois - Results Ausso'!B2:B2386)))</f>
        <v>0.0352263</v>
      </c>
      <c r="Q29" t="s" s="19">
        <f>INDEX('RawData_Aussois - Results Ausso'!$H2:$H2386,ROW(LOOKUP(CONCATENATE($A29,"innerApproximation","0",$L$1,P$2),'RawData_Aussois - Results Ausso'!B2:B2386)))</f>
        <v>80</v>
      </c>
      <c r="R29" s="25">
        <f>INDEX('RawData_Aussois - Results Ausso'!$M2:$M2386,ROW(LOOKUP(CONCATENATE($A29,"innerApproximation","0",$R$1,R$2),'RawData_Aussois - Results Ausso'!B2:B2386)))</f>
        <v>0.035611</v>
      </c>
      <c r="S29" t="s" s="19">
        <f>INDEX('RawData_Aussois - Results Ausso'!$H2:$H2386,ROW(LOOKUP(CONCATENATE($A29,"innerApproximation","0",$R$1,R$2),'RawData_Aussois - Results Ausso'!B2:B2386)))</f>
        <v>80</v>
      </c>
      <c r="T29" s="25">
        <f>INDEX('RawData_Aussois - Results Ausso'!$M2:$M2386,ROW(LOOKUP(CONCATENATE($A29,"innerApproximation","0",$R$1,T$2),'RawData_Aussois - Results Ausso'!B2:B2386)))</f>
        <v>0.0357188</v>
      </c>
      <c r="U29" t="s" s="19">
        <f>INDEX('RawData_Aussois - Results Ausso'!$H2:$H2386,ROW(LOOKUP(CONCATENATE($A29,"innerApproximation","0",$T$1,T$2),'RawData_Aussois - Results Ausso'!B2:B2386)))</f>
        <v>80</v>
      </c>
      <c r="V29" s="25">
        <f>INDEX('RawData_Aussois - Results Ausso'!$M2:$M2386,ROW(LOOKUP(CONCATENATE($A29,"innerApproximation","0",$R$1,V$2),'RawData_Aussois - Results Ausso'!B2:B2386)))</f>
        <v>0.0353896</v>
      </c>
      <c r="W29" t="s" s="19">
        <f>INDEX('RawData_Aussois - Results Ausso'!$H2:$H2386,ROW(LOOKUP(CONCATENATE($A29,"innerApproximation","0",$V$1,V$2),'RawData_Aussois - Results Ausso'!B2:B2386)))</f>
        <v>80</v>
      </c>
      <c r="X29" s="25">
        <f>INDEX('RawData_Aussois - Results Ausso'!M2:M2386,ROW(LOOKUP(CONCATENATE($A29,X$1,"0--"),'RawData_Aussois - Results Ausso'!B2:B2386)))</f>
        <v>1.86348</v>
      </c>
      <c r="Y29" t="s" s="19">
        <f>INDEX('RawData_Aussois - Results Ausso'!H2:H2386,ROW(LOOKUP(CONCATENATE($A29,X$1,"0--"),'RawData_Aussois - Results Ausso'!B2:B2386)))</f>
        <v>80</v>
      </c>
      <c r="Z29" s="25">
        <f>1-(X29-D29)/D29</f>
        <v>-15.9914265853093</v>
      </c>
      <c r="AA29" s="25">
        <f>INDEX('RawData_Aussois - Results Ausso'!M2:M2386,ROW(LOOKUP(CONCATENATE($A29,AA$1,"0--"),'RawData_Aussois - Results Ausso'!B2:B2386)))</f>
        <v>1.16865</v>
      </c>
      <c r="AB29" t="s" s="19">
        <f>INDEX('RawData_Aussois - Results Ausso'!H2:H2386,ROW(LOOKUP(CONCATENATE($A29,AA$1,"0--"),'RawData_Aussois - Results Ausso'!B2:B2386)))</f>
        <v>80</v>
      </c>
      <c r="AC29" s="25">
        <f>INDEX('RawData_Aussois - Results Ausso'!M2:M2386,ROW(LOOKUP(CONCATENATE($A29,AC$1,"0--"),'RawData_Aussois - Results Ausso'!B2:B2386)))</f>
        <v>1.08705</v>
      </c>
      <c r="AD29" t="s" s="19">
        <f>INDEX('RawData_Aussois - Results Ausso'!H2:H2386,ROW(LOOKUP(CONCATENATE($A29,AC$1,"0--"),'RawData_Aussois - Results Ausso'!B2:B2386)))</f>
        <v>80</v>
      </c>
      <c r="AE29" s="25">
        <v>671.193418025971</v>
      </c>
      <c r="AF29" t="s" s="68">
        <v>80</v>
      </c>
      <c r="AG29" t="s" s="69">
        <f>LOOKUP("NO_NASH_EQ_FOUND",E29:W29)</f>
        <v>80</v>
      </c>
      <c r="AH29" t="s" s="70">
        <f>CONCATENATE(INDEX(D$1:V$1,MATCH(AI29,D29:V29)),INDEX(D$2:V$2,MATCH(AI29,D29:V29)))</f>
        <v>3580</v>
      </c>
      <c r="AI29" s="71">
        <f>MIN(F29:V29,D29)</f>
        <v>0.0352263</v>
      </c>
      <c r="AJ29" s="72">
        <f>AI29/MAX(F29:V29,D29)</f>
        <v>0.340100988646018</v>
      </c>
    </row>
    <row r="30" ht="20.05" customHeight="1">
      <c r="A30" s="64">
        <v>28</v>
      </c>
      <c r="B30" s="65">
        <f>INDEX('RawData_Aussois - Results Ausso'!D2:D2386,ROW(LOOKUP(CONCATENATE($A30,D$1,"1--"),'RawData_Aussois - Results Ausso'!B2:B2386)))</f>
        <v>3</v>
      </c>
      <c r="C30" t="s" s="19">
        <f>INDEX('RawData_Aussois - Results Ausso'!E2:E2386,ROW(LOOKUP(CONCATENATE($A30,D$1,"1--"),'RawData_Aussois - Results Ausso'!B2:B2386)))</f>
        <v>514</v>
      </c>
      <c r="D30" s="25">
        <f>INDEX('RawData_Aussois - Results Ausso'!M2:M2386,ROW(LOOKUP(CONCATENATE($A30,D$1,"0--"),'RawData_Aussois - Results Ausso'!B2:B2386)))</f>
        <v>0.261352</v>
      </c>
      <c r="E30" t="s" s="19">
        <f>INDEX('RawData_Aussois - Results Ausso'!H2:H2386,ROW(LOOKUP(CONCATENATE($A30,D$1,"0--"),'RawData_Aussois - Results Ausso'!B2:B2386)))</f>
        <v>80</v>
      </c>
      <c r="F30" s="25">
        <f>INDEX('RawData_Aussois - Results Ausso'!M2:M2386,ROW(LOOKUP(CONCATENATE($A30,"innerApproximation","0",F$1,F$2),'RawData_Aussois - Results Ausso'!B2:B2386)))</f>
        <v>1.10472</v>
      </c>
      <c r="G30" t="s" s="19">
        <f>INDEX('RawData_Aussois - Results Ausso'!$H2:$H2386,ROW(LOOKUP(CONCATENATE($A30,"innerApproximation","0",$F$1,F$2),'RawData_Aussois - Results Ausso'!B2:B2386)))</f>
        <v>80</v>
      </c>
      <c r="H30" s="66">
        <f>INDEX('RawData_Aussois - Results Ausso'!$M2:$M2386,ROW(LOOKUP(CONCATENATE($A30,"innerApproximation","0",$F$1,H$2),'RawData_Aussois - Results Ausso'!B2:B2386)))</f>
        <v>0.552678</v>
      </c>
      <c r="I30" t="s" s="67">
        <f>INDEX('RawData_Aussois - Results Ausso'!$H2:$H2386,ROW(LOOKUP(CONCATENATE($A30,"innerApproximation","0",$F$1,H$2),'RawData_Aussois - Results Ausso'!B2:B2386)))</f>
        <v>80</v>
      </c>
      <c r="J30" s="25">
        <f>INDEX('RawData_Aussois - Results Ausso'!$M2:$M2386,ROW(LOOKUP(CONCATENATE($A30,"innerApproximation","0",$F$1,J$2),'RawData_Aussois - Results Ausso'!B2:B2386)))</f>
        <v>0.960919</v>
      </c>
      <c r="K30" t="s" s="19">
        <f>INDEX('RawData_Aussois - Results Ausso'!$H2:$H2386,ROW(LOOKUP(CONCATENATE($A30,"innerApproximation","0",$F$1,J$2),'RawData_Aussois - Results Ausso'!B2:B2386)))</f>
        <v>80</v>
      </c>
      <c r="L30" s="25">
        <f>INDEX('RawData_Aussois - Results Ausso'!$M2:$M2386,ROW(LOOKUP(CONCATENATE($A30,"innerApproximation","0",$L$1,L$2),'RawData_Aussois - Results Ausso'!B2:B2386)))</f>
        <v>0.104633</v>
      </c>
      <c r="M30" t="s" s="19">
        <f>INDEX('RawData_Aussois - Results Ausso'!$H2:$H2386,ROW(LOOKUP(CONCATENATE($A30,"innerApproximation","0",$L$1,L$2),'RawData_Aussois - Results Ausso'!B2:B2386)))</f>
        <v>80</v>
      </c>
      <c r="N30" s="25">
        <f>INDEX('RawData_Aussois - Results Ausso'!$M2:$M2386,ROW(LOOKUP(CONCATENATE($A30,"innerApproximation","0",$L$1,N$2),'RawData_Aussois - Results Ausso'!B2:B2386)))</f>
        <v>0.334982</v>
      </c>
      <c r="O30" t="s" s="19">
        <f>INDEX('RawData_Aussois - Results Ausso'!$H2:$H2386,ROW(LOOKUP(CONCATENATE($A30,"innerApproximation","0",$L$1,N$2),'RawData_Aussois - Results Ausso'!B2:B2386)))</f>
        <v>80</v>
      </c>
      <c r="P30" s="25">
        <f>INDEX('RawData_Aussois - Results Ausso'!$M2:$M2386,ROW(LOOKUP(CONCATENATE($A30,"innerApproximation","0",$L$1,P$2),'RawData_Aussois - Results Ausso'!B2:B2386)))</f>
        <v>0.534958</v>
      </c>
      <c r="Q30" t="s" s="19">
        <f>INDEX('RawData_Aussois - Results Ausso'!$H2:$H2386,ROW(LOOKUP(CONCATENATE($A30,"innerApproximation","0",$L$1,P$2),'RawData_Aussois - Results Ausso'!B2:B2386)))</f>
        <v>80</v>
      </c>
      <c r="R30" s="25">
        <f>INDEX('RawData_Aussois - Results Ausso'!$M2:$M2386,ROW(LOOKUP(CONCATENATE($A30,"innerApproximation","0",$R$1,R$2),'RawData_Aussois - Results Ausso'!B2:B2386)))</f>
        <v>0.181279</v>
      </c>
      <c r="S30" t="s" s="19">
        <f>INDEX('RawData_Aussois - Results Ausso'!$H2:$H2386,ROW(LOOKUP(CONCATENATE($A30,"innerApproximation","0",$R$1,R$2),'RawData_Aussois - Results Ausso'!B2:B2386)))</f>
        <v>80</v>
      </c>
      <c r="T30" s="25">
        <f>INDEX('RawData_Aussois - Results Ausso'!$M2:$M2386,ROW(LOOKUP(CONCATENATE($A30,"innerApproximation","0",$R$1,T$2),'RawData_Aussois - Results Ausso'!B2:B2386)))</f>
        <v>0.351064</v>
      </c>
      <c r="U30" t="s" s="19">
        <f>INDEX('RawData_Aussois - Results Ausso'!$H2:$H2386,ROW(LOOKUP(CONCATENATE($A30,"innerApproximation","0",$T$1,T$2),'RawData_Aussois - Results Ausso'!B2:B2386)))</f>
        <v>80</v>
      </c>
      <c r="V30" s="25">
        <f>INDEX('RawData_Aussois - Results Ausso'!$M2:$M2386,ROW(LOOKUP(CONCATENATE($A30,"innerApproximation","0",$R$1,V$2),'RawData_Aussois - Results Ausso'!B2:B2386)))</f>
        <v>0.276392</v>
      </c>
      <c r="W30" t="s" s="19">
        <f>INDEX('RawData_Aussois - Results Ausso'!$H2:$H2386,ROW(LOOKUP(CONCATENATE($A30,"innerApproximation","0",$V$1,V$2),'RawData_Aussois - Results Ausso'!B2:B2386)))</f>
        <v>80</v>
      </c>
      <c r="X30" s="25">
        <f>INDEX('RawData_Aussois - Results Ausso'!M2:M2386,ROW(LOOKUP(CONCATENATE($A30,X$1,"0--"),'RawData_Aussois - Results Ausso'!B2:B2386)))</f>
        <v>4.98411</v>
      </c>
      <c r="Y30" t="s" s="19">
        <f>INDEX('RawData_Aussois - Results Ausso'!H2:H2386,ROW(LOOKUP(CONCATENATE($A30,X$1,"0--"),'RawData_Aussois - Results Ausso'!B2:B2386)))</f>
        <v>80</v>
      </c>
      <c r="Z30" s="25">
        <f>1-(X30-D30)/D30</f>
        <v>-17.0704873121308</v>
      </c>
      <c r="AA30" s="25">
        <f>INDEX('RawData_Aussois - Results Ausso'!M2:M2386,ROW(LOOKUP(CONCATENATE($A30,AA$1,"0--"),'RawData_Aussois - Results Ausso'!B2:B2386)))</f>
        <v>4.67536</v>
      </c>
      <c r="AB30" t="s" s="19">
        <f>INDEX('RawData_Aussois - Results Ausso'!H2:H2386,ROW(LOOKUP(CONCATENATE($A30,AA$1,"0--"),'RawData_Aussois - Results Ausso'!B2:B2386)))</f>
        <v>80</v>
      </c>
      <c r="AC30" s="25">
        <f>INDEX('RawData_Aussois - Results Ausso'!M2:M2386,ROW(LOOKUP(CONCATENATE($A30,AC$1,"0--"),'RawData_Aussois - Results Ausso'!B2:B2386)))</f>
        <v>4.86836</v>
      </c>
      <c r="AD30" t="s" s="19">
        <f>INDEX('RawData_Aussois - Results Ausso'!H2:H2386,ROW(LOOKUP(CONCATENATE($A30,AC$1,"0--"),'RawData_Aussois - Results Ausso'!B2:B2386)))</f>
        <v>80</v>
      </c>
      <c r="AE30" s="25">
        <v>1800</v>
      </c>
      <c r="AF30" t="s" s="68">
        <v>63</v>
      </c>
      <c r="AG30" t="s" s="69">
        <f>LOOKUP("NO_NASH_EQ_FOUND",E30:W30)</f>
        <v>80</v>
      </c>
      <c r="AH30" t="s" s="70">
        <f>CONCATENATE(INDEX(D$1:V$1,MATCH(AI30,D30:V30)),INDEX(D$2:V$2,MATCH(AI30,D30:V30)))</f>
        <v>3577</v>
      </c>
      <c r="AI30" s="71">
        <f>MIN(F30:V30,D30)</f>
        <v>0.104633</v>
      </c>
      <c r="AJ30" s="72">
        <f>AI30/MAX(F30:V30,D30)</f>
        <v>0.0947144977912955</v>
      </c>
    </row>
    <row r="31" ht="20.05" customHeight="1">
      <c r="A31" s="64">
        <v>29</v>
      </c>
      <c r="B31" s="65">
        <f>INDEX('RawData_Aussois - Results Ausso'!D2:D2386,ROW(LOOKUP(CONCATENATE($A31,D$1,"1--"),'RawData_Aussois - Results Ausso'!B2:B2386)))</f>
        <v>3</v>
      </c>
      <c r="C31" t="s" s="19">
        <f>INDEX('RawData_Aussois - Results Ausso'!E2:E2386,ROW(LOOKUP(CONCATENATE($A31,D$1,"1--"),'RawData_Aussois - Results Ausso'!B2:B2386)))</f>
        <v>497</v>
      </c>
      <c r="D31" s="25">
        <f>INDEX('RawData_Aussois - Results Ausso'!M2:M2386,ROW(LOOKUP(CONCATENATE($A31,D$1,"0--"),'RawData_Aussois - Results Ausso'!B2:B2386)))</f>
        <v>0.0494924</v>
      </c>
      <c r="E31" t="s" s="19">
        <f>INDEX('RawData_Aussois - Results Ausso'!H2:H2386,ROW(LOOKUP(CONCATENATE($A31,D$1,"0--"),'RawData_Aussois - Results Ausso'!B2:B2386)))</f>
        <v>33</v>
      </c>
      <c r="F31" s="25">
        <f>INDEX('RawData_Aussois - Results Ausso'!M2:M2386,ROW(LOOKUP(CONCATENATE($A31,"innerApproximation","0",F$1,F$2),'RawData_Aussois - Results Ausso'!B2:B2386)))</f>
        <v>0.148135</v>
      </c>
      <c r="G31" t="s" s="19">
        <f>INDEX('RawData_Aussois - Results Ausso'!$H2:$H2386,ROW(LOOKUP(CONCATENATE($A31,"innerApproximation","0",$F$1,F$2),'RawData_Aussois - Results Ausso'!B2:B2386)))</f>
        <v>33</v>
      </c>
      <c r="H31" s="66">
        <f>INDEX('RawData_Aussois - Results Ausso'!$M2:$M2386,ROW(LOOKUP(CONCATENATE($A31,"innerApproximation","0",$F$1,H$2),'RawData_Aussois - Results Ausso'!B2:B2386)))</f>
        <v>0.0931048</v>
      </c>
      <c r="I31" t="s" s="67">
        <f>INDEX('RawData_Aussois - Results Ausso'!$H2:$H2386,ROW(LOOKUP(CONCATENATE($A31,"innerApproximation","0",$F$1,H$2),'RawData_Aussois - Results Ausso'!B2:B2386)))</f>
        <v>33</v>
      </c>
      <c r="J31" s="25">
        <f>INDEX('RawData_Aussois - Results Ausso'!$M2:$M2386,ROW(LOOKUP(CONCATENATE($A31,"innerApproximation","0",$F$1,J$2),'RawData_Aussois - Results Ausso'!B2:B2386)))</f>
        <v>0.0594253</v>
      </c>
      <c r="K31" t="s" s="19">
        <f>INDEX('RawData_Aussois - Results Ausso'!$H2:$H2386,ROW(LOOKUP(CONCATENATE($A31,"innerApproximation","0",$F$1,J$2),'RawData_Aussois - Results Ausso'!B2:B2386)))</f>
        <v>33</v>
      </c>
      <c r="L31" s="25">
        <f>INDEX('RawData_Aussois - Results Ausso'!$M2:$M2386,ROW(LOOKUP(CONCATENATE($A31,"innerApproximation","0",$L$1,L$2),'RawData_Aussois - Results Ausso'!B2:B2386)))</f>
        <v>0.151495</v>
      </c>
      <c r="M31" t="s" s="19">
        <f>INDEX('RawData_Aussois - Results Ausso'!$H2:$H2386,ROW(LOOKUP(CONCATENATE($A31,"innerApproximation","0",$L$1,L$2),'RawData_Aussois - Results Ausso'!B2:B2386)))</f>
        <v>33</v>
      </c>
      <c r="N31" s="25">
        <f>INDEX('RawData_Aussois - Results Ausso'!$M2:$M2386,ROW(LOOKUP(CONCATENATE($A31,"innerApproximation","0",$L$1,N$2),'RawData_Aussois - Results Ausso'!B2:B2386)))</f>
        <v>0.0937945</v>
      </c>
      <c r="O31" t="s" s="19">
        <f>INDEX('RawData_Aussois - Results Ausso'!$H2:$H2386,ROW(LOOKUP(CONCATENATE($A31,"innerApproximation","0",$L$1,N$2),'RawData_Aussois - Results Ausso'!B2:B2386)))</f>
        <v>33</v>
      </c>
      <c r="P31" s="25">
        <f>INDEX('RawData_Aussois - Results Ausso'!$M2:$M2386,ROW(LOOKUP(CONCATENATE($A31,"innerApproximation","0",$L$1,P$2),'RawData_Aussois - Results Ausso'!B2:B2386)))</f>
        <v>0.0597136</v>
      </c>
      <c r="Q31" t="s" s="19">
        <f>INDEX('RawData_Aussois - Results Ausso'!$H2:$H2386,ROW(LOOKUP(CONCATENATE($A31,"innerApproximation","0",$L$1,P$2),'RawData_Aussois - Results Ausso'!B2:B2386)))</f>
        <v>33</v>
      </c>
      <c r="R31" s="25">
        <f>INDEX('RawData_Aussois - Results Ausso'!$M2:$M2386,ROW(LOOKUP(CONCATENATE($A31,"innerApproximation","0",$R$1,R$2),'RawData_Aussois - Results Ausso'!B2:B2386)))</f>
        <v>0.150141</v>
      </c>
      <c r="S31" t="s" s="19">
        <f>INDEX('RawData_Aussois - Results Ausso'!$H2:$H2386,ROW(LOOKUP(CONCATENATE($A31,"innerApproximation","0",$R$1,R$2),'RawData_Aussois - Results Ausso'!B2:B2386)))</f>
        <v>33</v>
      </c>
      <c r="T31" s="25">
        <f>INDEX('RawData_Aussois - Results Ausso'!$M2:$M2386,ROW(LOOKUP(CONCATENATE($A31,"innerApproximation","0",$R$1,T$2),'RawData_Aussois - Results Ausso'!B2:B2386)))</f>
        <v>0.09365270000000001</v>
      </c>
      <c r="U31" t="s" s="19">
        <f>INDEX('RawData_Aussois - Results Ausso'!$H2:$H2386,ROW(LOOKUP(CONCATENATE($A31,"innerApproximation","0",$T$1,T$2),'RawData_Aussois - Results Ausso'!B2:B2386)))</f>
        <v>33</v>
      </c>
      <c r="V31" s="25">
        <f>INDEX('RawData_Aussois - Results Ausso'!$M2:$M2386,ROW(LOOKUP(CONCATENATE($A31,"innerApproximation","0",$R$1,V$2),'RawData_Aussois - Results Ausso'!B2:B2386)))</f>
        <v>0.0596476</v>
      </c>
      <c r="W31" t="s" s="19">
        <f>INDEX('RawData_Aussois - Results Ausso'!$H2:$H2386,ROW(LOOKUP(CONCATENATE($A31,"innerApproximation","0",$V$1,V$2),'RawData_Aussois - Results Ausso'!B2:B2386)))</f>
        <v>33</v>
      </c>
      <c r="X31" s="25">
        <f>INDEX('RawData_Aussois - Results Ausso'!M2:M2386,ROW(LOOKUP(CONCATENATE($A31,X$1,"0--"),'RawData_Aussois - Results Ausso'!B2:B2386)))</f>
        <v>0.793782</v>
      </c>
      <c r="Y31" t="s" s="19">
        <f>INDEX('RawData_Aussois - Results Ausso'!H2:H2386,ROW(LOOKUP(CONCATENATE($A31,X$1,"0--"),'RawData_Aussois - Results Ausso'!B2:B2386)))</f>
        <v>33</v>
      </c>
      <c r="Z31" s="25">
        <f>1-(X31-D31)/D31</f>
        <v>-14.0384624710056</v>
      </c>
      <c r="AA31" s="25">
        <f>INDEX('RawData_Aussois - Results Ausso'!M2:M2386,ROW(LOOKUP(CONCATENATE($A31,AA$1,"0--"),'RawData_Aussois - Results Ausso'!B2:B2386)))</f>
        <v>0.378131</v>
      </c>
      <c r="AB31" t="s" s="19">
        <f>INDEX('RawData_Aussois - Results Ausso'!H2:H2386,ROW(LOOKUP(CONCATENATE($A31,AA$1,"0--"),'RawData_Aussois - Results Ausso'!B2:B2386)))</f>
        <v>33</v>
      </c>
      <c r="AC31" s="25">
        <f>INDEX('RawData_Aussois - Results Ausso'!M2:M2386,ROW(LOOKUP(CONCATENATE($A31,AC$1,"0--"),'RawData_Aussois - Results Ausso'!B2:B2386)))</f>
        <v>0.690806</v>
      </c>
      <c r="AD31" t="s" s="19">
        <f>INDEX('RawData_Aussois - Results Ausso'!H2:H2386,ROW(LOOKUP(CONCATENATE($A31,AC$1,"0--"),'RawData_Aussois - Results Ausso'!B2:B2386)))</f>
        <v>33</v>
      </c>
      <c r="AE31" s="25">
        <v>46.414847612381</v>
      </c>
      <c r="AF31" t="s" s="68">
        <v>33</v>
      </c>
      <c r="AG31" t="s" s="69">
        <f>LOOKUP("NO_NASH_EQ_FOUND",E31:W31)</f>
        <v>33</v>
      </c>
      <c r="AH31" t="s" s="70">
        <f>CONCATENATE(INDEX(D$1:V$1,MATCH(AI31,D31:V31)),INDEX(D$2:V$2,MATCH(AI31,D31:V31)))</f>
        <v>3574</v>
      </c>
      <c r="AI31" s="71">
        <f>MIN(F31:V31,D31)</f>
        <v>0.0494924</v>
      </c>
      <c r="AJ31" s="72">
        <f>AI31/MAX(F31:V31,D31)</f>
        <v>0.326693290207598</v>
      </c>
    </row>
    <row r="32" ht="20.05" customHeight="1">
      <c r="A32" s="64">
        <v>30</v>
      </c>
      <c r="B32" s="65">
        <f>INDEX('RawData_Aussois - Results Ausso'!D2:D2386,ROW(LOOKUP(CONCATENATE($A32,D$1,"1--"),'RawData_Aussois - Results Ausso'!B2:B2386)))</f>
        <v>3</v>
      </c>
      <c r="C32" t="s" s="19">
        <f>INDEX('RawData_Aussois - Results Ausso'!E2:E2386,ROW(LOOKUP(CONCATENATE($A32,D$1,"1--"),'RawData_Aussois - Results Ausso'!B2:B2386)))</f>
        <v>53</v>
      </c>
      <c r="D32" s="25">
        <f>INDEX('RawData_Aussois - Results Ausso'!M2:M2386,ROW(LOOKUP(CONCATENATE($A32,D$1,"0--"),'RawData_Aussois - Results Ausso'!B2:B2386)))</f>
        <v>0.0284117</v>
      </c>
      <c r="E32" t="s" s="19">
        <f>INDEX('RawData_Aussois - Results Ausso'!H2:H2386,ROW(LOOKUP(CONCATENATE($A32,D$1,"0--"),'RawData_Aussois - Results Ausso'!B2:B2386)))</f>
        <v>33</v>
      </c>
      <c r="F32" s="25">
        <f>INDEX('RawData_Aussois - Results Ausso'!M2:M2386,ROW(LOOKUP(CONCATENATE($A32,"innerApproximation","0",F$1,F$2),'RawData_Aussois - Results Ausso'!B2:B2386)))</f>
        <v>0.0367669</v>
      </c>
      <c r="G32" t="s" s="19">
        <f>INDEX('RawData_Aussois - Results Ausso'!$H2:$H2386,ROW(LOOKUP(CONCATENATE($A32,"innerApproximation","0",$F$1,F$2),'RawData_Aussois - Results Ausso'!B2:B2386)))</f>
        <v>33</v>
      </c>
      <c r="H32" s="66">
        <f>INDEX('RawData_Aussois - Results Ausso'!$M2:$M2386,ROW(LOOKUP(CONCATENATE($A32,"innerApproximation","0",$F$1,H$2),'RawData_Aussois - Results Ausso'!B2:B2386)))</f>
        <v>0.036955</v>
      </c>
      <c r="I32" t="s" s="67">
        <f>INDEX('RawData_Aussois - Results Ausso'!$H2:$H2386,ROW(LOOKUP(CONCATENATE($A32,"innerApproximation","0",$F$1,H$2),'RawData_Aussois - Results Ausso'!B2:B2386)))</f>
        <v>33</v>
      </c>
      <c r="J32" s="25">
        <f>INDEX('RawData_Aussois - Results Ausso'!$M2:$M2386,ROW(LOOKUP(CONCATENATE($A32,"innerApproximation","0",$F$1,J$2),'RawData_Aussois - Results Ausso'!B2:B2386)))</f>
        <v>0.0368539</v>
      </c>
      <c r="K32" t="s" s="19">
        <f>INDEX('RawData_Aussois - Results Ausso'!$H2:$H2386,ROW(LOOKUP(CONCATENATE($A32,"innerApproximation","0",$F$1,J$2),'RawData_Aussois - Results Ausso'!B2:B2386)))</f>
        <v>33</v>
      </c>
      <c r="L32" s="25">
        <f>INDEX('RawData_Aussois - Results Ausso'!$M2:$M2386,ROW(LOOKUP(CONCATENATE($A32,"innerApproximation","0",$L$1,L$2),'RawData_Aussois - Results Ausso'!B2:B2386)))</f>
        <v>0.0370235</v>
      </c>
      <c r="M32" t="s" s="19">
        <f>INDEX('RawData_Aussois - Results Ausso'!$H2:$H2386,ROW(LOOKUP(CONCATENATE($A32,"innerApproximation","0",$L$1,L$2),'RawData_Aussois - Results Ausso'!B2:B2386)))</f>
        <v>33</v>
      </c>
      <c r="N32" s="25">
        <f>INDEX('RawData_Aussois - Results Ausso'!$M2:$M2386,ROW(LOOKUP(CONCATENATE($A32,"innerApproximation","0",$L$1,N$2),'RawData_Aussois - Results Ausso'!B2:B2386)))</f>
        <v>0.03639</v>
      </c>
      <c r="O32" t="s" s="19">
        <f>INDEX('RawData_Aussois - Results Ausso'!$H2:$H2386,ROW(LOOKUP(CONCATENATE($A32,"innerApproximation","0",$L$1,N$2),'RawData_Aussois - Results Ausso'!B2:B2386)))</f>
        <v>33</v>
      </c>
      <c r="P32" s="25">
        <f>INDEX('RawData_Aussois - Results Ausso'!$M2:$M2386,ROW(LOOKUP(CONCATENATE($A32,"innerApproximation","0",$L$1,P$2),'RawData_Aussois - Results Ausso'!B2:B2386)))</f>
        <v>0.0372287</v>
      </c>
      <c r="Q32" t="s" s="19">
        <f>INDEX('RawData_Aussois - Results Ausso'!$H2:$H2386,ROW(LOOKUP(CONCATENATE($A32,"innerApproximation","0",$L$1,P$2),'RawData_Aussois - Results Ausso'!B2:B2386)))</f>
        <v>33</v>
      </c>
      <c r="R32" s="25">
        <f>INDEX('RawData_Aussois - Results Ausso'!$M2:$M2386,ROW(LOOKUP(CONCATENATE($A32,"innerApproximation","0",$R$1,R$2),'RawData_Aussois - Results Ausso'!B2:B2386)))</f>
        <v>0.0366908</v>
      </c>
      <c r="S32" t="s" s="19">
        <f>INDEX('RawData_Aussois - Results Ausso'!$H2:$H2386,ROW(LOOKUP(CONCATENATE($A32,"innerApproximation","0",$R$1,R$2),'RawData_Aussois - Results Ausso'!B2:B2386)))</f>
        <v>33</v>
      </c>
      <c r="T32" s="25">
        <f>INDEX('RawData_Aussois - Results Ausso'!$M2:$M2386,ROW(LOOKUP(CONCATENATE($A32,"innerApproximation","0",$R$1,T$2),'RawData_Aussois - Results Ausso'!B2:B2386)))</f>
        <v>0.0368205</v>
      </c>
      <c r="U32" t="s" s="19">
        <f>INDEX('RawData_Aussois - Results Ausso'!$H2:$H2386,ROW(LOOKUP(CONCATENATE($A32,"innerApproximation","0",$T$1,T$2),'RawData_Aussois - Results Ausso'!B2:B2386)))</f>
        <v>33</v>
      </c>
      <c r="V32" s="25">
        <f>INDEX('RawData_Aussois - Results Ausso'!$M2:$M2386,ROW(LOOKUP(CONCATENATE($A32,"innerApproximation","0",$R$1,V$2),'RawData_Aussois - Results Ausso'!B2:B2386)))</f>
        <v>0.0366246</v>
      </c>
      <c r="W32" t="s" s="19">
        <f>INDEX('RawData_Aussois - Results Ausso'!$H2:$H2386,ROW(LOOKUP(CONCATENATE($A32,"innerApproximation","0",$V$1,V$2),'RawData_Aussois - Results Ausso'!B2:B2386)))</f>
        <v>33</v>
      </c>
      <c r="X32" s="25">
        <f>INDEX('RawData_Aussois - Results Ausso'!M2:M2386,ROW(LOOKUP(CONCATENATE($A32,X$1,"0--"),'RawData_Aussois - Results Ausso'!B2:B2386)))</f>
        <v>0.616972</v>
      </c>
      <c r="Y32" t="s" s="19">
        <f>INDEX('RawData_Aussois - Results Ausso'!H2:H2386,ROW(LOOKUP(CONCATENATE($A32,X$1,"0--"),'RawData_Aussois - Results Ausso'!B2:B2386)))</f>
        <v>33</v>
      </c>
      <c r="Z32" s="25">
        <f>1-(X32-D32)/D32</f>
        <v>-19.7154200558221</v>
      </c>
      <c r="AA32" s="25">
        <f>INDEX('RawData_Aussois - Results Ausso'!M2:M2386,ROW(LOOKUP(CONCATENATE($A32,AA$1,"0--"),'RawData_Aussois - Results Ausso'!B2:B2386)))</f>
        <v>0.525447</v>
      </c>
      <c r="AB32" t="s" s="19">
        <f>INDEX('RawData_Aussois - Results Ausso'!H2:H2386,ROW(LOOKUP(CONCATENATE($A32,AA$1,"0--"),'RawData_Aussois - Results Ausso'!B2:B2386)))</f>
        <v>33</v>
      </c>
      <c r="AC32" s="25">
        <f>INDEX('RawData_Aussois - Results Ausso'!M2:M2386,ROW(LOOKUP(CONCATENATE($A32,AC$1,"0--"),'RawData_Aussois - Results Ausso'!B2:B2386)))</f>
        <v>0.491728</v>
      </c>
      <c r="AD32" t="s" s="19">
        <f>INDEX('RawData_Aussois - Results Ausso'!H2:H2386,ROW(LOOKUP(CONCATENATE($A32,AC$1,"0--"),'RawData_Aussois - Results Ausso'!B2:B2386)))</f>
        <v>33</v>
      </c>
      <c r="AE32" s="25">
        <v>45.0123488903046</v>
      </c>
      <c r="AF32" t="s" s="68">
        <v>33</v>
      </c>
      <c r="AG32" t="s" s="69">
        <f>LOOKUP("NO_NASH_EQ_FOUND",E32:W32)</f>
        <v>33</v>
      </c>
      <c r="AH32" t="s" s="70">
        <f>CONCATENATE(INDEX(D$1:V$1,MATCH(AI32,D32:V32)),INDEX(D$2:V$2,MATCH(AI32,D32:V32)))</f>
        <v>3574</v>
      </c>
      <c r="AI32" s="71">
        <f>MIN(F32:V32,D32)</f>
        <v>0.0284117</v>
      </c>
      <c r="AJ32" s="72">
        <f>AI32/MAX(F32:V32,D32)</f>
        <v>0.7631665892174589</v>
      </c>
    </row>
    <row r="33" ht="20.05" customHeight="1">
      <c r="A33" s="64">
        <v>31</v>
      </c>
      <c r="B33" s="65">
        <f>INDEX('RawData_Aussois - Results Ausso'!D2:D2386,ROW(LOOKUP(CONCATENATE($A33,D$1,"1--"),'RawData_Aussois - Results Ausso'!B2:B2386)))</f>
        <v>3</v>
      </c>
      <c r="C33" t="s" s="19">
        <f>INDEX('RawData_Aussois - Results Ausso'!E2:E2386,ROW(LOOKUP(CONCATENATE($A33,D$1,"1--"),'RawData_Aussois - Results Ausso'!B2:B2386)))</f>
        <v>136</v>
      </c>
      <c r="D33" s="25">
        <f>INDEX('RawData_Aussois - Results Ausso'!M2:M2386,ROW(LOOKUP(CONCATENATE($A33,D$1,"0--"),'RawData_Aussois - Results Ausso'!B2:B2386)))</f>
        <v>0.5250939999999999</v>
      </c>
      <c r="E33" t="s" s="19">
        <f>INDEX('RawData_Aussois - Results Ausso'!H2:H2386,ROW(LOOKUP(CONCATENATE($A33,D$1,"0--"),'RawData_Aussois - Results Ausso'!B2:B2386)))</f>
        <v>80</v>
      </c>
      <c r="F33" s="25">
        <f>INDEX('RawData_Aussois - Results Ausso'!M2:M2386,ROW(LOOKUP(CONCATENATE($A33,"innerApproximation","0",F$1,F$2),'RawData_Aussois - Results Ausso'!B2:B2386)))</f>
        <v>7.03866</v>
      </c>
      <c r="G33" t="s" s="19">
        <f>INDEX('RawData_Aussois - Results Ausso'!$H2:$H2386,ROW(LOOKUP(CONCATENATE($A33,"innerApproximation","0",$F$1,F$2),'RawData_Aussois - Results Ausso'!B2:B2386)))</f>
        <v>80</v>
      </c>
      <c r="H33" s="66">
        <f>INDEX('RawData_Aussois - Results Ausso'!$M2:$M2386,ROW(LOOKUP(CONCATENATE($A33,"innerApproximation","0",$F$1,H$2),'RawData_Aussois - Results Ausso'!B2:B2386)))</f>
        <v>0.582055</v>
      </c>
      <c r="I33" t="s" s="67">
        <f>INDEX('RawData_Aussois - Results Ausso'!$H2:$H2386,ROW(LOOKUP(CONCATENATE($A33,"innerApproximation","0",$F$1,H$2),'RawData_Aussois - Results Ausso'!B2:B2386)))</f>
        <v>80</v>
      </c>
      <c r="J33" s="25">
        <f>INDEX('RawData_Aussois - Results Ausso'!$M2:$M2386,ROW(LOOKUP(CONCATENATE($A33,"innerApproximation","0",$F$1,J$2),'RawData_Aussois - Results Ausso'!B2:B2386)))</f>
        <v>0.551974</v>
      </c>
      <c r="K33" t="s" s="19">
        <f>INDEX('RawData_Aussois - Results Ausso'!$H2:$H2386,ROW(LOOKUP(CONCATENATE($A33,"innerApproximation","0",$F$1,J$2),'RawData_Aussois - Results Ausso'!B2:B2386)))</f>
        <v>80</v>
      </c>
      <c r="L33" s="25">
        <f>INDEX('RawData_Aussois - Results Ausso'!$M2:$M2386,ROW(LOOKUP(CONCATENATE($A33,"innerApproximation","0",$L$1,L$2),'RawData_Aussois - Results Ausso'!B2:B2386)))</f>
        <v>0.577017</v>
      </c>
      <c r="M33" t="s" s="19">
        <f>INDEX('RawData_Aussois - Results Ausso'!$H2:$H2386,ROW(LOOKUP(CONCATENATE($A33,"innerApproximation","0",$L$1,L$2),'RawData_Aussois - Results Ausso'!B2:B2386)))</f>
        <v>80</v>
      </c>
      <c r="N33" s="25">
        <f>INDEX('RawData_Aussois - Results Ausso'!$M2:$M2386,ROW(LOOKUP(CONCATENATE($A33,"innerApproximation","0",$L$1,N$2),'RawData_Aussois - Results Ausso'!B2:B2386)))</f>
        <v>0.370188</v>
      </c>
      <c r="O33" t="s" s="19">
        <f>INDEX('RawData_Aussois - Results Ausso'!$H2:$H2386,ROW(LOOKUP(CONCATENATE($A33,"innerApproximation","0",$L$1,N$2),'RawData_Aussois - Results Ausso'!B2:B2386)))</f>
        <v>80</v>
      </c>
      <c r="P33" s="25">
        <f>INDEX('RawData_Aussois - Results Ausso'!$M2:$M2386,ROW(LOOKUP(CONCATENATE($A33,"innerApproximation","0",$L$1,P$2),'RawData_Aussois - Results Ausso'!B2:B2386)))</f>
        <v>0.5741849999999999</v>
      </c>
      <c r="Q33" t="s" s="19">
        <f>INDEX('RawData_Aussois - Results Ausso'!$H2:$H2386,ROW(LOOKUP(CONCATENATE($A33,"innerApproximation","0",$L$1,P$2),'RawData_Aussois - Results Ausso'!B2:B2386)))</f>
        <v>80</v>
      </c>
      <c r="R33" s="25">
        <f>INDEX('RawData_Aussois - Results Ausso'!$M2:$M2386,ROW(LOOKUP(CONCATENATE($A33,"innerApproximation","0",$R$1,R$2),'RawData_Aussois - Results Ausso'!B2:B2386)))</f>
        <v>0.577844</v>
      </c>
      <c r="S33" t="s" s="19">
        <f>INDEX('RawData_Aussois - Results Ausso'!$H2:$H2386,ROW(LOOKUP(CONCATENATE($A33,"innerApproximation","0",$R$1,R$2),'RawData_Aussois - Results Ausso'!B2:B2386)))</f>
        <v>80</v>
      </c>
      <c r="T33" s="25">
        <f>INDEX('RawData_Aussois - Results Ausso'!$M2:$M2386,ROW(LOOKUP(CONCATENATE($A33,"innerApproximation","0",$R$1,T$2),'RawData_Aussois - Results Ausso'!B2:B2386)))</f>
        <v>0.483681</v>
      </c>
      <c r="U33" t="s" s="19">
        <f>INDEX('RawData_Aussois - Results Ausso'!$H2:$H2386,ROW(LOOKUP(CONCATENATE($A33,"innerApproximation","0",$T$1,T$2),'RawData_Aussois - Results Ausso'!B2:B2386)))</f>
        <v>80</v>
      </c>
      <c r="V33" s="25">
        <f>INDEX('RawData_Aussois - Results Ausso'!$M2:$M2386,ROW(LOOKUP(CONCATENATE($A33,"innerApproximation","0",$R$1,V$2),'RawData_Aussois - Results Ausso'!B2:B2386)))</f>
        <v>0.597767</v>
      </c>
      <c r="W33" t="s" s="19">
        <f>INDEX('RawData_Aussois - Results Ausso'!$H2:$H2386,ROW(LOOKUP(CONCATENATE($A33,"innerApproximation","0",$V$1,V$2),'RawData_Aussois - Results Ausso'!B2:B2386)))</f>
        <v>80</v>
      </c>
      <c r="X33" s="25">
        <f>INDEX('RawData_Aussois - Results Ausso'!M2:M2386,ROW(LOOKUP(CONCATENATE($A33,X$1,"0--"),'RawData_Aussois - Results Ausso'!B2:B2386)))</f>
        <v>0.274599</v>
      </c>
      <c r="Y33" t="s" s="19">
        <f>INDEX('RawData_Aussois - Results Ausso'!H2:H2386,ROW(LOOKUP(CONCATENATE($A33,X$1,"0--"),'RawData_Aussois - Results Ausso'!B2:B2386)))</f>
        <v>80</v>
      </c>
      <c r="Z33" s="25">
        <f>1-(X33-D33)/D33</f>
        <v>1.47704791903926</v>
      </c>
      <c r="AA33" s="25">
        <f>INDEX('RawData_Aussois - Results Ausso'!M2:M2386,ROW(LOOKUP(CONCATENATE($A33,AA$1,"0--"),'RawData_Aussois - Results Ausso'!B2:B2386)))</f>
        <v>0.481535</v>
      </c>
      <c r="AB33" t="s" s="19">
        <f>INDEX('RawData_Aussois - Results Ausso'!H2:H2386,ROW(LOOKUP(CONCATENATE($A33,AA$1,"0--"),'RawData_Aussois - Results Ausso'!B2:B2386)))</f>
        <v>80</v>
      </c>
      <c r="AC33" s="25">
        <f>INDEX('RawData_Aussois - Results Ausso'!M2:M2386,ROW(LOOKUP(CONCATENATE($A33,AC$1,"0--"),'RawData_Aussois - Results Ausso'!B2:B2386)))</f>
        <v>0.196737</v>
      </c>
      <c r="AD33" t="s" s="19">
        <f>INDEX('RawData_Aussois - Results Ausso'!H2:H2386,ROW(LOOKUP(CONCATENATE($A33,AC$1,"0--"),'RawData_Aussois - Results Ausso'!B2:B2386)))</f>
        <v>80</v>
      </c>
      <c r="AE33" s="25">
        <v>1800</v>
      </c>
      <c r="AF33" t="s" s="68">
        <v>63</v>
      </c>
      <c r="AG33" t="s" s="69">
        <f>LOOKUP("NO_NASH_EQ_FOUND",E33:W33)</f>
        <v>80</v>
      </c>
      <c r="AH33" t="s" s="70">
        <f>CONCATENATE(INDEX(D$1:V$1,MATCH(AI33,D33:V33)),INDEX(D$2:V$2,MATCH(AI33,D33:V33)))</f>
        <v>3578</v>
      </c>
      <c r="AI33" s="71">
        <f>MIN(F33:V33,D33)</f>
        <v>0.370188</v>
      </c>
      <c r="AJ33" s="72">
        <f>AI33/MAX(F33:V33,D33)</f>
        <v>0.0525935334282378</v>
      </c>
    </row>
    <row r="34" ht="20.05" customHeight="1">
      <c r="A34" s="64">
        <v>32</v>
      </c>
      <c r="B34" s="65">
        <f>INDEX('RawData_Aussois - Results Ausso'!D2:D2386,ROW(LOOKUP(CONCATENATE($A34,D$1,"1--"),'RawData_Aussois - Results Ausso'!B2:B2386)))</f>
        <v>3</v>
      </c>
      <c r="C34" t="s" s="19">
        <f>INDEX('RawData_Aussois - Results Ausso'!E2:E2386,ROW(LOOKUP(CONCATENATE($A34,D$1,"1--"),'RawData_Aussois - Results Ausso'!B2:B2386)))</f>
        <v>589</v>
      </c>
      <c r="D34" s="25">
        <f>INDEX('RawData_Aussois - Results Ausso'!M2:M2386,ROW(LOOKUP(CONCATENATE($A34,D$1,"0--"),'RawData_Aussois - Results Ausso'!B2:B2386)))</f>
        <v>0.107326</v>
      </c>
      <c r="E34" t="s" s="19">
        <f>INDEX('RawData_Aussois - Results Ausso'!H2:H2386,ROW(LOOKUP(CONCATENATE($A34,D$1,"0--"),'RawData_Aussois - Results Ausso'!B2:B2386)))</f>
        <v>80</v>
      </c>
      <c r="F34" s="25">
        <f>INDEX('RawData_Aussois - Results Ausso'!M2:M2386,ROW(LOOKUP(CONCATENATE($A34,"innerApproximation","0",F$1,F$2),'RawData_Aussois - Results Ausso'!B2:B2386)))</f>
        <v>0.191074</v>
      </c>
      <c r="G34" t="s" s="19">
        <f>INDEX('RawData_Aussois - Results Ausso'!$H2:$H2386,ROW(LOOKUP(CONCATENATE($A34,"innerApproximation","0",$F$1,F$2),'RawData_Aussois - Results Ausso'!B2:B2386)))</f>
        <v>80</v>
      </c>
      <c r="H34" s="66">
        <f>INDEX('RawData_Aussois - Results Ausso'!$M2:$M2386,ROW(LOOKUP(CONCATENATE($A34,"innerApproximation","0",$F$1,H$2),'RawData_Aussois - Results Ausso'!B2:B2386)))</f>
        <v>0.144895</v>
      </c>
      <c r="I34" t="s" s="67">
        <f>INDEX('RawData_Aussois - Results Ausso'!$H2:$H2386,ROW(LOOKUP(CONCATENATE($A34,"innerApproximation","0",$F$1,H$2),'RawData_Aussois - Results Ausso'!B2:B2386)))</f>
        <v>80</v>
      </c>
      <c r="J34" s="25">
        <f>INDEX('RawData_Aussois - Results Ausso'!$M2:$M2386,ROW(LOOKUP(CONCATENATE($A34,"innerApproximation","0",$F$1,J$2),'RawData_Aussois - Results Ausso'!B2:B2386)))</f>
        <v>0.146348</v>
      </c>
      <c r="K34" t="s" s="19">
        <f>INDEX('RawData_Aussois - Results Ausso'!$H2:$H2386,ROW(LOOKUP(CONCATENATE($A34,"innerApproximation","0",$F$1,J$2),'RawData_Aussois - Results Ausso'!B2:B2386)))</f>
        <v>80</v>
      </c>
      <c r="L34" s="25">
        <f>INDEX('RawData_Aussois - Results Ausso'!$M2:$M2386,ROW(LOOKUP(CONCATENATE($A34,"innerApproximation","0",$L$1,L$2),'RawData_Aussois - Results Ausso'!B2:B2386)))</f>
        <v>0.10004</v>
      </c>
      <c r="M34" t="s" s="19">
        <f>INDEX('RawData_Aussois - Results Ausso'!$H2:$H2386,ROW(LOOKUP(CONCATENATE($A34,"innerApproximation","0",$L$1,L$2),'RawData_Aussois - Results Ausso'!B2:B2386)))</f>
        <v>80</v>
      </c>
      <c r="N34" s="25">
        <f>INDEX('RawData_Aussois - Results Ausso'!$M2:$M2386,ROW(LOOKUP(CONCATENATE($A34,"innerApproximation","0",$L$1,N$2),'RawData_Aussois - Results Ausso'!B2:B2386)))</f>
        <v>0.137764</v>
      </c>
      <c r="O34" t="s" s="19">
        <f>INDEX('RawData_Aussois - Results Ausso'!$H2:$H2386,ROW(LOOKUP(CONCATENATE($A34,"innerApproximation","0",$L$1,N$2),'RawData_Aussois - Results Ausso'!B2:B2386)))</f>
        <v>80</v>
      </c>
      <c r="P34" s="25">
        <f>INDEX('RawData_Aussois - Results Ausso'!$M2:$M2386,ROW(LOOKUP(CONCATENATE($A34,"innerApproximation","0",$L$1,P$2),'RawData_Aussois - Results Ausso'!B2:B2386)))</f>
        <v>0.138563</v>
      </c>
      <c r="Q34" t="s" s="19">
        <f>INDEX('RawData_Aussois - Results Ausso'!$H2:$H2386,ROW(LOOKUP(CONCATENATE($A34,"innerApproximation","0",$L$1,P$2),'RawData_Aussois - Results Ausso'!B2:B2386)))</f>
        <v>80</v>
      </c>
      <c r="R34" s="25">
        <f>INDEX('RawData_Aussois - Results Ausso'!$M2:$M2386,ROW(LOOKUP(CONCATENATE($A34,"innerApproximation","0",$R$1,R$2),'RawData_Aussois - Results Ausso'!B2:B2386)))</f>
        <v>0.192777</v>
      </c>
      <c r="S34" t="s" s="19">
        <f>INDEX('RawData_Aussois - Results Ausso'!$H2:$H2386,ROW(LOOKUP(CONCATENATE($A34,"innerApproximation","0",$R$1,R$2),'RawData_Aussois - Results Ausso'!B2:B2386)))</f>
        <v>80</v>
      </c>
      <c r="T34" s="25">
        <f>INDEX('RawData_Aussois - Results Ausso'!$M2:$M2386,ROW(LOOKUP(CONCATENATE($A34,"innerApproximation","0",$R$1,T$2),'RawData_Aussois - Results Ausso'!B2:B2386)))</f>
        <v>0.145057</v>
      </c>
      <c r="U34" t="s" s="19">
        <f>INDEX('RawData_Aussois - Results Ausso'!$H2:$H2386,ROW(LOOKUP(CONCATENATE($A34,"innerApproximation","0",$T$1,T$2),'RawData_Aussois - Results Ausso'!B2:B2386)))</f>
        <v>80</v>
      </c>
      <c r="V34" s="25">
        <f>INDEX('RawData_Aussois - Results Ausso'!$M2:$M2386,ROW(LOOKUP(CONCATENATE($A34,"innerApproximation","0",$R$1,V$2),'RawData_Aussois - Results Ausso'!B2:B2386)))</f>
        <v>0.145533</v>
      </c>
      <c r="W34" t="s" s="19">
        <f>INDEX('RawData_Aussois - Results Ausso'!$H2:$H2386,ROW(LOOKUP(CONCATENATE($A34,"innerApproximation","0",$V$1,V$2),'RawData_Aussois - Results Ausso'!B2:B2386)))</f>
        <v>80</v>
      </c>
      <c r="X34" s="25">
        <f>INDEX('RawData_Aussois - Results Ausso'!M2:M2386,ROW(LOOKUP(CONCATENATE($A34,X$1,"0--"),'RawData_Aussois - Results Ausso'!B2:B2386)))</f>
        <v>2.49109</v>
      </c>
      <c r="Y34" t="s" s="19">
        <f>INDEX('RawData_Aussois - Results Ausso'!H2:H2386,ROW(LOOKUP(CONCATENATE($A34,X$1,"0--"),'RawData_Aussois - Results Ausso'!B2:B2386)))</f>
        <v>80</v>
      </c>
      <c r="Z34" s="25">
        <f>1-(X34-D34)/D34</f>
        <v>-21.210498853959</v>
      </c>
      <c r="AA34" s="25">
        <f>INDEX('RawData_Aussois - Results Ausso'!M2:M2386,ROW(LOOKUP(CONCATENATE($A34,AA$1,"0--"),'RawData_Aussois - Results Ausso'!B2:B2386)))</f>
        <v>2.1668</v>
      </c>
      <c r="AB34" t="s" s="19">
        <f>INDEX('RawData_Aussois - Results Ausso'!H2:H2386,ROW(LOOKUP(CONCATENATE($A34,AA$1,"0--"),'RawData_Aussois - Results Ausso'!B2:B2386)))</f>
        <v>80</v>
      </c>
      <c r="AC34" s="25">
        <f>INDEX('RawData_Aussois - Results Ausso'!M2:M2386,ROW(LOOKUP(CONCATENATE($A34,AC$1,"0--"),'RawData_Aussois - Results Ausso'!B2:B2386)))</f>
        <v>1.36709</v>
      </c>
      <c r="AD34" t="s" s="19">
        <f>INDEX('RawData_Aussois - Results Ausso'!H2:H2386,ROW(LOOKUP(CONCATENATE($A34,AC$1,"0--"),'RawData_Aussois - Results Ausso'!B2:B2386)))</f>
        <v>80</v>
      </c>
      <c r="AE34" s="25">
        <v>1800</v>
      </c>
      <c r="AF34" t="s" s="68">
        <v>63</v>
      </c>
      <c r="AG34" t="s" s="69">
        <f>LOOKUP("NO_NASH_EQ_FOUND",E34:W34)</f>
        <v>80</v>
      </c>
      <c r="AH34" t="s" s="70">
        <f>CONCATENATE(INDEX(D$1:V$1,MATCH(AI34,D34:V34)),INDEX(D$2:V$2,MATCH(AI34,D34:V34)))</f>
        <v>3577</v>
      </c>
      <c r="AI34" s="71">
        <f>MIN(F34:V34,D34)</f>
        <v>0.10004</v>
      </c>
      <c r="AJ34" s="72">
        <f>AI34/MAX(F34:V34,D34)</f>
        <v>0.518941574980418</v>
      </c>
    </row>
    <row r="35" ht="20.05" customHeight="1">
      <c r="A35" s="64">
        <v>33</v>
      </c>
      <c r="B35" s="65">
        <f>INDEX('RawData_Aussois - Results Ausso'!D2:D2386,ROW(LOOKUP(CONCATENATE($A35,D$1,"1--"),'RawData_Aussois - Results Ausso'!B2:B2386)))</f>
        <v>3</v>
      </c>
      <c r="C35" t="s" s="19">
        <f>INDEX('RawData_Aussois - Results Ausso'!E2:E2386,ROW(LOOKUP(CONCATENATE($A35,D$1,"1--"),'RawData_Aussois - Results Ausso'!B2:B2386)))</f>
        <v>607</v>
      </c>
      <c r="D35" s="25">
        <f>INDEX('RawData_Aussois - Results Ausso'!M2:M2386,ROW(LOOKUP(CONCATENATE($A35,D$1,"0--"),'RawData_Aussois - Results Ausso'!B2:B2386)))</f>
        <v>0.0655183</v>
      </c>
      <c r="E35" t="s" s="19">
        <f>INDEX('RawData_Aussois - Results Ausso'!H2:H2386,ROW(LOOKUP(CONCATENATE($A35,D$1,"0--"),'RawData_Aussois - Results Ausso'!B2:B2386)))</f>
        <v>80</v>
      </c>
      <c r="F35" s="25">
        <f>INDEX('RawData_Aussois - Results Ausso'!M2:M2386,ROW(LOOKUP(CONCATENATE($A35,"innerApproximation","0",F$1,F$2),'RawData_Aussois - Results Ausso'!B2:B2386)))</f>
        <v>0.150163</v>
      </c>
      <c r="G35" t="s" s="19">
        <f>INDEX('RawData_Aussois - Results Ausso'!$H2:$H2386,ROW(LOOKUP(CONCATENATE($A35,"innerApproximation","0",$F$1,F$2),'RawData_Aussois - Results Ausso'!B2:B2386)))</f>
        <v>80</v>
      </c>
      <c r="H35" s="66">
        <f>INDEX('RawData_Aussois - Results Ausso'!$M2:$M2386,ROW(LOOKUP(CONCATENATE($A35,"innerApproximation","0",$F$1,H$2),'RawData_Aussois - Results Ausso'!B2:B2386)))</f>
        <v>0.0787224</v>
      </c>
      <c r="I35" t="s" s="67">
        <f>INDEX('RawData_Aussois - Results Ausso'!$H2:$H2386,ROW(LOOKUP(CONCATENATE($A35,"innerApproximation","0",$F$1,H$2),'RawData_Aussois - Results Ausso'!B2:B2386)))</f>
        <v>80</v>
      </c>
      <c r="J35" s="25">
        <f>INDEX('RawData_Aussois - Results Ausso'!$M2:$M2386,ROW(LOOKUP(CONCATENATE($A35,"innerApproximation","0",$F$1,J$2),'RawData_Aussois - Results Ausso'!B2:B2386)))</f>
        <v>0.0787002</v>
      </c>
      <c r="K35" t="s" s="19">
        <f>INDEX('RawData_Aussois - Results Ausso'!$H2:$H2386,ROW(LOOKUP(CONCATENATE($A35,"innerApproximation","0",$F$1,J$2),'RawData_Aussois - Results Ausso'!B2:B2386)))</f>
        <v>80</v>
      </c>
      <c r="L35" s="25">
        <f>INDEX('RawData_Aussois - Results Ausso'!$M2:$M2386,ROW(LOOKUP(CONCATENATE($A35,"innerApproximation","0",$L$1,L$2),'RawData_Aussois - Results Ausso'!B2:B2386)))</f>
        <v>0.150815</v>
      </c>
      <c r="M35" t="s" s="19">
        <f>INDEX('RawData_Aussois - Results Ausso'!$H2:$H2386,ROW(LOOKUP(CONCATENATE($A35,"innerApproximation","0",$L$1,L$2),'RawData_Aussois - Results Ausso'!B2:B2386)))</f>
        <v>80</v>
      </c>
      <c r="N35" s="25">
        <f>INDEX('RawData_Aussois - Results Ausso'!$M2:$M2386,ROW(LOOKUP(CONCATENATE($A35,"innerApproximation","0",$L$1,N$2),'RawData_Aussois - Results Ausso'!B2:B2386)))</f>
        <v>0.07864649999999999</v>
      </c>
      <c r="O35" t="s" s="19">
        <f>INDEX('RawData_Aussois - Results Ausso'!$H2:$H2386,ROW(LOOKUP(CONCATENATE($A35,"innerApproximation","0",$L$1,N$2),'RawData_Aussois - Results Ausso'!B2:B2386)))</f>
        <v>80</v>
      </c>
      <c r="P35" s="25">
        <f>INDEX('RawData_Aussois - Results Ausso'!$M2:$M2386,ROW(LOOKUP(CONCATENATE($A35,"innerApproximation","0",$L$1,P$2),'RawData_Aussois - Results Ausso'!B2:B2386)))</f>
        <v>0.07857500000000001</v>
      </c>
      <c r="Q35" t="s" s="19">
        <f>INDEX('RawData_Aussois - Results Ausso'!$H2:$H2386,ROW(LOOKUP(CONCATENATE($A35,"innerApproximation","0",$L$1,P$2),'RawData_Aussois - Results Ausso'!B2:B2386)))</f>
        <v>80</v>
      </c>
      <c r="R35" s="25">
        <f>INDEX('RawData_Aussois - Results Ausso'!$M2:$M2386,ROW(LOOKUP(CONCATENATE($A35,"innerApproximation","0",$R$1,R$2),'RawData_Aussois - Results Ausso'!B2:B2386)))</f>
        <v>0.150208</v>
      </c>
      <c r="S35" t="s" s="19">
        <f>INDEX('RawData_Aussois - Results Ausso'!$H2:$H2386,ROW(LOOKUP(CONCATENATE($A35,"innerApproximation","0",$R$1,R$2),'RawData_Aussois - Results Ausso'!B2:B2386)))</f>
        <v>80</v>
      </c>
      <c r="T35" s="25">
        <f>INDEX('RawData_Aussois - Results Ausso'!$M2:$M2386,ROW(LOOKUP(CONCATENATE($A35,"innerApproximation","0",$R$1,T$2),'RawData_Aussois - Results Ausso'!B2:B2386)))</f>
        <v>0.0800115</v>
      </c>
      <c r="U35" t="s" s="19">
        <f>INDEX('RawData_Aussois - Results Ausso'!$H2:$H2386,ROW(LOOKUP(CONCATENATE($A35,"innerApproximation","0",$T$1,T$2),'RawData_Aussois - Results Ausso'!B2:B2386)))</f>
        <v>80</v>
      </c>
      <c r="V35" s="25">
        <f>INDEX('RawData_Aussois - Results Ausso'!$M2:$M2386,ROW(LOOKUP(CONCATENATE($A35,"innerApproximation","0",$R$1,V$2),'RawData_Aussois - Results Ausso'!B2:B2386)))</f>
        <v>0.07913539999999999</v>
      </c>
      <c r="W35" t="s" s="19">
        <f>INDEX('RawData_Aussois - Results Ausso'!$H2:$H2386,ROW(LOOKUP(CONCATENATE($A35,"innerApproximation","0",$V$1,V$2),'RawData_Aussois - Results Ausso'!B2:B2386)))</f>
        <v>80</v>
      </c>
      <c r="X35" s="25">
        <f>INDEX('RawData_Aussois - Results Ausso'!M2:M2386,ROW(LOOKUP(CONCATENATE($A35,X$1,"0--"),'RawData_Aussois - Results Ausso'!B2:B2386)))</f>
        <v>1800.7</v>
      </c>
      <c r="Y35" t="s" s="19">
        <f>INDEX('RawData_Aussois - Results Ausso'!H2:H2386,ROW(LOOKUP(CONCATENATE($A35,X$1,"0--"),'RawData_Aussois - Results Ausso'!B2:B2386)))</f>
        <v>63</v>
      </c>
      <c r="Z35" s="25">
        <f>1-(X35-D35)/D35</f>
        <v>-27481.9243386962</v>
      </c>
      <c r="AA35" s="25">
        <f>INDEX('RawData_Aussois - Results Ausso'!M2:M2386,ROW(LOOKUP(CONCATENATE($A35,AA$1,"0--"),'RawData_Aussois - Results Ausso'!B2:B2386)))</f>
        <v>7.58696</v>
      </c>
      <c r="AB35" t="s" s="19">
        <f>INDEX('RawData_Aussois - Results Ausso'!H2:H2386,ROW(LOOKUP(CONCATENATE($A35,AA$1,"0--"),'RawData_Aussois - Results Ausso'!B2:B2386)))</f>
        <v>80</v>
      </c>
      <c r="AC35" s="25">
        <f>INDEX('RawData_Aussois - Results Ausso'!M2:M2386,ROW(LOOKUP(CONCATENATE($A35,AC$1,"0--"),'RawData_Aussois - Results Ausso'!B2:B2386)))</f>
        <v>0.98613</v>
      </c>
      <c r="AD35" t="s" s="19">
        <f>INDEX('RawData_Aussois - Results Ausso'!H2:H2386,ROW(LOOKUP(CONCATENATE($A35,AC$1,"0--"),'RawData_Aussois - Results Ausso'!B2:B2386)))</f>
        <v>80</v>
      </c>
      <c r="AE35" s="25">
        <v>365.982880592346</v>
      </c>
      <c r="AF35" t="s" s="68">
        <v>80</v>
      </c>
      <c r="AG35" t="s" s="69">
        <f>LOOKUP("NO_NASH_EQ_FOUND",E35:W35)</f>
        <v>80</v>
      </c>
      <c r="AH35" t="s" s="70">
        <f>CONCATENATE(INDEX(D$1:V$1,MATCH(AI35,D35:V35)),INDEX(D$2:V$2,MATCH(AI35,D35:V35)))</f>
        <v>3574</v>
      </c>
      <c r="AI35" s="71">
        <f>MIN(F35:V35,D35)</f>
        <v>0.0655183</v>
      </c>
      <c r="AJ35" s="72">
        <f>AI35/MAX(F35:V35,D35)</f>
        <v>0.434428273049763</v>
      </c>
    </row>
    <row r="36" ht="20.05" customHeight="1">
      <c r="A36" s="64">
        <v>34</v>
      </c>
      <c r="B36" s="65">
        <f>INDEX('RawData_Aussois - Results Ausso'!D2:D2386,ROW(LOOKUP(CONCATENATE($A36,D$1,"1--"),'RawData_Aussois - Results Ausso'!B2:B2386)))</f>
        <v>3</v>
      </c>
      <c r="C36" t="s" s="19">
        <f>INDEX('RawData_Aussois - Results Ausso'!E2:E2386,ROW(LOOKUP(CONCATENATE($A36,D$1,"1--"),'RawData_Aussois - Results Ausso'!B2:B2386)))</f>
        <v>32</v>
      </c>
      <c r="D36" s="25">
        <f>INDEX('RawData_Aussois - Results Ausso'!M2:M2386,ROW(LOOKUP(CONCATENATE($A36,D$1,"0--"),'RawData_Aussois - Results Ausso'!B2:B2386)))</f>
        <v>0.416751</v>
      </c>
      <c r="E36" t="s" s="19">
        <f>INDEX('RawData_Aussois - Results Ausso'!H2:H2386,ROW(LOOKUP(CONCATENATE($A36,D$1,"0--"),'RawData_Aussois - Results Ausso'!B2:B2386)))</f>
        <v>80</v>
      </c>
      <c r="F36" s="25">
        <f>INDEX('RawData_Aussois - Results Ausso'!M2:M2386,ROW(LOOKUP(CONCATENATE($A36,"innerApproximation","0",F$1,F$2),'RawData_Aussois - Results Ausso'!B2:B2386)))</f>
        <v>0.146442</v>
      </c>
      <c r="G36" t="s" s="19">
        <f>INDEX('RawData_Aussois - Results Ausso'!$H2:$H2386,ROW(LOOKUP(CONCATENATE($A36,"innerApproximation","0",$F$1,F$2),'RawData_Aussois - Results Ausso'!B2:B2386)))</f>
        <v>80</v>
      </c>
      <c r="H36" s="66">
        <f>INDEX('RawData_Aussois - Results Ausso'!$M2:$M2386,ROW(LOOKUP(CONCATENATE($A36,"innerApproximation","0",$F$1,H$2),'RawData_Aussois - Results Ausso'!B2:B2386)))</f>
        <v>0.146024</v>
      </c>
      <c r="I36" t="s" s="67">
        <f>INDEX('RawData_Aussois - Results Ausso'!$H2:$H2386,ROW(LOOKUP(CONCATENATE($A36,"innerApproximation","0",$F$1,H$2),'RawData_Aussois - Results Ausso'!B2:B2386)))</f>
        <v>80</v>
      </c>
      <c r="J36" s="25">
        <f>INDEX('RawData_Aussois - Results Ausso'!$M2:$M2386,ROW(LOOKUP(CONCATENATE($A36,"innerApproximation","0",$F$1,J$2),'RawData_Aussois - Results Ausso'!B2:B2386)))</f>
        <v>0.146028</v>
      </c>
      <c r="K36" t="s" s="19">
        <f>INDEX('RawData_Aussois - Results Ausso'!$H2:$H2386,ROW(LOOKUP(CONCATENATE($A36,"innerApproximation","0",$F$1,J$2),'RawData_Aussois - Results Ausso'!B2:B2386)))</f>
        <v>80</v>
      </c>
      <c r="L36" s="25">
        <f>INDEX('RawData_Aussois - Results Ausso'!$M2:$M2386,ROW(LOOKUP(CONCATENATE($A36,"innerApproximation","0",$L$1,L$2),'RawData_Aussois - Results Ausso'!B2:B2386)))</f>
        <v>0.146459</v>
      </c>
      <c r="M36" t="s" s="19">
        <f>INDEX('RawData_Aussois - Results Ausso'!$H2:$H2386,ROW(LOOKUP(CONCATENATE($A36,"innerApproximation","0",$L$1,L$2),'RawData_Aussois - Results Ausso'!B2:B2386)))</f>
        <v>80</v>
      </c>
      <c r="N36" s="25">
        <f>INDEX('RawData_Aussois - Results Ausso'!$M2:$M2386,ROW(LOOKUP(CONCATENATE($A36,"innerApproximation","0",$L$1,N$2),'RawData_Aussois - Results Ausso'!B2:B2386)))</f>
        <v>0.146725</v>
      </c>
      <c r="O36" t="s" s="19">
        <f>INDEX('RawData_Aussois - Results Ausso'!$H2:$H2386,ROW(LOOKUP(CONCATENATE($A36,"innerApproximation","0",$L$1,N$2),'RawData_Aussois - Results Ausso'!B2:B2386)))</f>
        <v>80</v>
      </c>
      <c r="P36" s="25">
        <f>INDEX('RawData_Aussois - Results Ausso'!$M2:$M2386,ROW(LOOKUP(CONCATENATE($A36,"innerApproximation","0",$L$1,P$2),'RawData_Aussois - Results Ausso'!B2:B2386)))</f>
        <v>0.146624</v>
      </c>
      <c r="Q36" t="s" s="19">
        <f>INDEX('RawData_Aussois - Results Ausso'!$H2:$H2386,ROW(LOOKUP(CONCATENATE($A36,"innerApproximation","0",$L$1,P$2),'RawData_Aussois - Results Ausso'!B2:B2386)))</f>
        <v>80</v>
      </c>
      <c r="R36" s="25">
        <f>INDEX('RawData_Aussois - Results Ausso'!$M2:$M2386,ROW(LOOKUP(CONCATENATE($A36,"innerApproximation","0",$R$1,R$2),'RawData_Aussois - Results Ausso'!B2:B2386)))</f>
        <v>0.146933</v>
      </c>
      <c r="S36" t="s" s="19">
        <f>INDEX('RawData_Aussois - Results Ausso'!$H2:$H2386,ROW(LOOKUP(CONCATENATE($A36,"innerApproximation","0",$R$1,R$2),'RawData_Aussois - Results Ausso'!B2:B2386)))</f>
        <v>80</v>
      </c>
      <c r="T36" s="25">
        <f>INDEX('RawData_Aussois - Results Ausso'!$M2:$M2386,ROW(LOOKUP(CONCATENATE($A36,"innerApproximation","0",$R$1,T$2),'RawData_Aussois - Results Ausso'!B2:B2386)))</f>
        <v>0.1469</v>
      </c>
      <c r="U36" t="s" s="19">
        <f>INDEX('RawData_Aussois - Results Ausso'!$H2:$H2386,ROW(LOOKUP(CONCATENATE($A36,"innerApproximation","0",$T$1,T$2),'RawData_Aussois - Results Ausso'!B2:B2386)))</f>
        <v>80</v>
      </c>
      <c r="V36" s="25">
        <f>INDEX('RawData_Aussois - Results Ausso'!$M2:$M2386,ROW(LOOKUP(CONCATENATE($A36,"innerApproximation","0",$R$1,V$2),'RawData_Aussois - Results Ausso'!B2:B2386)))</f>
        <v>0.146273</v>
      </c>
      <c r="W36" t="s" s="19">
        <f>INDEX('RawData_Aussois - Results Ausso'!$H2:$H2386,ROW(LOOKUP(CONCATENATE($A36,"innerApproximation","0",$V$1,V$2),'RawData_Aussois - Results Ausso'!B2:B2386)))</f>
        <v>80</v>
      </c>
      <c r="X36" s="25">
        <f>INDEX('RawData_Aussois - Results Ausso'!M2:M2386,ROW(LOOKUP(CONCATENATE($A36,X$1,"0--"),'RawData_Aussois - Results Ausso'!B2:B2386)))</f>
        <v>1800.17</v>
      </c>
      <c r="Y36" t="s" s="19">
        <f>INDEX('RawData_Aussois - Results Ausso'!H2:H2386,ROW(LOOKUP(CONCATENATE($A36,X$1,"0--"),'RawData_Aussois - Results Ausso'!B2:B2386)))</f>
        <v>63</v>
      </c>
      <c r="Z36" s="25">
        <f>1-(X36-D36)/D36</f>
        <v>-4317.533726373780</v>
      </c>
      <c r="AA36" s="25">
        <f>INDEX('RawData_Aussois - Results Ausso'!M2:M2386,ROW(LOOKUP(CONCATENATE($A36,AA$1,"0--"),'RawData_Aussois - Results Ausso'!B2:B2386)))</f>
        <v>46.3625</v>
      </c>
      <c r="AB36" t="s" s="19">
        <f>INDEX('RawData_Aussois - Results Ausso'!H2:H2386,ROW(LOOKUP(CONCATENATE($A36,AA$1,"0--"),'RawData_Aussois - Results Ausso'!B2:B2386)))</f>
        <v>80</v>
      </c>
      <c r="AC36" s="25">
        <f>INDEX('RawData_Aussois - Results Ausso'!M2:M2386,ROW(LOOKUP(CONCATENATE($A36,AC$1,"0--"),'RawData_Aussois - Results Ausso'!B2:B2386)))</f>
        <v>1.36154</v>
      </c>
      <c r="AD36" t="s" s="19">
        <f>INDEX('RawData_Aussois - Results Ausso'!H2:H2386,ROW(LOOKUP(CONCATENATE($A36,AC$1,"0--"),'RawData_Aussois - Results Ausso'!B2:B2386)))</f>
        <v>80</v>
      </c>
      <c r="AE36" s="25">
        <v>1800.528105020520</v>
      </c>
      <c r="AF36" t="s" s="68">
        <v>63</v>
      </c>
      <c r="AG36" t="s" s="69">
        <f>LOOKUP("NO_NASH_EQ_FOUND",E36:W36)</f>
        <v>80</v>
      </c>
      <c r="AH36" t="s" s="70">
        <f>CONCATENATE(INDEX(D$1:V$1,MATCH(AI36,D36:V36)),INDEX(D$2:V$2,MATCH(AI36,D36:V36)))</f>
        <v>3581</v>
      </c>
      <c r="AI36" s="71">
        <f>MIN(F36:V36,D36)</f>
        <v>0.146024</v>
      </c>
      <c r="AJ36" s="72">
        <f>AI36/MAX(F36:V36,D36)</f>
        <v>0.350386681735617</v>
      </c>
    </row>
    <row r="37" ht="20.05" customHeight="1">
      <c r="A37" s="64">
        <v>35</v>
      </c>
      <c r="B37" s="65">
        <f>INDEX('RawData_Aussois - Results Ausso'!D2:D2386,ROW(LOOKUP(CONCATENATE($A37,D$1,"1--"),'RawData_Aussois - Results Ausso'!B2:B2386)))</f>
        <v>3</v>
      </c>
      <c r="C37" t="s" s="19">
        <f>INDEX('RawData_Aussois - Results Ausso'!E2:E2386,ROW(LOOKUP(CONCATENATE($A37,D$1,"1--"),'RawData_Aussois - Results Ausso'!B2:B2386)))</f>
        <v>34</v>
      </c>
      <c r="D37" s="25">
        <f>INDEX('RawData_Aussois - Results Ausso'!M2:M2386,ROW(LOOKUP(CONCATENATE($A37,D$1,"0--"),'RawData_Aussois - Results Ausso'!B2:B2386)))</f>
        <v>0.0626138</v>
      </c>
      <c r="E37" t="s" s="19">
        <f>INDEX('RawData_Aussois - Results Ausso'!H2:H2386,ROW(LOOKUP(CONCATENATE($A37,D$1,"0--"),'RawData_Aussois - Results Ausso'!B2:B2386)))</f>
        <v>33</v>
      </c>
      <c r="F37" s="25">
        <f>INDEX('RawData_Aussois - Results Ausso'!M2:M2386,ROW(LOOKUP(CONCATENATE($A37,"innerApproximation","0",F$1,F$2),'RawData_Aussois - Results Ausso'!B2:B2386)))</f>
        <v>0.13735</v>
      </c>
      <c r="G37" t="s" s="19">
        <f>INDEX('RawData_Aussois - Results Ausso'!$H2:$H2386,ROW(LOOKUP(CONCATENATE($A37,"innerApproximation","0",$F$1,F$2),'RawData_Aussois - Results Ausso'!B2:B2386)))</f>
        <v>33</v>
      </c>
      <c r="H37" s="66">
        <f>INDEX('RawData_Aussois - Results Ausso'!$M2:$M2386,ROW(LOOKUP(CONCATENATE($A37,"innerApproximation","0",$F$1,H$2),'RawData_Aussois - Results Ausso'!B2:B2386)))</f>
        <v>0.0719858</v>
      </c>
      <c r="I37" t="s" s="67">
        <f>INDEX('RawData_Aussois - Results Ausso'!$H2:$H2386,ROW(LOOKUP(CONCATENATE($A37,"innerApproximation","0",$F$1,H$2),'RawData_Aussois - Results Ausso'!B2:B2386)))</f>
        <v>33</v>
      </c>
      <c r="J37" s="25">
        <f>INDEX('RawData_Aussois - Results Ausso'!$M2:$M2386,ROW(LOOKUP(CONCATENATE($A37,"innerApproximation","0",$F$1,J$2),'RawData_Aussois - Results Ausso'!B2:B2386)))</f>
        <v>0.07224369999999999</v>
      </c>
      <c r="K37" t="s" s="19">
        <f>INDEX('RawData_Aussois - Results Ausso'!$H2:$H2386,ROW(LOOKUP(CONCATENATE($A37,"innerApproximation","0",$F$1,J$2),'RawData_Aussois - Results Ausso'!B2:B2386)))</f>
        <v>33</v>
      </c>
      <c r="L37" s="25">
        <f>INDEX('RawData_Aussois - Results Ausso'!$M2:$M2386,ROW(LOOKUP(CONCATENATE($A37,"innerApproximation","0",$L$1,L$2),'RawData_Aussois - Results Ausso'!B2:B2386)))</f>
        <v>0.137612</v>
      </c>
      <c r="M37" t="s" s="19">
        <f>INDEX('RawData_Aussois - Results Ausso'!$H2:$H2386,ROW(LOOKUP(CONCATENATE($A37,"innerApproximation","0",$L$1,L$2),'RawData_Aussois - Results Ausso'!B2:B2386)))</f>
        <v>33</v>
      </c>
      <c r="N37" s="25">
        <f>INDEX('RawData_Aussois - Results Ausso'!$M2:$M2386,ROW(LOOKUP(CONCATENATE($A37,"innerApproximation","0",$L$1,N$2),'RawData_Aussois - Results Ausso'!B2:B2386)))</f>
        <v>0.0712638</v>
      </c>
      <c r="O37" t="s" s="19">
        <f>INDEX('RawData_Aussois - Results Ausso'!$H2:$H2386,ROW(LOOKUP(CONCATENATE($A37,"innerApproximation","0",$L$1,N$2),'RawData_Aussois - Results Ausso'!B2:B2386)))</f>
        <v>33</v>
      </c>
      <c r="P37" s="25">
        <f>INDEX('RawData_Aussois - Results Ausso'!$M2:$M2386,ROW(LOOKUP(CONCATENATE($A37,"innerApproximation","0",$L$1,P$2),'RawData_Aussois - Results Ausso'!B2:B2386)))</f>
        <v>0.0729868</v>
      </c>
      <c r="Q37" t="s" s="19">
        <f>INDEX('RawData_Aussois - Results Ausso'!$H2:$H2386,ROW(LOOKUP(CONCATENATE($A37,"innerApproximation","0",$L$1,P$2),'RawData_Aussois - Results Ausso'!B2:B2386)))</f>
        <v>33</v>
      </c>
      <c r="R37" s="25">
        <f>INDEX('RawData_Aussois - Results Ausso'!$M2:$M2386,ROW(LOOKUP(CONCATENATE($A37,"innerApproximation","0",$R$1,R$2),'RawData_Aussois - Results Ausso'!B2:B2386)))</f>
        <v>0.138592</v>
      </c>
      <c r="S37" t="s" s="19">
        <f>INDEX('RawData_Aussois - Results Ausso'!$H2:$H2386,ROW(LOOKUP(CONCATENATE($A37,"innerApproximation","0",$R$1,R$2),'RawData_Aussois - Results Ausso'!B2:B2386)))</f>
        <v>33</v>
      </c>
      <c r="T37" s="25">
        <f>INDEX('RawData_Aussois - Results Ausso'!$M2:$M2386,ROW(LOOKUP(CONCATENATE($A37,"innerApproximation","0",$R$1,T$2),'RawData_Aussois - Results Ausso'!B2:B2386)))</f>
        <v>0.0727235</v>
      </c>
      <c r="U37" t="s" s="19">
        <f>INDEX('RawData_Aussois - Results Ausso'!$H2:$H2386,ROW(LOOKUP(CONCATENATE($A37,"innerApproximation","0",$T$1,T$2),'RawData_Aussois - Results Ausso'!B2:B2386)))</f>
        <v>33</v>
      </c>
      <c r="V37" s="25">
        <f>INDEX('RawData_Aussois - Results Ausso'!$M2:$M2386,ROW(LOOKUP(CONCATENATE($A37,"innerApproximation","0",$R$1,V$2),'RawData_Aussois - Results Ausso'!B2:B2386)))</f>
        <v>0.07304040000000001</v>
      </c>
      <c r="W37" t="s" s="19">
        <f>INDEX('RawData_Aussois - Results Ausso'!$H2:$H2386,ROW(LOOKUP(CONCATENATE($A37,"innerApproximation","0",$V$1,V$2),'RawData_Aussois - Results Ausso'!B2:B2386)))</f>
        <v>33</v>
      </c>
      <c r="X37" s="25">
        <f>INDEX('RawData_Aussois - Results Ausso'!M2:M2386,ROW(LOOKUP(CONCATENATE($A37,X$1,"0--"),'RawData_Aussois - Results Ausso'!B2:B2386)))</f>
        <v>2.13893</v>
      </c>
      <c r="Y37" t="s" s="19">
        <f>INDEX('RawData_Aussois - Results Ausso'!H2:H2386,ROW(LOOKUP(CONCATENATE($A37,X$1,"0--"),'RawData_Aussois - Results Ausso'!B2:B2386)))</f>
        <v>80</v>
      </c>
      <c r="Z37" s="25">
        <f>1-(X37-D37)/D37</f>
        <v>-32.160680233431</v>
      </c>
      <c r="AA37" s="25">
        <f>INDEX('RawData_Aussois - Results Ausso'!M2:M2386,ROW(LOOKUP(CONCATENATE($A37,AA$1,"0--"),'RawData_Aussois - Results Ausso'!B2:B2386)))</f>
        <v>1.17474</v>
      </c>
      <c r="AB37" t="s" s="19">
        <f>INDEX('RawData_Aussois - Results Ausso'!H2:H2386,ROW(LOOKUP(CONCATENATE($A37,AA$1,"0--"),'RawData_Aussois - Results Ausso'!B2:B2386)))</f>
        <v>80</v>
      </c>
      <c r="AC37" s="25">
        <f>INDEX('RawData_Aussois - Results Ausso'!M2:M2386,ROW(LOOKUP(CONCATENATE($A37,AC$1,"0--"),'RawData_Aussois - Results Ausso'!B2:B2386)))</f>
        <v>1.65481</v>
      </c>
      <c r="AD37" t="s" s="19">
        <f>INDEX('RawData_Aussois - Results Ausso'!H2:H2386,ROW(LOOKUP(CONCATENATE($A37,AC$1,"0--"),'RawData_Aussois - Results Ausso'!B2:B2386)))</f>
        <v>80</v>
      </c>
      <c r="AE37" s="25">
        <v>1800.467860937120</v>
      </c>
      <c r="AF37" t="s" s="68">
        <v>63</v>
      </c>
      <c r="AG37" t="s" s="69">
        <f>LOOKUP("NO_NASH_EQ_FOUND",E37:W37)</f>
        <v>33</v>
      </c>
      <c r="AH37" t="s" s="70">
        <f>CONCATENATE(INDEX(D$1:V$1,MATCH(AI37,D37:V37)),INDEX(D$2:V$2,MATCH(AI37,D37:V37)))</f>
        <v>3574</v>
      </c>
      <c r="AI37" s="71">
        <f>MIN(F37:V37,D37)</f>
        <v>0.0626138</v>
      </c>
      <c r="AJ37" s="72">
        <f>AI37/MAX(F37:V37,D37)</f>
        <v>0.451785095820827</v>
      </c>
    </row>
    <row r="38" ht="20.05" customHeight="1">
      <c r="A38" s="64">
        <v>36</v>
      </c>
      <c r="B38" s="65">
        <f>INDEX('RawData_Aussois - Results Ausso'!D2:D2386,ROW(LOOKUP(CONCATENATE($A38,D$1,"1--"),'RawData_Aussois - Results Ausso'!B2:B2386)))</f>
        <v>3</v>
      </c>
      <c r="C38" t="s" s="19">
        <f>INDEX('RawData_Aussois - Results Ausso'!E2:E2386,ROW(LOOKUP(CONCATENATE($A38,D$1,"1--"),'RawData_Aussois - Results Ausso'!B2:B2386)))</f>
        <v>589</v>
      </c>
      <c r="D38" s="25">
        <f>INDEX('RawData_Aussois - Results Ausso'!M2:M2386,ROW(LOOKUP(CONCATENATE($A38,D$1,"0--"),'RawData_Aussois - Results Ausso'!B2:B2386)))</f>
        <v>0.568406</v>
      </c>
      <c r="E38" t="s" s="19">
        <f>INDEX('RawData_Aussois - Results Ausso'!H2:H2386,ROW(LOOKUP(CONCATENATE($A38,D$1,"0--"),'RawData_Aussois - Results Ausso'!B2:B2386)))</f>
        <v>80</v>
      </c>
      <c r="F38" s="25">
        <f>INDEX('RawData_Aussois - Results Ausso'!M2:M2386,ROW(LOOKUP(CONCATENATE($A38,"innerApproximation","0",F$1,F$2),'RawData_Aussois - Results Ausso'!B2:B2386)))</f>
        <v>2.69268</v>
      </c>
      <c r="G38" t="s" s="19">
        <f>INDEX('RawData_Aussois - Results Ausso'!$H2:$H2386,ROW(LOOKUP(CONCATENATE($A38,"innerApproximation","0",$F$1,F$2),'RawData_Aussois - Results Ausso'!B2:B2386)))</f>
        <v>80</v>
      </c>
      <c r="H38" s="66">
        <f>INDEX('RawData_Aussois - Results Ausso'!$M2:$M2386,ROW(LOOKUP(CONCATENATE($A38,"innerApproximation","0",$F$1,H$2),'RawData_Aussois - Results Ausso'!B2:B2386)))</f>
        <v>2.64183</v>
      </c>
      <c r="I38" t="s" s="67">
        <f>INDEX('RawData_Aussois - Results Ausso'!$H2:$H2386,ROW(LOOKUP(CONCATENATE($A38,"innerApproximation","0",$F$1,H$2),'RawData_Aussois - Results Ausso'!B2:B2386)))</f>
        <v>80</v>
      </c>
      <c r="J38" s="25">
        <f>INDEX('RawData_Aussois - Results Ausso'!$M2:$M2386,ROW(LOOKUP(CONCATENATE($A38,"innerApproximation","0",$F$1,J$2),'RawData_Aussois - Results Ausso'!B2:B2386)))</f>
        <v>6.37207</v>
      </c>
      <c r="K38" t="s" s="19">
        <f>INDEX('RawData_Aussois - Results Ausso'!$H2:$H2386,ROW(LOOKUP(CONCATENATE($A38,"innerApproximation","0",$F$1,J$2),'RawData_Aussois - Results Ausso'!B2:B2386)))</f>
        <v>80</v>
      </c>
      <c r="L38" s="25">
        <f>INDEX('RawData_Aussois - Results Ausso'!$M2:$M2386,ROW(LOOKUP(CONCATENATE($A38,"innerApproximation","0",$L$1,L$2),'RawData_Aussois - Results Ausso'!B2:B2386)))</f>
        <v>0.6651860000000001</v>
      </c>
      <c r="M38" t="s" s="19">
        <f>INDEX('RawData_Aussois - Results Ausso'!$H2:$H2386,ROW(LOOKUP(CONCATENATE($A38,"innerApproximation","0",$L$1,L$2),'RawData_Aussois - Results Ausso'!B2:B2386)))</f>
        <v>80</v>
      </c>
      <c r="N38" s="25">
        <f>INDEX('RawData_Aussois - Results Ausso'!$M2:$M2386,ROW(LOOKUP(CONCATENATE($A38,"innerApproximation","0",$L$1,N$2),'RawData_Aussois - Results Ausso'!B2:B2386)))</f>
        <v>19.0248</v>
      </c>
      <c r="O38" t="s" s="19">
        <f>INDEX('RawData_Aussois - Results Ausso'!$H2:$H2386,ROW(LOOKUP(CONCATENATE($A38,"innerApproximation","0",$L$1,N$2),'RawData_Aussois - Results Ausso'!B2:B2386)))</f>
        <v>80</v>
      </c>
      <c r="P38" s="25">
        <f>INDEX('RawData_Aussois - Results Ausso'!$M2:$M2386,ROW(LOOKUP(CONCATENATE($A38,"innerApproximation","0",$L$1,P$2),'RawData_Aussois - Results Ausso'!B2:B2386)))</f>
        <v>3.33193</v>
      </c>
      <c r="Q38" t="s" s="19">
        <f>INDEX('RawData_Aussois - Results Ausso'!$H2:$H2386,ROW(LOOKUP(CONCATENATE($A38,"innerApproximation","0",$L$1,P$2),'RawData_Aussois - Results Ausso'!B2:B2386)))</f>
        <v>80</v>
      </c>
      <c r="R38" s="25">
        <f>INDEX('RawData_Aussois - Results Ausso'!$M2:$M2386,ROW(LOOKUP(CONCATENATE($A38,"innerApproximation","0",$R$1,R$2),'RawData_Aussois - Results Ausso'!B2:B2386)))</f>
        <v>1.67876</v>
      </c>
      <c r="S38" t="s" s="19">
        <f>INDEX('RawData_Aussois - Results Ausso'!$H2:$H2386,ROW(LOOKUP(CONCATENATE($A38,"innerApproximation","0",$R$1,R$2),'RawData_Aussois - Results Ausso'!B2:B2386)))</f>
        <v>80</v>
      </c>
      <c r="T38" s="25">
        <f>INDEX('RawData_Aussois - Results Ausso'!$M2:$M2386,ROW(LOOKUP(CONCATENATE($A38,"innerApproximation","0",$R$1,T$2),'RawData_Aussois - Results Ausso'!B2:B2386)))</f>
        <v>316.937</v>
      </c>
      <c r="U38" t="s" s="19">
        <f>INDEX('RawData_Aussois - Results Ausso'!$H2:$H2386,ROW(LOOKUP(CONCATENATE($A38,"innerApproximation","0",$T$1,T$2),'RawData_Aussois - Results Ausso'!B2:B2386)))</f>
        <v>80</v>
      </c>
      <c r="V38" s="25">
        <f>INDEX('RawData_Aussois - Results Ausso'!$M2:$M2386,ROW(LOOKUP(CONCATENATE($A38,"innerApproximation","0",$R$1,V$2),'RawData_Aussois - Results Ausso'!B2:B2386)))</f>
        <v>0.683068</v>
      </c>
      <c r="W38" t="s" s="19">
        <f>INDEX('RawData_Aussois - Results Ausso'!$H2:$H2386,ROW(LOOKUP(CONCATENATE($A38,"innerApproximation","0",$V$1,V$2),'RawData_Aussois - Results Ausso'!B2:B2386)))</f>
        <v>80</v>
      </c>
      <c r="X38" s="25">
        <f>INDEX('RawData_Aussois - Results Ausso'!M2:M2386,ROW(LOOKUP(CONCATENATE($A38,X$1,"0--"),'RawData_Aussois - Results Ausso'!B2:B2386)))</f>
        <v>6.49018</v>
      </c>
      <c r="Y38" t="s" s="19">
        <f>INDEX('RawData_Aussois - Results Ausso'!H2:H2386,ROW(LOOKUP(CONCATENATE($A38,X$1,"0--"),'RawData_Aussois - Results Ausso'!B2:B2386)))</f>
        <v>80</v>
      </c>
      <c r="Z38" s="25">
        <f>1-(X38-D38)/D38</f>
        <v>-9.418211630419099</v>
      </c>
      <c r="AA38" s="25">
        <f>INDEX('RawData_Aussois - Results Ausso'!M2:M2386,ROW(LOOKUP(CONCATENATE($A38,AA$1,"0--"),'RawData_Aussois - Results Ausso'!B2:B2386)))</f>
        <v>2.28305</v>
      </c>
      <c r="AB38" t="s" s="19">
        <f>INDEX('RawData_Aussois - Results Ausso'!H2:H2386,ROW(LOOKUP(CONCATENATE($A38,AA$1,"0--"),'RawData_Aussois - Results Ausso'!B2:B2386)))</f>
        <v>80</v>
      </c>
      <c r="AC38" s="25">
        <f>INDEX('RawData_Aussois - Results Ausso'!M2:M2386,ROW(LOOKUP(CONCATENATE($A38,AC$1,"0--"),'RawData_Aussois - Results Ausso'!B2:B2386)))</f>
        <v>2.82858</v>
      </c>
      <c r="AD38" t="s" s="19">
        <f>INDEX('RawData_Aussois - Results Ausso'!H2:H2386,ROW(LOOKUP(CONCATENATE($A38,AC$1,"0--"),'RawData_Aussois - Results Ausso'!B2:B2386)))</f>
        <v>80</v>
      </c>
      <c r="AE38" s="25">
        <v>1800</v>
      </c>
      <c r="AF38" t="s" s="68">
        <v>63</v>
      </c>
      <c r="AG38" t="s" s="69">
        <f>LOOKUP("NO_NASH_EQ_FOUND",E38:W38)</f>
        <v>80</v>
      </c>
      <c r="AH38" t="s" s="70">
        <f>CONCATENATE(INDEX(D$1:V$1,MATCH(AI38,D38:V38)),INDEX(D$2:V$2,MATCH(AI38,D38:V38)))</f>
        <v>3574</v>
      </c>
      <c r="AI38" s="71">
        <f>MIN(F38:V38,D38)</f>
        <v>0.568406</v>
      </c>
      <c r="AJ38" s="72">
        <f>AI38/MAX(F38:V38,D38)</f>
        <v>0.00179343528840116</v>
      </c>
    </row>
    <row r="39" ht="20.05" customHeight="1">
      <c r="A39" s="64">
        <v>37</v>
      </c>
      <c r="B39" s="65">
        <f>INDEX('RawData_Aussois - Results Ausso'!D2:D2386,ROW(LOOKUP(CONCATENATE($A39,D$1,"1--"),'RawData_Aussois - Results Ausso'!B2:B2386)))</f>
        <v>3</v>
      </c>
      <c r="C39" t="s" s="19">
        <f>INDEX('RawData_Aussois - Results Ausso'!E2:E2386,ROW(LOOKUP(CONCATENATE($A39,D$1,"1--"),'RawData_Aussois - Results Ausso'!B2:B2386)))</f>
        <v>119</v>
      </c>
      <c r="D39" s="25">
        <f>INDEX('RawData_Aussois - Results Ausso'!M2:M2386,ROW(LOOKUP(CONCATENATE($A39,D$1,"0--"),'RawData_Aussois - Results Ausso'!B2:B2386)))</f>
        <v>0.246959</v>
      </c>
      <c r="E39" t="s" s="19">
        <f>INDEX('RawData_Aussois - Results Ausso'!H2:H2386,ROW(LOOKUP(CONCATENATE($A39,D$1,"0--"),'RawData_Aussois - Results Ausso'!B2:B2386)))</f>
        <v>80</v>
      </c>
      <c r="F39" s="25">
        <f>INDEX('RawData_Aussois - Results Ausso'!M2:M2386,ROW(LOOKUP(CONCATENATE($A39,"innerApproximation","0",F$1,F$2),'RawData_Aussois - Results Ausso'!B2:B2386)))</f>
        <v>0.200344</v>
      </c>
      <c r="G39" t="s" s="19">
        <f>INDEX('RawData_Aussois - Results Ausso'!$H2:$H2386,ROW(LOOKUP(CONCATENATE($A39,"innerApproximation","0",$F$1,F$2),'RawData_Aussois - Results Ausso'!B2:B2386)))</f>
        <v>80</v>
      </c>
      <c r="H39" s="66">
        <f>INDEX('RawData_Aussois - Results Ausso'!$M2:$M2386,ROW(LOOKUP(CONCATENATE($A39,"innerApproximation","0",$F$1,H$2),'RawData_Aussois - Results Ausso'!B2:B2386)))</f>
        <v>0.253849</v>
      </c>
      <c r="I39" t="s" s="67">
        <f>INDEX('RawData_Aussois - Results Ausso'!$H2:$H2386,ROW(LOOKUP(CONCATENATE($A39,"innerApproximation","0",$F$1,H$2),'RawData_Aussois - Results Ausso'!B2:B2386)))</f>
        <v>80</v>
      </c>
      <c r="J39" s="25">
        <f>INDEX('RawData_Aussois - Results Ausso'!$M2:$M2386,ROW(LOOKUP(CONCATENATE($A39,"innerApproximation","0",$F$1,J$2),'RawData_Aussois - Results Ausso'!B2:B2386)))</f>
        <v>0.25148</v>
      </c>
      <c r="K39" t="s" s="19">
        <f>INDEX('RawData_Aussois - Results Ausso'!$H2:$H2386,ROW(LOOKUP(CONCATENATE($A39,"innerApproximation","0",$F$1,J$2),'RawData_Aussois - Results Ausso'!B2:B2386)))</f>
        <v>80</v>
      </c>
      <c r="L39" s="25">
        <f>INDEX('RawData_Aussois - Results Ausso'!$M2:$M2386,ROW(LOOKUP(CONCATENATE($A39,"innerApproximation","0",$L$1,L$2),'RawData_Aussois - Results Ausso'!B2:B2386)))</f>
        <v>0.344575</v>
      </c>
      <c r="M39" t="s" s="19">
        <f>INDEX('RawData_Aussois - Results Ausso'!$H2:$H2386,ROW(LOOKUP(CONCATENATE($A39,"innerApproximation","0",$L$1,L$2),'RawData_Aussois - Results Ausso'!B2:B2386)))</f>
        <v>80</v>
      </c>
      <c r="N39" s="25">
        <f>INDEX('RawData_Aussois - Results Ausso'!$M2:$M2386,ROW(LOOKUP(CONCATENATE($A39,"innerApproximation","0",$L$1,N$2),'RawData_Aussois - Results Ausso'!B2:B2386)))</f>
        <v>0.197544</v>
      </c>
      <c r="O39" t="s" s="19">
        <f>INDEX('RawData_Aussois - Results Ausso'!$H2:$H2386,ROW(LOOKUP(CONCATENATE($A39,"innerApproximation","0",$L$1,N$2),'RawData_Aussois - Results Ausso'!B2:B2386)))</f>
        <v>80</v>
      </c>
      <c r="P39" s="25">
        <f>INDEX('RawData_Aussois - Results Ausso'!$M2:$M2386,ROW(LOOKUP(CONCATENATE($A39,"innerApproximation","0",$L$1,P$2),'RawData_Aussois - Results Ausso'!B2:B2386)))</f>
        <v>0.197877</v>
      </c>
      <c r="Q39" t="s" s="19">
        <f>INDEX('RawData_Aussois - Results Ausso'!$H2:$H2386,ROW(LOOKUP(CONCATENATE($A39,"innerApproximation","0",$L$1,P$2),'RawData_Aussois - Results Ausso'!B2:B2386)))</f>
        <v>80</v>
      </c>
      <c r="R39" s="25">
        <f>INDEX('RawData_Aussois - Results Ausso'!$M2:$M2386,ROW(LOOKUP(CONCATENATE($A39,"innerApproximation","0",$R$1,R$2),'RawData_Aussois - Results Ausso'!B2:B2386)))</f>
        <v>0.347426</v>
      </c>
      <c r="S39" t="s" s="19">
        <f>INDEX('RawData_Aussois - Results Ausso'!$H2:$H2386,ROW(LOOKUP(CONCATENATE($A39,"innerApproximation","0",$R$1,R$2),'RawData_Aussois - Results Ausso'!B2:B2386)))</f>
        <v>80</v>
      </c>
      <c r="T39" s="25">
        <f>INDEX('RawData_Aussois - Results Ausso'!$M2:$M2386,ROW(LOOKUP(CONCATENATE($A39,"innerApproximation","0",$R$1,T$2),'RawData_Aussois - Results Ausso'!B2:B2386)))</f>
        <v>0.194782</v>
      </c>
      <c r="U39" t="s" s="19">
        <f>INDEX('RawData_Aussois - Results Ausso'!$H2:$H2386,ROW(LOOKUP(CONCATENATE($A39,"innerApproximation","0",$T$1,T$2),'RawData_Aussois - Results Ausso'!B2:B2386)))</f>
        <v>80</v>
      </c>
      <c r="V39" s="25">
        <f>INDEX('RawData_Aussois - Results Ausso'!$M2:$M2386,ROW(LOOKUP(CONCATENATE($A39,"innerApproximation","0",$R$1,V$2),'RawData_Aussois - Results Ausso'!B2:B2386)))</f>
        <v>0.25736</v>
      </c>
      <c r="W39" t="s" s="19">
        <f>INDEX('RawData_Aussois - Results Ausso'!$H2:$H2386,ROW(LOOKUP(CONCATENATE($A39,"innerApproximation","0",$V$1,V$2),'RawData_Aussois - Results Ausso'!B2:B2386)))</f>
        <v>80</v>
      </c>
      <c r="X39" s="25">
        <f>INDEX('RawData_Aussois - Results Ausso'!M2:M2386,ROW(LOOKUP(CONCATENATE($A39,X$1,"0--"),'RawData_Aussois - Results Ausso'!B2:B2386)))</f>
        <v>1800.37</v>
      </c>
      <c r="Y39" t="s" s="19">
        <f>INDEX('RawData_Aussois - Results Ausso'!H2:H2386,ROW(LOOKUP(CONCATENATE($A39,X$1,"0--"),'RawData_Aussois - Results Ausso'!B2:B2386)))</f>
        <v>63</v>
      </c>
      <c r="Z39" s="25">
        <f>1-(X39-D39)/D39</f>
        <v>-7288.157475532380</v>
      </c>
      <c r="AA39" s="25">
        <f>INDEX('RawData_Aussois - Results Ausso'!M2:M2386,ROW(LOOKUP(CONCATENATE($A39,AA$1,"0--"),'RawData_Aussois - Results Ausso'!B2:B2386)))</f>
        <v>1800.06</v>
      </c>
      <c r="AB39" t="s" s="19">
        <f>INDEX('RawData_Aussois - Results Ausso'!H2:H2386,ROW(LOOKUP(CONCATENATE($A39,AA$1,"0--"),'RawData_Aussois - Results Ausso'!B2:B2386)))</f>
        <v>63</v>
      </c>
      <c r="AC39" s="25">
        <f>INDEX('RawData_Aussois - Results Ausso'!M2:M2386,ROW(LOOKUP(CONCATENATE($A39,AC$1,"0--"),'RawData_Aussois - Results Ausso'!B2:B2386)))</f>
        <v>2.53205</v>
      </c>
      <c r="AD39" t="s" s="19">
        <f>INDEX('RawData_Aussois - Results Ausso'!H2:H2386,ROW(LOOKUP(CONCATENATE($A39,AC$1,"0--"),'RawData_Aussois - Results Ausso'!B2:B2386)))</f>
        <v>80</v>
      </c>
      <c r="AE39" s="25">
        <v>24.927086353302</v>
      </c>
      <c r="AF39" t="s" s="68">
        <v>80</v>
      </c>
      <c r="AG39" t="s" s="69">
        <f>LOOKUP("NO_NASH_EQ_FOUND",E39:W39)</f>
        <v>80</v>
      </c>
      <c r="AH39" t="s" s="70">
        <f>CONCATENATE(INDEX(D$1:V$1,MATCH(AI39,D39:V39)),INDEX(D$2:V$2,MATCH(AI39,D39:V39)))</f>
        <v>3582</v>
      </c>
      <c r="AI39" s="71">
        <f>MIN(F39:V39,D39)</f>
        <v>0.194782</v>
      </c>
      <c r="AJ39" s="72">
        <f>AI39/MAX(F39:V39,D39)</f>
        <v>0.560643129760006</v>
      </c>
    </row>
    <row r="40" ht="20.05" customHeight="1">
      <c r="A40" s="64">
        <v>38</v>
      </c>
      <c r="B40" s="65">
        <f>INDEX('RawData_Aussois - Results Ausso'!D2:D2386,ROW(LOOKUP(CONCATENATE($A40,D$1,"1--"),'RawData_Aussois - Results Ausso'!B2:B2386)))</f>
        <v>3</v>
      </c>
      <c r="C40" t="s" s="19">
        <f>INDEX('RawData_Aussois - Results Ausso'!E2:E2386,ROW(LOOKUP(CONCATENATE($A40,D$1,"1--"),'RawData_Aussois - Results Ausso'!B2:B2386)))</f>
        <v>34</v>
      </c>
      <c r="D40" s="25">
        <f>INDEX('RawData_Aussois - Results Ausso'!M2:M2386,ROW(LOOKUP(CONCATENATE($A40,D$1,"0--"),'RawData_Aussois - Results Ausso'!B2:B2386)))</f>
        <v>0.0558068</v>
      </c>
      <c r="E40" t="s" s="19">
        <f>INDEX('RawData_Aussois - Results Ausso'!H2:H2386,ROW(LOOKUP(CONCATENATE($A40,D$1,"0--"),'RawData_Aussois - Results Ausso'!B2:B2386)))</f>
        <v>33</v>
      </c>
      <c r="F40" s="25">
        <f>INDEX('RawData_Aussois - Results Ausso'!M2:M2386,ROW(LOOKUP(CONCATENATE($A40,"innerApproximation","0",F$1,F$2),'RawData_Aussois - Results Ausso'!B2:B2386)))</f>
        <v>0.196096</v>
      </c>
      <c r="G40" t="s" s="19">
        <f>INDEX('RawData_Aussois - Results Ausso'!$H2:$H2386,ROW(LOOKUP(CONCATENATE($A40,"innerApproximation","0",$F$1,F$2),'RawData_Aussois - Results Ausso'!B2:B2386)))</f>
        <v>33</v>
      </c>
      <c r="H40" s="66">
        <f>INDEX('RawData_Aussois - Results Ausso'!$M2:$M2386,ROW(LOOKUP(CONCATENATE($A40,"innerApproximation","0",$F$1,H$2),'RawData_Aussois - Results Ausso'!B2:B2386)))</f>
        <v>0.102005</v>
      </c>
      <c r="I40" t="s" s="67">
        <f>INDEX('RawData_Aussois - Results Ausso'!$H2:$H2386,ROW(LOOKUP(CONCATENATE($A40,"innerApproximation","0",$F$1,H$2),'RawData_Aussois - Results Ausso'!B2:B2386)))</f>
        <v>33</v>
      </c>
      <c r="J40" s="25">
        <f>INDEX('RawData_Aussois - Results Ausso'!$M2:$M2386,ROW(LOOKUP(CONCATENATE($A40,"innerApproximation","0",$F$1,J$2),'RawData_Aussois - Results Ausso'!B2:B2386)))</f>
        <v>0.0661253</v>
      </c>
      <c r="K40" t="s" s="19">
        <f>INDEX('RawData_Aussois - Results Ausso'!$H2:$H2386,ROW(LOOKUP(CONCATENATE($A40,"innerApproximation","0",$F$1,J$2),'RawData_Aussois - Results Ausso'!B2:B2386)))</f>
        <v>33</v>
      </c>
      <c r="L40" s="25">
        <f>INDEX('RawData_Aussois - Results Ausso'!$M2:$M2386,ROW(LOOKUP(CONCATENATE($A40,"innerApproximation","0",$L$1,L$2),'RawData_Aussois - Results Ausso'!B2:B2386)))</f>
        <v>0.200544</v>
      </c>
      <c r="M40" t="s" s="19">
        <f>INDEX('RawData_Aussois - Results Ausso'!$H2:$H2386,ROW(LOOKUP(CONCATENATE($A40,"innerApproximation","0",$L$1,L$2),'RawData_Aussois - Results Ausso'!B2:B2386)))</f>
        <v>33</v>
      </c>
      <c r="N40" s="25">
        <f>INDEX('RawData_Aussois - Results Ausso'!$M2:$M2386,ROW(LOOKUP(CONCATENATE($A40,"innerApproximation","0",$L$1,N$2),'RawData_Aussois - Results Ausso'!B2:B2386)))</f>
        <v>0.101604</v>
      </c>
      <c r="O40" t="s" s="19">
        <f>INDEX('RawData_Aussois - Results Ausso'!$H2:$H2386,ROW(LOOKUP(CONCATENATE($A40,"innerApproximation","0",$L$1,N$2),'RawData_Aussois - Results Ausso'!B2:B2386)))</f>
        <v>33</v>
      </c>
      <c r="P40" s="25">
        <f>INDEX('RawData_Aussois - Results Ausso'!$M2:$M2386,ROW(LOOKUP(CONCATENATE($A40,"innerApproximation","0",$L$1,P$2),'RawData_Aussois - Results Ausso'!B2:B2386)))</f>
        <v>0.0664667</v>
      </c>
      <c r="Q40" t="s" s="19">
        <f>INDEX('RawData_Aussois - Results Ausso'!$H2:$H2386,ROW(LOOKUP(CONCATENATE($A40,"innerApproximation","0",$L$1,P$2),'RawData_Aussois - Results Ausso'!B2:B2386)))</f>
        <v>33</v>
      </c>
      <c r="R40" s="25">
        <f>INDEX('RawData_Aussois - Results Ausso'!$M2:$M2386,ROW(LOOKUP(CONCATENATE($A40,"innerApproximation","0",$R$1,R$2),'RawData_Aussois - Results Ausso'!B2:B2386)))</f>
        <v>0.199148</v>
      </c>
      <c r="S40" t="s" s="19">
        <f>INDEX('RawData_Aussois - Results Ausso'!$H2:$H2386,ROW(LOOKUP(CONCATENATE($A40,"innerApproximation","0",$R$1,R$2),'RawData_Aussois - Results Ausso'!B2:B2386)))</f>
        <v>33</v>
      </c>
      <c r="T40" s="25">
        <f>INDEX('RawData_Aussois - Results Ausso'!$M2:$M2386,ROW(LOOKUP(CONCATENATE($A40,"innerApproximation","0",$R$1,T$2),'RawData_Aussois - Results Ausso'!B2:B2386)))</f>
        <v>0.101758</v>
      </c>
      <c r="U40" t="s" s="19">
        <f>INDEX('RawData_Aussois - Results Ausso'!$H2:$H2386,ROW(LOOKUP(CONCATENATE($A40,"innerApproximation","0",$T$1,T$2),'RawData_Aussois - Results Ausso'!B2:B2386)))</f>
        <v>33</v>
      </c>
      <c r="V40" s="25">
        <f>INDEX('RawData_Aussois - Results Ausso'!$M2:$M2386,ROW(LOOKUP(CONCATENATE($A40,"innerApproximation","0",$R$1,V$2),'RawData_Aussois - Results Ausso'!B2:B2386)))</f>
        <v>0.06591610000000001</v>
      </c>
      <c r="W40" t="s" s="19">
        <f>INDEX('RawData_Aussois - Results Ausso'!$H2:$H2386,ROW(LOOKUP(CONCATENATE($A40,"innerApproximation","0",$V$1,V$2),'RawData_Aussois - Results Ausso'!B2:B2386)))</f>
        <v>33</v>
      </c>
      <c r="X40" s="25">
        <f>INDEX('RawData_Aussois - Results Ausso'!M2:M2386,ROW(LOOKUP(CONCATENATE($A40,X$1,"0--"),'RawData_Aussois - Results Ausso'!B2:B2386)))</f>
        <v>1812.47</v>
      </c>
      <c r="Y40" t="s" s="19">
        <f>INDEX('RawData_Aussois - Results Ausso'!H2:H2386,ROW(LOOKUP(CONCATENATE($A40,X$1,"0--"),'RawData_Aussois - Results Ausso'!B2:B2386)))</f>
        <v>63</v>
      </c>
      <c r="Z40" s="25">
        <f>1-(X40-D40)/D40</f>
        <v>-32475.5833769361</v>
      </c>
      <c r="AA40" s="25">
        <f>INDEX('RawData_Aussois - Results Ausso'!M2:M2386,ROW(LOOKUP(CONCATENATE($A40,AA$1,"0--"),'RawData_Aussois - Results Ausso'!B2:B2386)))</f>
        <v>1808.54</v>
      </c>
      <c r="AB40" t="s" s="19">
        <f>INDEX('RawData_Aussois - Results Ausso'!H2:H2386,ROW(LOOKUP(CONCATENATE($A40,AA$1,"0--"),'RawData_Aussois - Results Ausso'!B2:B2386)))</f>
        <v>63</v>
      </c>
      <c r="AC40" s="25">
        <f>INDEX('RawData_Aussois - Results Ausso'!M2:M2386,ROW(LOOKUP(CONCATENATE($A40,AC$1,"0--"),'RawData_Aussois - Results Ausso'!B2:B2386)))</f>
        <v>1809.25</v>
      </c>
      <c r="AD40" t="s" s="19">
        <f>INDEX('RawData_Aussois - Results Ausso'!H2:H2386,ROW(LOOKUP(CONCATENATE($A40,AC$1,"0--"),'RawData_Aussois - Results Ausso'!B2:B2386)))</f>
        <v>63</v>
      </c>
      <c r="AE40" s="25">
        <v>40.2337355613709</v>
      </c>
      <c r="AF40" t="s" s="68">
        <v>33</v>
      </c>
      <c r="AG40" t="s" s="69">
        <f>LOOKUP("NO_NASH_EQ_FOUND",E40:W40)</f>
        <v>33</v>
      </c>
      <c r="AH40" t="s" s="70">
        <f>CONCATENATE(INDEX(D$1:V$1,MATCH(AI40,D40:V40)),INDEX(D$2:V$2,MATCH(AI40,D40:V40)))</f>
        <v>3574</v>
      </c>
      <c r="AI40" s="71">
        <f>MIN(F40:V40,D40)</f>
        <v>0.0558068</v>
      </c>
      <c r="AJ40" s="72">
        <f>AI40/MAX(F40:V40,D40)</f>
        <v>0.278277086325195</v>
      </c>
    </row>
    <row r="41" ht="20.05" customHeight="1">
      <c r="A41" s="64">
        <v>39</v>
      </c>
      <c r="B41" s="65">
        <f>INDEX('RawData_Aussois - Results Ausso'!D2:D2386,ROW(LOOKUP(CONCATENATE($A41,D$1,"1--"),'RawData_Aussois - Results Ausso'!B2:B2386)))</f>
        <v>3</v>
      </c>
      <c r="C41" t="s" s="19">
        <f>INDEX('RawData_Aussois - Results Ausso'!E2:E2386,ROW(LOOKUP(CONCATENATE($A41,D$1,"1--"),'RawData_Aussois - Results Ausso'!B2:B2386)))</f>
        <v>710</v>
      </c>
      <c r="D41" s="25">
        <f>INDEX('RawData_Aussois - Results Ausso'!M2:M2386,ROW(LOOKUP(CONCATENATE($A41,D$1,"0--"),'RawData_Aussois - Results Ausso'!B2:B2386)))</f>
        <v>0.071492</v>
      </c>
      <c r="E41" t="s" s="19">
        <f>INDEX('RawData_Aussois - Results Ausso'!H2:H2386,ROW(LOOKUP(CONCATENATE($A41,D$1,"0--"),'RawData_Aussois - Results Ausso'!B2:B2386)))</f>
        <v>33</v>
      </c>
      <c r="F41" s="25">
        <f>INDEX('RawData_Aussois - Results Ausso'!M2:M2386,ROW(LOOKUP(CONCATENATE($A41,"innerApproximation","0",F$1,F$2),'RawData_Aussois - Results Ausso'!B2:B2386)))</f>
        <v>0.161606</v>
      </c>
      <c r="G41" t="s" s="19">
        <f>INDEX('RawData_Aussois - Results Ausso'!$H2:$H2386,ROW(LOOKUP(CONCATENATE($A41,"innerApproximation","0",$F$1,F$2),'RawData_Aussois - Results Ausso'!B2:B2386)))</f>
        <v>33</v>
      </c>
      <c r="H41" s="66">
        <f>INDEX('RawData_Aussois - Results Ausso'!$M2:$M2386,ROW(LOOKUP(CONCATENATE($A41,"innerApproximation","0",$F$1,H$2),'RawData_Aussois - Results Ausso'!B2:B2386)))</f>
        <v>0.08321919999999999</v>
      </c>
      <c r="I41" t="s" s="67">
        <f>INDEX('RawData_Aussois - Results Ausso'!$H2:$H2386,ROW(LOOKUP(CONCATENATE($A41,"innerApproximation","0",$F$1,H$2),'RawData_Aussois - Results Ausso'!B2:B2386)))</f>
        <v>33</v>
      </c>
      <c r="J41" s="25">
        <f>INDEX('RawData_Aussois - Results Ausso'!$M2:$M2386,ROW(LOOKUP(CONCATENATE($A41,"innerApproximation","0",$F$1,J$2),'RawData_Aussois - Results Ausso'!B2:B2386)))</f>
        <v>0.08344699999999999</v>
      </c>
      <c r="K41" t="s" s="19">
        <f>INDEX('RawData_Aussois - Results Ausso'!$H2:$H2386,ROW(LOOKUP(CONCATENATE($A41,"innerApproximation","0",$F$1,J$2),'RawData_Aussois - Results Ausso'!B2:B2386)))</f>
        <v>33</v>
      </c>
      <c r="L41" s="25">
        <f>INDEX('RawData_Aussois - Results Ausso'!$M2:$M2386,ROW(LOOKUP(CONCATENATE($A41,"innerApproximation","0",$L$1,L$2),'RawData_Aussois - Results Ausso'!B2:B2386)))</f>
        <v>0.164896</v>
      </c>
      <c r="M41" t="s" s="19">
        <f>INDEX('RawData_Aussois - Results Ausso'!$H2:$H2386,ROW(LOOKUP(CONCATENATE($A41,"innerApproximation","0",$L$1,L$2),'RawData_Aussois - Results Ausso'!B2:B2386)))</f>
        <v>33</v>
      </c>
      <c r="N41" s="25">
        <f>INDEX('RawData_Aussois - Results Ausso'!$M2:$M2386,ROW(LOOKUP(CONCATENATE($A41,"innerApproximation","0",$L$1,N$2),'RawData_Aussois - Results Ausso'!B2:B2386)))</f>
        <v>0.0836013</v>
      </c>
      <c r="O41" t="s" s="19">
        <f>INDEX('RawData_Aussois - Results Ausso'!$H2:$H2386,ROW(LOOKUP(CONCATENATE($A41,"innerApproximation","0",$L$1,N$2),'RawData_Aussois - Results Ausso'!B2:B2386)))</f>
        <v>33</v>
      </c>
      <c r="P41" s="25">
        <f>INDEX('RawData_Aussois - Results Ausso'!$M2:$M2386,ROW(LOOKUP(CONCATENATE($A41,"innerApproximation","0",$L$1,P$2),'RawData_Aussois - Results Ausso'!B2:B2386)))</f>
        <v>0.0839801</v>
      </c>
      <c r="Q41" t="s" s="19">
        <f>INDEX('RawData_Aussois - Results Ausso'!$H2:$H2386,ROW(LOOKUP(CONCATENATE($A41,"innerApproximation","0",$L$1,P$2),'RawData_Aussois - Results Ausso'!B2:B2386)))</f>
        <v>33</v>
      </c>
      <c r="R41" s="25">
        <f>INDEX('RawData_Aussois - Results Ausso'!$M2:$M2386,ROW(LOOKUP(CONCATENATE($A41,"innerApproximation","0",$R$1,R$2),'RawData_Aussois - Results Ausso'!B2:B2386)))</f>
        <v>0.16298</v>
      </c>
      <c r="S41" t="s" s="19">
        <f>INDEX('RawData_Aussois - Results Ausso'!$H2:$H2386,ROW(LOOKUP(CONCATENATE($A41,"innerApproximation","0",$R$1,R$2),'RawData_Aussois - Results Ausso'!B2:B2386)))</f>
        <v>33</v>
      </c>
      <c r="T41" s="25">
        <f>INDEX('RawData_Aussois - Results Ausso'!$M2:$M2386,ROW(LOOKUP(CONCATENATE($A41,"innerApproximation","0",$R$1,T$2),'RawData_Aussois - Results Ausso'!B2:B2386)))</f>
        <v>0.0837083</v>
      </c>
      <c r="U41" t="s" s="19">
        <f>INDEX('RawData_Aussois - Results Ausso'!$H2:$H2386,ROW(LOOKUP(CONCATENATE($A41,"innerApproximation","0",$T$1,T$2),'RawData_Aussois - Results Ausso'!B2:B2386)))</f>
        <v>33</v>
      </c>
      <c r="V41" s="25">
        <f>INDEX('RawData_Aussois - Results Ausso'!$M2:$M2386,ROW(LOOKUP(CONCATENATE($A41,"innerApproximation","0",$R$1,V$2),'RawData_Aussois - Results Ausso'!B2:B2386)))</f>
        <v>0.0830095</v>
      </c>
      <c r="W41" t="s" s="19">
        <f>INDEX('RawData_Aussois - Results Ausso'!$H2:$H2386,ROW(LOOKUP(CONCATENATE($A41,"innerApproximation","0",$V$1,V$2),'RawData_Aussois - Results Ausso'!B2:B2386)))</f>
        <v>33</v>
      </c>
      <c r="X41" s="25">
        <f>INDEX('RawData_Aussois - Results Ausso'!M2:M2386,ROW(LOOKUP(CONCATENATE($A41,X$1,"0--"),'RawData_Aussois - Results Ausso'!B2:B2386)))</f>
        <v>0.697397</v>
      </c>
      <c r="Y41" t="s" s="19">
        <f>INDEX('RawData_Aussois - Results Ausso'!H2:H2386,ROW(LOOKUP(CONCATENATE($A41,X$1,"0--"),'RawData_Aussois - Results Ausso'!B2:B2386)))</f>
        <v>80</v>
      </c>
      <c r="Z41" s="25">
        <f>1-(X41-D41)/D41</f>
        <v>-7.75489565266044</v>
      </c>
      <c r="AA41" s="25">
        <f>INDEX('RawData_Aussois - Results Ausso'!M2:M2386,ROW(LOOKUP(CONCATENATE($A41,AA$1,"0--"),'RawData_Aussois - Results Ausso'!B2:B2386)))</f>
        <v>0.77715</v>
      </c>
      <c r="AB41" t="s" s="19">
        <f>INDEX('RawData_Aussois - Results Ausso'!H2:H2386,ROW(LOOKUP(CONCATENATE($A41,AA$1,"0--"),'RawData_Aussois - Results Ausso'!B2:B2386)))</f>
        <v>80</v>
      </c>
      <c r="AC41" s="25">
        <f>INDEX('RawData_Aussois - Results Ausso'!M2:M2386,ROW(LOOKUP(CONCATENATE($A41,AC$1,"0--"),'RawData_Aussois - Results Ausso'!B2:B2386)))</f>
        <v>0.417405</v>
      </c>
      <c r="AD41" t="s" s="19">
        <f>INDEX('RawData_Aussois - Results Ausso'!H2:H2386,ROW(LOOKUP(CONCATENATE($A41,AC$1,"0--"),'RawData_Aussois - Results Ausso'!B2:B2386)))</f>
        <v>80</v>
      </c>
      <c r="AE41" s="25">
        <v>1800</v>
      </c>
      <c r="AF41" t="s" s="68">
        <v>63</v>
      </c>
      <c r="AG41" t="s" s="69">
        <f>LOOKUP("NO_NASH_EQ_FOUND",E41:W41)</f>
        <v>33</v>
      </c>
      <c r="AH41" t="s" s="70">
        <f>CONCATENATE(INDEX(D$1:V$1,MATCH(AI41,D41:V41)),INDEX(D$2:V$2,MATCH(AI41,D41:V41)))</f>
        <v>3574</v>
      </c>
      <c r="AI41" s="71">
        <f>MIN(F41:V41,D41)</f>
        <v>0.071492</v>
      </c>
      <c r="AJ41" s="72">
        <f>AI41/MAX(F41:V41,D41)</f>
        <v>0.433558121482631</v>
      </c>
    </row>
    <row r="42" ht="20.05" customHeight="1">
      <c r="A42" s="64">
        <v>40</v>
      </c>
      <c r="B42" s="65">
        <f>INDEX('RawData_Aussois - Results Ausso'!D2:D2386,ROW(LOOKUP(CONCATENATE($A42,D$1,"1--"),'RawData_Aussois - Results Ausso'!B2:B2386)))</f>
        <v>3</v>
      </c>
      <c r="C42" t="s" s="19">
        <f>INDEX('RawData_Aussois - Results Ausso'!E2:E2386,ROW(LOOKUP(CONCATENATE($A42,D$1,"1--"),'RawData_Aussois - Results Ausso'!B2:B2386)))</f>
        <v>258</v>
      </c>
      <c r="D42" s="25">
        <f>INDEX('RawData_Aussois - Results Ausso'!M2:M2386,ROW(LOOKUP(CONCATENATE($A42,D$1,"0--"),'RawData_Aussois - Results Ausso'!B2:B2386)))</f>
        <v>0.133639</v>
      </c>
      <c r="E42" t="s" s="19">
        <f>INDEX('RawData_Aussois - Results Ausso'!H2:H2386,ROW(LOOKUP(CONCATENATE($A42,D$1,"0--"),'RawData_Aussois - Results Ausso'!B2:B2386)))</f>
        <v>80</v>
      </c>
      <c r="F42" s="25">
        <f>INDEX('RawData_Aussois - Results Ausso'!M2:M2386,ROW(LOOKUP(CONCATENATE($A42,"innerApproximation","0",F$1,F$2),'RawData_Aussois - Results Ausso'!B2:B2386)))</f>
        <v>0.23649</v>
      </c>
      <c r="G42" t="s" s="19">
        <f>INDEX('RawData_Aussois - Results Ausso'!$H2:$H2386,ROW(LOOKUP(CONCATENATE($A42,"innerApproximation","0",$F$1,F$2),'RawData_Aussois - Results Ausso'!B2:B2386)))</f>
        <v>80</v>
      </c>
      <c r="H42" s="66">
        <f>INDEX('RawData_Aussois - Results Ausso'!$M2:$M2386,ROW(LOOKUP(CONCATENATE($A42,"innerApproximation","0",$F$1,H$2),'RawData_Aussois - Results Ausso'!B2:B2386)))</f>
        <v>0.177244</v>
      </c>
      <c r="I42" t="s" s="67">
        <f>INDEX('RawData_Aussois - Results Ausso'!$H2:$H2386,ROW(LOOKUP(CONCATENATE($A42,"innerApproximation","0",$F$1,H$2),'RawData_Aussois - Results Ausso'!B2:B2386)))</f>
        <v>80</v>
      </c>
      <c r="J42" s="25">
        <f>INDEX('RawData_Aussois - Results Ausso'!$M2:$M2386,ROW(LOOKUP(CONCATENATE($A42,"innerApproximation","0",$F$1,J$2),'RawData_Aussois - Results Ausso'!B2:B2386)))</f>
        <v>0.176879</v>
      </c>
      <c r="K42" t="s" s="19">
        <f>INDEX('RawData_Aussois - Results Ausso'!$H2:$H2386,ROW(LOOKUP(CONCATENATE($A42,"innerApproximation","0",$F$1,J$2),'RawData_Aussois - Results Ausso'!B2:B2386)))</f>
        <v>80</v>
      </c>
      <c r="L42" s="25">
        <f>INDEX('RawData_Aussois - Results Ausso'!$M2:$M2386,ROW(LOOKUP(CONCATENATE($A42,"innerApproximation","0",$L$1,L$2),'RawData_Aussois - Results Ausso'!B2:B2386)))</f>
        <v>0.145865</v>
      </c>
      <c r="M42" t="s" s="19">
        <f>INDEX('RawData_Aussois - Results Ausso'!$H2:$H2386,ROW(LOOKUP(CONCATENATE($A42,"innerApproximation","0",$L$1,L$2),'RawData_Aussois - Results Ausso'!B2:B2386)))</f>
        <v>80</v>
      </c>
      <c r="N42" s="25">
        <f>INDEX('RawData_Aussois - Results Ausso'!$M2:$M2386,ROW(LOOKUP(CONCATENATE($A42,"innerApproximation","0",$L$1,N$2),'RawData_Aussois - Results Ausso'!B2:B2386)))</f>
        <v>0.167265</v>
      </c>
      <c r="O42" t="s" s="19">
        <f>INDEX('RawData_Aussois - Results Ausso'!$H2:$H2386,ROW(LOOKUP(CONCATENATE($A42,"innerApproximation","0",$L$1,N$2),'RawData_Aussois - Results Ausso'!B2:B2386)))</f>
        <v>80</v>
      </c>
      <c r="P42" s="25">
        <f>INDEX('RawData_Aussois - Results Ausso'!$M2:$M2386,ROW(LOOKUP(CONCATENATE($A42,"innerApproximation","0",$L$1,P$2),'RawData_Aussois - Results Ausso'!B2:B2386)))</f>
        <v>0.169415</v>
      </c>
      <c r="Q42" t="s" s="19">
        <f>INDEX('RawData_Aussois - Results Ausso'!$H2:$H2386,ROW(LOOKUP(CONCATENATE($A42,"innerApproximation","0",$L$1,P$2),'RawData_Aussois - Results Ausso'!B2:B2386)))</f>
        <v>80</v>
      </c>
      <c r="R42" s="25">
        <f>INDEX('RawData_Aussois - Results Ausso'!$M2:$M2386,ROW(LOOKUP(CONCATENATE($A42,"innerApproximation","0",$R$1,R$2),'RawData_Aussois - Results Ausso'!B2:B2386)))</f>
        <v>0.185634</v>
      </c>
      <c r="S42" t="s" s="19">
        <f>INDEX('RawData_Aussois - Results Ausso'!$H2:$H2386,ROW(LOOKUP(CONCATENATE($A42,"innerApproximation","0",$R$1,R$2),'RawData_Aussois - Results Ausso'!B2:B2386)))</f>
        <v>80</v>
      </c>
      <c r="T42" s="25">
        <f>INDEX('RawData_Aussois - Results Ausso'!$M2:$M2386,ROW(LOOKUP(CONCATENATE($A42,"innerApproximation","0",$R$1,T$2),'RawData_Aussois - Results Ausso'!B2:B2386)))</f>
        <v>0.166429</v>
      </c>
      <c r="U42" t="s" s="19">
        <f>INDEX('RawData_Aussois - Results Ausso'!$H2:$H2386,ROW(LOOKUP(CONCATENATE($A42,"innerApproximation","0",$T$1,T$2),'RawData_Aussois - Results Ausso'!B2:B2386)))</f>
        <v>80</v>
      </c>
      <c r="V42" s="25">
        <f>INDEX('RawData_Aussois - Results Ausso'!$M2:$M2386,ROW(LOOKUP(CONCATENATE($A42,"innerApproximation","0",$R$1,V$2),'RawData_Aussois - Results Ausso'!B2:B2386)))</f>
        <v>0.176336</v>
      </c>
      <c r="W42" t="s" s="19">
        <f>INDEX('RawData_Aussois - Results Ausso'!$H2:$H2386,ROW(LOOKUP(CONCATENATE($A42,"innerApproximation","0",$V$1,V$2),'RawData_Aussois - Results Ausso'!B2:B2386)))</f>
        <v>80</v>
      </c>
      <c r="X42" s="25">
        <f>INDEX('RawData_Aussois - Results Ausso'!M2:M2386,ROW(LOOKUP(CONCATENATE($A42,X$1,"0--"),'RawData_Aussois - Results Ausso'!B2:B2386)))</f>
        <v>0.336978</v>
      </c>
      <c r="Y42" t="s" s="19">
        <f>INDEX('RawData_Aussois - Results Ausso'!H2:H2386,ROW(LOOKUP(CONCATENATE($A42,X$1,"0--"),'RawData_Aussois - Results Ausso'!B2:B2386)))</f>
        <v>80</v>
      </c>
      <c r="Z42" s="25">
        <f>1-(X42-D42)/D42</f>
        <v>-0.521554336683154</v>
      </c>
      <c r="AA42" s="25">
        <f>INDEX('RawData_Aussois - Results Ausso'!M2:M2386,ROW(LOOKUP(CONCATENATE($A42,AA$1,"0--"),'RawData_Aussois - Results Ausso'!B2:B2386)))</f>
        <v>0.5617760000000001</v>
      </c>
      <c r="AB42" t="s" s="19">
        <f>INDEX('RawData_Aussois - Results Ausso'!H2:H2386,ROW(LOOKUP(CONCATENATE($A42,AA$1,"0--"),'RawData_Aussois - Results Ausso'!B2:B2386)))</f>
        <v>80</v>
      </c>
      <c r="AC42" s="25">
        <f>INDEX('RawData_Aussois - Results Ausso'!M2:M2386,ROW(LOOKUP(CONCATENATE($A42,AC$1,"0--"),'RawData_Aussois - Results Ausso'!B2:B2386)))</f>
        <v>0.252992</v>
      </c>
      <c r="AD42" t="s" s="19">
        <f>INDEX('RawData_Aussois - Results Ausso'!H2:H2386,ROW(LOOKUP(CONCATENATE($A42,AC$1,"0--"),'RawData_Aussois - Results Ausso'!B2:B2386)))</f>
        <v>80</v>
      </c>
      <c r="AE42" s="25">
        <v>1800</v>
      </c>
      <c r="AF42" t="s" s="68">
        <v>63</v>
      </c>
      <c r="AG42" t="s" s="69">
        <f>LOOKUP("NO_NASH_EQ_FOUND",E42:W42)</f>
        <v>80</v>
      </c>
      <c r="AH42" t="s" s="70">
        <f>CONCATENATE(INDEX(D$1:V$1,MATCH(AI42,D42:V42)),INDEX(D$2:V$2,MATCH(AI42,D42:V42)))</f>
        <v>3574</v>
      </c>
      <c r="AI42" s="71">
        <f>MIN(F42:V42,D42)</f>
        <v>0.133639</v>
      </c>
      <c r="AJ42" s="72">
        <f>AI42/MAX(F42:V42,D42)</f>
        <v>0.565093661465601</v>
      </c>
    </row>
    <row r="43" ht="20.05" customHeight="1">
      <c r="A43" s="64">
        <v>41</v>
      </c>
      <c r="B43" s="65">
        <f>INDEX('RawData_Aussois - Results Ausso'!D2:D2386,ROW(LOOKUP(CONCATENATE($A43,D$1,"1--"),'RawData_Aussois - Results Ausso'!B2:B2386)))</f>
        <v>3</v>
      </c>
      <c r="C43" t="s" s="19">
        <f>INDEX('RawData_Aussois - Results Ausso'!E2:E2386,ROW(LOOKUP(CONCATENATE($A43,D$1,"1--"),'RawData_Aussois - Results Ausso'!B2:B2386)))</f>
        <v>65</v>
      </c>
      <c r="D43" s="25">
        <f>INDEX('RawData_Aussois - Results Ausso'!M2:M2386,ROW(LOOKUP(CONCATENATE($A43,D$1,"0--"),'RawData_Aussois - Results Ausso'!B2:B2386)))</f>
        <v>0.0754264</v>
      </c>
      <c r="E43" t="s" s="19">
        <f>INDEX('RawData_Aussois - Results Ausso'!H2:H2386,ROW(LOOKUP(CONCATENATE($A43,D$1,"0--"),'RawData_Aussois - Results Ausso'!B2:B2386)))</f>
        <v>33</v>
      </c>
      <c r="F43" s="25">
        <f>INDEX('RawData_Aussois - Results Ausso'!M2:M2386,ROW(LOOKUP(CONCATENATE($A43,"innerApproximation","0",F$1,F$2),'RawData_Aussois - Results Ausso'!B2:B2386)))</f>
        <v>0.214789</v>
      </c>
      <c r="G43" t="s" s="19">
        <f>INDEX('RawData_Aussois - Results Ausso'!$H2:$H2386,ROW(LOOKUP(CONCATENATE($A43,"innerApproximation","0",$F$1,F$2),'RawData_Aussois - Results Ausso'!B2:B2386)))</f>
        <v>33</v>
      </c>
      <c r="H43" s="66">
        <f>INDEX('RawData_Aussois - Results Ausso'!$M2:$M2386,ROW(LOOKUP(CONCATENATE($A43,"innerApproximation","0",$F$1,H$2),'RawData_Aussois - Results Ausso'!B2:B2386)))</f>
        <v>0.135962</v>
      </c>
      <c r="I43" t="s" s="67">
        <f>INDEX('RawData_Aussois - Results Ausso'!$H2:$H2386,ROW(LOOKUP(CONCATENATE($A43,"innerApproximation","0",$F$1,H$2),'RawData_Aussois - Results Ausso'!B2:B2386)))</f>
        <v>33</v>
      </c>
      <c r="J43" s="25">
        <f>INDEX('RawData_Aussois - Results Ausso'!$M2:$M2386,ROW(LOOKUP(CONCATENATE($A43,"innerApproximation","0",$F$1,J$2),'RawData_Aussois - Results Ausso'!B2:B2386)))</f>
        <v>0.084942</v>
      </c>
      <c r="K43" t="s" s="19">
        <f>INDEX('RawData_Aussois - Results Ausso'!$H2:$H2386,ROW(LOOKUP(CONCATENATE($A43,"innerApproximation","0",$F$1,J$2),'RawData_Aussois - Results Ausso'!B2:B2386)))</f>
        <v>33</v>
      </c>
      <c r="L43" s="25">
        <f>INDEX('RawData_Aussois - Results Ausso'!$M2:$M2386,ROW(LOOKUP(CONCATENATE($A43,"innerApproximation","0",$L$1,L$2),'RawData_Aussois - Results Ausso'!B2:B2386)))</f>
        <v>0.215114</v>
      </c>
      <c r="M43" t="s" s="19">
        <f>INDEX('RawData_Aussois - Results Ausso'!$H2:$H2386,ROW(LOOKUP(CONCATENATE($A43,"innerApproximation","0",$L$1,L$2),'RawData_Aussois - Results Ausso'!B2:B2386)))</f>
        <v>33</v>
      </c>
      <c r="N43" s="25">
        <f>INDEX('RawData_Aussois - Results Ausso'!$M2:$M2386,ROW(LOOKUP(CONCATENATE($A43,"innerApproximation","0",$L$1,N$2),'RawData_Aussois - Results Ausso'!B2:B2386)))</f>
        <v>0.13547</v>
      </c>
      <c r="O43" t="s" s="19">
        <f>INDEX('RawData_Aussois - Results Ausso'!$H2:$H2386,ROW(LOOKUP(CONCATENATE($A43,"innerApproximation","0",$L$1,N$2),'RawData_Aussois - Results Ausso'!B2:B2386)))</f>
        <v>33</v>
      </c>
      <c r="P43" s="25">
        <f>INDEX('RawData_Aussois - Results Ausso'!$M2:$M2386,ROW(LOOKUP(CONCATENATE($A43,"innerApproximation","0",$L$1,P$2),'RawData_Aussois - Results Ausso'!B2:B2386)))</f>
        <v>0.0851857</v>
      </c>
      <c r="Q43" t="s" s="19">
        <f>INDEX('RawData_Aussois - Results Ausso'!$H2:$H2386,ROW(LOOKUP(CONCATENATE($A43,"innerApproximation","0",$L$1,P$2),'RawData_Aussois - Results Ausso'!B2:B2386)))</f>
        <v>33</v>
      </c>
      <c r="R43" s="25">
        <f>INDEX('RawData_Aussois - Results Ausso'!$M2:$M2386,ROW(LOOKUP(CONCATENATE($A43,"innerApproximation","0",$R$1,R$2),'RawData_Aussois - Results Ausso'!B2:B2386)))</f>
        <v>0.216192</v>
      </c>
      <c r="S43" t="s" s="19">
        <f>INDEX('RawData_Aussois - Results Ausso'!$H2:$H2386,ROW(LOOKUP(CONCATENATE($A43,"innerApproximation","0",$R$1,R$2),'RawData_Aussois - Results Ausso'!B2:B2386)))</f>
        <v>33</v>
      </c>
      <c r="T43" s="25">
        <f>INDEX('RawData_Aussois - Results Ausso'!$M2:$M2386,ROW(LOOKUP(CONCATENATE($A43,"innerApproximation","0",$R$1,T$2),'RawData_Aussois - Results Ausso'!B2:B2386)))</f>
        <v>0.135945</v>
      </c>
      <c r="U43" t="s" s="19">
        <f>INDEX('RawData_Aussois - Results Ausso'!$H2:$H2386,ROW(LOOKUP(CONCATENATE($A43,"innerApproximation","0",$T$1,T$2),'RawData_Aussois - Results Ausso'!B2:B2386)))</f>
        <v>33</v>
      </c>
      <c r="V43" s="25">
        <f>INDEX('RawData_Aussois - Results Ausso'!$M2:$M2386,ROW(LOOKUP(CONCATENATE($A43,"innerApproximation","0",$R$1,V$2),'RawData_Aussois - Results Ausso'!B2:B2386)))</f>
        <v>0.0851123</v>
      </c>
      <c r="W43" t="s" s="19">
        <f>INDEX('RawData_Aussois - Results Ausso'!$H2:$H2386,ROW(LOOKUP(CONCATENATE($A43,"innerApproximation","0",$V$1,V$2),'RawData_Aussois - Results Ausso'!B2:B2386)))</f>
        <v>33</v>
      </c>
      <c r="X43" s="25">
        <f>INDEX('RawData_Aussois - Results Ausso'!M2:M2386,ROW(LOOKUP(CONCATENATE($A43,X$1,"0--"),'RawData_Aussois - Results Ausso'!B2:B2386)))</f>
        <v>19.6753</v>
      </c>
      <c r="Y43" t="s" s="19">
        <f>INDEX('RawData_Aussois - Results Ausso'!H2:H2386,ROW(LOOKUP(CONCATENATE($A43,X$1,"0--"),'RawData_Aussois - Results Ausso'!B2:B2386)))</f>
        <v>80</v>
      </c>
      <c r="Z43" s="25">
        <f>1-(X43-D43)/D43</f>
        <v>-258.854289744705</v>
      </c>
      <c r="AA43" s="25">
        <f>INDEX('RawData_Aussois - Results Ausso'!M2:M2386,ROW(LOOKUP(CONCATENATE($A43,AA$1,"0--"),'RawData_Aussois - Results Ausso'!B2:B2386)))</f>
        <v>16.8663</v>
      </c>
      <c r="AB43" t="s" s="19">
        <f>INDEX('RawData_Aussois - Results Ausso'!H2:H2386,ROW(LOOKUP(CONCATENATE($A43,AA$1,"0--"),'RawData_Aussois - Results Ausso'!B2:B2386)))</f>
        <v>80</v>
      </c>
      <c r="AC43" s="25">
        <f>INDEX('RawData_Aussois - Results Ausso'!M2:M2386,ROW(LOOKUP(CONCATENATE($A43,AC$1,"0--"),'RawData_Aussois - Results Ausso'!B2:B2386)))</f>
        <v>15.6703</v>
      </c>
      <c r="AD43" t="s" s="19">
        <f>INDEX('RawData_Aussois - Results Ausso'!H2:H2386,ROW(LOOKUP(CONCATENATE($A43,AC$1,"0--"),'RawData_Aussois - Results Ausso'!B2:B2386)))</f>
        <v>80</v>
      </c>
      <c r="AE43" s="25">
        <v>1800</v>
      </c>
      <c r="AF43" t="s" s="68">
        <v>63</v>
      </c>
      <c r="AG43" t="s" s="69">
        <f>LOOKUP("NO_NASH_EQ_FOUND",E43:W43)</f>
        <v>33</v>
      </c>
      <c r="AH43" t="s" s="70">
        <f>CONCATENATE(INDEX(D$1:V$1,MATCH(AI43,D43:V43)),INDEX(D$2:V$2,MATCH(AI43,D43:V43)))</f>
        <v>3574</v>
      </c>
      <c r="AI43" s="71">
        <f>MIN(F43:V43,D43)</f>
        <v>0.0754264</v>
      </c>
      <c r="AJ43" s="72">
        <f>AI43/MAX(F43:V43,D43)</f>
        <v>0.348886175251628</v>
      </c>
    </row>
    <row r="44" ht="20.05" customHeight="1">
      <c r="A44" s="64">
        <v>42</v>
      </c>
      <c r="B44" s="65">
        <f>INDEX('RawData_Aussois - Results Ausso'!D2:D2386,ROW(LOOKUP(CONCATENATE($A44,D$1,"1--"),'RawData_Aussois - Results Ausso'!B2:B2386)))</f>
        <v>3</v>
      </c>
      <c r="C44" t="s" s="19">
        <f>INDEX('RawData_Aussois - Results Ausso'!E2:E2386,ROW(LOOKUP(CONCATENATE($A44,D$1,"1--"),'RawData_Aussois - Results Ausso'!B2:B2386)))</f>
        <v>53</v>
      </c>
      <c r="D44" s="25">
        <f>INDEX('RawData_Aussois - Results Ausso'!M2:M2386,ROW(LOOKUP(CONCATENATE($A44,D$1,"0--"),'RawData_Aussois - Results Ausso'!B2:B2386)))</f>
        <v>0.0297186</v>
      </c>
      <c r="E44" t="s" s="19">
        <f>INDEX('RawData_Aussois - Results Ausso'!H2:H2386,ROW(LOOKUP(CONCATENATE($A44,D$1,"0--"),'RawData_Aussois - Results Ausso'!B2:B2386)))</f>
        <v>33</v>
      </c>
      <c r="F44" s="25">
        <f>INDEX('RawData_Aussois - Results Ausso'!M2:M2386,ROW(LOOKUP(CONCATENATE($A44,"innerApproximation","0",F$1,F$2),'RawData_Aussois - Results Ausso'!B2:B2386)))</f>
        <v>0.0386607</v>
      </c>
      <c r="G44" t="s" s="19">
        <f>INDEX('RawData_Aussois - Results Ausso'!$H2:$H2386,ROW(LOOKUP(CONCATENATE($A44,"innerApproximation","0",$F$1,F$2),'RawData_Aussois - Results Ausso'!B2:B2386)))</f>
        <v>33</v>
      </c>
      <c r="H44" s="66">
        <f>INDEX('RawData_Aussois - Results Ausso'!$M2:$M2386,ROW(LOOKUP(CONCATENATE($A44,"innerApproximation","0",$F$1,H$2),'RawData_Aussois - Results Ausso'!B2:B2386)))</f>
        <v>0.0376362</v>
      </c>
      <c r="I44" t="s" s="67">
        <f>INDEX('RawData_Aussois - Results Ausso'!$H2:$H2386,ROW(LOOKUP(CONCATENATE($A44,"innerApproximation","0",$F$1,H$2),'RawData_Aussois - Results Ausso'!B2:B2386)))</f>
        <v>33</v>
      </c>
      <c r="J44" s="25">
        <f>INDEX('RawData_Aussois - Results Ausso'!$M2:$M2386,ROW(LOOKUP(CONCATENATE($A44,"innerApproximation","0",$F$1,J$2),'RawData_Aussois - Results Ausso'!B2:B2386)))</f>
        <v>0.0381142</v>
      </c>
      <c r="K44" t="s" s="19">
        <f>INDEX('RawData_Aussois - Results Ausso'!$H2:$H2386,ROW(LOOKUP(CONCATENATE($A44,"innerApproximation","0",$F$1,J$2),'RawData_Aussois - Results Ausso'!B2:B2386)))</f>
        <v>33</v>
      </c>
      <c r="L44" s="25">
        <f>INDEX('RawData_Aussois - Results Ausso'!$M2:$M2386,ROW(LOOKUP(CONCATENATE($A44,"innerApproximation","0",$L$1,L$2),'RawData_Aussois - Results Ausso'!B2:B2386)))</f>
        <v>0.0389414</v>
      </c>
      <c r="M44" t="s" s="19">
        <f>INDEX('RawData_Aussois - Results Ausso'!$H2:$H2386,ROW(LOOKUP(CONCATENATE($A44,"innerApproximation","0",$L$1,L$2),'RawData_Aussois - Results Ausso'!B2:B2386)))</f>
        <v>33</v>
      </c>
      <c r="N44" s="25">
        <f>INDEX('RawData_Aussois - Results Ausso'!$M2:$M2386,ROW(LOOKUP(CONCATENATE($A44,"innerApproximation","0",$L$1,N$2),'RawData_Aussois - Results Ausso'!B2:B2386)))</f>
        <v>0.0384676</v>
      </c>
      <c r="O44" t="s" s="19">
        <f>INDEX('RawData_Aussois - Results Ausso'!$H2:$H2386,ROW(LOOKUP(CONCATENATE($A44,"innerApproximation","0",$L$1,N$2),'RawData_Aussois - Results Ausso'!B2:B2386)))</f>
        <v>33</v>
      </c>
      <c r="P44" s="25">
        <f>INDEX('RawData_Aussois - Results Ausso'!$M2:$M2386,ROW(LOOKUP(CONCATENATE($A44,"innerApproximation","0",$L$1,P$2),'RawData_Aussois - Results Ausso'!B2:B2386)))</f>
        <v>0.0377579</v>
      </c>
      <c r="Q44" t="s" s="19">
        <f>INDEX('RawData_Aussois - Results Ausso'!$H2:$H2386,ROW(LOOKUP(CONCATENATE($A44,"innerApproximation","0",$L$1,P$2),'RawData_Aussois - Results Ausso'!B2:B2386)))</f>
        <v>33</v>
      </c>
      <c r="R44" s="25">
        <f>INDEX('RawData_Aussois - Results Ausso'!$M2:$M2386,ROW(LOOKUP(CONCATENATE($A44,"innerApproximation","0",$R$1,R$2),'RawData_Aussois - Results Ausso'!B2:B2386)))</f>
        <v>0.0389213</v>
      </c>
      <c r="S44" t="s" s="19">
        <f>INDEX('RawData_Aussois - Results Ausso'!$H2:$H2386,ROW(LOOKUP(CONCATENATE($A44,"innerApproximation","0",$R$1,R$2),'RawData_Aussois - Results Ausso'!B2:B2386)))</f>
        <v>33</v>
      </c>
      <c r="T44" s="25">
        <f>INDEX('RawData_Aussois - Results Ausso'!$M2:$M2386,ROW(LOOKUP(CONCATENATE($A44,"innerApproximation","0",$R$1,T$2),'RawData_Aussois - Results Ausso'!B2:B2386)))</f>
        <v>0.037955</v>
      </c>
      <c r="U44" t="s" s="19">
        <f>INDEX('RawData_Aussois - Results Ausso'!$H2:$H2386,ROW(LOOKUP(CONCATENATE($A44,"innerApproximation","0",$T$1,T$2),'RawData_Aussois - Results Ausso'!B2:B2386)))</f>
        <v>33</v>
      </c>
      <c r="V44" s="25">
        <f>INDEX('RawData_Aussois - Results Ausso'!$M2:$M2386,ROW(LOOKUP(CONCATENATE($A44,"innerApproximation","0",$R$1,V$2),'RawData_Aussois - Results Ausso'!B2:B2386)))</f>
        <v>0.0383283</v>
      </c>
      <c r="W44" t="s" s="19">
        <f>INDEX('RawData_Aussois - Results Ausso'!$H2:$H2386,ROW(LOOKUP(CONCATENATE($A44,"innerApproximation","0",$V$1,V$2),'RawData_Aussois - Results Ausso'!B2:B2386)))</f>
        <v>33</v>
      </c>
      <c r="X44" s="25">
        <f>INDEX('RawData_Aussois - Results Ausso'!M2:M2386,ROW(LOOKUP(CONCATENATE($A44,X$1,"0--"),'RawData_Aussois - Results Ausso'!B2:B2386)))</f>
        <v>0.552782</v>
      </c>
      <c r="Y44" t="s" s="19">
        <f>INDEX('RawData_Aussois - Results Ausso'!H2:H2386,ROW(LOOKUP(CONCATENATE($A44,X$1,"0--"),'RawData_Aussois - Results Ausso'!B2:B2386)))</f>
        <v>33</v>
      </c>
      <c r="Z44" s="25">
        <f>1-(X44-D44)/D44</f>
        <v>-16.6005397293278</v>
      </c>
      <c r="AA44" s="25">
        <f>INDEX('RawData_Aussois - Results Ausso'!M2:M2386,ROW(LOOKUP(CONCATENATE($A44,AA$1,"0--"),'RawData_Aussois - Results Ausso'!B2:B2386)))</f>
        <v>0.36604</v>
      </c>
      <c r="AB44" t="s" s="19">
        <f>INDEX('RawData_Aussois - Results Ausso'!H2:H2386,ROW(LOOKUP(CONCATENATE($A44,AA$1,"0--"),'RawData_Aussois - Results Ausso'!B2:B2386)))</f>
        <v>33</v>
      </c>
      <c r="AC44" s="25">
        <f>INDEX('RawData_Aussois - Results Ausso'!M2:M2386,ROW(LOOKUP(CONCATENATE($A44,AC$1,"0--"),'RawData_Aussois - Results Ausso'!B2:B2386)))</f>
        <v>0.348668</v>
      </c>
      <c r="AD44" t="s" s="19">
        <f>INDEX('RawData_Aussois - Results Ausso'!H2:H2386,ROW(LOOKUP(CONCATENATE($A44,AC$1,"0--"),'RawData_Aussois - Results Ausso'!B2:B2386)))</f>
        <v>33</v>
      </c>
      <c r="AE44" s="25">
        <v>1800</v>
      </c>
      <c r="AF44" t="s" s="68">
        <v>63</v>
      </c>
      <c r="AG44" t="s" s="69">
        <f>LOOKUP("NO_NASH_EQ_FOUND",E44:W44)</f>
        <v>33</v>
      </c>
      <c r="AH44" t="s" s="70">
        <f>CONCATENATE(INDEX(D$1:V$1,MATCH(AI44,D44:V44)),INDEX(D$2:V$2,MATCH(AI44,D44:V44)))</f>
        <v>3574</v>
      </c>
      <c r="AI44" s="71">
        <f>MIN(F44:V44,D44)</f>
        <v>0.0297186</v>
      </c>
      <c r="AJ44" s="72">
        <f>AI44/MAX(F44:V44,D44)</f>
        <v>0.763162084568095</v>
      </c>
    </row>
    <row r="45" ht="20.05" customHeight="1">
      <c r="A45" s="64">
        <v>43</v>
      </c>
      <c r="B45" s="65">
        <f>INDEX('RawData_Aussois - Results Ausso'!D2:D2386,ROW(LOOKUP(CONCATENATE($A45,D$1,"1--"),'RawData_Aussois - Results Ausso'!B2:B2386)))</f>
        <v>3</v>
      </c>
      <c r="C45" t="s" s="19">
        <f>INDEX('RawData_Aussois - Results Ausso'!E2:E2386,ROW(LOOKUP(CONCATENATE($A45,D$1,"1--"),'RawData_Aussois - Results Ausso'!B2:B2386)))</f>
        <v>380</v>
      </c>
      <c r="D45" s="25">
        <f>INDEX('RawData_Aussois - Results Ausso'!M2:M2386,ROW(LOOKUP(CONCATENATE($A45,D$1,"0--"),'RawData_Aussois - Results Ausso'!B2:B2386)))</f>
        <v>1.0218</v>
      </c>
      <c r="E45" t="s" s="19">
        <f>INDEX('RawData_Aussois - Results Ausso'!H2:H2386,ROW(LOOKUP(CONCATENATE($A45,D$1,"0--"),'RawData_Aussois - Results Ausso'!B2:B2386)))</f>
        <v>80</v>
      </c>
      <c r="F45" s="25">
        <f>INDEX('RawData_Aussois - Results Ausso'!M2:M2386,ROW(LOOKUP(CONCATENATE($A45,"innerApproximation","0",F$1,F$2),'RawData_Aussois - Results Ausso'!B2:B2386)))</f>
        <v>0.100256</v>
      </c>
      <c r="G45" t="s" s="19">
        <f>INDEX('RawData_Aussois - Results Ausso'!$H2:$H2386,ROW(LOOKUP(CONCATENATE($A45,"innerApproximation","0",$F$1,F$2),'RawData_Aussois - Results Ausso'!B2:B2386)))</f>
        <v>80</v>
      </c>
      <c r="H45" s="66">
        <f>INDEX('RawData_Aussois - Results Ausso'!$M2:$M2386,ROW(LOOKUP(CONCATENATE($A45,"innerApproximation","0",$F$1,H$2),'RawData_Aussois - Results Ausso'!B2:B2386)))</f>
        <v>0.101347</v>
      </c>
      <c r="I45" t="s" s="67">
        <f>INDEX('RawData_Aussois - Results Ausso'!$H2:$H2386,ROW(LOOKUP(CONCATENATE($A45,"innerApproximation","0",$F$1,H$2),'RawData_Aussois - Results Ausso'!B2:B2386)))</f>
        <v>80</v>
      </c>
      <c r="J45" s="25">
        <f>INDEX('RawData_Aussois - Results Ausso'!$M2:$M2386,ROW(LOOKUP(CONCATENATE($A45,"innerApproximation","0",$F$1,J$2),'RawData_Aussois - Results Ausso'!B2:B2386)))</f>
        <v>0.101421</v>
      </c>
      <c r="K45" t="s" s="19">
        <f>INDEX('RawData_Aussois - Results Ausso'!$H2:$H2386,ROW(LOOKUP(CONCATENATE($A45,"innerApproximation","0",$F$1,J$2),'RawData_Aussois - Results Ausso'!B2:B2386)))</f>
        <v>80</v>
      </c>
      <c r="L45" s="25">
        <f>INDEX('RawData_Aussois - Results Ausso'!$M2:$M2386,ROW(LOOKUP(CONCATENATE($A45,"innerApproximation","0",$L$1,L$2),'RawData_Aussois - Results Ausso'!B2:B2386)))</f>
        <v>0.100164</v>
      </c>
      <c r="M45" t="s" s="19">
        <f>INDEX('RawData_Aussois - Results Ausso'!$H2:$H2386,ROW(LOOKUP(CONCATENATE($A45,"innerApproximation","0",$L$1,L$2),'RawData_Aussois - Results Ausso'!B2:B2386)))</f>
        <v>80</v>
      </c>
      <c r="N45" s="25">
        <f>INDEX('RawData_Aussois - Results Ausso'!$M2:$M2386,ROW(LOOKUP(CONCATENATE($A45,"innerApproximation","0",$L$1,N$2),'RawData_Aussois - Results Ausso'!B2:B2386)))</f>
        <v>0.100664</v>
      </c>
      <c r="O45" t="s" s="19">
        <f>INDEX('RawData_Aussois - Results Ausso'!$H2:$H2386,ROW(LOOKUP(CONCATENATE($A45,"innerApproximation","0",$L$1,N$2),'RawData_Aussois - Results Ausso'!B2:B2386)))</f>
        <v>80</v>
      </c>
      <c r="P45" s="25">
        <f>INDEX('RawData_Aussois - Results Ausso'!$M2:$M2386,ROW(LOOKUP(CONCATENATE($A45,"innerApproximation","0",$L$1,P$2),'RawData_Aussois - Results Ausso'!B2:B2386)))</f>
        <v>0.10139</v>
      </c>
      <c r="Q45" t="s" s="19">
        <f>INDEX('RawData_Aussois - Results Ausso'!$H2:$H2386,ROW(LOOKUP(CONCATENATE($A45,"innerApproximation","0",$L$1,P$2),'RawData_Aussois - Results Ausso'!B2:B2386)))</f>
        <v>80</v>
      </c>
      <c r="R45" s="25">
        <f>INDEX('RawData_Aussois - Results Ausso'!$M2:$M2386,ROW(LOOKUP(CONCATENATE($A45,"innerApproximation","0",$R$1,R$2),'RawData_Aussois - Results Ausso'!B2:B2386)))</f>
        <v>0.0998714</v>
      </c>
      <c r="S45" t="s" s="19">
        <f>INDEX('RawData_Aussois - Results Ausso'!$H2:$H2386,ROW(LOOKUP(CONCATENATE($A45,"innerApproximation","0",$R$1,R$2),'RawData_Aussois - Results Ausso'!B2:B2386)))</f>
        <v>80</v>
      </c>
      <c r="T45" s="25">
        <f>INDEX('RawData_Aussois - Results Ausso'!$M2:$M2386,ROW(LOOKUP(CONCATENATE($A45,"innerApproximation","0",$R$1,T$2),'RawData_Aussois - Results Ausso'!B2:B2386)))</f>
        <v>0.102293</v>
      </c>
      <c r="U45" t="s" s="19">
        <f>INDEX('RawData_Aussois - Results Ausso'!$H2:$H2386,ROW(LOOKUP(CONCATENATE($A45,"innerApproximation","0",$T$1,T$2),'RawData_Aussois - Results Ausso'!B2:B2386)))</f>
        <v>80</v>
      </c>
      <c r="V45" s="25">
        <f>INDEX('RawData_Aussois - Results Ausso'!$M2:$M2386,ROW(LOOKUP(CONCATENATE($A45,"innerApproximation","0",$R$1,V$2),'RawData_Aussois - Results Ausso'!B2:B2386)))</f>
        <v>0.10016</v>
      </c>
      <c r="W45" t="s" s="19">
        <f>INDEX('RawData_Aussois - Results Ausso'!$H2:$H2386,ROW(LOOKUP(CONCATENATE($A45,"innerApproximation","0",$V$1,V$2),'RawData_Aussois - Results Ausso'!B2:B2386)))</f>
        <v>80</v>
      </c>
      <c r="X45" s="25">
        <f>INDEX('RawData_Aussois - Results Ausso'!M2:M2386,ROW(LOOKUP(CONCATENATE($A45,X$1,"0--"),'RawData_Aussois - Results Ausso'!B2:B2386)))</f>
        <v>1800.74</v>
      </c>
      <c r="Y45" t="s" s="19">
        <f>INDEX('RawData_Aussois - Results Ausso'!H2:H2386,ROW(LOOKUP(CONCATENATE($A45,X$1,"0--"),'RawData_Aussois - Results Ausso'!B2:B2386)))</f>
        <v>63</v>
      </c>
      <c r="Z45" s="25">
        <f>1-(X45-D45)/D45</f>
        <v>-1760.3213936191</v>
      </c>
      <c r="AA45" s="25">
        <f>INDEX('RawData_Aussois - Results Ausso'!M2:M2386,ROW(LOOKUP(CONCATENATE($A45,AA$1,"0--"),'RawData_Aussois - Results Ausso'!B2:B2386)))</f>
        <v>1800.09</v>
      </c>
      <c r="AB45" t="s" s="19">
        <f>INDEX('RawData_Aussois - Results Ausso'!H2:H2386,ROW(LOOKUP(CONCATENATE($A45,AA$1,"0--"),'RawData_Aussois - Results Ausso'!B2:B2386)))</f>
        <v>63</v>
      </c>
      <c r="AC45" s="25">
        <f>INDEX('RawData_Aussois - Results Ausso'!M2:M2386,ROW(LOOKUP(CONCATENATE($A45,AC$1,"0--"),'RawData_Aussois - Results Ausso'!B2:B2386)))</f>
        <v>1800.11</v>
      </c>
      <c r="AD45" t="s" s="19">
        <f>INDEX('RawData_Aussois - Results Ausso'!H2:H2386,ROW(LOOKUP(CONCATENATE($A45,AC$1,"0--"),'RawData_Aussois - Results Ausso'!B2:B2386)))</f>
        <v>63</v>
      </c>
      <c r="AE45" s="25">
        <v>8.48351311683655</v>
      </c>
      <c r="AF45" t="s" s="68">
        <v>80</v>
      </c>
      <c r="AG45" t="s" s="69">
        <f>LOOKUP("NO_NASH_EQ_FOUND",E45:W45)</f>
        <v>80</v>
      </c>
      <c r="AH45" t="s" s="70">
        <f>CONCATENATE(INDEX(D$1:V$1,MATCH(AI45,D45:V45)),INDEX(D$2:V$2,MATCH(AI45,D45:V45)))</f>
        <v>3576</v>
      </c>
      <c r="AI45" s="71">
        <f>MIN(F45:V45,D45)</f>
        <v>0.0998714</v>
      </c>
      <c r="AJ45" s="72">
        <f>AI45/MAX(F45:V45,D45)</f>
        <v>0.0977406537482873</v>
      </c>
    </row>
    <row r="46" ht="20.05" customHeight="1">
      <c r="A46" s="64">
        <v>44</v>
      </c>
      <c r="B46" s="65">
        <f>INDEX('RawData_Aussois - Results Ausso'!D2:D2386,ROW(LOOKUP(CONCATENATE($A46,D$1,"1--"),'RawData_Aussois - Results Ausso'!B2:B2386)))</f>
        <v>3</v>
      </c>
      <c r="C46" t="s" s="19">
        <f>INDEX('RawData_Aussois - Results Ausso'!E2:E2386,ROW(LOOKUP(CONCATENATE($A46,D$1,"1--"),'RawData_Aussois - Results Ausso'!B2:B2386)))</f>
        <v>222</v>
      </c>
      <c r="D46" s="25">
        <f>INDEX('RawData_Aussois - Results Ausso'!M2:M2386,ROW(LOOKUP(CONCATENATE($A46,D$1,"0--"),'RawData_Aussois - Results Ausso'!B2:B2386)))</f>
        <v>0.104043</v>
      </c>
      <c r="E46" t="s" s="19">
        <f>INDEX('RawData_Aussois - Results Ausso'!H2:H2386,ROW(LOOKUP(CONCATENATE($A46,D$1,"0--"),'RawData_Aussois - Results Ausso'!B2:B2386)))</f>
        <v>80</v>
      </c>
      <c r="F46" s="25">
        <f>INDEX('RawData_Aussois - Results Ausso'!M2:M2386,ROW(LOOKUP(CONCATENATE($A46,"innerApproximation","0",F$1,F$2),'RawData_Aussois - Results Ausso'!B2:B2386)))</f>
        <v>0.418925</v>
      </c>
      <c r="G46" t="s" s="19">
        <f>INDEX('RawData_Aussois - Results Ausso'!$H2:$H2386,ROW(LOOKUP(CONCATENATE($A46,"innerApproximation","0",$F$1,F$2),'RawData_Aussois - Results Ausso'!B2:B2386)))</f>
        <v>80</v>
      </c>
      <c r="H46" s="66">
        <f>INDEX('RawData_Aussois - Results Ausso'!$M2:$M2386,ROW(LOOKUP(CONCATENATE($A46,"innerApproximation","0",$F$1,H$2),'RawData_Aussois - Results Ausso'!B2:B2386)))</f>
        <v>0.180811</v>
      </c>
      <c r="I46" t="s" s="67">
        <f>INDEX('RawData_Aussois - Results Ausso'!$H2:$H2386,ROW(LOOKUP(CONCATENATE($A46,"innerApproximation","0",$F$1,H$2),'RawData_Aussois - Results Ausso'!B2:B2386)))</f>
        <v>80</v>
      </c>
      <c r="J46" s="25">
        <f>INDEX('RawData_Aussois - Results Ausso'!$M2:$M2386,ROW(LOOKUP(CONCATENATE($A46,"innerApproximation","0",$F$1,J$2),'RawData_Aussois - Results Ausso'!B2:B2386)))</f>
        <v>0.19565</v>
      </c>
      <c r="K46" t="s" s="19">
        <f>INDEX('RawData_Aussois - Results Ausso'!$H2:$H2386,ROW(LOOKUP(CONCATENATE($A46,"innerApproximation","0",$F$1,J$2),'RawData_Aussois - Results Ausso'!B2:B2386)))</f>
        <v>80</v>
      </c>
      <c r="L46" s="25">
        <f>INDEX('RawData_Aussois - Results Ausso'!$M2:$M2386,ROW(LOOKUP(CONCATENATE($A46,"innerApproximation","0",$L$1,L$2),'RawData_Aussois - Results Ausso'!B2:B2386)))</f>
        <v>0.421602</v>
      </c>
      <c r="M46" t="s" s="19">
        <f>INDEX('RawData_Aussois - Results Ausso'!$H2:$H2386,ROW(LOOKUP(CONCATENATE($A46,"innerApproximation","0",$L$1,L$2),'RawData_Aussois - Results Ausso'!B2:B2386)))</f>
        <v>80</v>
      </c>
      <c r="N46" s="25">
        <f>INDEX('RawData_Aussois - Results Ausso'!$M2:$M2386,ROW(LOOKUP(CONCATENATE($A46,"innerApproximation","0",$L$1,N$2),'RawData_Aussois - Results Ausso'!B2:B2386)))</f>
        <v>0.181947</v>
      </c>
      <c r="O46" t="s" s="19">
        <f>INDEX('RawData_Aussois - Results Ausso'!$H2:$H2386,ROW(LOOKUP(CONCATENATE($A46,"innerApproximation","0",$L$1,N$2),'RawData_Aussois - Results Ausso'!B2:B2386)))</f>
        <v>80</v>
      </c>
      <c r="P46" s="25">
        <f>INDEX('RawData_Aussois - Results Ausso'!$M2:$M2386,ROW(LOOKUP(CONCATENATE($A46,"innerApproximation","0",$L$1,P$2),'RawData_Aussois - Results Ausso'!B2:B2386)))</f>
        <v>0.195033</v>
      </c>
      <c r="Q46" t="s" s="19">
        <f>INDEX('RawData_Aussois - Results Ausso'!$H2:$H2386,ROW(LOOKUP(CONCATENATE($A46,"innerApproximation","0",$L$1,P$2),'RawData_Aussois - Results Ausso'!B2:B2386)))</f>
        <v>80</v>
      </c>
      <c r="R46" s="25">
        <f>INDEX('RawData_Aussois - Results Ausso'!$M2:$M2386,ROW(LOOKUP(CONCATENATE($A46,"innerApproximation","0",$R$1,R$2),'RawData_Aussois - Results Ausso'!B2:B2386)))</f>
        <v>0.423575</v>
      </c>
      <c r="S46" t="s" s="19">
        <f>INDEX('RawData_Aussois - Results Ausso'!$H2:$H2386,ROW(LOOKUP(CONCATENATE($A46,"innerApproximation","0",$R$1,R$2),'RawData_Aussois - Results Ausso'!B2:B2386)))</f>
        <v>80</v>
      </c>
      <c r="T46" s="25">
        <f>INDEX('RawData_Aussois - Results Ausso'!$M2:$M2386,ROW(LOOKUP(CONCATENATE($A46,"innerApproximation","0",$R$1,T$2),'RawData_Aussois - Results Ausso'!B2:B2386)))</f>
        <v>0.180779</v>
      </c>
      <c r="U46" t="s" s="19">
        <f>INDEX('RawData_Aussois - Results Ausso'!$H2:$H2386,ROW(LOOKUP(CONCATENATE($A46,"innerApproximation","0",$T$1,T$2),'RawData_Aussois - Results Ausso'!B2:B2386)))</f>
        <v>80</v>
      </c>
      <c r="V46" s="25">
        <f>INDEX('RawData_Aussois - Results Ausso'!$M2:$M2386,ROW(LOOKUP(CONCATENATE($A46,"innerApproximation","0",$R$1,V$2),'RawData_Aussois - Results Ausso'!B2:B2386)))</f>
        <v>0.194954</v>
      </c>
      <c r="W46" t="s" s="19">
        <f>INDEX('RawData_Aussois - Results Ausso'!$H2:$H2386,ROW(LOOKUP(CONCATENATE($A46,"innerApproximation","0",$V$1,V$2),'RawData_Aussois - Results Ausso'!B2:B2386)))</f>
        <v>80</v>
      </c>
      <c r="X46" s="25">
        <f>INDEX('RawData_Aussois - Results Ausso'!M2:M2386,ROW(LOOKUP(CONCATENATE($A46,X$1,"0--"),'RawData_Aussois - Results Ausso'!B2:B2386)))</f>
        <v>1800.74</v>
      </c>
      <c r="Y46" t="s" s="19">
        <f>INDEX('RawData_Aussois - Results Ausso'!H2:H2386,ROW(LOOKUP(CONCATENATE($A46,X$1,"0--"),'RawData_Aussois - Results Ausso'!B2:B2386)))</f>
        <v>63</v>
      </c>
      <c r="Z46" s="25">
        <f>1-(X46-D46)/D46</f>
        <v>-17305.6516440318</v>
      </c>
      <c r="AA46" s="25">
        <f>INDEX('RawData_Aussois - Results Ausso'!M2:M2386,ROW(LOOKUP(CONCATENATE($A46,AA$1,"0--"),'RawData_Aussois - Results Ausso'!B2:B2386)))</f>
        <v>1800.57</v>
      </c>
      <c r="AB46" t="s" s="19">
        <f>INDEX('RawData_Aussois - Results Ausso'!H2:H2386,ROW(LOOKUP(CONCATENATE($A46,AA$1,"0--"),'RawData_Aussois - Results Ausso'!B2:B2386)))</f>
        <v>63</v>
      </c>
      <c r="AC46" s="25">
        <f>INDEX('RawData_Aussois - Results Ausso'!M2:M2386,ROW(LOOKUP(CONCATENATE($A46,AC$1,"0--"),'RawData_Aussois - Results Ausso'!B2:B2386)))</f>
        <v>1800.28</v>
      </c>
      <c r="AD46" t="s" s="19">
        <f>INDEX('RawData_Aussois - Results Ausso'!H2:H2386,ROW(LOOKUP(CONCATENATE($A46,AC$1,"0--"),'RawData_Aussois - Results Ausso'!B2:B2386)))</f>
        <v>63</v>
      </c>
      <c r="AE46" s="25">
        <v>936.144636154175</v>
      </c>
      <c r="AF46" t="s" s="68">
        <v>80</v>
      </c>
      <c r="AG46" t="s" s="69">
        <f>LOOKUP("NO_NASH_EQ_FOUND",E46:W46)</f>
        <v>80</v>
      </c>
      <c r="AH46" t="s" s="70">
        <f>CONCATENATE(INDEX(D$1:V$1,MATCH(AI46,D46:V46)),INDEX(D$2:V$2,MATCH(AI46,D46:V46)))</f>
        <v>3574</v>
      </c>
      <c r="AI46" s="71">
        <f>MIN(F46:V46,D46)</f>
        <v>0.104043</v>
      </c>
      <c r="AJ46" s="72">
        <f>AI46/MAX(F46:V46,D46)</f>
        <v>0.245630643923744</v>
      </c>
    </row>
    <row r="47" ht="20.05" customHeight="1">
      <c r="A47" s="64">
        <v>45</v>
      </c>
      <c r="B47" s="65">
        <f>INDEX('RawData_Aussois - Results Ausso'!D2:D2386,ROW(LOOKUP(CONCATENATE($A47,D$1,"1--"),'RawData_Aussois - Results Ausso'!B2:B2386)))</f>
        <v>3</v>
      </c>
      <c r="C47" t="s" s="19">
        <f>INDEX('RawData_Aussois - Results Ausso'!E2:E2386,ROW(LOOKUP(CONCATENATE($A47,D$1,"1--"),'RawData_Aussois - Results Ausso'!B2:B2386)))</f>
        <v>136</v>
      </c>
      <c r="D47" s="25">
        <f>INDEX('RawData_Aussois - Results Ausso'!M2:M2386,ROW(LOOKUP(CONCATENATE($A47,D$1,"0--"),'RawData_Aussois - Results Ausso'!B2:B2386)))</f>
        <v>0.0528255</v>
      </c>
      <c r="E47" t="s" s="19">
        <f>INDEX('RawData_Aussois - Results Ausso'!H2:H2386,ROW(LOOKUP(CONCATENATE($A47,D$1,"0--"),'RawData_Aussois - Results Ausso'!B2:B2386)))</f>
        <v>33</v>
      </c>
      <c r="F47" s="25">
        <f>INDEX('RawData_Aussois - Results Ausso'!M2:M2386,ROW(LOOKUP(CONCATENATE($A47,"innerApproximation","0",F$1,F$2),'RawData_Aussois - Results Ausso'!B2:B2386)))</f>
        <v>0.125293</v>
      </c>
      <c r="G47" t="s" s="19">
        <f>INDEX('RawData_Aussois - Results Ausso'!$H2:$H2386,ROW(LOOKUP(CONCATENATE($A47,"innerApproximation","0",$F$1,F$2),'RawData_Aussois - Results Ausso'!B2:B2386)))</f>
        <v>33</v>
      </c>
      <c r="H47" s="66">
        <f>INDEX('RawData_Aussois - Results Ausso'!$M2:$M2386,ROW(LOOKUP(CONCATENATE($A47,"innerApproximation","0",$F$1,H$2),'RawData_Aussois - Results Ausso'!B2:B2386)))</f>
        <v>0.0635483</v>
      </c>
      <c r="I47" t="s" s="67">
        <f>INDEX('RawData_Aussois - Results Ausso'!$H2:$H2386,ROW(LOOKUP(CONCATENATE($A47,"innerApproximation","0",$F$1,H$2),'RawData_Aussois - Results Ausso'!B2:B2386)))</f>
        <v>33</v>
      </c>
      <c r="J47" s="25">
        <f>INDEX('RawData_Aussois - Results Ausso'!$M2:$M2386,ROW(LOOKUP(CONCATENATE($A47,"innerApproximation","0",$F$1,J$2),'RawData_Aussois - Results Ausso'!B2:B2386)))</f>
        <v>0.06348910000000001</v>
      </c>
      <c r="K47" t="s" s="19">
        <f>INDEX('RawData_Aussois - Results Ausso'!$H2:$H2386,ROW(LOOKUP(CONCATENATE($A47,"innerApproximation","0",$F$1,J$2),'RawData_Aussois - Results Ausso'!B2:B2386)))</f>
        <v>33</v>
      </c>
      <c r="L47" s="25">
        <f>INDEX('RawData_Aussois - Results Ausso'!$M2:$M2386,ROW(LOOKUP(CONCATENATE($A47,"innerApproximation","0",$L$1,L$2),'RawData_Aussois - Results Ausso'!B2:B2386)))</f>
        <v>0.126878</v>
      </c>
      <c r="M47" t="s" s="19">
        <f>INDEX('RawData_Aussois - Results Ausso'!$H2:$H2386,ROW(LOOKUP(CONCATENATE($A47,"innerApproximation","0",$L$1,L$2),'RawData_Aussois - Results Ausso'!B2:B2386)))</f>
        <v>33</v>
      </c>
      <c r="N47" s="25">
        <f>INDEX('RawData_Aussois - Results Ausso'!$M2:$M2386,ROW(LOOKUP(CONCATENATE($A47,"innerApproximation","0",$L$1,N$2),'RawData_Aussois - Results Ausso'!B2:B2386)))</f>
        <v>0.0632462</v>
      </c>
      <c r="O47" t="s" s="19">
        <f>INDEX('RawData_Aussois - Results Ausso'!$H2:$H2386,ROW(LOOKUP(CONCATENATE($A47,"innerApproximation","0",$L$1,N$2),'RawData_Aussois - Results Ausso'!B2:B2386)))</f>
        <v>33</v>
      </c>
      <c r="P47" s="25">
        <f>INDEX('RawData_Aussois - Results Ausso'!$M2:$M2386,ROW(LOOKUP(CONCATENATE($A47,"innerApproximation","0",$L$1,P$2),'RawData_Aussois - Results Ausso'!B2:B2386)))</f>
        <v>0.063153</v>
      </c>
      <c r="Q47" t="s" s="19">
        <f>INDEX('RawData_Aussois - Results Ausso'!$H2:$H2386,ROW(LOOKUP(CONCATENATE($A47,"innerApproximation","0",$L$1,P$2),'RawData_Aussois - Results Ausso'!B2:B2386)))</f>
        <v>33</v>
      </c>
      <c r="R47" s="25">
        <f>INDEX('RawData_Aussois - Results Ausso'!$M2:$M2386,ROW(LOOKUP(CONCATENATE($A47,"innerApproximation","0",$R$1,R$2),'RawData_Aussois - Results Ausso'!B2:B2386)))</f>
        <v>0.125165</v>
      </c>
      <c r="S47" t="s" s="19">
        <f>INDEX('RawData_Aussois - Results Ausso'!$H2:$H2386,ROW(LOOKUP(CONCATENATE($A47,"innerApproximation","0",$R$1,R$2),'RawData_Aussois - Results Ausso'!B2:B2386)))</f>
        <v>33</v>
      </c>
      <c r="T47" s="25">
        <f>INDEX('RawData_Aussois - Results Ausso'!$M2:$M2386,ROW(LOOKUP(CONCATENATE($A47,"innerApproximation","0",$R$1,T$2),'RawData_Aussois - Results Ausso'!B2:B2386)))</f>
        <v>0.06360059999999999</v>
      </c>
      <c r="U47" t="s" s="19">
        <f>INDEX('RawData_Aussois - Results Ausso'!$H2:$H2386,ROW(LOOKUP(CONCATENATE($A47,"innerApproximation","0",$T$1,T$2),'RawData_Aussois - Results Ausso'!B2:B2386)))</f>
        <v>33</v>
      </c>
      <c r="V47" s="25">
        <f>INDEX('RawData_Aussois - Results Ausso'!$M2:$M2386,ROW(LOOKUP(CONCATENATE($A47,"innerApproximation","0",$R$1,V$2),'RawData_Aussois - Results Ausso'!B2:B2386)))</f>
        <v>0.06354410000000001</v>
      </c>
      <c r="W47" t="s" s="19">
        <f>INDEX('RawData_Aussois - Results Ausso'!$H2:$H2386,ROW(LOOKUP(CONCATENATE($A47,"innerApproximation","0",$V$1,V$2),'RawData_Aussois - Results Ausso'!B2:B2386)))</f>
        <v>33</v>
      </c>
      <c r="X47" s="25">
        <f>INDEX('RawData_Aussois - Results Ausso'!M2:M2386,ROW(LOOKUP(CONCATENATE($A47,X$1,"0--"),'RawData_Aussois - Results Ausso'!B2:B2386)))</f>
        <v>11.9858</v>
      </c>
      <c r="Y47" t="s" s="19">
        <f>INDEX('RawData_Aussois - Results Ausso'!H2:H2386,ROW(LOOKUP(CONCATENATE($A47,X$1,"0--"),'RawData_Aussois - Results Ausso'!B2:B2386)))</f>
        <v>33</v>
      </c>
      <c r="Z47" s="25">
        <f>1-(X47-D47)/D47</f>
        <v>-224.894208289557</v>
      </c>
      <c r="AA47" s="25">
        <f>INDEX('RawData_Aussois - Results Ausso'!M2:M2386,ROW(LOOKUP(CONCATENATE($A47,AA$1,"0--"),'RawData_Aussois - Results Ausso'!B2:B2386)))</f>
        <v>5.98722</v>
      </c>
      <c r="AB47" t="s" s="19">
        <f>INDEX('RawData_Aussois - Results Ausso'!H2:H2386,ROW(LOOKUP(CONCATENATE($A47,AA$1,"0--"),'RawData_Aussois - Results Ausso'!B2:B2386)))</f>
        <v>80</v>
      </c>
      <c r="AC47" s="25">
        <f>INDEX('RawData_Aussois - Results Ausso'!M2:M2386,ROW(LOOKUP(CONCATENATE($A47,AC$1,"0--"),'RawData_Aussois - Results Ausso'!B2:B2386)))</f>
        <v>11.0323</v>
      </c>
      <c r="AD47" t="s" s="19">
        <f>INDEX('RawData_Aussois - Results Ausso'!H2:H2386,ROW(LOOKUP(CONCATENATE($A47,AC$1,"0--"),'RawData_Aussois - Results Ausso'!B2:B2386)))</f>
        <v>33</v>
      </c>
      <c r="AE47" s="25">
        <v>50.9319851398468</v>
      </c>
      <c r="AF47" t="s" s="68">
        <v>33</v>
      </c>
      <c r="AG47" t="s" s="69">
        <f>LOOKUP("NO_NASH_EQ_FOUND",E47:W47)</f>
        <v>33</v>
      </c>
      <c r="AH47" t="s" s="70">
        <f>CONCATENATE(INDEX(D$1:V$1,MATCH(AI47,D47:V47)),INDEX(D$2:V$2,MATCH(AI47,D47:V47)))</f>
        <v>3574</v>
      </c>
      <c r="AI47" s="71">
        <f>MIN(F47:V47,D47)</f>
        <v>0.0528255</v>
      </c>
      <c r="AJ47" s="72">
        <f>AI47/MAX(F47:V47,D47)</f>
        <v>0.416348775989533</v>
      </c>
    </row>
    <row r="48" ht="20.05" customHeight="1">
      <c r="A48" s="64">
        <v>46</v>
      </c>
      <c r="B48" s="65">
        <f>INDEX('RawData_Aussois - Results Ausso'!D2:D2386,ROW(LOOKUP(CONCATENATE($A48,D$1,"1--"),'RawData_Aussois - Results Ausso'!B2:B2386)))</f>
        <v>3</v>
      </c>
      <c r="C48" t="s" s="19">
        <f>INDEX('RawData_Aussois - Results Ausso'!E2:E2386,ROW(LOOKUP(CONCATENATE($A48,D$1,"1--"),'RawData_Aussois - Results Ausso'!B2:B2386)))</f>
        <v>32</v>
      </c>
      <c r="D48" s="25">
        <f>INDEX('RawData_Aussois - Results Ausso'!M2:M2386,ROW(LOOKUP(CONCATENATE($A48,D$1,"0--"),'RawData_Aussois - Results Ausso'!B2:B2386)))</f>
        <v>0.0456533</v>
      </c>
      <c r="E48" t="s" s="19">
        <f>INDEX('RawData_Aussois - Results Ausso'!H2:H2386,ROW(LOOKUP(CONCATENATE($A48,D$1,"0--"),'RawData_Aussois - Results Ausso'!B2:B2386)))</f>
        <v>33</v>
      </c>
      <c r="F48" s="25">
        <f>INDEX('RawData_Aussois - Results Ausso'!M2:M2386,ROW(LOOKUP(CONCATENATE($A48,"innerApproximation","0",F$1,F$2),'RawData_Aussois - Results Ausso'!B2:B2386)))</f>
        <v>0.115096</v>
      </c>
      <c r="G48" t="s" s="19">
        <f>INDEX('RawData_Aussois - Results Ausso'!$H2:$H2386,ROW(LOOKUP(CONCATENATE($A48,"innerApproximation","0",$F$1,F$2),'RawData_Aussois - Results Ausso'!B2:B2386)))</f>
        <v>33</v>
      </c>
      <c r="H48" s="66">
        <f>INDEX('RawData_Aussois - Results Ausso'!$M2:$M2386,ROW(LOOKUP(CONCATENATE($A48,"innerApproximation","0",$F$1,H$2),'RawData_Aussois - Results Ausso'!B2:B2386)))</f>
        <v>0.0576323</v>
      </c>
      <c r="I48" t="s" s="67">
        <f>INDEX('RawData_Aussois - Results Ausso'!$H2:$H2386,ROW(LOOKUP(CONCATENATE($A48,"innerApproximation","0",$F$1,H$2),'RawData_Aussois - Results Ausso'!B2:B2386)))</f>
        <v>33</v>
      </c>
      <c r="J48" s="25">
        <f>INDEX('RawData_Aussois - Results Ausso'!$M2:$M2386,ROW(LOOKUP(CONCATENATE($A48,"innerApproximation","0",$F$1,J$2),'RawData_Aussois - Results Ausso'!B2:B2386)))</f>
        <v>0.0577267</v>
      </c>
      <c r="K48" t="s" s="19">
        <f>INDEX('RawData_Aussois - Results Ausso'!$H2:$H2386,ROW(LOOKUP(CONCATENATE($A48,"innerApproximation","0",$F$1,J$2),'RawData_Aussois - Results Ausso'!B2:B2386)))</f>
        <v>33</v>
      </c>
      <c r="L48" s="25">
        <f>INDEX('RawData_Aussois - Results Ausso'!$M2:$M2386,ROW(LOOKUP(CONCATENATE($A48,"innerApproximation","0",$L$1,L$2),'RawData_Aussois - Results Ausso'!B2:B2386)))</f>
        <v>0.115773</v>
      </c>
      <c r="M48" t="s" s="19">
        <f>INDEX('RawData_Aussois - Results Ausso'!$H2:$H2386,ROW(LOOKUP(CONCATENATE($A48,"innerApproximation","0",$L$1,L$2),'RawData_Aussois - Results Ausso'!B2:B2386)))</f>
        <v>33</v>
      </c>
      <c r="N48" s="25">
        <f>INDEX('RawData_Aussois - Results Ausso'!$M2:$M2386,ROW(LOOKUP(CONCATENATE($A48,"innerApproximation","0",$L$1,N$2),'RawData_Aussois - Results Ausso'!B2:B2386)))</f>
        <v>0.0575872</v>
      </c>
      <c r="O48" t="s" s="19">
        <f>INDEX('RawData_Aussois - Results Ausso'!$H2:$H2386,ROW(LOOKUP(CONCATENATE($A48,"innerApproximation","0",$L$1,N$2),'RawData_Aussois - Results Ausso'!B2:B2386)))</f>
        <v>33</v>
      </c>
      <c r="P48" s="25">
        <f>INDEX('RawData_Aussois - Results Ausso'!$M2:$M2386,ROW(LOOKUP(CONCATENATE($A48,"innerApproximation","0",$L$1,P$2),'RawData_Aussois - Results Ausso'!B2:B2386)))</f>
        <v>0.0575951</v>
      </c>
      <c r="Q48" t="s" s="19">
        <f>INDEX('RawData_Aussois - Results Ausso'!$H2:$H2386,ROW(LOOKUP(CONCATENATE($A48,"innerApproximation","0",$L$1,P$2),'RawData_Aussois - Results Ausso'!B2:B2386)))</f>
        <v>33</v>
      </c>
      <c r="R48" s="25">
        <f>INDEX('RawData_Aussois - Results Ausso'!$M2:$M2386,ROW(LOOKUP(CONCATENATE($A48,"innerApproximation","0",$R$1,R$2),'RawData_Aussois - Results Ausso'!B2:B2386)))</f>
        <v>0.11506</v>
      </c>
      <c r="S48" t="s" s="19">
        <f>INDEX('RawData_Aussois - Results Ausso'!$H2:$H2386,ROW(LOOKUP(CONCATENATE($A48,"innerApproximation","0",$R$1,R$2),'RawData_Aussois - Results Ausso'!B2:B2386)))</f>
        <v>33</v>
      </c>
      <c r="T48" s="25">
        <f>INDEX('RawData_Aussois - Results Ausso'!$M2:$M2386,ROW(LOOKUP(CONCATENATE($A48,"innerApproximation","0",$R$1,T$2),'RawData_Aussois - Results Ausso'!B2:B2386)))</f>
        <v>0.0574199</v>
      </c>
      <c r="U48" t="s" s="19">
        <f>INDEX('RawData_Aussois - Results Ausso'!$H2:$H2386,ROW(LOOKUP(CONCATENATE($A48,"innerApproximation","0",$T$1,T$2),'RawData_Aussois - Results Ausso'!B2:B2386)))</f>
        <v>33</v>
      </c>
      <c r="V48" s="25">
        <f>INDEX('RawData_Aussois - Results Ausso'!$M2:$M2386,ROW(LOOKUP(CONCATENATE($A48,"innerApproximation","0",$R$1,V$2),'RawData_Aussois - Results Ausso'!B2:B2386)))</f>
        <v>0.0573002</v>
      </c>
      <c r="W48" t="s" s="19">
        <f>INDEX('RawData_Aussois - Results Ausso'!$H2:$H2386,ROW(LOOKUP(CONCATENATE($A48,"innerApproximation","0",$V$1,V$2),'RawData_Aussois - Results Ausso'!B2:B2386)))</f>
        <v>33</v>
      </c>
      <c r="X48" s="25">
        <f>INDEX('RawData_Aussois - Results Ausso'!M2:M2386,ROW(LOOKUP(CONCATENATE($A48,X$1,"0--"),'RawData_Aussois - Results Ausso'!B2:B2386)))</f>
        <v>0.284709</v>
      </c>
      <c r="Y48" t="s" s="19">
        <f>INDEX('RawData_Aussois - Results Ausso'!H2:H2386,ROW(LOOKUP(CONCATENATE($A48,X$1,"0--"),'RawData_Aussois - Results Ausso'!B2:B2386)))</f>
        <v>80</v>
      </c>
      <c r="Z48" s="25">
        <f>1-(X48-D48)/D48</f>
        <v>-4.23632902769351</v>
      </c>
      <c r="AA48" s="25">
        <f>INDEX('RawData_Aussois - Results Ausso'!M2:M2386,ROW(LOOKUP(CONCATENATE($A48,AA$1,"0--"),'RawData_Aussois - Results Ausso'!B2:B2386)))</f>
        <v>0.241512</v>
      </c>
      <c r="AB48" t="s" s="19">
        <f>INDEX('RawData_Aussois - Results Ausso'!H2:H2386,ROW(LOOKUP(CONCATENATE($A48,AA$1,"0--"),'RawData_Aussois - Results Ausso'!B2:B2386)))</f>
        <v>80</v>
      </c>
      <c r="AC48" s="25">
        <f>INDEX('RawData_Aussois - Results Ausso'!M2:M2386,ROW(LOOKUP(CONCATENATE($A48,AC$1,"0--"),'RawData_Aussois - Results Ausso'!B2:B2386)))</f>
        <v>0.19339</v>
      </c>
      <c r="AD48" t="s" s="19">
        <f>INDEX('RawData_Aussois - Results Ausso'!H2:H2386,ROW(LOOKUP(CONCATENATE($A48,AC$1,"0--"),'RawData_Aussois - Results Ausso'!B2:B2386)))</f>
        <v>80</v>
      </c>
      <c r="AE48" s="25">
        <v>1800</v>
      </c>
      <c r="AF48" t="s" s="68">
        <v>63</v>
      </c>
      <c r="AG48" t="s" s="69">
        <f>LOOKUP("NO_NASH_EQ_FOUND",E48:W48)</f>
        <v>33</v>
      </c>
      <c r="AH48" t="s" s="70">
        <f>CONCATENATE(INDEX(D$1:V$1,MATCH(AI48,D48:V48)),INDEX(D$2:V$2,MATCH(AI48,D48:V48)))</f>
        <v>3574</v>
      </c>
      <c r="AI48" s="71">
        <f>MIN(F48:V48,D48)</f>
        <v>0.0456533</v>
      </c>
      <c r="AJ48" s="72">
        <f>AI48/MAX(F48:V48,D48)</f>
        <v>0.394334603059435</v>
      </c>
    </row>
    <row r="49" ht="20.05" customHeight="1">
      <c r="A49" s="64">
        <v>47</v>
      </c>
      <c r="B49" s="65">
        <f>INDEX('RawData_Aussois - Results Ausso'!D2:D2386,ROW(LOOKUP(CONCATENATE($A49,D$1,"1--"),'RawData_Aussois - Results Ausso'!B2:B2386)))</f>
        <v>3</v>
      </c>
      <c r="C49" t="s" s="19">
        <f>INDEX('RawData_Aussois - Results Ausso'!E2:E2386,ROW(LOOKUP(CONCATENATE($A49,D$1,"1--"),'RawData_Aussois - Results Ausso'!B2:B2386)))</f>
        <v>380</v>
      </c>
      <c r="D49" s="25">
        <f>INDEX('RawData_Aussois - Results Ausso'!M2:M2386,ROW(LOOKUP(CONCATENATE($A49,D$1,"0--"),'RawData_Aussois - Results Ausso'!B2:B2386)))</f>
        <v>0.397548</v>
      </c>
      <c r="E49" t="s" s="19">
        <f>INDEX('RawData_Aussois - Results Ausso'!H2:H2386,ROW(LOOKUP(CONCATENATE($A49,D$1,"0--"),'RawData_Aussois - Results Ausso'!B2:B2386)))</f>
        <v>80</v>
      </c>
      <c r="F49" s="25">
        <f>INDEX('RawData_Aussois - Results Ausso'!M2:M2386,ROW(LOOKUP(CONCATENATE($A49,"innerApproximation","0",F$1,F$2),'RawData_Aussois - Results Ausso'!B2:B2386)))</f>
        <v>0.0349334</v>
      </c>
      <c r="G49" t="s" s="19">
        <f>INDEX('RawData_Aussois - Results Ausso'!$H2:$H2386,ROW(LOOKUP(CONCATENATE($A49,"innerApproximation","0",$F$1,F$2),'RawData_Aussois - Results Ausso'!B2:B2386)))</f>
        <v>80</v>
      </c>
      <c r="H49" s="66">
        <f>INDEX('RawData_Aussois - Results Ausso'!$M2:$M2386,ROW(LOOKUP(CONCATENATE($A49,"innerApproximation","0",$F$1,H$2),'RawData_Aussois - Results Ausso'!B2:B2386)))</f>
        <v>0.033886</v>
      </c>
      <c r="I49" t="s" s="67">
        <f>INDEX('RawData_Aussois - Results Ausso'!$H2:$H2386,ROW(LOOKUP(CONCATENATE($A49,"innerApproximation","0",$F$1,H$2),'RawData_Aussois - Results Ausso'!B2:B2386)))</f>
        <v>80</v>
      </c>
      <c r="J49" s="25">
        <f>INDEX('RawData_Aussois - Results Ausso'!$M2:$M2386,ROW(LOOKUP(CONCATENATE($A49,"innerApproximation","0",$F$1,J$2),'RawData_Aussois - Results Ausso'!B2:B2386)))</f>
        <v>0.0338745</v>
      </c>
      <c r="K49" t="s" s="19">
        <f>INDEX('RawData_Aussois - Results Ausso'!$H2:$H2386,ROW(LOOKUP(CONCATENATE($A49,"innerApproximation","0",$F$1,J$2),'RawData_Aussois - Results Ausso'!B2:B2386)))</f>
        <v>80</v>
      </c>
      <c r="L49" s="25">
        <f>INDEX('RawData_Aussois - Results Ausso'!$M2:$M2386,ROW(LOOKUP(CONCATENATE($A49,"innerApproximation","0",$L$1,L$2),'RawData_Aussois - Results Ausso'!B2:B2386)))</f>
        <v>0.0344432</v>
      </c>
      <c r="M49" t="s" s="19">
        <f>INDEX('RawData_Aussois - Results Ausso'!$H2:$H2386,ROW(LOOKUP(CONCATENATE($A49,"innerApproximation","0",$L$1,L$2),'RawData_Aussois - Results Ausso'!B2:B2386)))</f>
        <v>80</v>
      </c>
      <c r="N49" s="25">
        <f>INDEX('RawData_Aussois - Results Ausso'!$M2:$M2386,ROW(LOOKUP(CONCATENATE($A49,"innerApproximation","0",$L$1,N$2),'RawData_Aussois - Results Ausso'!B2:B2386)))</f>
        <v>0.0341224</v>
      </c>
      <c r="O49" t="s" s="19">
        <f>INDEX('RawData_Aussois - Results Ausso'!$H2:$H2386,ROW(LOOKUP(CONCATENATE($A49,"innerApproximation","0",$L$1,N$2),'RawData_Aussois - Results Ausso'!B2:B2386)))</f>
        <v>80</v>
      </c>
      <c r="P49" s="25">
        <f>INDEX('RawData_Aussois - Results Ausso'!$M2:$M2386,ROW(LOOKUP(CONCATENATE($A49,"innerApproximation","0",$L$1,P$2),'RawData_Aussois - Results Ausso'!B2:B2386)))</f>
        <v>0.0343623</v>
      </c>
      <c r="Q49" t="s" s="19">
        <f>INDEX('RawData_Aussois - Results Ausso'!$H2:$H2386,ROW(LOOKUP(CONCATENATE($A49,"innerApproximation","0",$L$1,P$2),'RawData_Aussois - Results Ausso'!B2:B2386)))</f>
        <v>80</v>
      </c>
      <c r="R49" s="25">
        <f>INDEX('RawData_Aussois - Results Ausso'!$M2:$M2386,ROW(LOOKUP(CONCATENATE($A49,"innerApproximation","0",$R$1,R$2),'RawData_Aussois - Results Ausso'!B2:B2386)))</f>
        <v>0.0340411</v>
      </c>
      <c r="S49" t="s" s="19">
        <f>INDEX('RawData_Aussois - Results Ausso'!$H2:$H2386,ROW(LOOKUP(CONCATENATE($A49,"innerApproximation","0",$R$1,R$2),'RawData_Aussois - Results Ausso'!B2:B2386)))</f>
        <v>80</v>
      </c>
      <c r="T49" s="25">
        <f>INDEX('RawData_Aussois - Results Ausso'!$M2:$M2386,ROW(LOOKUP(CONCATENATE($A49,"innerApproximation","0",$R$1,T$2),'RawData_Aussois - Results Ausso'!B2:B2386)))</f>
        <v>0.0341079</v>
      </c>
      <c r="U49" t="s" s="19">
        <f>INDEX('RawData_Aussois - Results Ausso'!$H2:$H2386,ROW(LOOKUP(CONCATENATE($A49,"innerApproximation","0",$T$1,T$2),'RawData_Aussois - Results Ausso'!B2:B2386)))</f>
        <v>80</v>
      </c>
      <c r="V49" s="25">
        <f>INDEX('RawData_Aussois - Results Ausso'!$M2:$M2386,ROW(LOOKUP(CONCATENATE($A49,"innerApproximation","0",$R$1,V$2),'RawData_Aussois - Results Ausso'!B2:B2386)))</f>
        <v>0.0342247</v>
      </c>
      <c r="W49" t="s" s="19">
        <f>INDEX('RawData_Aussois - Results Ausso'!$H2:$H2386,ROW(LOOKUP(CONCATENATE($A49,"innerApproximation","0",$V$1,V$2),'RawData_Aussois - Results Ausso'!B2:B2386)))</f>
        <v>80</v>
      </c>
      <c r="X49" s="25">
        <f>INDEX('RawData_Aussois - Results Ausso'!M2:M2386,ROW(LOOKUP(CONCATENATE($A49,X$1,"0--"),'RawData_Aussois - Results Ausso'!B2:B2386)))</f>
        <v>25.2188</v>
      </c>
      <c r="Y49" t="s" s="19">
        <f>INDEX('RawData_Aussois - Results Ausso'!H2:H2386,ROW(LOOKUP(CONCATENATE($A49,X$1,"0--"),'RawData_Aussois - Results Ausso'!B2:B2386)))</f>
        <v>80</v>
      </c>
      <c r="Z49" s="25">
        <f>1-(X49-D49)/D49</f>
        <v>-61.4358618330365</v>
      </c>
      <c r="AA49" s="25">
        <f>INDEX('RawData_Aussois - Results Ausso'!M2:M2386,ROW(LOOKUP(CONCATENATE($A49,AA$1,"0--"),'RawData_Aussois - Results Ausso'!B2:B2386)))</f>
        <v>1.76735</v>
      </c>
      <c r="AB49" t="s" s="19">
        <f>INDEX('RawData_Aussois - Results Ausso'!H2:H2386,ROW(LOOKUP(CONCATENATE($A49,AA$1,"0--"),'RawData_Aussois - Results Ausso'!B2:B2386)))</f>
        <v>80</v>
      </c>
      <c r="AC49" s="25">
        <f>INDEX('RawData_Aussois - Results Ausso'!M2:M2386,ROW(LOOKUP(CONCATENATE($A49,AC$1,"0--"),'RawData_Aussois - Results Ausso'!B2:B2386)))</f>
        <v>1800.04</v>
      </c>
      <c r="AD49" t="s" s="19">
        <f>INDEX('RawData_Aussois - Results Ausso'!H2:H2386,ROW(LOOKUP(CONCATENATE($A49,AC$1,"0--"),'RawData_Aussois - Results Ausso'!B2:B2386)))</f>
        <v>63</v>
      </c>
      <c r="AE49" s="25">
        <v>1800</v>
      </c>
      <c r="AF49" t="s" s="68">
        <v>63</v>
      </c>
      <c r="AG49" t="s" s="69">
        <f>LOOKUP("NO_NASH_EQ_FOUND",E49:W49)</f>
        <v>80</v>
      </c>
      <c r="AH49" t="s" s="70">
        <f>CONCATENATE(INDEX(D$1:V$1,MATCH(AI49,D49:V49)),INDEX(D$2:V$2,MATCH(AI49,D49:V49)))</f>
        <v>3583</v>
      </c>
      <c r="AI49" s="71">
        <f>MIN(F49:V49,D49)</f>
        <v>0.0338745</v>
      </c>
      <c r="AJ49" s="72">
        <f>AI49/MAX(F49:V49,D49)</f>
        <v>0.08520857858673669</v>
      </c>
    </row>
    <row r="50" ht="20.05" customHeight="1">
      <c r="A50" s="64">
        <v>48</v>
      </c>
      <c r="B50" s="65">
        <f>INDEX('RawData_Aussois - Results Ausso'!D2:D2386,ROW(LOOKUP(CONCATENATE($A50,D$1,"1--"),'RawData_Aussois - Results Ausso'!B2:B2386)))</f>
        <v>3</v>
      </c>
      <c r="C50" t="s" s="19">
        <f>INDEX('RawData_Aussois - Results Ausso'!E2:E2386,ROW(LOOKUP(CONCATENATE($A50,D$1,"1--"),'RawData_Aussois - Results Ausso'!B2:B2386)))</f>
        <v>136</v>
      </c>
      <c r="D50" s="25">
        <f>INDEX('RawData_Aussois - Results Ausso'!M2:M2386,ROW(LOOKUP(CONCATENATE($A50,D$1,"0--"),'RawData_Aussois - Results Ausso'!B2:B2386)))</f>
        <v>0.0362598</v>
      </c>
      <c r="E50" t="s" s="19">
        <f>INDEX('RawData_Aussois - Results Ausso'!H2:H2386,ROW(LOOKUP(CONCATENATE($A50,D$1,"0--"),'RawData_Aussois - Results Ausso'!B2:B2386)))</f>
        <v>33</v>
      </c>
      <c r="F50" s="25">
        <f>INDEX('RawData_Aussois - Results Ausso'!M2:M2386,ROW(LOOKUP(CONCATENATE($A50,"innerApproximation","0",F$1,F$2),'RawData_Aussois - Results Ausso'!B2:B2386)))</f>
        <v>0.0465358</v>
      </c>
      <c r="G50" t="s" s="19">
        <f>INDEX('RawData_Aussois - Results Ausso'!$H2:$H2386,ROW(LOOKUP(CONCATENATE($A50,"innerApproximation","0",$F$1,F$2),'RawData_Aussois - Results Ausso'!B2:B2386)))</f>
        <v>33</v>
      </c>
      <c r="H50" s="66">
        <f>INDEX('RawData_Aussois - Results Ausso'!$M2:$M2386,ROW(LOOKUP(CONCATENATE($A50,"innerApproximation","0",$F$1,H$2),'RawData_Aussois - Results Ausso'!B2:B2386)))</f>
        <v>0.0462872</v>
      </c>
      <c r="I50" t="s" s="67">
        <f>INDEX('RawData_Aussois - Results Ausso'!$H2:$H2386,ROW(LOOKUP(CONCATENATE($A50,"innerApproximation","0",$F$1,H$2),'RawData_Aussois - Results Ausso'!B2:B2386)))</f>
        <v>33</v>
      </c>
      <c r="J50" s="25">
        <f>INDEX('RawData_Aussois - Results Ausso'!$M2:$M2386,ROW(LOOKUP(CONCATENATE($A50,"innerApproximation","0",$F$1,J$2),'RawData_Aussois - Results Ausso'!B2:B2386)))</f>
        <v>0.0465437</v>
      </c>
      <c r="K50" t="s" s="19">
        <f>INDEX('RawData_Aussois - Results Ausso'!$H2:$H2386,ROW(LOOKUP(CONCATENATE($A50,"innerApproximation","0",$F$1,J$2),'RawData_Aussois - Results Ausso'!B2:B2386)))</f>
        <v>33</v>
      </c>
      <c r="L50" s="25">
        <f>INDEX('RawData_Aussois - Results Ausso'!$M2:$M2386,ROW(LOOKUP(CONCATENATE($A50,"innerApproximation","0",$L$1,L$2),'RawData_Aussois - Results Ausso'!B2:B2386)))</f>
        <v>0.0466212</v>
      </c>
      <c r="M50" t="s" s="19">
        <f>INDEX('RawData_Aussois - Results Ausso'!$H2:$H2386,ROW(LOOKUP(CONCATENATE($A50,"innerApproximation","0",$L$1,L$2),'RawData_Aussois - Results Ausso'!B2:B2386)))</f>
        <v>33</v>
      </c>
      <c r="N50" s="25">
        <f>INDEX('RawData_Aussois - Results Ausso'!$M2:$M2386,ROW(LOOKUP(CONCATENATE($A50,"innerApproximation","0",$L$1,N$2),'RawData_Aussois - Results Ausso'!B2:B2386)))</f>
        <v>0.046154</v>
      </c>
      <c r="O50" t="s" s="19">
        <f>INDEX('RawData_Aussois - Results Ausso'!$H2:$H2386,ROW(LOOKUP(CONCATENATE($A50,"innerApproximation","0",$L$1,N$2),'RawData_Aussois - Results Ausso'!B2:B2386)))</f>
        <v>33</v>
      </c>
      <c r="P50" s="25">
        <f>INDEX('RawData_Aussois - Results Ausso'!$M2:$M2386,ROW(LOOKUP(CONCATENATE($A50,"innerApproximation","0",$L$1,P$2),'RawData_Aussois - Results Ausso'!B2:B2386)))</f>
        <v>0.0463823</v>
      </c>
      <c r="Q50" t="s" s="19">
        <f>INDEX('RawData_Aussois - Results Ausso'!$H2:$H2386,ROW(LOOKUP(CONCATENATE($A50,"innerApproximation","0",$L$1,P$2),'RawData_Aussois - Results Ausso'!B2:B2386)))</f>
        <v>33</v>
      </c>
      <c r="R50" s="25">
        <f>INDEX('RawData_Aussois - Results Ausso'!$M2:$M2386,ROW(LOOKUP(CONCATENATE($A50,"innerApproximation","0",$R$1,R$2),'RawData_Aussois - Results Ausso'!B2:B2386)))</f>
        <v>0.0463327</v>
      </c>
      <c r="S50" t="s" s="19">
        <f>INDEX('RawData_Aussois - Results Ausso'!$H2:$H2386,ROW(LOOKUP(CONCATENATE($A50,"innerApproximation","0",$R$1,R$2),'RawData_Aussois - Results Ausso'!B2:B2386)))</f>
        <v>33</v>
      </c>
      <c r="T50" s="25">
        <f>INDEX('RawData_Aussois - Results Ausso'!$M2:$M2386,ROW(LOOKUP(CONCATENATE($A50,"innerApproximation","0",$R$1,T$2),'RawData_Aussois - Results Ausso'!B2:B2386)))</f>
        <v>0.0464032</v>
      </c>
      <c r="U50" t="s" s="19">
        <f>INDEX('RawData_Aussois - Results Ausso'!$H2:$H2386,ROW(LOOKUP(CONCATENATE($A50,"innerApproximation","0",$T$1,T$2),'RawData_Aussois - Results Ausso'!B2:B2386)))</f>
        <v>33</v>
      </c>
      <c r="V50" s="25">
        <f>INDEX('RawData_Aussois - Results Ausso'!$M2:$M2386,ROW(LOOKUP(CONCATENATE($A50,"innerApproximation","0",$R$1,V$2),'RawData_Aussois - Results Ausso'!B2:B2386)))</f>
        <v>0.0500106</v>
      </c>
      <c r="W50" t="s" s="19">
        <f>INDEX('RawData_Aussois - Results Ausso'!$H2:$H2386,ROW(LOOKUP(CONCATENATE($A50,"innerApproximation","0",$V$1,V$2),'RawData_Aussois - Results Ausso'!B2:B2386)))</f>
        <v>33</v>
      </c>
      <c r="X50" s="25">
        <f>INDEX('RawData_Aussois - Results Ausso'!M2:M2386,ROW(LOOKUP(CONCATENATE($A50,X$1,"0--"),'RawData_Aussois - Results Ausso'!B2:B2386)))</f>
        <v>0.698666</v>
      </c>
      <c r="Y50" t="s" s="19">
        <f>INDEX('RawData_Aussois - Results Ausso'!H2:H2386,ROW(LOOKUP(CONCATENATE($A50,X$1,"0--"),'RawData_Aussois - Results Ausso'!B2:B2386)))</f>
        <v>80</v>
      </c>
      <c r="Z50" s="25">
        <f>1-(X50-D50)/D50</f>
        <v>-17.2683357326847</v>
      </c>
      <c r="AA50" s="25">
        <f>INDEX('RawData_Aussois - Results Ausso'!M2:M2386,ROW(LOOKUP(CONCATENATE($A50,AA$1,"0--"),'RawData_Aussois - Results Ausso'!B2:B2386)))</f>
        <v>1.51422</v>
      </c>
      <c r="AB50" t="s" s="19">
        <f>INDEX('RawData_Aussois - Results Ausso'!H2:H2386,ROW(LOOKUP(CONCATENATE($A50,AA$1,"0--"),'RawData_Aussois - Results Ausso'!B2:B2386)))</f>
        <v>33</v>
      </c>
      <c r="AC50" s="25">
        <f>INDEX('RawData_Aussois - Results Ausso'!M2:M2386,ROW(LOOKUP(CONCATENATE($A50,AC$1,"0--"),'RawData_Aussois - Results Ausso'!B2:B2386)))</f>
        <v>0.7629899999999999</v>
      </c>
      <c r="AD50" t="s" s="19">
        <f>INDEX('RawData_Aussois - Results Ausso'!H2:H2386,ROW(LOOKUP(CONCATENATE($A50,AC$1,"0--"),'RawData_Aussois - Results Ausso'!B2:B2386)))</f>
        <v>80</v>
      </c>
      <c r="AE50" s="25">
        <v>45.1167662143707</v>
      </c>
      <c r="AF50" t="s" s="68">
        <v>33</v>
      </c>
      <c r="AG50" t="s" s="69">
        <f>LOOKUP("NO_NASH_EQ_FOUND",E50:W50)</f>
        <v>33</v>
      </c>
      <c r="AH50" t="s" s="70">
        <f>CONCATENATE(INDEX(D$1:V$1,MATCH(AI50,D50:V50)),INDEX(D$2:V$2,MATCH(AI50,D50:V50)))</f>
        <v>3574</v>
      </c>
      <c r="AI50" s="71">
        <f>MIN(F50:V50,D50)</f>
        <v>0.0362598</v>
      </c>
      <c r="AJ50" s="72">
        <f>AI50/MAX(F50:V50,D50)</f>
        <v>0.725042291034301</v>
      </c>
    </row>
    <row r="51" ht="20.05" customHeight="1">
      <c r="A51" s="64">
        <v>49</v>
      </c>
      <c r="B51" s="65">
        <f>INDEX('RawData_Aussois - Results Ausso'!D2:D2386,ROW(LOOKUP(CONCATENATE($A51,D$1,"1--"),'RawData_Aussois - Results Ausso'!B2:B2386)))</f>
        <v>3</v>
      </c>
      <c r="C51" t="s" s="19">
        <f>INDEX('RawData_Aussois - Results Ausso'!E2:E2386,ROW(LOOKUP(CONCATENATE($A51,D$1,"1--"),'RawData_Aussois - Results Ausso'!B2:B2386)))</f>
        <v>348</v>
      </c>
      <c r="D51" s="25">
        <f>INDEX('RawData_Aussois - Results Ausso'!M2:M2386,ROW(LOOKUP(CONCATENATE($A51,D$1,"0--"),'RawData_Aussois - Results Ausso'!B2:B2386)))</f>
        <v>0.0369938</v>
      </c>
      <c r="E51" t="s" s="19">
        <f>INDEX('RawData_Aussois - Results Ausso'!H2:H2386,ROW(LOOKUP(CONCATENATE($A51,D$1,"0--"),'RawData_Aussois - Results Ausso'!B2:B2386)))</f>
        <v>33</v>
      </c>
      <c r="F51" s="25">
        <f>INDEX('RawData_Aussois - Results Ausso'!M2:M2386,ROW(LOOKUP(CONCATENATE($A51,"innerApproximation","0",F$1,F$2),'RawData_Aussois - Results Ausso'!B2:B2386)))</f>
        <v>0.110521</v>
      </c>
      <c r="G51" t="s" s="19">
        <f>INDEX('RawData_Aussois - Results Ausso'!$H2:$H2386,ROW(LOOKUP(CONCATENATE($A51,"innerApproximation","0",$F$1,F$2),'RawData_Aussois - Results Ausso'!B2:B2386)))</f>
        <v>33</v>
      </c>
      <c r="H51" s="66">
        <f>INDEX('RawData_Aussois - Results Ausso'!$M2:$M2386,ROW(LOOKUP(CONCATENATE($A51,"innerApproximation","0",$F$1,H$2),'RawData_Aussois - Results Ausso'!B2:B2386)))</f>
        <v>0.07011290000000001</v>
      </c>
      <c r="I51" t="s" s="67">
        <f>INDEX('RawData_Aussois - Results Ausso'!$H2:$H2386,ROW(LOOKUP(CONCATENATE($A51,"innerApproximation","0",$F$1,H$2),'RawData_Aussois - Results Ausso'!B2:B2386)))</f>
        <v>33</v>
      </c>
      <c r="J51" s="25">
        <f>INDEX('RawData_Aussois - Results Ausso'!$M2:$M2386,ROW(LOOKUP(CONCATENATE($A51,"innerApproximation","0",$F$1,J$2),'RawData_Aussois - Results Ausso'!B2:B2386)))</f>
        <v>0.0458649</v>
      </c>
      <c r="K51" t="s" s="19">
        <f>INDEX('RawData_Aussois - Results Ausso'!$H2:$H2386,ROW(LOOKUP(CONCATENATE($A51,"innerApproximation","0",$F$1,J$2),'RawData_Aussois - Results Ausso'!B2:B2386)))</f>
        <v>33</v>
      </c>
      <c r="L51" s="25">
        <f>INDEX('RawData_Aussois - Results Ausso'!$M2:$M2386,ROW(LOOKUP(CONCATENATE($A51,"innerApproximation","0",$L$1,L$2),'RawData_Aussois - Results Ausso'!B2:B2386)))</f>
        <v>0.111029</v>
      </c>
      <c r="M51" t="s" s="19">
        <f>INDEX('RawData_Aussois - Results Ausso'!$H2:$H2386,ROW(LOOKUP(CONCATENATE($A51,"innerApproximation","0",$L$1,L$2),'RawData_Aussois - Results Ausso'!B2:B2386)))</f>
        <v>33</v>
      </c>
      <c r="N51" s="25">
        <f>INDEX('RawData_Aussois - Results Ausso'!$M2:$M2386,ROW(LOOKUP(CONCATENATE($A51,"innerApproximation","0",$L$1,N$2),'RawData_Aussois - Results Ausso'!B2:B2386)))</f>
        <v>0.0702864</v>
      </c>
      <c r="O51" t="s" s="19">
        <f>INDEX('RawData_Aussois - Results Ausso'!$H2:$H2386,ROW(LOOKUP(CONCATENATE($A51,"innerApproximation","0",$L$1,N$2),'RawData_Aussois - Results Ausso'!B2:B2386)))</f>
        <v>33</v>
      </c>
      <c r="P51" s="25">
        <f>INDEX('RawData_Aussois - Results Ausso'!$M2:$M2386,ROW(LOOKUP(CONCATENATE($A51,"innerApproximation","0",$L$1,P$2),'RawData_Aussois - Results Ausso'!B2:B2386)))</f>
        <v>0.0463401</v>
      </c>
      <c r="Q51" t="s" s="19">
        <f>INDEX('RawData_Aussois - Results Ausso'!$H2:$H2386,ROW(LOOKUP(CONCATENATE($A51,"innerApproximation","0",$L$1,P$2),'RawData_Aussois - Results Ausso'!B2:B2386)))</f>
        <v>33</v>
      </c>
      <c r="R51" s="25">
        <f>INDEX('RawData_Aussois - Results Ausso'!$M2:$M2386,ROW(LOOKUP(CONCATENATE($A51,"innerApproximation","0",$R$1,R$2),'RawData_Aussois - Results Ausso'!B2:B2386)))</f>
        <v>0.111459</v>
      </c>
      <c r="S51" t="s" s="19">
        <f>INDEX('RawData_Aussois - Results Ausso'!$H2:$H2386,ROW(LOOKUP(CONCATENATE($A51,"innerApproximation","0",$R$1,R$2),'RawData_Aussois - Results Ausso'!B2:B2386)))</f>
        <v>33</v>
      </c>
      <c r="T51" s="25">
        <f>INDEX('RawData_Aussois - Results Ausso'!$M2:$M2386,ROW(LOOKUP(CONCATENATE($A51,"innerApproximation","0",$R$1,T$2),'RawData_Aussois - Results Ausso'!B2:B2386)))</f>
        <v>0.0698</v>
      </c>
      <c r="U51" t="s" s="19">
        <f>INDEX('RawData_Aussois - Results Ausso'!$H2:$H2386,ROW(LOOKUP(CONCATENATE($A51,"innerApproximation","0",$T$1,T$2),'RawData_Aussois - Results Ausso'!B2:B2386)))</f>
        <v>33</v>
      </c>
      <c r="V51" s="25">
        <f>INDEX('RawData_Aussois - Results Ausso'!$M2:$M2386,ROW(LOOKUP(CONCATENATE($A51,"innerApproximation","0",$R$1,V$2),'RawData_Aussois - Results Ausso'!B2:B2386)))</f>
        <v>0.0459073</v>
      </c>
      <c r="W51" t="s" s="19">
        <f>INDEX('RawData_Aussois - Results Ausso'!$H2:$H2386,ROW(LOOKUP(CONCATENATE($A51,"innerApproximation","0",$V$1,V$2),'RawData_Aussois - Results Ausso'!B2:B2386)))</f>
        <v>33</v>
      </c>
      <c r="X51" s="25">
        <f>INDEX('RawData_Aussois - Results Ausso'!M2:M2386,ROW(LOOKUP(CONCATENATE($A51,X$1,"0--"),'RawData_Aussois - Results Ausso'!B2:B2386)))</f>
        <v>0.731344</v>
      </c>
      <c r="Y51" t="s" s="19">
        <f>INDEX('RawData_Aussois - Results Ausso'!H2:H2386,ROW(LOOKUP(CONCATENATE($A51,X$1,"0--"),'RawData_Aussois - Results Ausso'!B2:B2386)))</f>
        <v>33</v>
      </c>
      <c r="Z51" s="25">
        <f>1-(X51-D51)/D51</f>
        <v>-17.7693667587542</v>
      </c>
      <c r="AA51" s="25">
        <f>INDEX('RawData_Aussois - Results Ausso'!M2:M2386,ROW(LOOKUP(CONCATENATE($A51,AA$1,"0--"),'RawData_Aussois - Results Ausso'!B2:B2386)))</f>
        <v>0.365056</v>
      </c>
      <c r="AB51" t="s" s="19">
        <f>INDEX('RawData_Aussois - Results Ausso'!H2:H2386,ROW(LOOKUP(CONCATENATE($A51,AA$1,"0--"),'RawData_Aussois - Results Ausso'!B2:B2386)))</f>
        <v>33</v>
      </c>
      <c r="AC51" s="25">
        <f>INDEX('RawData_Aussois - Results Ausso'!M2:M2386,ROW(LOOKUP(CONCATENATE($A51,AC$1,"0--"),'RawData_Aussois - Results Ausso'!B2:B2386)))</f>
        <v>0.342284</v>
      </c>
      <c r="AD51" t="s" s="19">
        <f>INDEX('RawData_Aussois - Results Ausso'!H2:H2386,ROW(LOOKUP(CONCATENATE($A51,AC$1,"0--"),'RawData_Aussois - Results Ausso'!B2:B2386)))</f>
        <v>33</v>
      </c>
      <c r="AE51" s="25">
        <v>45.9241313934326</v>
      </c>
      <c r="AF51" t="s" s="68">
        <v>33</v>
      </c>
      <c r="AG51" t="s" s="69">
        <f>LOOKUP("NO_NASH_EQ_FOUND",E51:W51)</f>
        <v>33</v>
      </c>
      <c r="AH51" t="s" s="70">
        <f>CONCATENATE(INDEX(D$1:V$1,MATCH(AI51,D51:V51)),INDEX(D$2:V$2,MATCH(AI51,D51:V51)))</f>
        <v>3574</v>
      </c>
      <c r="AI51" s="71">
        <f>MIN(F51:V51,D51)</f>
        <v>0.0369938</v>
      </c>
      <c r="AJ51" s="72">
        <f>AI51/MAX(F51:V51,D51)</f>
        <v>0.331905005428005</v>
      </c>
    </row>
    <row r="52" ht="20.05" customHeight="1">
      <c r="A52" s="64">
        <v>50</v>
      </c>
      <c r="B52" s="65">
        <f>INDEX('RawData_Aussois - Results Ausso'!D2:D2386,ROW(LOOKUP(CONCATENATE($A52,D$1,"1--"),'RawData_Aussois - Results Ausso'!B2:B2386)))</f>
        <v>4</v>
      </c>
      <c r="C52" t="s" s="19">
        <f>INDEX('RawData_Aussois - Results Ausso'!E2:E2386,ROW(LOOKUP(CONCATENATE($A52,D$1,"1--"),'RawData_Aussois - Results Ausso'!B2:B2386)))</f>
        <v>893</v>
      </c>
      <c r="D52" s="25">
        <f>INDEX('RawData_Aussois - Results Ausso'!M2:M2386,ROW(LOOKUP(CONCATENATE($A52,D$1,"0--"),'RawData_Aussois - Results Ausso'!B2:B2386)))</f>
        <v>0.175922</v>
      </c>
      <c r="E52" t="s" s="19">
        <f>INDEX('RawData_Aussois - Results Ausso'!H2:H2386,ROW(LOOKUP(CONCATENATE($A52,D$1,"0--"),'RawData_Aussois - Results Ausso'!B2:B2386)))</f>
        <v>80</v>
      </c>
      <c r="F52" s="25">
        <f>INDEX('RawData_Aussois - Results Ausso'!M2:M2386,ROW(LOOKUP(CONCATENATE($A52,"innerApproximation","0",F$1,F$2),'RawData_Aussois - Results Ausso'!B2:B2386)))</f>
        <v>0.0566475</v>
      </c>
      <c r="G52" t="s" s="19">
        <f>INDEX('RawData_Aussois - Results Ausso'!$H2:$H2386,ROW(LOOKUP(CONCATENATE($A52,"innerApproximation","0",$F$1,F$2),'RawData_Aussois - Results Ausso'!B2:B2386)))</f>
        <v>80</v>
      </c>
      <c r="H52" s="66">
        <f>INDEX('RawData_Aussois - Results Ausso'!$M2:$M2386,ROW(LOOKUP(CONCATENATE($A52,"innerApproximation","0",$F$1,H$2),'RawData_Aussois - Results Ausso'!B2:B2386)))</f>
        <v>0.0558184</v>
      </c>
      <c r="I52" t="s" s="67">
        <f>INDEX('RawData_Aussois - Results Ausso'!$H2:$H2386,ROW(LOOKUP(CONCATENATE($A52,"innerApproximation","0",$F$1,H$2),'RawData_Aussois - Results Ausso'!B2:B2386)))</f>
        <v>80</v>
      </c>
      <c r="J52" s="25">
        <f>INDEX('RawData_Aussois - Results Ausso'!$M2:$M2386,ROW(LOOKUP(CONCATENATE($A52,"innerApproximation","0",$F$1,J$2),'RawData_Aussois - Results Ausso'!B2:B2386)))</f>
        <v>0.0557928</v>
      </c>
      <c r="K52" t="s" s="19">
        <f>INDEX('RawData_Aussois - Results Ausso'!$H2:$H2386,ROW(LOOKUP(CONCATENATE($A52,"innerApproximation","0",$F$1,J$2),'RawData_Aussois - Results Ausso'!B2:B2386)))</f>
        <v>80</v>
      </c>
      <c r="L52" s="25">
        <f>INDEX('RawData_Aussois - Results Ausso'!$M2:$M2386,ROW(LOOKUP(CONCATENATE($A52,"innerApproximation","0",$L$1,L$2),'RawData_Aussois - Results Ausso'!B2:B2386)))</f>
        <v>0.0552774</v>
      </c>
      <c r="M52" t="s" s="19">
        <f>INDEX('RawData_Aussois - Results Ausso'!$H2:$H2386,ROW(LOOKUP(CONCATENATE($A52,"innerApproximation","0",$L$1,L$2),'RawData_Aussois - Results Ausso'!B2:B2386)))</f>
        <v>80</v>
      </c>
      <c r="N52" s="25">
        <f>INDEX('RawData_Aussois - Results Ausso'!$M2:$M2386,ROW(LOOKUP(CONCATENATE($A52,"innerApproximation","0",$L$1,N$2),'RawData_Aussois - Results Ausso'!B2:B2386)))</f>
        <v>0.055871</v>
      </c>
      <c r="O52" t="s" s="19">
        <f>INDEX('RawData_Aussois - Results Ausso'!$H2:$H2386,ROW(LOOKUP(CONCATENATE($A52,"innerApproximation","0",$L$1,N$2),'RawData_Aussois - Results Ausso'!B2:B2386)))</f>
        <v>80</v>
      </c>
      <c r="P52" s="25">
        <f>INDEX('RawData_Aussois - Results Ausso'!$M2:$M2386,ROW(LOOKUP(CONCATENATE($A52,"innerApproximation","0",$L$1,P$2),'RawData_Aussois - Results Ausso'!B2:B2386)))</f>
        <v>0.0551324</v>
      </c>
      <c r="Q52" t="s" s="19">
        <f>INDEX('RawData_Aussois - Results Ausso'!$H2:$H2386,ROW(LOOKUP(CONCATENATE($A52,"innerApproximation","0",$L$1,P$2),'RawData_Aussois - Results Ausso'!B2:B2386)))</f>
        <v>80</v>
      </c>
      <c r="R52" s="25">
        <f>INDEX('RawData_Aussois - Results Ausso'!$M2:$M2386,ROW(LOOKUP(CONCATENATE($A52,"innerApproximation","0",$R$1,R$2),'RawData_Aussois - Results Ausso'!B2:B2386)))</f>
        <v>0.0557491</v>
      </c>
      <c r="S52" t="s" s="19">
        <f>INDEX('RawData_Aussois - Results Ausso'!$H2:$H2386,ROW(LOOKUP(CONCATENATE($A52,"innerApproximation","0",$R$1,R$2),'RawData_Aussois - Results Ausso'!B2:B2386)))</f>
        <v>80</v>
      </c>
      <c r="T52" s="25">
        <f>INDEX('RawData_Aussois - Results Ausso'!$M2:$M2386,ROW(LOOKUP(CONCATENATE($A52,"innerApproximation","0",$R$1,T$2),'RawData_Aussois - Results Ausso'!B2:B2386)))</f>
        <v>0.0563062</v>
      </c>
      <c r="U52" t="s" s="19">
        <f>INDEX('RawData_Aussois - Results Ausso'!$H2:$H2386,ROW(LOOKUP(CONCATENATE($A52,"innerApproximation","0",$T$1,T$2),'RawData_Aussois - Results Ausso'!B2:B2386)))</f>
        <v>80</v>
      </c>
      <c r="V52" s="25">
        <f>INDEX('RawData_Aussois - Results Ausso'!$M2:$M2386,ROW(LOOKUP(CONCATENATE($A52,"innerApproximation","0",$R$1,V$2),'RawData_Aussois - Results Ausso'!B2:B2386)))</f>
        <v>0.0555692</v>
      </c>
      <c r="W52" t="s" s="19">
        <f>INDEX('RawData_Aussois - Results Ausso'!$H2:$H2386,ROW(LOOKUP(CONCATENATE($A52,"innerApproximation","0",$V$1,V$2),'RawData_Aussois - Results Ausso'!B2:B2386)))</f>
        <v>80</v>
      </c>
      <c r="X52" s="25">
        <f>INDEX('RawData_Aussois - Results Ausso'!M2:M2386,ROW(LOOKUP(CONCATENATE($A52,X$1,"0--"),'RawData_Aussois - Results Ausso'!B2:B2386)))</f>
        <v>36.3405</v>
      </c>
      <c r="Y52" t="s" s="19">
        <f>INDEX('RawData_Aussois - Results Ausso'!H2:H2386,ROW(LOOKUP(CONCATENATE($A52,X$1,"0--"),'RawData_Aussois - Results Ausso'!B2:B2386)))</f>
        <v>80</v>
      </c>
      <c r="Z52" s="25">
        <f>1-(X52-D52)/D52</f>
        <v>-204.571662441309</v>
      </c>
      <c r="AA52" s="25">
        <f>INDEX('RawData_Aussois - Results Ausso'!M2:M2386,ROW(LOOKUP(CONCATENATE($A52,AA$1,"0--"),'RawData_Aussois - Results Ausso'!B2:B2386)))</f>
        <v>55.7712</v>
      </c>
      <c r="AB52" t="s" s="19">
        <f>INDEX('RawData_Aussois - Results Ausso'!H2:H2386,ROW(LOOKUP(CONCATENATE($A52,AA$1,"0--"),'RawData_Aussois - Results Ausso'!B2:B2386)))</f>
        <v>80</v>
      </c>
      <c r="AC52" s="25">
        <f>INDEX('RawData_Aussois - Results Ausso'!M2:M2386,ROW(LOOKUP(CONCATENATE($A52,AC$1,"0--"),'RawData_Aussois - Results Ausso'!B2:B2386)))</f>
        <v>168.591</v>
      </c>
      <c r="AD52" t="s" s="19">
        <f>INDEX('RawData_Aussois - Results Ausso'!H2:H2386,ROW(LOOKUP(CONCATENATE($A52,AC$1,"0--"),'RawData_Aussois - Results Ausso'!B2:B2386)))</f>
        <v>80</v>
      </c>
      <c r="AE52" s="25">
        <v>497.292564392090</v>
      </c>
      <c r="AF52" t="s" s="68">
        <v>80</v>
      </c>
      <c r="AG52" t="s" s="69">
        <f>LOOKUP("NO_NASH_EQ_FOUND",E52:W52)</f>
        <v>80</v>
      </c>
      <c r="AH52" t="s" s="70">
        <f>CONCATENATE(INDEX(D$1:V$1,MATCH(AI52,D52:V52)),INDEX(D$2:V$2,MATCH(AI52,D52:V52)))</f>
        <v>3580</v>
      </c>
      <c r="AI52" s="71">
        <f>MIN(F52:V52,D52)</f>
        <v>0.0551324</v>
      </c>
      <c r="AJ52" s="72">
        <f>AI52/MAX(F52:V52,D52)</f>
        <v>0.313391161992247</v>
      </c>
    </row>
    <row r="53" ht="20.05" customHeight="1">
      <c r="A53" s="64">
        <v>51</v>
      </c>
      <c r="B53" s="65">
        <f>INDEX('RawData_Aussois - Results Ausso'!D2:D2386,ROW(LOOKUP(CONCATENATE($A53,D$1,"1--"),'RawData_Aussois - Results Ausso'!B2:B2386)))</f>
        <v>4</v>
      </c>
      <c r="C53" t="s" s="19">
        <f>INDEX('RawData_Aussois - Results Ausso'!E2:E2386,ROW(LOOKUP(CONCATENATE($A53,D$1,"1--"),'RawData_Aussois - Results Ausso'!B2:B2386)))</f>
        <v>896</v>
      </c>
      <c r="D53" s="25">
        <f>INDEX('RawData_Aussois - Results Ausso'!M2:M2386,ROW(LOOKUP(CONCATENATE($A53,D$1,"0--"),'RawData_Aussois - Results Ausso'!B2:B2386)))</f>
        <v>0.0569545</v>
      </c>
      <c r="E53" t="s" s="19">
        <f>INDEX('RawData_Aussois - Results Ausso'!H2:H2386,ROW(LOOKUP(CONCATENATE($A53,D$1,"0--"),'RawData_Aussois - Results Ausso'!B2:B2386)))</f>
        <v>33</v>
      </c>
      <c r="F53" s="25">
        <f>INDEX('RawData_Aussois - Results Ausso'!M2:M2386,ROW(LOOKUP(CONCATENATE($A53,"innerApproximation","0",F$1,F$2),'RawData_Aussois - Results Ausso'!B2:B2386)))</f>
        <v>0.112477</v>
      </c>
      <c r="G53" t="s" s="19">
        <f>INDEX('RawData_Aussois - Results Ausso'!$H2:$H2386,ROW(LOOKUP(CONCATENATE($A53,"innerApproximation","0",$F$1,F$2),'RawData_Aussois - Results Ausso'!B2:B2386)))</f>
        <v>33</v>
      </c>
      <c r="H53" s="66">
        <f>INDEX('RawData_Aussois - Results Ausso'!$M2:$M2386,ROW(LOOKUP(CONCATENATE($A53,"innerApproximation","0",$F$1,H$2),'RawData_Aussois - Results Ausso'!B2:B2386)))</f>
        <v>0.0703727</v>
      </c>
      <c r="I53" t="s" s="67">
        <f>INDEX('RawData_Aussois - Results Ausso'!$H2:$H2386,ROW(LOOKUP(CONCATENATE($A53,"innerApproximation","0",$F$1,H$2),'RawData_Aussois - Results Ausso'!B2:B2386)))</f>
        <v>33</v>
      </c>
      <c r="J53" s="25">
        <f>INDEX('RawData_Aussois - Results Ausso'!$M2:$M2386,ROW(LOOKUP(CONCATENATE($A53,"innerApproximation","0",$F$1,J$2),'RawData_Aussois - Results Ausso'!B2:B2386)))</f>
        <v>0.0701871</v>
      </c>
      <c r="K53" t="s" s="19">
        <f>INDEX('RawData_Aussois - Results Ausso'!$H2:$H2386,ROW(LOOKUP(CONCATENATE($A53,"innerApproximation","0",$F$1,J$2),'RawData_Aussois - Results Ausso'!B2:B2386)))</f>
        <v>33</v>
      </c>
      <c r="L53" s="25">
        <f>INDEX('RawData_Aussois - Results Ausso'!$M2:$M2386,ROW(LOOKUP(CONCATENATE($A53,"innerApproximation","0",$L$1,L$2),'RawData_Aussois - Results Ausso'!B2:B2386)))</f>
        <v>0.111732</v>
      </c>
      <c r="M53" t="s" s="19">
        <f>INDEX('RawData_Aussois - Results Ausso'!$H2:$H2386,ROW(LOOKUP(CONCATENATE($A53,"innerApproximation","0",$L$1,L$2),'RawData_Aussois - Results Ausso'!B2:B2386)))</f>
        <v>33</v>
      </c>
      <c r="N53" s="25">
        <f>INDEX('RawData_Aussois - Results Ausso'!$M2:$M2386,ROW(LOOKUP(CONCATENATE($A53,"innerApproximation","0",$L$1,N$2),'RawData_Aussois - Results Ausso'!B2:B2386)))</f>
        <v>0.0702559</v>
      </c>
      <c r="O53" t="s" s="19">
        <f>INDEX('RawData_Aussois - Results Ausso'!$H2:$H2386,ROW(LOOKUP(CONCATENATE($A53,"innerApproximation","0",$L$1,N$2),'RawData_Aussois - Results Ausso'!B2:B2386)))</f>
        <v>33</v>
      </c>
      <c r="P53" s="25">
        <f>INDEX('RawData_Aussois - Results Ausso'!$M2:$M2386,ROW(LOOKUP(CONCATENATE($A53,"innerApproximation","0",$L$1,P$2),'RawData_Aussois - Results Ausso'!B2:B2386)))</f>
        <v>0.0703583</v>
      </c>
      <c r="Q53" t="s" s="19">
        <f>INDEX('RawData_Aussois - Results Ausso'!$H2:$H2386,ROW(LOOKUP(CONCATENATE($A53,"innerApproximation","0",$L$1,P$2),'RawData_Aussois - Results Ausso'!B2:B2386)))</f>
        <v>33</v>
      </c>
      <c r="R53" s="25">
        <f>INDEX('RawData_Aussois - Results Ausso'!$M2:$M2386,ROW(LOOKUP(CONCATENATE($A53,"innerApproximation","0",$R$1,R$2),'RawData_Aussois - Results Ausso'!B2:B2386)))</f>
        <v>0.112094</v>
      </c>
      <c r="S53" t="s" s="19">
        <f>INDEX('RawData_Aussois - Results Ausso'!$H2:$H2386,ROW(LOOKUP(CONCATENATE($A53,"innerApproximation","0",$R$1,R$2),'RawData_Aussois - Results Ausso'!B2:B2386)))</f>
        <v>33</v>
      </c>
      <c r="T53" s="25">
        <f>INDEX('RawData_Aussois - Results Ausso'!$M2:$M2386,ROW(LOOKUP(CONCATENATE($A53,"innerApproximation","0",$R$1,T$2),'RawData_Aussois - Results Ausso'!B2:B2386)))</f>
        <v>0.0704269</v>
      </c>
      <c r="U53" t="s" s="19">
        <f>INDEX('RawData_Aussois - Results Ausso'!$H2:$H2386,ROW(LOOKUP(CONCATENATE($A53,"innerApproximation","0",$T$1,T$2),'RawData_Aussois - Results Ausso'!B2:B2386)))</f>
        <v>33</v>
      </c>
      <c r="V53" s="25">
        <f>INDEX('RawData_Aussois - Results Ausso'!$M2:$M2386,ROW(LOOKUP(CONCATENATE($A53,"innerApproximation","0",$R$1,V$2),'RawData_Aussois - Results Ausso'!B2:B2386)))</f>
        <v>0.0705355</v>
      </c>
      <c r="W53" t="s" s="19">
        <f>INDEX('RawData_Aussois - Results Ausso'!$H2:$H2386,ROW(LOOKUP(CONCATENATE($A53,"innerApproximation","0",$V$1,V$2),'RawData_Aussois - Results Ausso'!B2:B2386)))</f>
        <v>33</v>
      </c>
      <c r="X53" s="25">
        <f>INDEX('RawData_Aussois - Results Ausso'!M2:M2386,ROW(LOOKUP(CONCATENATE($A53,X$1,"0--"),'RawData_Aussois - Results Ausso'!B2:B2386)))</f>
        <v>1.79398</v>
      </c>
      <c r="Y53" t="s" s="19">
        <f>INDEX('RawData_Aussois - Results Ausso'!H2:H2386,ROW(LOOKUP(CONCATENATE($A53,X$1,"0--"),'RawData_Aussois - Results Ausso'!B2:B2386)))</f>
        <v>33</v>
      </c>
      <c r="Z53" s="25">
        <f>1-(X53-D53)/D53</f>
        <v>-29.4984768543311</v>
      </c>
      <c r="AA53" s="25">
        <f>INDEX('RawData_Aussois - Results Ausso'!M2:M2386,ROW(LOOKUP(CONCATENATE($A53,AA$1,"0--"),'RawData_Aussois - Results Ausso'!B2:B2386)))</f>
        <v>0.882612</v>
      </c>
      <c r="AB53" t="s" s="19">
        <f>INDEX('RawData_Aussois - Results Ausso'!H2:H2386,ROW(LOOKUP(CONCATENATE($A53,AA$1,"0--"),'RawData_Aussois - Results Ausso'!B2:B2386)))</f>
        <v>33</v>
      </c>
      <c r="AC53" s="25">
        <f>INDEX('RawData_Aussois - Results Ausso'!M2:M2386,ROW(LOOKUP(CONCATENATE($A53,AC$1,"0--"),'RawData_Aussois - Results Ausso'!B2:B2386)))</f>
        <v>0.9475980000000001</v>
      </c>
      <c r="AD53" t="s" s="19">
        <f>INDEX('RawData_Aussois - Results Ausso'!H2:H2386,ROW(LOOKUP(CONCATENATE($A53,AC$1,"0--"),'RawData_Aussois - Results Ausso'!B2:B2386)))</f>
        <v>33</v>
      </c>
      <c r="AE53" s="25">
        <v>53.735258102417</v>
      </c>
      <c r="AF53" t="s" s="68">
        <v>33</v>
      </c>
      <c r="AG53" t="s" s="69">
        <f>LOOKUP("NO_NASH_EQ_FOUND",E53:W53)</f>
        <v>33</v>
      </c>
      <c r="AH53" t="s" s="70">
        <f>CONCATENATE(INDEX(D$1:V$1,MATCH(AI53,D53:V53)),INDEX(D$2:V$2,MATCH(AI53,D53:V53)))</f>
        <v>3574</v>
      </c>
      <c r="AI53" s="71">
        <f>MIN(F53:V53,D53)</f>
        <v>0.0569545</v>
      </c>
      <c r="AJ53" s="72">
        <f>AI53/MAX(F53:V53,D53)</f>
        <v>0.5063657458858259</v>
      </c>
    </row>
    <row r="54" ht="20.05" customHeight="1">
      <c r="A54" s="64">
        <v>52</v>
      </c>
      <c r="B54" s="65">
        <f>INDEX('RawData_Aussois - Results Ausso'!D2:D2386,ROW(LOOKUP(CONCATENATE($A54,D$1,"1--"),'RawData_Aussois - Results Ausso'!B2:B2386)))</f>
        <v>4</v>
      </c>
      <c r="C54" t="s" s="19">
        <f>INDEX('RawData_Aussois - Results Ausso'!E2:E2386,ROW(LOOKUP(CONCATENATE($A54,D$1,"1--"),'RawData_Aussois - Results Ausso'!B2:B2386)))</f>
        <v>930</v>
      </c>
      <c r="D54" s="25">
        <f>INDEX('RawData_Aussois - Results Ausso'!M2:M2386,ROW(LOOKUP(CONCATENATE($A54,D$1,"0--"),'RawData_Aussois - Results Ausso'!B2:B2386)))</f>
        <v>0.0978006</v>
      </c>
      <c r="E54" t="s" s="19">
        <f>INDEX('RawData_Aussois - Results Ausso'!H2:H2386,ROW(LOOKUP(CONCATENATE($A54,D$1,"0--"),'RawData_Aussois - Results Ausso'!B2:B2386)))</f>
        <v>33</v>
      </c>
      <c r="F54" s="25">
        <f>INDEX('RawData_Aussois - Results Ausso'!M2:M2386,ROW(LOOKUP(CONCATENATE($A54,"innerApproximation","0",F$1,F$2),'RawData_Aussois - Results Ausso'!B2:B2386)))</f>
        <v>0.174225</v>
      </c>
      <c r="G54" t="s" s="19">
        <f>INDEX('RawData_Aussois - Results Ausso'!$H2:$H2386,ROW(LOOKUP(CONCATENATE($A54,"innerApproximation","0",$F$1,F$2),'RawData_Aussois - Results Ausso'!B2:B2386)))</f>
        <v>33</v>
      </c>
      <c r="H54" s="66">
        <f>INDEX('RawData_Aussois - Results Ausso'!$M2:$M2386,ROW(LOOKUP(CONCATENATE($A54,"innerApproximation","0",$F$1,H$2),'RawData_Aussois - Results Ausso'!B2:B2386)))</f>
        <v>0.113221</v>
      </c>
      <c r="I54" t="s" s="67">
        <f>INDEX('RawData_Aussois - Results Ausso'!$H2:$H2386,ROW(LOOKUP(CONCATENATE($A54,"innerApproximation","0",$F$1,H$2),'RawData_Aussois - Results Ausso'!B2:B2386)))</f>
        <v>33</v>
      </c>
      <c r="J54" s="25">
        <f>INDEX('RawData_Aussois - Results Ausso'!$M2:$M2386,ROW(LOOKUP(CONCATENATE($A54,"innerApproximation","0",$F$1,J$2),'RawData_Aussois - Results Ausso'!B2:B2386)))</f>
        <v>0.113377</v>
      </c>
      <c r="K54" t="s" s="19">
        <f>INDEX('RawData_Aussois - Results Ausso'!$H2:$H2386,ROW(LOOKUP(CONCATENATE($A54,"innerApproximation","0",$F$1,J$2),'RawData_Aussois - Results Ausso'!B2:B2386)))</f>
        <v>33</v>
      </c>
      <c r="L54" s="25">
        <f>INDEX('RawData_Aussois - Results Ausso'!$M2:$M2386,ROW(LOOKUP(CONCATENATE($A54,"innerApproximation","0",$L$1,L$2),'RawData_Aussois - Results Ausso'!B2:B2386)))</f>
        <v>0.174351</v>
      </c>
      <c r="M54" t="s" s="19">
        <f>INDEX('RawData_Aussois - Results Ausso'!$H2:$H2386,ROW(LOOKUP(CONCATENATE($A54,"innerApproximation","0",$L$1,L$2),'RawData_Aussois - Results Ausso'!B2:B2386)))</f>
        <v>33</v>
      </c>
      <c r="N54" s="25">
        <f>INDEX('RawData_Aussois - Results Ausso'!$M2:$M2386,ROW(LOOKUP(CONCATENATE($A54,"innerApproximation","0",$L$1,N$2),'RawData_Aussois - Results Ausso'!B2:B2386)))</f>
        <v>0.112933</v>
      </c>
      <c r="O54" t="s" s="19">
        <f>INDEX('RawData_Aussois - Results Ausso'!$H2:$H2386,ROW(LOOKUP(CONCATENATE($A54,"innerApproximation","0",$L$1,N$2),'RawData_Aussois - Results Ausso'!B2:B2386)))</f>
        <v>33</v>
      </c>
      <c r="P54" s="25">
        <f>INDEX('RawData_Aussois - Results Ausso'!$M2:$M2386,ROW(LOOKUP(CONCATENATE($A54,"innerApproximation","0",$L$1,P$2),'RawData_Aussois - Results Ausso'!B2:B2386)))</f>
        <v>0.11387</v>
      </c>
      <c r="Q54" t="s" s="19">
        <f>INDEX('RawData_Aussois - Results Ausso'!$H2:$H2386,ROW(LOOKUP(CONCATENATE($A54,"innerApproximation","0",$L$1,P$2),'RawData_Aussois - Results Ausso'!B2:B2386)))</f>
        <v>33</v>
      </c>
      <c r="R54" s="25">
        <f>INDEX('RawData_Aussois - Results Ausso'!$M2:$M2386,ROW(LOOKUP(CONCATENATE($A54,"innerApproximation","0",$R$1,R$2),'RawData_Aussois - Results Ausso'!B2:B2386)))</f>
        <v>0.175115</v>
      </c>
      <c r="S54" t="s" s="19">
        <f>INDEX('RawData_Aussois - Results Ausso'!$H2:$H2386,ROW(LOOKUP(CONCATENATE($A54,"innerApproximation","0",$R$1,R$2),'RawData_Aussois - Results Ausso'!B2:B2386)))</f>
        <v>33</v>
      </c>
      <c r="T54" s="25">
        <f>INDEX('RawData_Aussois - Results Ausso'!$M2:$M2386,ROW(LOOKUP(CONCATENATE($A54,"innerApproximation","0",$R$1,T$2),'RawData_Aussois - Results Ausso'!B2:B2386)))</f>
        <v>0.113418</v>
      </c>
      <c r="U54" t="s" s="19">
        <f>INDEX('RawData_Aussois - Results Ausso'!$H2:$H2386,ROW(LOOKUP(CONCATENATE($A54,"innerApproximation","0",$T$1,T$2),'RawData_Aussois - Results Ausso'!B2:B2386)))</f>
        <v>33</v>
      </c>
      <c r="V54" s="25">
        <f>INDEX('RawData_Aussois - Results Ausso'!$M2:$M2386,ROW(LOOKUP(CONCATENATE($A54,"innerApproximation","0",$R$1,V$2),'RawData_Aussois - Results Ausso'!B2:B2386)))</f>
        <v>0.113245</v>
      </c>
      <c r="W54" t="s" s="19">
        <f>INDEX('RawData_Aussois - Results Ausso'!$H2:$H2386,ROW(LOOKUP(CONCATENATE($A54,"innerApproximation","0",$V$1,V$2),'RawData_Aussois - Results Ausso'!B2:B2386)))</f>
        <v>33</v>
      </c>
      <c r="X54" s="25">
        <f>INDEX('RawData_Aussois - Results Ausso'!M2:M2386,ROW(LOOKUP(CONCATENATE($A54,X$1,"0--"),'RawData_Aussois - Results Ausso'!B2:B2386)))</f>
        <v>1800.64</v>
      </c>
      <c r="Y54" t="s" s="19">
        <f>INDEX('RawData_Aussois - Results Ausso'!H2:H2386,ROW(LOOKUP(CONCATENATE($A54,X$1,"0--"),'RawData_Aussois - Results Ausso'!B2:B2386)))</f>
        <v>63</v>
      </c>
      <c r="Z54" s="25">
        <f>1-(X54-D54)/D54</f>
        <v>-18409.3389897403</v>
      </c>
      <c r="AA54" s="25">
        <f>INDEX('RawData_Aussois - Results Ausso'!M2:M2386,ROW(LOOKUP(CONCATENATE($A54,AA$1,"0--"),'RawData_Aussois - Results Ausso'!B2:B2386)))</f>
        <v>1809.95</v>
      </c>
      <c r="AB54" t="s" s="19">
        <f>INDEX('RawData_Aussois - Results Ausso'!H2:H2386,ROW(LOOKUP(CONCATENATE($A54,AA$1,"0--"),'RawData_Aussois - Results Ausso'!B2:B2386)))</f>
        <v>63</v>
      </c>
      <c r="AC54" s="25">
        <f>INDEX('RawData_Aussois - Results Ausso'!M2:M2386,ROW(LOOKUP(CONCATENATE($A54,AC$1,"0--"),'RawData_Aussois - Results Ausso'!B2:B2386)))</f>
        <v>1800.13</v>
      </c>
      <c r="AD54" t="s" s="19">
        <f>INDEX('RawData_Aussois - Results Ausso'!H2:H2386,ROW(LOOKUP(CONCATENATE($A54,AC$1,"0--"),'RawData_Aussois - Results Ausso'!B2:B2386)))</f>
        <v>63</v>
      </c>
      <c r="AE54" s="25">
        <v>1800</v>
      </c>
      <c r="AF54" t="s" s="68">
        <v>63</v>
      </c>
      <c r="AG54" t="s" s="69">
        <f>LOOKUP("NO_NASH_EQ_FOUND",E54:W54)</f>
        <v>33</v>
      </c>
      <c r="AH54" t="s" s="70">
        <f>CONCATENATE(INDEX(D$1:V$1,MATCH(AI54,D54:V54)),INDEX(D$2:V$2,MATCH(AI54,D54:V54)))</f>
        <v>3574</v>
      </c>
      <c r="AI54" s="71">
        <f>MIN(F54:V54,D54)</f>
        <v>0.0978006</v>
      </c>
      <c r="AJ54" s="72">
        <f>AI54/MAX(F54:V54,D54)</f>
        <v>0.558493561373954</v>
      </c>
    </row>
    <row r="55" ht="20.05" customHeight="1">
      <c r="A55" s="64">
        <v>53</v>
      </c>
      <c r="B55" s="65">
        <f>INDEX('RawData_Aussois - Results Ausso'!D2:D2386,ROW(LOOKUP(CONCATENATE($A55,D$1,"1--"),'RawData_Aussois - Results Ausso'!B2:B2386)))</f>
        <v>4</v>
      </c>
      <c r="C55" t="s" s="19">
        <f>INDEX('RawData_Aussois - Results Ausso'!E2:E2386,ROW(LOOKUP(CONCATENATE($A55,D$1,"1--"),'RawData_Aussois - Results Ausso'!B2:B2386)))</f>
        <v>948</v>
      </c>
      <c r="D55" s="25">
        <f>INDEX('RawData_Aussois - Results Ausso'!M2:M2386,ROW(LOOKUP(CONCATENATE($A55,D$1,"0--"),'RawData_Aussois - Results Ausso'!B2:B2386)))</f>
        <v>775.55</v>
      </c>
      <c r="E55" t="s" s="19">
        <f>INDEX('RawData_Aussois - Results Ausso'!H2:H2386,ROW(LOOKUP(CONCATENATE($A55,D$1,"0--"),'RawData_Aussois - Results Ausso'!B2:B2386)))</f>
        <v>80</v>
      </c>
      <c r="F55" s="25">
        <f>INDEX('RawData_Aussois - Results Ausso'!M2:M2386,ROW(LOOKUP(CONCATENATE($A55,"innerApproximation","0",F$1,F$2),'RawData_Aussois - Results Ausso'!B2:B2386)))</f>
        <v>0.359589</v>
      </c>
      <c r="G55" t="s" s="19">
        <f>INDEX('RawData_Aussois - Results Ausso'!$H2:$H2386,ROW(LOOKUP(CONCATENATE($A55,"innerApproximation","0",$F$1,F$2),'RawData_Aussois - Results Ausso'!B2:B2386)))</f>
        <v>80</v>
      </c>
      <c r="H55" s="66">
        <f>INDEX('RawData_Aussois - Results Ausso'!$M2:$M2386,ROW(LOOKUP(CONCATENATE($A55,"innerApproximation","0",$F$1,H$2),'RawData_Aussois - Results Ausso'!B2:B2386)))</f>
        <v>0.36041</v>
      </c>
      <c r="I55" t="s" s="67">
        <f>INDEX('RawData_Aussois - Results Ausso'!$H2:$H2386,ROW(LOOKUP(CONCATENATE($A55,"innerApproximation","0",$F$1,H$2),'RawData_Aussois - Results Ausso'!B2:B2386)))</f>
        <v>80</v>
      </c>
      <c r="J55" s="25">
        <f>INDEX('RawData_Aussois - Results Ausso'!$M2:$M2386,ROW(LOOKUP(CONCATENATE($A55,"innerApproximation","0",$F$1,J$2),'RawData_Aussois - Results Ausso'!B2:B2386)))</f>
        <v>0.358434</v>
      </c>
      <c r="K55" t="s" s="19">
        <f>INDEX('RawData_Aussois - Results Ausso'!$H2:$H2386,ROW(LOOKUP(CONCATENATE($A55,"innerApproximation","0",$F$1,J$2),'RawData_Aussois - Results Ausso'!B2:B2386)))</f>
        <v>80</v>
      </c>
      <c r="L55" s="25">
        <f>INDEX('RawData_Aussois - Results Ausso'!$M2:$M2386,ROW(LOOKUP(CONCATENATE($A55,"innerApproximation","0",$L$1,L$2),'RawData_Aussois - Results Ausso'!B2:B2386)))</f>
        <v>0.35559</v>
      </c>
      <c r="M55" t="s" s="19">
        <f>INDEX('RawData_Aussois - Results Ausso'!$H2:$H2386,ROW(LOOKUP(CONCATENATE($A55,"innerApproximation","0",$L$1,L$2),'RawData_Aussois - Results Ausso'!B2:B2386)))</f>
        <v>80</v>
      </c>
      <c r="N55" s="25">
        <f>INDEX('RawData_Aussois - Results Ausso'!$M2:$M2386,ROW(LOOKUP(CONCATENATE($A55,"innerApproximation","0",$L$1,N$2),'RawData_Aussois - Results Ausso'!B2:B2386)))</f>
        <v>0.362702</v>
      </c>
      <c r="O55" t="s" s="19">
        <f>INDEX('RawData_Aussois - Results Ausso'!$H2:$H2386,ROW(LOOKUP(CONCATENATE($A55,"innerApproximation","0",$L$1,N$2),'RawData_Aussois - Results Ausso'!B2:B2386)))</f>
        <v>80</v>
      </c>
      <c r="P55" s="25">
        <f>INDEX('RawData_Aussois - Results Ausso'!$M2:$M2386,ROW(LOOKUP(CONCATENATE($A55,"innerApproximation","0",$L$1,P$2),'RawData_Aussois - Results Ausso'!B2:B2386)))</f>
        <v>0.354505</v>
      </c>
      <c r="Q55" t="s" s="19">
        <f>INDEX('RawData_Aussois - Results Ausso'!$H2:$H2386,ROW(LOOKUP(CONCATENATE($A55,"innerApproximation","0",$L$1,P$2),'RawData_Aussois - Results Ausso'!B2:B2386)))</f>
        <v>80</v>
      </c>
      <c r="R55" s="25">
        <f>INDEX('RawData_Aussois - Results Ausso'!$M2:$M2386,ROW(LOOKUP(CONCATENATE($A55,"innerApproximation","0",$R$1,R$2),'RawData_Aussois - Results Ausso'!B2:B2386)))</f>
        <v>0.359283</v>
      </c>
      <c r="S55" t="s" s="19">
        <f>INDEX('RawData_Aussois - Results Ausso'!$H2:$H2386,ROW(LOOKUP(CONCATENATE($A55,"innerApproximation","0",$R$1,R$2),'RawData_Aussois - Results Ausso'!B2:B2386)))</f>
        <v>80</v>
      </c>
      <c r="T55" s="25">
        <f>INDEX('RawData_Aussois - Results Ausso'!$M2:$M2386,ROW(LOOKUP(CONCATENATE($A55,"innerApproximation","0",$R$1,T$2),'RawData_Aussois - Results Ausso'!B2:B2386)))</f>
        <v>0.358805</v>
      </c>
      <c r="U55" t="s" s="19">
        <f>INDEX('RawData_Aussois - Results Ausso'!$H2:$H2386,ROW(LOOKUP(CONCATENATE($A55,"innerApproximation","0",$T$1,T$2),'RawData_Aussois - Results Ausso'!B2:B2386)))</f>
        <v>80</v>
      </c>
      <c r="V55" s="25">
        <f>INDEX('RawData_Aussois - Results Ausso'!$M2:$M2386,ROW(LOOKUP(CONCATENATE($A55,"innerApproximation","0",$R$1,V$2),'RawData_Aussois - Results Ausso'!B2:B2386)))</f>
        <v>0.365445</v>
      </c>
      <c r="W55" t="s" s="19">
        <f>INDEX('RawData_Aussois - Results Ausso'!$H2:$H2386,ROW(LOOKUP(CONCATENATE($A55,"innerApproximation","0",$V$1,V$2),'RawData_Aussois - Results Ausso'!B2:B2386)))</f>
        <v>80</v>
      </c>
      <c r="X55" s="25">
        <f>INDEX('RawData_Aussois - Results Ausso'!M2:M2386,ROW(LOOKUP(CONCATENATE($A55,X$1,"0--"),'RawData_Aussois - Results Ausso'!B2:B2386)))</f>
        <v>2.58054</v>
      </c>
      <c r="Y55" t="s" s="19">
        <f>INDEX('RawData_Aussois - Results Ausso'!H2:H2386,ROW(LOOKUP(CONCATENATE($A55,X$1,"0--"),'RawData_Aussois - Results Ausso'!B2:B2386)))</f>
        <v>80</v>
      </c>
      <c r="Z55" s="25">
        <f>1-(X55-D55)/D55</f>
        <v>1.99667263232545</v>
      </c>
      <c r="AA55" s="25">
        <f>INDEX('RawData_Aussois - Results Ausso'!M2:M2386,ROW(LOOKUP(CONCATENATE($A55,AA$1,"0--"),'RawData_Aussois - Results Ausso'!B2:B2386)))</f>
        <v>1.72218</v>
      </c>
      <c r="AB55" t="s" s="19">
        <f>INDEX('RawData_Aussois - Results Ausso'!H2:H2386,ROW(LOOKUP(CONCATENATE($A55,AA$1,"0--"),'RawData_Aussois - Results Ausso'!B2:B2386)))</f>
        <v>80</v>
      </c>
      <c r="AC55" s="25">
        <f>INDEX('RawData_Aussois - Results Ausso'!M2:M2386,ROW(LOOKUP(CONCATENATE($A55,AC$1,"0--"),'RawData_Aussois - Results Ausso'!B2:B2386)))</f>
        <v>1.2639</v>
      </c>
      <c r="AD55" t="s" s="19">
        <f>INDEX('RawData_Aussois - Results Ausso'!H2:H2386,ROW(LOOKUP(CONCATENATE($A55,AC$1,"0--"),'RawData_Aussois - Results Ausso'!B2:B2386)))</f>
        <v>80</v>
      </c>
      <c r="AE55" s="25">
        <v>1800</v>
      </c>
      <c r="AF55" t="s" s="68">
        <v>63</v>
      </c>
      <c r="AG55" t="s" s="69">
        <f>LOOKUP("NO_NASH_EQ_FOUND",E55:W55)</f>
        <v>80</v>
      </c>
      <c r="AH55" t="s" s="70">
        <f>CONCATENATE(INDEX(D$1:V$1,MATCH(AI55,D55:V55)),INDEX(D$2:V$2,MATCH(AI55,D55:V55)))</f>
        <v>3580</v>
      </c>
      <c r="AI55" s="71">
        <f>MIN(F55:V55,D55)</f>
        <v>0.354505</v>
      </c>
      <c r="AJ55" s="72">
        <f>AI55/MAX(F55:V55,D55)</f>
        <v>0.000457101411901231</v>
      </c>
    </row>
    <row r="56" ht="20.05" customHeight="1">
      <c r="A56" s="64">
        <v>54</v>
      </c>
      <c r="B56" s="65">
        <f>INDEX('RawData_Aussois - Results Ausso'!D2:D2386,ROW(LOOKUP(CONCATENATE($A56,D$1,"1--"),'RawData_Aussois - Results Ausso'!B2:B2386)))</f>
        <v>4</v>
      </c>
      <c r="C56" t="s" s="19">
        <f>INDEX('RawData_Aussois - Results Ausso'!E2:E2386,ROW(LOOKUP(CONCATENATE($A56,D$1,"1--"),'RawData_Aussois - Results Ausso'!B2:B2386)))</f>
        <v>967</v>
      </c>
      <c r="D56" s="25">
        <f>INDEX('RawData_Aussois - Results Ausso'!M2:M2386,ROW(LOOKUP(CONCATENATE($A56,D$1,"0--"),'RawData_Aussois - Results Ausso'!B2:B2386)))</f>
        <v>0.0890378</v>
      </c>
      <c r="E56" t="s" s="19">
        <f>INDEX('RawData_Aussois - Results Ausso'!H2:H2386,ROW(LOOKUP(CONCATENATE($A56,D$1,"0--"),'RawData_Aussois - Results Ausso'!B2:B2386)))</f>
        <v>33</v>
      </c>
      <c r="F56" s="25">
        <f>INDEX('RawData_Aussois - Results Ausso'!M2:M2386,ROW(LOOKUP(CONCATENATE($A56,"innerApproximation","0",F$1,F$2),'RawData_Aussois - Results Ausso'!B2:B2386)))</f>
        <v>0.21813</v>
      </c>
      <c r="G56" t="s" s="19">
        <f>INDEX('RawData_Aussois - Results Ausso'!$H2:$H2386,ROW(LOOKUP(CONCATENATE($A56,"innerApproximation","0",$F$1,F$2),'RawData_Aussois - Results Ausso'!B2:B2386)))</f>
        <v>33</v>
      </c>
      <c r="H56" s="66">
        <f>INDEX('RawData_Aussois - Results Ausso'!$M2:$M2386,ROW(LOOKUP(CONCATENATE($A56,"innerApproximation","0",$F$1,H$2),'RawData_Aussois - Results Ausso'!B2:B2386)))</f>
        <v>0.103353</v>
      </c>
      <c r="I56" t="s" s="67">
        <f>INDEX('RawData_Aussois - Results Ausso'!$H2:$H2386,ROW(LOOKUP(CONCATENATE($A56,"innerApproximation","0",$F$1,H$2),'RawData_Aussois - Results Ausso'!B2:B2386)))</f>
        <v>33</v>
      </c>
      <c r="J56" s="25">
        <f>INDEX('RawData_Aussois - Results Ausso'!$M2:$M2386,ROW(LOOKUP(CONCATENATE($A56,"innerApproximation","0",$F$1,J$2),'RawData_Aussois - Results Ausso'!B2:B2386)))</f>
        <v>0.102909</v>
      </c>
      <c r="K56" t="s" s="19">
        <f>INDEX('RawData_Aussois - Results Ausso'!$H2:$H2386,ROW(LOOKUP(CONCATENATE($A56,"innerApproximation","0",$F$1,J$2),'RawData_Aussois - Results Ausso'!B2:B2386)))</f>
        <v>33</v>
      </c>
      <c r="L56" s="25">
        <f>INDEX('RawData_Aussois - Results Ausso'!$M2:$M2386,ROW(LOOKUP(CONCATENATE($A56,"innerApproximation","0",$L$1,L$2),'RawData_Aussois - Results Ausso'!B2:B2386)))</f>
        <v>0.218767</v>
      </c>
      <c r="M56" t="s" s="19">
        <f>INDEX('RawData_Aussois - Results Ausso'!$H2:$H2386,ROW(LOOKUP(CONCATENATE($A56,"innerApproximation","0",$L$1,L$2),'RawData_Aussois - Results Ausso'!B2:B2386)))</f>
        <v>33</v>
      </c>
      <c r="N56" s="25">
        <f>INDEX('RawData_Aussois - Results Ausso'!$M2:$M2386,ROW(LOOKUP(CONCATENATE($A56,"innerApproximation","0",$L$1,N$2),'RawData_Aussois - Results Ausso'!B2:B2386)))</f>
        <v>0.102909</v>
      </c>
      <c r="O56" t="s" s="19">
        <f>INDEX('RawData_Aussois - Results Ausso'!$H2:$H2386,ROW(LOOKUP(CONCATENATE($A56,"innerApproximation","0",$L$1,N$2),'RawData_Aussois - Results Ausso'!B2:B2386)))</f>
        <v>33</v>
      </c>
      <c r="P56" s="25">
        <f>INDEX('RawData_Aussois - Results Ausso'!$M2:$M2386,ROW(LOOKUP(CONCATENATE($A56,"innerApproximation","0",$L$1,P$2),'RawData_Aussois - Results Ausso'!B2:B2386)))</f>
        <v>0.102971</v>
      </c>
      <c r="Q56" t="s" s="19">
        <f>INDEX('RawData_Aussois - Results Ausso'!$H2:$H2386,ROW(LOOKUP(CONCATENATE($A56,"innerApproximation","0",$L$1,P$2),'RawData_Aussois - Results Ausso'!B2:B2386)))</f>
        <v>33</v>
      </c>
      <c r="R56" s="25">
        <f>INDEX('RawData_Aussois - Results Ausso'!$M2:$M2386,ROW(LOOKUP(CONCATENATE($A56,"innerApproximation","0",$R$1,R$2),'RawData_Aussois - Results Ausso'!B2:B2386)))</f>
        <v>0.219824</v>
      </c>
      <c r="S56" t="s" s="19">
        <f>INDEX('RawData_Aussois - Results Ausso'!$H2:$H2386,ROW(LOOKUP(CONCATENATE($A56,"innerApproximation","0",$R$1,R$2),'RawData_Aussois - Results Ausso'!B2:B2386)))</f>
        <v>33</v>
      </c>
      <c r="T56" s="25">
        <f>INDEX('RawData_Aussois - Results Ausso'!$M2:$M2386,ROW(LOOKUP(CONCATENATE($A56,"innerApproximation","0",$R$1,T$2),'RawData_Aussois - Results Ausso'!B2:B2386)))</f>
        <v>0.102985</v>
      </c>
      <c r="U56" t="s" s="19">
        <f>INDEX('RawData_Aussois - Results Ausso'!$H2:$H2386,ROW(LOOKUP(CONCATENATE($A56,"innerApproximation","0",$T$1,T$2),'RawData_Aussois - Results Ausso'!B2:B2386)))</f>
        <v>33</v>
      </c>
      <c r="V56" s="25">
        <f>INDEX('RawData_Aussois - Results Ausso'!$M2:$M2386,ROW(LOOKUP(CONCATENATE($A56,"innerApproximation","0",$R$1,V$2),'RawData_Aussois - Results Ausso'!B2:B2386)))</f>
        <v>0.102843</v>
      </c>
      <c r="W56" t="s" s="19">
        <f>INDEX('RawData_Aussois - Results Ausso'!$H2:$H2386,ROW(LOOKUP(CONCATENATE($A56,"innerApproximation","0",$V$1,V$2),'RawData_Aussois - Results Ausso'!B2:B2386)))</f>
        <v>33</v>
      </c>
      <c r="X56" s="25">
        <f>INDEX('RawData_Aussois - Results Ausso'!M2:M2386,ROW(LOOKUP(CONCATENATE($A56,X$1,"0--"),'RawData_Aussois - Results Ausso'!B2:B2386)))</f>
        <v>1112.23</v>
      </c>
      <c r="Y56" t="s" s="19">
        <f>INDEX('RawData_Aussois - Results Ausso'!H2:H2386,ROW(LOOKUP(CONCATENATE($A56,X$1,"0--"),'RawData_Aussois - Results Ausso'!B2:B2386)))</f>
        <v>80</v>
      </c>
      <c r="Z56" s="25">
        <f>1-(X56-D56)/D56</f>
        <v>-12489.6608451691</v>
      </c>
      <c r="AA56" s="25">
        <f>INDEX('RawData_Aussois - Results Ausso'!M2:M2386,ROW(LOOKUP(CONCATENATE($A56,AA$1,"0--"),'RawData_Aussois - Results Ausso'!B2:B2386)))</f>
        <v>9.3314</v>
      </c>
      <c r="AB56" t="s" s="19">
        <f>INDEX('RawData_Aussois - Results Ausso'!H2:H2386,ROW(LOOKUP(CONCATENATE($A56,AA$1,"0--"),'RawData_Aussois - Results Ausso'!B2:B2386)))</f>
        <v>80</v>
      </c>
      <c r="AC56" s="25">
        <f>INDEX('RawData_Aussois - Results Ausso'!M2:M2386,ROW(LOOKUP(CONCATENATE($A56,AC$1,"0--"),'RawData_Aussois - Results Ausso'!B2:B2386)))</f>
        <v>1800.16</v>
      </c>
      <c r="AD56" t="s" s="19">
        <f>INDEX('RawData_Aussois - Results Ausso'!H2:H2386,ROW(LOOKUP(CONCATENATE($A56,AC$1,"0--"),'RawData_Aussois - Results Ausso'!B2:B2386)))</f>
        <v>63</v>
      </c>
      <c r="AE56" s="25">
        <v>1800</v>
      </c>
      <c r="AF56" t="s" s="68">
        <v>63</v>
      </c>
      <c r="AG56" t="s" s="69">
        <f>LOOKUP("NO_NASH_EQ_FOUND",E56:W56)</f>
        <v>33</v>
      </c>
      <c r="AH56" t="s" s="70">
        <f>CONCATENATE(INDEX(D$1:V$1,MATCH(AI56,D56:V56)),INDEX(D$2:V$2,MATCH(AI56,D56:V56)))</f>
        <v>3574</v>
      </c>
      <c r="AI56" s="71">
        <f>MIN(F56:V56,D56)</f>
        <v>0.0890378</v>
      </c>
      <c r="AJ56" s="72">
        <f>AI56/MAX(F56:V56,D56)</f>
        <v>0.40504130577189</v>
      </c>
    </row>
    <row r="57" ht="20.05" customHeight="1">
      <c r="A57" s="64">
        <v>55</v>
      </c>
      <c r="B57" s="65">
        <f>INDEX('RawData_Aussois - Results Ausso'!D2:D2386,ROW(LOOKUP(CONCATENATE($A57,D$1,"1--"),'RawData_Aussois - Results Ausso'!B2:B2386)))</f>
        <v>4</v>
      </c>
      <c r="C57" t="s" s="19">
        <f>INDEX('RawData_Aussois - Results Ausso'!E2:E2386,ROW(LOOKUP(CONCATENATE($A57,D$1,"1--"),'RawData_Aussois - Results Ausso'!B2:B2386)))</f>
        <v>893</v>
      </c>
      <c r="D57" s="25">
        <f>INDEX('RawData_Aussois - Results Ausso'!M2:M2386,ROW(LOOKUP(CONCATENATE($A57,D$1,"0--"),'RawData_Aussois - Results Ausso'!B2:B2386)))</f>
        <v>0.142858</v>
      </c>
      <c r="E57" t="s" s="19">
        <f>INDEX('RawData_Aussois - Results Ausso'!H2:H2386,ROW(LOOKUP(CONCATENATE($A57,D$1,"0--"),'RawData_Aussois - Results Ausso'!B2:B2386)))</f>
        <v>80</v>
      </c>
      <c r="F57" s="25">
        <f>INDEX('RawData_Aussois - Results Ausso'!M2:M2386,ROW(LOOKUP(CONCATENATE($A57,"innerApproximation","0",F$1,F$2),'RawData_Aussois - Results Ausso'!B2:B2386)))</f>
        <v>0.425007</v>
      </c>
      <c r="G57" t="s" s="19">
        <f>INDEX('RawData_Aussois - Results Ausso'!$H2:$H2386,ROW(LOOKUP(CONCATENATE($A57,"innerApproximation","0",$F$1,F$2),'RawData_Aussois - Results Ausso'!B2:B2386)))</f>
        <v>80</v>
      </c>
      <c r="H57" s="66">
        <f>INDEX('RawData_Aussois - Results Ausso'!$M2:$M2386,ROW(LOOKUP(CONCATENATE($A57,"innerApproximation","0",$F$1,H$2),'RawData_Aussois - Results Ausso'!B2:B2386)))</f>
        <v>0.363449</v>
      </c>
      <c r="I57" t="s" s="67">
        <f>INDEX('RawData_Aussois - Results Ausso'!$H2:$H2386,ROW(LOOKUP(CONCATENATE($A57,"innerApproximation","0",$F$1,H$2),'RawData_Aussois - Results Ausso'!B2:B2386)))</f>
        <v>80</v>
      </c>
      <c r="J57" s="25">
        <f>INDEX('RawData_Aussois - Results Ausso'!$M2:$M2386,ROW(LOOKUP(CONCATENATE($A57,"innerApproximation","0",$F$1,J$2),'RawData_Aussois - Results Ausso'!B2:B2386)))</f>
        <v>0.363124</v>
      </c>
      <c r="K57" t="s" s="19">
        <f>INDEX('RawData_Aussois - Results Ausso'!$H2:$H2386,ROW(LOOKUP(CONCATENATE($A57,"innerApproximation","0",$F$1,J$2),'RawData_Aussois - Results Ausso'!B2:B2386)))</f>
        <v>80</v>
      </c>
      <c r="L57" s="25">
        <f>INDEX('RawData_Aussois - Results Ausso'!$M2:$M2386,ROW(LOOKUP(CONCATENATE($A57,"innerApproximation","0",$L$1,L$2),'RawData_Aussois - Results Ausso'!B2:B2386)))</f>
        <v>0.156706</v>
      </c>
      <c r="M57" t="s" s="19">
        <f>INDEX('RawData_Aussois - Results Ausso'!$H2:$H2386,ROW(LOOKUP(CONCATENATE($A57,"innerApproximation","0",$L$1,L$2),'RawData_Aussois - Results Ausso'!B2:B2386)))</f>
        <v>80</v>
      </c>
      <c r="N57" s="25">
        <f>INDEX('RawData_Aussois - Results Ausso'!$M2:$M2386,ROW(LOOKUP(CONCATENATE($A57,"innerApproximation","0",$L$1,N$2),'RawData_Aussois - Results Ausso'!B2:B2386)))</f>
        <v>0.177243</v>
      </c>
      <c r="O57" t="s" s="19">
        <f>INDEX('RawData_Aussois - Results Ausso'!$H2:$H2386,ROW(LOOKUP(CONCATENATE($A57,"innerApproximation","0",$L$1,N$2),'RawData_Aussois - Results Ausso'!B2:B2386)))</f>
        <v>80</v>
      </c>
      <c r="P57" s="25">
        <f>INDEX('RawData_Aussois - Results Ausso'!$M2:$M2386,ROW(LOOKUP(CONCATENATE($A57,"innerApproximation","0",$L$1,P$2),'RawData_Aussois - Results Ausso'!B2:B2386)))</f>
        <v>0.178178</v>
      </c>
      <c r="Q57" t="s" s="19">
        <f>INDEX('RawData_Aussois - Results Ausso'!$H2:$H2386,ROW(LOOKUP(CONCATENATE($A57,"innerApproximation","0",$L$1,P$2),'RawData_Aussois - Results Ausso'!B2:B2386)))</f>
        <v>80</v>
      </c>
      <c r="R57" s="25">
        <f>INDEX('RawData_Aussois - Results Ausso'!$M2:$M2386,ROW(LOOKUP(CONCATENATE($A57,"innerApproximation","0",$R$1,R$2),'RawData_Aussois - Results Ausso'!B2:B2386)))</f>
        <v>0.156747</v>
      </c>
      <c r="S57" t="s" s="19">
        <f>INDEX('RawData_Aussois - Results Ausso'!$H2:$H2386,ROW(LOOKUP(CONCATENATE($A57,"innerApproximation","0",$R$1,R$2),'RawData_Aussois - Results Ausso'!B2:B2386)))</f>
        <v>80</v>
      </c>
      <c r="T57" s="25">
        <f>INDEX('RawData_Aussois - Results Ausso'!$M2:$M2386,ROW(LOOKUP(CONCATENATE($A57,"innerApproximation","0",$R$1,T$2),'RawData_Aussois - Results Ausso'!B2:B2386)))</f>
        <v>0.177307</v>
      </c>
      <c r="U57" t="s" s="19">
        <f>INDEX('RawData_Aussois - Results Ausso'!$H2:$H2386,ROW(LOOKUP(CONCATENATE($A57,"innerApproximation","0",$T$1,T$2),'RawData_Aussois - Results Ausso'!B2:B2386)))</f>
        <v>80</v>
      </c>
      <c r="V57" s="25">
        <f>INDEX('RawData_Aussois - Results Ausso'!$M2:$M2386,ROW(LOOKUP(CONCATENATE($A57,"innerApproximation","0",$R$1,V$2),'RawData_Aussois - Results Ausso'!B2:B2386)))</f>
        <v>0.362921</v>
      </c>
      <c r="W57" t="s" s="19">
        <f>INDEX('RawData_Aussois - Results Ausso'!$H2:$H2386,ROW(LOOKUP(CONCATENATE($A57,"innerApproximation","0",$V$1,V$2),'RawData_Aussois - Results Ausso'!B2:B2386)))</f>
        <v>80</v>
      </c>
      <c r="X57" s="25">
        <f>INDEX('RawData_Aussois - Results Ausso'!M2:M2386,ROW(LOOKUP(CONCATENATE($A57,X$1,"0--"),'RawData_Aussois - Results Ausso'!B2:B2386)))</f>
        <v>0.559659</v>
      </c>
      <c r="Y57" t="s" s="19">
        <f>INDEX('RawData_Aussois - Results Ausso'!H2:H2386,ROW(LOOKUP(CONCATENATE($A57,X$1,"0--"),'RawData_Aussois - Results Ausso'!B2:B2386)))</f>
        <v>80</v>
      </c>
      <c r="Z57" s="25">
        <f>1-(X57-D57)/D57</f>
        <v>-1.91758949446303</v>
      </c>
      <c r="AA57" s="25">
        <f>INDEX('RawData_Aussois - Results Ausso'!M2:M2386,ROW(LOOKUP(CONCATENATE($A57,AA$1,"0--"),'RawData_Aussois - Results Ausso'!B2:B2386)))</f>
        <v>0.386158</v>
      </c>
      <c r="AB57" t="s" s="19">
        <f>INDEX('RawData_Aussois - Results Ausso'!H2:H2386,ROW(LOOKUP(CONCATENATE($A57,AA$1,"0--"),'RawData_Aussois - Results Ausso'!B2:B2386)))</f>
        <v>80</v>
      </c>
      <c r="AC57" s="25">
        <f>INDEX('RawData_Aussois - Results Ausso'!M2:M2386,ROW(LOOKUP(CONCATENATE($A57,AC$1,"0--"),'RawData_Aussois - Results Ausso'!B2:B2386)))</f>
        <v>0.404946</v>
      </c>
      <c r="AD57" t="s" s="19">
        <f>INDEX('RawData_Aussois - Results Ausso'!H2:H2386,ROW(LOOKUP(CONCATENATE($A57,AC$1,"0--"),'RawData_Aussois - Results Ausso'!B2:B2386)))</f>
        <v>80</v>
      </c>
      <c r="AE57" s="25">
        <v>1800</v>
      </c>
      <c r="AF57" t="s" s="68">
        <v>63</v>
      </c>
      <c r="AG57" t="s" s="69">
        <f>LOOKUP("NO_NASH_EQ_FOUND",E57:W57)</f>
        <v>80</v>
      </c>
      <c r="AH57" t="s" s="70">
        <f>CONCATENATE(INDEX(D$1:V$1,MATCH(AI57,D57:V57)),INDEX(D$2:V$2,MATCH(AI57,D57:V57)))</f>
        <v>3574</v>
      </c>
      <c r="AI57" s="71">
        <f>MIN(F57:V57,D57)</f>
        <v>0.142858</v>
      </c>
      <c r="AJ57" s="72">
        <f>AI57/MAX(F57:V57,D57)</f>
        <v>0.336130934314023</v>
      </c>
    </row>
    <row r="58" ht="20.05" customHeight="1">
      <c r="A58" s="64">
        <v>56</v>
      </c>
      <c r="B58" s="65">
        <f>INDEX('RawData_Aussois - Results Ausso'!D2:D2386,ROW(LOOKUP(CONCATENATE($A58,D$1,"1--"),'RawData_Aussois - Results Ausso'!B2:B2386)))</f>
        <v>4</v>
      </c>
      <c r="C58" t="s" s="19">
        <f>INDEX('RawData_Aussois - Results Ausso'!E2:E2386,ROW(LOOKUP(CONCATENATE($A58,D$1,"1--"),'RawData_Aussois - Results Ausso'!B2:B2386)))</f>
        <v>1003</v>
      </c>
      <c r="D58" s="25">
        <f>INDEX('RawData_Aussois - Results Ausso'!M2:M2386,ROW(LOOKUP(CONCATENATE($A58,D$1,"0--"),'RawData_Aussois - Results Ausso'!B2:B2386)))</f>
        <v>1.68541</v>
      </c>
      <c r="E58" t="s" s="19">
        <f>INDEX('RawData_Aussois - Results Ausso'!H2:H2386,ROW(LOOKUP(CONCATENATE($A58,D$1,"0--"),'RawData_Aussois - Results Ausso'!B2:B2386)))</f>
        <v>80</v>
      </c>
      <c r="F58" s="25">
        <f>INDEX('RawData_Aussois - Results Ausso'!M2:M2386,ROW(LOOKUP(CONCATENATE($A58,"innerApproximation","0",F$1,F$2),'RawData_Aussois - Results Ausso'!B2:B2386)))</f>
        <v>0.204344</v>
      </c>
      <c r="G58" t="s" s="19">
        <f>INDEX('RawData_Aussois - Results Ausso'!$H2:$H2386,ROW(LOOKUP(CONCATENATE($A58,"innerApproximation","0",$F$1,F$2),'RawData_Aussois - Results Ausso'!B2:B2386)))</f>
        <v>80</v>
      </c>
      <c r="H58" s="66">
        <f>INDEX('RawData_Aussois - Results Ausso'!$M2:$M2386,ROW(LOOKUP(CONCATENATE($A58,"innerApproximation","0",$F$1,H$2),'RawData_Aussois - Results Ausso'!B2:B2386)))</f>
        <v>0.204921</v>
      </c>
      <c r="I58" t="s" s="67">
        <f>INDEX('RawData_Aussois - Results Ausso'!$H2:$H2386,ROW(LOOKUP(CONCATENATE($A58,"innerApproximation","0",$F$1,H$2),'RawData_Aussois - Results Ausso'!B2:B2386)))</f>
        <v>80</v>
      </c>
      <c r="J58" s="25">
        <f>INDEX('RawData_Aussois - Results Ausso'!$M2:$M2386,ROW(LOOKUP(CONCATENATE($A58,"innerApproximation","0",$F$1,J$2),'RawData_Aussois - Results Ausso'!B2:B2386)))</f>
        <v>0.204167</v>
      </c>
      <c r="K58" t="s" s="19">
        <f>INDEX('RawData_Aussois - Results Ausso'!$H2:$H2386,ROW(LOOKUP(CONCATENATE($A58,"innerApproximation","0",$F$1,J$2),'RawData_Aussois - Results Ausso'!B2:B2386)))</f>
        <v>80</v>
      </c>
      <c r="L58" s="25">
        <f>INDEX('RawData_Aussois - Results Ausso'!$M2:$M2386,ROW(LOOKUP(CONCATENATE($A58,"innerApproximation","0",$L$1,L$2),'RawData_Aussois - Results Ausso'!B2:B2386)))</f>
        <v>0.202726</v>
      </c>
      <c r="M58" t="s" s="19">
        <f>INDEX('RawData_Aussois - Results Ausso'!$H2:$H2386,ROW(LOOKUP(CONCATENATE($A58,"innerApproximation","0",$L$1,L$2),'RawData_Aussois - Results Ausso'!B2:B2386)))</f>
        <v>80</v>
      </c>
      <c r="N58" s="25">
        <f>INDEX('RawData_Aussois - Results Ausso'!$M2:$M2386,ROW(LOOKUP(CONCATENATE($A58,"innerApproximation","0",$L$1,N$2),'RawData_Aussois - Results Ausso'!B2:B2386)))</f>
        <v>0.205166</v>
      </c>
      <c r="O58" t="s" s="19">
        <f>INDEX('RawData_Aussois - Results Ausso'!$H2:$H2386,ROW(LOOKUP(CONCATENATE($A58,"innerApproximation","0",$L$1,N$2),'RawData_Aussois - Results Ausso'!B2:B2386)))</f>
        <v>80</v>
      </c>
      <c r="P58" s="25">
        <f>INDEX('RawData_Aussois - Results Ausso'!$M2:$M2386,ROW(LOOKUP(CONCATENATE($A58,"innerApproximation","0",$L$1,P$2),'RawData_Aussois - Results Ausso'!B2:B2386)))</f>
        <v>0.199497</v>
      </c>
      <c r="Q58" t="s" s="19">
        <f>INDEX('RawData_Aussois - Results Ausso'!$H2:$H2386,ROW(LOOKUP(CONCATENATE($A58,"innerApproximation","0",$L$1,P$2),'RawData_Aussois - Results Ausso'!B2:B2386)))</f>
        <v>80</v>
      </c>
      <c r="R58" s="25">
        <f>INDEX('RawData_Aussois - Results Ausso'!$M2:$M2386,ROW(LOOKUP(CONCATENATE($A58,"innerApproximation","0",$R$1,R$2),'RawData_Aussois - Results Ausso'!B2:B2386)))</f>
        <v>0.202296</v>
      </c>
      <c r="S58" t="s" s="19">
        <f>INDEX('RawData_Aussois - Results Ausso'!$H2:$H2386,ROW(LOOKUP(CONCATENATE($A58,"innerApproximation","0",$R$1,R$2),'RawData_Aussois - Results Ausso'!B2:B2386)))</f>
        <v>80</v>
      </c>
      <c r="T58" s="25">
        <f>INDEX('RawData_Aussois - Results Ausso'!$M2:$M2386,ROW(LOOKUP(CONCATENATE($A58,"innerApproximation","0",$R$1,T$2),'RawData_Aussois - Results Ausso'!B2:B2386)))</f>
        <v>0.202823</v>
      </c>
      <c r="U58" t="s" s="19">
        <f>INDEX('RawData_Aussois - Results Ausso'!$H2:$H2386,ROW(LOOKUP(CONCATENATE($A58,"innerApproximation","0",$T$1,T$2),'RawData_Aussois - Results Ausso'!B2:B2386)))</f>
        <v>80</v>
      </c>
      <c r="V58" s="25">
        <f>INDEX('RawData_Aussois - Results Ausso'!$M2:$M2386,ROW(LOOKUP(CONCATENATE($A58,"innerApproximation","0",$R$1,V$2),'RawData_Aussois - Results Ausso'!B2:B2386)))</f>
        <v>0.203549</v>
      </c>
      <c r="W58" t="s" s="19">
        <f>INDEX('RawData_Aussois - Results Ausso'!$H2:$H2386,ROW(LOOKUP(CONCATENATE($A58,"innerApproximation","0",$V$1,V$2),'RawData_Aussois - Results Ausso'!B2:B2386)))</f>
        <v>80</v>
      </c>
      <c r="X58" s="25">
        <f>INDEX('RawData_Aussois - Results Ausso'!M2:M2386,ROW(LOOKUP(CONCATENATE($A58,X$1,"0--"),'RawData_Aussois - Results Ausso'!B2:B2386)))</f>
        <v>212.777</v>
      </c>
      <c r="Y58" t="s" s="19">
        <f>INDEX('RawData_Aussois - Results Ausso'!H2:H2386,ROW(LOOKUP(CONCATENATE($A58,X$1,"0--"),'RawData_Aussois - Results Ausso'!B2:B2386)))</f>
        <v>80</v>
      </c>
      <c r="Z58" s="25">
        <f>1-(X58-D58)/D58</f>
        <v>-124.246432618769</v>
      </c>
      <c r="AA58" s="25">
        <f>INDEX('RawData_Aussois - Results Ausso'!M2:M2386,ROW(LOOKUP(CONCATENATE($A58,AA$1,"0--"),'RawData_Aussois - Results Ausso'!B2:B2386)))</f>
        <v>3.28697</v>
      </c>
      <c r="AB58" t="s" s="19">
        <f>INDEX('RawData_Aussois - Results Ausso'!H2:H2386,ROW(LOOKUP(CONCATENATE($A58,AA$1,"0--"),'RawData_Aussois - Results Ausso'!B2:B2386)))</f>
        <v>80</v>
      </c>
      <c r="AC58" s="25">
        <f>INDEX('RawData_Aussois - Results Ausso'!M2:M2386,ROW(LOOKUP(CONCATENATE($A58,AC$1,"0--"),'RawData_Aussois - Results Ausso'!B2:B2386)))</f>
        <v>201.451</v>
      </c>
      <c r="AD58" t="s" s="19">
        <f>INDEX('RawData_Aussois - Results Ausso'!H2:H2386,ROW(LOOKUP(CONCATENATE($A58,AC$1,"0--"),'RawData_Aussois - Results Ausso'!B2:B2386)))</f>
        <v>80</v>
      </c>
      <c r="AE58" s="25">
        <v>1800</v>
      </c>
      <c r="AF58" t="s" s="68">
        <v>63</v>
      </c>
      <c r="AG58" t="s" s="69">
        <f>LOOKUP("NO_NASH_EQ_FOUND",E58:W58)</f>
        <v>80</v>
      </c>
      <c r="AH58" t="s" s="70">
        <f>CONCATENATE(INDEX(D$1:V$1,MATCH(AI58,D58:V58)),INDEX(D$2:V$2,MATCH(AI58,D58:V58)))</f>
        <v>3580</v>
      </c>
      <c r="AI58" s="71">
        <f>MIN(F58:V58,D58)</f>
        <v>0.199497</v>
      </c>
      <c r="AJ58" s="72">
        <f>AI58/MAX(F58:V58,D58)</f>
        <v>0.118367044220694</v>
      </c>
    </row>
    <row r="59" ht="20.05" customHeight="1">
      <c r="A59" s="64">
        <v>57</v>
      </c>
      <c r="B59" s="65">
        <f>INDEX('RawData_Aussois - Results Ausso'!D2:D2386,ROW(LOOKUP(CONCATENATE($A59,D$1,"1--"),'RawData_Aussois - Results Ausso'!B2:B2386)))</f>
        <v>4</v>
      </c>
      <c r="C59" t="s" s="19">
        <f>INDEX('RawData_Aussois - Results Ausso'!E2:E2386,ROW(LOOKUP(CONCATENATE($A59,D$1,"1--"),'RawData_Aussois - Results Ausso'!B2:B2386)))</f>
        <v>1022</v>
      </c>
      <c r="D59" s="25">
        <f>INDEX('RawData_Aussois - Results Ausso'!M2:M2386,ROW(LOOKUP(CONCATENATE($A59,D$1,"0--"),'RawData_Aussois - Results Ausso'!B2:B2386)))</f>
        <v>0.288306</v>
      </c>
      <c r="E59" t="s" s="19">
        <f>INDEX('RawData_Aussois - Results Ausso'!H2:H2386,ROW(LOOKUP(CONCATENATE($A59,D$1,"0--"),'RawData_Aussois - Results Ausso'!B2:B2386)))</f>
        <v>80</v>
      </c>
      <c r="F59" s="25">
        <f>INDEX('RawData_Aussois - Results Ausso'!M2:M2386,ROW(LOOKUP(CONCATENATE($A59,"innerApproximation","0",F$1,F$2),'RawData_Aussois - Results Ausso'!B2:B2386)))</f>
        <v>0.424751</v>
      </c>
      <c r="G59" t="s" s="19">
        <f>INDEX('RawData_Aussois - Results Ausso'!$H2:$H2386,ROW(LOOKUP(CONCATENATE($A59,"innerApproximation","0",$F$1,F$2),'RawData_Aussois - Results Ausso'!B2:B2386)))</f>
        <v>80</v>
      </c>
      <c r="H59" s="66">
        <f>INDEX('RawData_Aussois - Results Ausso'!$M2:$M2386,ROW(LOOKUP(CONCATENATE($A59,"innerApproximation","0",$F$1,H$2),'RawData_Aussois - Results Ausso'!B2:B2386)))</f>
        <v>0.278337</v>
      </c>
      <c r="I59" t="s" s="67">
        <f>INDEX('RawData_Aussois - Results Ausso'!$H2:$H2386,ROW(LOOKUP(CONCATENATE($A59,"innerApproximation","0",$F$1,H$2),'RawData_Aussois - Results Ausso'!B2:B2386)))</f>
        <v>80</v>
      </c>
      <c r="J59" s="25">
        <f>INDEX('RawData_Aussois - Results Ausso'!$M2:$M2386,ROW(LOOKUP(CONCATENATE($A59,"innerApproximation","0",$F$1,J$2),'RawData_Aussois - Results Ausso'!B2:B2386)))</f>
        <v>0.278906</v>
      </c>
      <c r="K59" t="s" s="19">
        <f>INDEX('RawData_Aussois - Results Ausso'!$H2:$H2386,ROW(LOOKUP(CONCATENATE($A59,"innerApproximation","0",$F$1,J$2),'RawData_Aussois - Results Ausso'!B2:B2386)))</f>
        <v>80</v>
      </c>
      <c r="L59" s="25">
        <f>INDEX('RawData_Aussois - Results Ausso'!$M2:$M2386,ROW(LOOKUP(CONCATENATE($A59,"innerApproximation","0",$L$1,L$2),'RawData_Aussois - Results Ausso'!B2:B2386)))</f>
        <v>0.214174</v>
      </c>
      <c r="M59" t="s" s="19">
        <f>INDEX('RawData_Aussois - Results Ausso'!$H2:$H2386,ROW(LOOKUP(CONCATENATE($A59,"innerApproximation","0",$L$1,L$2),'RawData_Aussois - Results Ausso'!B2:B2386)))</f>
        <v>80</v>
      </c>
      <c r="N59" s="25">
        <f>INDEX('RawData_Aussois - Results Ausso'!$M2:$M2386,ROW(LOOKUP(CONCATENATE($A59,"innerApproximation","0",$L$1,N$2),'RawData_Aussois - Results Ausso'!B2:B2386)))</f>
        <v>0.308792</v>
      </c>
      <c r="O59" t="s" s="19">
        <f>INDEX('RawData_Aussois - Results Ausso'!$H2:$H2386,ROW(LOOKUP(CONCATENATE($A59,"innerApproximation","0",$L$1,N$2),'RawData_Aussois - Results Ausso'!B2:B2386)))</f>
        <v>80</v>
      </c>
      <c r="P59" s="25">
        <f>INDEX('RawData_Aussois - Results Ausso'!$M2:$M2386,ROW(LOOKUP(CONCATENATE($A59,"innerApproximation","0",$L$1,P$2),'RawData_Aussois - Results Ausso'!B2:B2386)))</f>
        <v>0.309326</v>
      </c>
      <c r="Q59" t="s" s="19">
        <f>INDEX('RawData_Aussois - Results Ausso'!$H2:$H2386,ROW(LOOKUP(CONCATENATE($A59,"innerApproximation","0",$L$1,P$2),'RawData_Aussois - Results Ausso'!B2:B2386)))</f>
        <v>80</v>
      </c>
      <c r="R59" s="25">
        <f>INDEX('RawData_Aussois - Results Ausso'!$M2:$M2386,ROW(LOOKUP(CONCATENATE($A59,"innerApproximation","0",$R$1,R$2),'RawData_Aussois - Results Ausso'!B2:B2386)))</f>
        <v>0.477679</v>
      </c>
      <c r="S59" t="s" s="19">
        <f>INDEX('RawData_Aussois - Results Ausso'!$H2:$H2386,ROW(LOOKUP(CONCATENATE($A59,"innerApproximation","0",$R$1,R$2),'RawData_Aussois - Results Ausso'!B2:B2386)))</f>
        <v>80</v>
      </c>
      <c r="T59" s="25">
        <f>INDEX('RawData_Aussois - Results Ausso'!$M2:$M2386,ROW(LOOKUP(CONCATENATE($A59,"innerApproximation","0",$R$1,T$2),'RawData_Aussois - Results Ausso'!B2:B2386)))</f>
        <v>0.449503</v>
      </c>
      <c r="U59" t="s" s="19">
        <f>INDEX('RawData_Aussois - Results Ausso'!$H2:$H2386,ROW(LOOKUP(CONCATENATE($A59,"innerApproximation","0",$T$1,T$2),'RawData_Aussois - Results Ausso'!B2:B2386)))</f>
        <v>80</v>
      </c>
      <c r="V59" s="25">
        <f>INDEX('RawData_Aussois - Results Ausso'!$M2:$M2386,ROW(LOOKUP(CONCATENATE($A59,"innerApproximation","0",$R$1,V$2),'RawData_Aussois - Results Ausso'!B2:B2386)))</f>
        <v>0.314685</v>
      </c>
      <c r="W59" t="s" s="19">
        <f>INDEX('RawData_Aussois - Results Ausso'!$H2:$H2386,ROW(LOOKUP(CONCATENATE($A59,"innerApproximation","0",$V$1,V$2),'RawData_Aussois - Results Ausso'!B2:B2386)))</f>
        <v>80</v>
      </c>
      <c r="X59" s="25">
        <f>INDEX('RawData_Aussois - Results Ausso'!M2:M2386,ROW(LOOKUP(CONCATENATE($A59,X$1,"0--"),'RawData_Aussois - Results Ausso'!B2:B2386)))</f>
        <v>15.7712</v>
      </c>
      <c r="Y59" t="s" s="19">
        <f>INDEX('RawData_Aussois - Results Ausso'!H2:H2386,ROW(LOOKUP(CONCATENATE($A59,X$1,"0--"),'RawData_Aussois - Results Ausso'!B2:B2386)))</f>
        <v>80</v>
      </c>
      <c r="Z59" s="25">
        <f>1-(X59-D59)/D59</f>
        <v>-52.7029891851019</v>
      </c>
      <c r="AA59" s="25">
        <f>INDEX('RawData_Aussois - Results Ausso'!M2:M2386,ROW(LOOKUP(CONCATENATE($A59,AA$1,"0--"),'RawData_Aussois - Results Ausso'!B2:B2386)))</f>
        <v>10.4141</v>
      </c>
      <c r="AB59" t="s" s="19">
        <f>INDEX('RawData_Aussois - Results Ausso'!H2:H2386,ROW(LOOKUP(CONCATENATE($A59,AA$1,"0--"),'RawData_Aussois - Results Ausso'!B2:B2386)))</f>
        <v>80</v>
      </c>
      <c r="AC59" s="25">
        <f>INDEX('RawData_Aussois - Results Ausso'!M2:M2386,ROW(LOOKUP(CONCATENATE($A59,AC$1,"0--"),'RawData_Aussois - Results Ausso'!B2:B2386)))</f>
        <v>4.29679</v>
      </c>
      <c r="AD59" t="s" s="19">
        <f>INDEX('RawData_Aussois - Results Ausso'!H2:H2386,ROW(LOOKUP(CONCATENATE($A59,AC$1,"0--"),'RawData_Aussois - Results Ausso'!B2:B2386)))</f>
        <v>80</v>
      </c>
      <c r="AE59" s="25">
        <v>1800</v>
      </c>
      <c r="AF59" t="s" s="68">
        <v>63</v>
      </c>
      <c r="AG59" t="s" s="69">
        <f>LOOKUP("NO_NASH_EQ_FOUND",E59:W59)</f>
        <v>80</v>
      </c>
      <c r="AH59" t="s" s="70">
        <f>CONCATENATE(INDEX(D$1:V$1,MATCH(AI59,D59:V59)),INDEX(D$2:V$2,MATCH(AI59,D59:V59)))</f>
        <v>3577</v>
      </c>
      <c r="AI59" s="71">
        <f>MIN(F59:V59,D59)</f>
        <v>0.214174</v>
      </c>
      <c r="AJ59" s="72">
        <f>AI59/MAX(F59:V59,D59)</f>
        <v>0.448363859411864</v>
      </c>
    </row>
    <row r="60" ht="20.05" customHeight="1">
      <c r="A60" s="64">
        <v>58</v>
      </c>
      <c r="B60" s="65">
        <f>INDEX('RawData_Aussois - Results Ausso'!D2:D2386,ROW(LOOKUP(CONCATENATE($A60,D$1,"1--"),'RawData_Aussois - Results Ausso'!B2:B2386)))</f>
        <v>4</v>
      </c>
      <c r="C60" t="s" s="19">
        <f>INDEX('RawData_Aussois - Results Ausso'!E2:E2386,ROW(LOOKUP(CONCATENATE($A60,D$1,"1--"),'RawData_Aussois - Results Ausso'!B2:B2386)))</f>
        <v>1041</v>
      </c>
      <c r="D60" s="25">
        <f>INDEX('RawData_Aussois - Results Ausso'!M2:M2386,ROW(LOOKUP(CONCATENATE($A60,D$1,"0--"),'RawData_Aussois - Results Ausso'!B2:B2386)))</f>
        <v>0.0932268</v>
      </c>
      <c r="E60" t="s" s="19">
        <f>INDEX('RawData_Aussois - Results Ausso'!H2:H2386,ROW(LOOKUP(CONCATENATE($A60,D$1,"0--"),'RawData_Aussois - Results Ausso'!B2:B2386)))</f>
        <v>33</v>
      </c>
      <c r="F60" s="25">
        <f>INDEX('RawData_Aussois - Results Ausso'!M2:M2386,ROW(LOOKUP(CONCATENATE($A60,"innerApproximation","0",F$1,F$2),'RawData_Aussois - Results Ausso'!B2:B2386)))</f>
        <v>0.235662</v>
      </c>
      <c r="G60" t="s" s="19">
        <f>INDEX('RawData_Aussois - Results Ausso'!$H2:$H2386,ROW(LOOKUP(CONCATENATE($A60,"innerApproximation","0",$F$1,F$2),'RawData_Aussois - Results Ausso'!B2:B2386)))</f>
        <v>33</v>
      </c>
      <c r="H60" s="66">
        <f>INDEX('RawData_Aussois - Results Ausso'!$M2:$M2386,ROW(LOOKUP(CONCATENATE($A60,"innerApproximation","0",$F$1,H$2),'RawData_Aussois - Results Ausso'!B2:B2386)))</f>
        <v>0.109506</v>
      </c>
      <c r="I60" t="s" s="67">
        <f>INDEX('RawData_Aussois - Results Ausso'!$H2:$H2386,ROW(LOOKUP(CONCATENATE($A60,"innerApproximation","0",$F$1,H$2),'RawData_Aussois - Results Ausso'!B2:B2386)))</f>
        <v>33</v>
      </c>
      <c r="J60" s="25">
        <f>INDEX('RawData_Aussois - Results Ausso'!$M2:$M2386,ROW(LOOKUP(CONCATENATE($A60,"innerApproximation","0",$F$1,J$2),'RawData_Aussois - Results Ausso'!B2:B2386)))</f>
        <v>0.108184</v>
      </c>
      <c r="K60" t="s" s="19">
        <f>INDEX('RawData_Aussois - Results Ausso'!$H2:$H2386,ROW(LOOKUP(CONCATENATE($A60,"innerApproximation","0",$F$1,J$2),'RawData_Aussois - Results Ausso'!B2:B2386)))</f>
        <v>33</v>
      </c>
      <c r="L60" s="25">
        <f>INDEX('RawData_Aussois - Results Ausso'!$M2:$M2386,ROW(LOOKUP(CONCATENATE($A60,"innerApproximation","0",$L$1,L$2),'RawData_Aussois - Results Ausso'!B2:B2386)))</f>
        <v>0.239171</v>
      </c>
      <c r="M60" t="s" s="19">
        <f>INDEX('RawData_Aussois - Results Ausso'!$H2:$H2386,ROW(LOOKUP(CONCATENATE($A60,"innerApproximation","0",$L$1,L$2),'RawData_Aussois - Results Ausso'!B2:B2386)))</f>
        <v>33</v>
      </c>
      <c r="N60" s="25">
        <f>INDEX('RawData_Aussois - Results Ausso'!$M2:$M2386,ROW(LOOKUP(CONCATENATE($A60,"innerApproximation","0",$L$1,N$2),'RawData_Aussois - Results Ausso'!B2:B2386)))</f>
        <v>0.10814</v>
      </c>
      <c r="O60" t="s" s="19">
        <f>INDEX('RawData_Aussois - Results Ausso'!$H2:$H2386,ROW(LOOKUP(CONCATENATE($A60,"innerApproximation","0",$L$1,N$2),'RawData_Aussois - Results Ausso'!B2:B2386)))</f>
        <v>33</v>
      </c>
      <c r="P60" s="25">
        <f>INDEX('RawData_Aussois - Results Ausso'!$M2:$M2386,ROW(LOOKUP(CONCATENATE($A60,"innerApproximation","0",$L$1,P$2),'RawData_Aussois - Results Ausso'!B2:B2386)))</f>
        <v>0.107514</v>
      </c>
      <c r="Q60" t="s" s="19">
        <f>INDEX('RawData_Aussois - Results Ausso'!$H2:$H2386,ROW(LOOKUP(CONCATENATE($A60,"innerApproximation","0",$L$1,P$2),'RawData_Aussois - Results Ausso'!B2:B2386)))</f>
        <v>33</v>
      </c>
      <c r="R60" s="25">
        <f>INDEX('RawData_Aussois - Results Ausso'!$M2:$M2386,ROW(LOOKUP(CONCATENATE($A60,"innerApproximation","0",$R$1,R$2),'RawData_Aussois - Results Ausso'!B2:B2386)))</f>
        <v>0.237279</v>
      </c>
      <c r="S60" t="s" s="19">
        <f>INDEX('RawData_Aussois - Results Ausso'!$H2:$H2386,ROW(LOOKUP(CONCATENATE($A60,"innerApproximation","0",$R$1,R$2),'RawData_Aussois - Results Ausso'!B2:B2386)))</f>
        <v>33</v>
      </c>
      <c r="T60" s="25">
        <f>INDEX('RawData_Aussois - Results Ausso'!$M2:$M2386,ROW(LOOKUP(CONCATENATE($A60,"innerApproximation","0",$R$1,T$2),'RawData_Aussois - Results Ausso'!B2:B2386)))</f>
        <v>0.108835</v>
      </c>
      <c r="U60" t="s" s="19">
        <f>INDEX('RawData_Aussois - Results Ausso'!$H2:$H2386,ROW(LOOKUP(CONCATENATE($A60,"innerApproximation","0",$T$1,T$2),'RawData_Aussois - Results Ausso'!B2:B2386)))</f>
        <v>33</v>
      </c>
      <c r="V60" s="25">
        <f>INDEX('RawData_Aussois - Results Ausso'!$M2:$M2386,ROW(LOOKUP(CONCATENATE($A60,"innerApproximation","0",$R$1,V$2),'RawData_Aussois - Results Ausso'!B2:B2386)))</f>
        <v>0.107264</v>
      </c>
      <c r="W60" t="s" s="19">
        <f>INDEX('RawData_Aussois - Results Ausso'!$H2:$H2386,ROW(LOOKUP(CONCATENATE($A60,"innerApproximation","0",$V$1,V$2),'RawData_Aussois - Results Ausso'!B2:B2386)))</f>
        <v>33</v>
      </c>
      <c r="X60" s="25">
        <f>INDEX('RawData_Aussois - Results Ausso'!M2:M2386,ROW(LOOKUP(CONCATENATE($A60,X$1,"0--"),'RawData_Aussois - Results Ausso'!B2:B2386)))</f>
        <v>0.680675</v>
      </c>
      <c r="Y60" t="s" s="19">
        <f>INDEX('RawData_Aussois - Results Ausso'!H2:H2386,ROW(LOOKUP(CONCATENATE($A60,X$1,"0--"),'RawData_Aussois - Results Ausso'!B2:B2386)))</f>
        <v>80</v>
      </c>
      <c r="Z60" s="25">
        <f>1-(X60-D60)/D60</f>
        <v>-5.30128031853501</v>
      </c>
      <c r="AA60" s="25">
        <f>INDEX('RawData_Aussois - Results Ausso'!M2:M2386,ROW(LOOKUP(CONCATENATE($A60,AA$1,"0--"),'RawData_Aussois - Results Ausso'!B2:B2386)))</f>
        <v>0.352003</v>
      </c>
      <c r="AB60" t="s" s="19">
        <f>INDEX('RawData_Aussois - Results Ausso'!H2:H2386,ROW(LOOKUP(CONCATENATE($A60,AA$1,"0--"),'RawData_Aussois - Results Ausso'!B2:B2386)))</f>
        <v>80</v>
      </c>
      <c r="AC60" s="25">
        <f>INDEX('RawData_Aussois - Results Ausso'!M2:M2386,ROW(LOOKUP(CONCATENATE($A60,AC$1,"0--"),'RawData_Aussois - Results Ausso'!B2:B2386)))</f>
        <v>0.354844</v>
      </c>
      <c r="AD60" t="s" s="19">
        <f>INDEX('RawData_Aussois - Results Ausso'!H2:H2386,ROW(LOOKUP(CONCATENATE($A60,AC$1,"0--"),'RawData_Aussois - Results Ausso'!B2:B2386)))</f>
        <v>80</v>
      </c>
      <c r="AE60" s="25">
        <v>58.9027850627899</v>
      </c>
      <c r="AF60" t="s" s="68">
        <v>33</v>
      </c>
      <c r="AG60" t="s" s="69">
        <f>LOOKUP("NO_NASH_EQ_FOUND",E60:W60)</f>
        <v>33</v>
      </c>
      <c r="AH60" t="s" s="70">
        <f>CONCATENATE(INDEX(D$1:V$1,MATCH(AI60,D60:V60)),INDEX(D$2:V$2,MATCH(AI60,D60:V60)))</f>
        <v>3574</v>
      </c>
      <c r="AI60" s="71">
        <f>MIN(F60:V60,D60)</f>
        <v>0.0932268</v>
      </c>
      <c r="AJ60" s="72">
        <f>AI60/MAX(F60:V60,D60)</f>
        <v>0.389791404476295</v>
      </c>
    </row>
    <row r="61" ht="20.05" customHeight="1">
      <c r="A61" s="64">
        <v>59</v>
      </c>
      <c r="B61" s="65">
        <f>INDEX('RawData_Aussois - Results Ausso'!D2:D2386,ROW(LOOKUP(CONCATENATE($A61,D$1,"1--"),'RawData_Aussois - Results Ausso'!B2:B2386)))</f>
        <v>4</v>
      </c>
      <c r="C61" t="s" s="19">
        <f>INDEX('RawData_Aussois - Results Ausso'!E2:E2386,ROW(LOOKUP(CONCATENATE($A61,D$1,"1--"),'RawData_Aussois - Results Ausso'!B2:B2386)))</f>
        <v>1059</v>
      </c>
      <c r="D61" s="25">
        <f>INDEX('RawData_Aussois - Results Ausso'!M2:M2386,ROW(LOOKUP(CONCATENATE($A61,D$1,"0--"),'RawData_Aussois - Results Ausso'!B2:B2386)))</f>
        <v>0.0928368</v>
      </c>
      <c r="E61" t="s" s="19">
        <f>INDEX('RawData_Aussois - Results Ausso'!H2:H2386,ROW(LOOKUP(CONCATENATE($A61,D$1,"0--"),'RawData_Aussois - Results Ausso'!B2:B2386)))</f>
        <v>33</v>
      </c>
      <c r="F61" s="25">
        <f>INDEX('RawData_Aussois - Results Ausso'!M2:M2386,ROW(LOOKUP(CONCATENATE($A61,"innerApproximation","0",F$1,F$2),'RawData_Aussois - Results Ausso'!B2:B2386)))</f>
        <v>0.222374</v>
      </c>
      <c r="G61" t="s" s="19">
        <f>INDEX('RawData_Aussois - Results Ausso'!$H2:$H2386,ROW(LOOKUP(CONCATENATE($A61,"innerApproximation","0",$F$1,F$2),'RawData_Aussois - Results Ausso'!B2:B2386)))</f>
        <v>33</v>
      </c>
      <c r="H61" s="66">
        <f>INDEX('RawData_Aussois - Results Ausso'!$M2:$M2386,ROW(LOOKUP(CONCATENATE($A61,"innerApproximation","0",$F$1,H$2),'RawData_Aussois - Results Ausso'!B2:B2386)))</f>
        <v>0.106522</v>
      </c>
      <c r="I61" t="s" s="67">
        <f>INDEX('RawData_Aussois - Results Ausso'!$H2:$H2386,ROW(LOOKUP(CONCATENATE($A61,"innerApproximation","0",$F$1,H$2),'RawData_Aussois - Results Ausso'!B2:B2386)))</f>
        <v>33</v>
      </c>
      <c r="J61" s="25">
        <f>INDEX('RawData_Aussois - Results Ausso'!$M2:$M2386,ROW(LOOKUP(CONCATENATE($A61,"innerApproximation","0",$F$1,J$2),'RawData_Aussois - Results Ausso'!B2:B2386)))</f>
        <v>0.108686</v>
      </c>
      <c r="K61" t="s" s="19">
        <f>INDEX('RawData_Aussois - Results Ausso'!$H2:$H2386,ROW(LOOKUP(CONCATENATE($A61,"innerApproximation","0",$F$1,J$2),'RawData_Aussois - Results Ausso'!B2:B2386)))</f>
        <v>33</v>
      </c>
      <c r="L61" s="25">
        <f>INDEX('RawData_Aussois - Results Ausso'!$M2:$M2386,ROW(LOOKUP(CONCATENATE($A61,"innerApproximation","0",$L$1,L$2),'RawData_Aussois - Results Ausso'!B2:B2386)))</f>
        <v>0.225801</v>
      </c>
      <c r="M61" t="s" s="19">
        <f>INDEX('RawData_Aussois - Results Ausso'!$H2:$H2386,ROW(LOOKUP(CONCATENATE($A61,"innerApproximation","0",$L$1,L$2),'RawData_Aussois - Results Ausso'!B2:B2386)))</f>
        <v>33</v>
      </c>
      <c r="N61" s="25">
        <f>INDEX('RawData_Aussois - Results Ausso'!$M2:$M2386,ROW(LOOKUP(CONCATENATE($A61,"innerApproximation","0",$L$1,N$2),'RawData_Aussois - Results Ausso'!B2:B2386)))</f>
        <v>0.108747</v>
      </c>
      <c r="O61" t="s" s="19">
        <f>INDEX('RawData_Aussois - Results Ausso'!$H2:$H2386,ROW(LOOKUP(CONCATENATE($A61,"innerApproximation","0",$L$1,N$2),'RawData_Aussois - Results Ausso'!B2:B2386)))</f>
        <v>33</v>
      </c>
      <c r="P61" s="25">
        <f>INDEX('RawData_Aussois - Results Ausso'!$M2:$M2386,ROW(LOOKUP(CONCATENATE($A61,"innerApproximation","0",$L$1,P$2),'RawData_Aussois - Results Ausso'!B2:B2386)))</f>
        <v>0.109085</v>
      </c>
      <c r="Q61" t="s" s="19">
        <f>INDEX('RawData_Aussois - Results Ausso'!$H2:$H2386,ROW(LOOKUP(CONCATENATE($A61,"innerApproximation","0",$L$1,P$2),'RawData_Aussois - Results Ausso'!B2:B2386)))</f>
        <v>33</v>
      </c>
      <c r="R61" s="25">
        <f>INDEX('RawData_Aussois - Results Ausso'!$M2:$M2386,ROW(LOOKUP(CONCATENATE($A61,"innerApproximation","0",$R$1,R$2),'RawData_Aussois - Results Ausso'!B2:B2386)))</f>
        <v>0.221025</v>
      </c>
      <c r="S61" t="s" s="19">
        <f>INDEX('RawData_Aussois - Results Ausso'!$H2:$H2386,ROW(LOOKUP(CONCATENATE($A61,"innerApproximation","0",$R$1,R$2),'RawData_Aussois - Results Ausso'!B2:B2386)))</f>
        <v>33</v>
      </c>
      <c r="T61" s="25">
        <f>INDEX('RawData_Aussois - Results Ausso'!$M2:$M2386,ROW(LOOKUP(CONCATENATE($A61,"innerApproximation","0",$R$1,T$2),'RawData_Aussois - Results Ausso'!B2:B2386)))</f>
        <v>0.108381</v>
      </c>
      <c r="U61" t="s" s="19">
        <f>INDEX('RawData_Aussois - Results Ausso'!$H2:$H2386,ROW(LOOKUP(CONCATENATE($A61,"innerApproximation","0",$T$1,T$2),'RawData_Aussois - Results Ausso'!B2:B2386)))</f>
        <v>33</v>
      </c>
      <c r="V61" s="25">
        <f>INDEX('RawData_Aussois - Results Ausso'!$M2:$M2386,ROW(LOOKUP(CONCATENATE($A61,"innerApproximation","0",$R$1,V$2),'RawData_Aussois - Results Ausso'!B2:B2386)))</f>
        <v>0.107419</v>
      </c>
      <c r="W61" t="s" s="19">
        <f>INDEX('RawData_Aussois - Results Ausso'!$H2:$H2386,ROW(LOOKUP(CONCATENATE($A61,"innerApproximation","0",$V$1,V$2),'RawData_Aussois - Results Ausso'!B2:B2386)))</f>
        <v>33</v>
      </c>
      <c r="X61" s="25">
        <f>INDEX('RawData_Aussois - Results Ausso'!M2:M2386,ROW(LOOKUP(CONCATENATE($A61,X$1,"0--"),'RawData_Aussois - Results Ausso'!B2:B2386)))</f>
        <v>3.10904</v>
      </c>
      <c r="Y61" t="s" s="19">
        <f>INDEX('RawData_Aussois - Results Ausso'!H2:H2386,ROW(LOOKUP(CONCATENATE($A61,X$1,"0--"),'RawData_Aussois - Results Ausso'!B2:B2386)))</f>
        <v>33</v>
      </c>
      <c r="Z61" s="25">
        <f>1-(X61-D61)/D61</f>
        <v>-31.489305964876</v>
      </c>
      <c r="AA61" s="25">
        <f>INDEX('RawData_Aussois - Results Ausso'!M2:M2386,ROW(LOOKUP(CONCATENATE($A61,AA$1,"0--"),'RawData_Aussois - Results Ausso'!B2:B2386)))</f>
        <v>1.19652</v>
      </c>
      <c r="AB61" t="s" s="19">
        <f>INDEX('RawData_Aussois - Results Ausso'!H2:H2386,ROW(LOOKUP(CONCATENATE($A61,AA$1,"0--"),'RawData_Aussois - Results Ausso'!B2:B2386)))</f>
        <v>33</v>
      </c>
      <c r="AC61" s="25">
        <f>INDEX('RawData_Aussois - Results Ausso'!M2:M2386,ROW(LOOKUP(CONCATENATE($A61,AC$1,"0--"),'RawData_Aussois - Results Ausso'!B2:B2386)))</f>
        <v>1.64064</v>
      </c>
      <c r="AD61" t="s" s="19">
        <f>INDEX('RawData_Aussois - Results Ausso'!H2:H2386,ROW(LOOKUP(CONCATENATE($A61,AC$1,"0--"),'RawData_Aussois - Results Ausso'!B2:B2386)))</f>
        <v>33</v>
      </c>
      <c r="AE61" s="25">
        <v>59.5012402534485</v>
      </c>
      <c r="AF61" t="s" s="68">
        <v>33</v>
      </c>
      <c r="AG61" t="s" s="69">
        <f>LOOKUP("NO_NASH_EQ_FOUND",E61:W61)</f>
        <v>33</v>
      </c>
      <c r="AH61" t="s" s="70">
        <f>CONCATENATE(INDEX(D$1:V$1,MATCH(AI61,D61:V61)),INDEX(D$2:V$2,MATCH(AI61,D61:V61)))</f>
        <v>3574</v>
      </c>
      <c r="AI61" s="71">
        <f>MIN(F61:V61,D61)</f>
        <v>0.0928368</v>
      </c>
      <c r="AJ61" s="72">
        <f>AI61/MAX(F61:V61,D61)</f>
        <v>0.411144326198733</v>
      </c>
    </row>
    <row r="62" ht="20.05" customHeight="1">
      <c r="A62" s="64">
        <v>60</v>
      </c>
      <c r="B62" s="65">
        <f>INDEX('RawData_Aussois - Results Ausso'!D2:D2386,ROW(LOOKUP(CONCATENATE($A62,D$1,"1--"),'RawData_Aussois - Results Ausso'!B2:B2386)))</f>
        <v>4</v>
      </c>
      <c r="C62" t="s" s="19">
        <f>INDEX('RawData_Aussois - Results Ausso'!E2:E2386,ROW(LOOKUP(CONCATENATE($A62,D$1,"1--"),'RawData_Aussois - Results Ausso'!B2:B2386)))</f>
        <v>1077</v>
      </c>
      <c r="D62" s="25">
        <f>INDEX('RawData_Aussois - Results Ausso'!M2:M2386,ROW(LOOKUP(CONCATENATE($A62,D$1,"0--"),'RawData_Aussois - Results Ausso'!B2:B2386)))</f>
        <v>0.09321980000000001</v>
      </c>
      <c r="E62" t="s" s="19">
        <f>INDEX('RawData_Aussois - Results Ausso'!H2:H2386,ROW(LOOKUP(CONCATENATE($A62,D$1,"0--"),'RawData_Aussois - Results Ausso'!B2:B2386)))</f>
        <v>33</v>
      </c>
      <c r="F62" s="25">
        <f>INDEX('RawData_Aussois - Results Ausso'!M2:M2386,ROW(LOOKUP(CONCATENATE($A62,"innerApproximation","0",F$1,F$2),'RawData_Aussois - Results Ausso'!B2:B2386)))</f>
        <v>0.161864</v>
      </c>
      <c r="G62" t="s" s="19">
        <f>INDEX('RawData_Aussois - Results Ausso'!$H2:$H2386,ROW(LOOKUP(CONCATENATE($A62,"innerApproximation","0",$F$1,F$2),'RawData_Aussois - Results Ausso'!B2:B2386)))</f>
        <v>33</v>
      </c>
      <c r="H62" s="66">
        <f>INDEX('RawData_Aussois - Results Ausso'!$M2:$M2386,ROW(LOOKUP(CONCATENATE($A62,"innerApproximation","0",$F$1,H$2),'RawData_Aussois - Results Ausso'!B2:B2386)))</f>
        <v>0.108391</v>
      </c>
      <c r="I62" t="s" s="67">
        <f>INDEX('RawData_Aussois - Results Ausso'!$H2:$H2386,ROW(LOOKUP(CONCATENATE($A62,"innerApproximation","0",$F$1,H$2),'RawData_Aussois - Results Ausso'!B2:B2386)))</f>
        <v>33</v>
      </c>
      <c r="J62" s="25">
        <f>INDEX('RawData_Aussois - Results Ausso'!$M2:$M2386,ROW(LOOKUP(CONCATENATE($A62,"innerApproximation","0",$F$1,J$2),'RawData_Aussois - Results Ausso'!B2:B2386)))</f>
        <v>0.10891</v>
      </c>
      <c r="K62" t="s" s="19">
        <f>INDEX('RawData_Aussois - Results Ausso'!$H2:$H2386,ROW(LOOKUP(CONCATENATE($A62,"innerApproximation","0",$F$1,J$2),'RawData_Aussois - Results Ausso'!B2:B2386)))</f>
        <v>33</v>
      </c>
      <c r="L62" s="25">
        <f>INDEX('RawData_Aussois - Results Ausso'!$M2:$M2386,ROW(LOOKUP(CONCATENATE($A62,"innerApproximation","0",$L$1,L$2),'RawData_Aussois - Results Ausso'!B2:B2386)))</f>
        <v>0.163435</v>
      </c>
      <c r="M62" t="s" s="19">
        <f>INDEX('RawData_Aussois - Results Ausso'!$H2:$H2386,ROW(LOOKUP(CONCATENATE($A62,"innerApproximation","0",$L$1,L$2),'RawData_Aussois - Results Ausso'!B2:B2386)))</f>
        <v>33</v>
      </c>
      <c r="N62" s="25">
        <f>INDEX('RawData_Aussois - Results Ausso'!$M2:$M2386,ROW(LOOKUP(CONCATENATE($A62,"innerApproximation","0",$L$1,N$2),'RawData_Aussois - Results Ausso'!B2:B2386)))</f>
        <v>0.109003</v>
      </c>
      <c r="O62" t="s" s="19">
        <f>INDEX('RawData_Aussois - Results Ausso'!$H2:$H2386,ROW(LOOKUP(CONCATENATE($A62,"innerApproximation","0",$L$1,N$2),'RawData_Aussois - Results Ausso'!B2:B2386)))</f>
        <v>33</v>
      </c>
      <c r="P62" s="25">
        <f>INDEX('RawData_Aussois - Results Ausso'!$M2:$M2386,ROW(LOOKUP(CONCATENATE($A62,"innerApproximation","0",$L$1,P$2),'RawData_Aussois - Results Ausso'!B2:B2386)))</f>
        <v>0.109262</v>
      </c>
      <c r="Q62" t="s" s="19">
        <f>INDEX('RawData_Aussois - Results Ausso'!$H2:$H2386,ROW(LOOKUP(CONCATENATE($A62,"innerApproximation","0",$L$1,P$2),'RawData_Aussois - Results Ausso'!B2:B2386)))</f>
        <v>33</v>
      </c>
      <c r="R62" s="25">
        <f>INDEX('RawData_Aussois - Results Ausso'!$M2:$M2386,ROW(LOOKUP(CONCATENATE($A62,"innerApproximation","0",$R$1,R$2),'RawData_Aussois - Results Ausso'!B2:B2386)))</f>
        <v>0.163109</v>
      </c>
      <c r="S62" t="s" s="19">
        <f>INDEX('RawData_Aussois - Results Ausso'!$H2:$H2386,ROW(LOOKUP(CONCATENATE($A62,"innerApproximation","0",$R$1,R$2),'RawData_Aussois - Results Ausso'!B2:B2386)))</f>
        <v>33</v>
      </c>
      <c r="T62" s="25">
        <f>INDEX('RawData_Aussois - Results Ausso'!$M2:$M2386,ROW(LOOKUP(CONCATENATE($A62,"innerApproximation","0",$R$1,T$2),'RawData_Aussois - Results Ausso'!B2:B2386)))</f>
        <v>0.10819</v>
      </c>
      <c r="U62" t="s" s="19">
        <f>INDEX('RawData_Aussois - Results Ausso'!$H2:$H2386,ROW(LOOKUP(CONCATENATE($A62,"innerApproximation","0",$T$1,T$2),'RawData_Aussois - Results Ausso'!B2:B2386)))</f>
        <v>33</v>
      </c>
      <c r="V62" s="25">
        <f>INDEX('RawData_Aussois - Results Ausso'!$M2:$M2386,ROW(LOOKUP(CONCATENATE($A62,"innerApproximation","0",$R$1,V$2),'RawData_Aussois - Results Ausso'!B2:B2386)))</f>
        <v>0.109535</v>
      </c>
      <c r="W62" t="s" s="19">
        <f>INDEX('RawData_Aussois - Results Ausso'!$H2:$H2386,ROW(LOOKUP(CONCATENATE($A62,"innerApproximation","0",$V$1,V$2),'RawData_Aussois - Results Ausso'!B2:B2386)))</f>
        <v>33</v>
      </c>
      <c r="X62" s="25">
        <f>INDEX('RawData_Aussois - Results Ausso'!M2:M2386,ROW(LOOKUP(CONCATENATE($A62,X$1,"0--"),'RawData_Aussois - Results Ausso'!B2:B2386)))</f>
        <v>0.587846</v>
      </c>
      <c r="Y62" t="s" s="19">
        <f>INDEX('RawData_Aussois - Results Ausso'!H2:H2386,ROW(LOOKUP(CONCATENATE($A62,X$1,"0--"),'RawData_Aussois - Results Ausso'!B2:B2386)))</f>
        <v>80</v>
      </c>
      <c r="Z62" s="25">
        <f>1-(X62-D62)/D62</f>
        <v>-4.30602082390222</v>
      </c>
      <c r="AA62" s="25">
        <f>INDEX('RawData_Aussois - Results Ausso'!M2:M2386,ROW(LOOKUP(CONCATENATE($A62,AA$1,"0--"),'RawData_Aussois - Results Ausso'!B2:B2386)))</f>
        <v>0.328239</v>
      </c>
      <c r="AB62" t="s" s="19">
        <f>INDEX('RawData_Aussois - Results Ausso'!H2:H2386,ROW(LOOKUP(CONCATENATE($A62,AA$1,"0--"),'RawData_Aussois - Results Ausso'!B2:B2386)))</f>
        <v>80</v>
      </c>
      <c r="AC62" s="25">
        <f>INDEX('RawData_Aussois - Results Ausso'!M2:M2386,ROW(LOOKUP(CONCATENATE($A62,AC$1,"0--"),'RawData_Aussois - Results Ausso'!B2:B2386)))</f>
        <v>0.267117</v>
      </c>
      <c r="AD62" t="s" s="19">
        <f>INDEX('RawData_Aussois - Results Ausso'!H2:H2386,ROW(LOOKUP(CONCATENATE($A62,AC$1,"0--"),'RawData_Aussois - Results Ausso'!B2:B2386)))</f>
        <v>80</v>
      </c>
      <c r="AE62" s="25">
        <v>1800</v>
      </c>
      <c r="AF62" t="s" s="68">
        <v>63</v>
      </c>
      <c r="AG62" t="s" s="69">
        <f>LOOKUP("NO_NASH_EQ_FOUND",E62:W62)</f>
        <v>33</v>
      </c>
      <c r="AH62" t="s" s="70">
        <f>CONCATENATE(INDEX(D$1:V$1,MATCH(AI62,D62:V62)),INDEX(D$2:V$2,MATCH(AI62,D62:V62)))</f>
        <v>3574</v>
      </c>
      <c r="AI62" s="71">
        <f>MIN(F62:V62,D62)</f>
        <v>0.09321980000000001</v>
      </c>
      <c r="AJ62" s="72">
        <f>AI62/MAX(F62:V62,D62)</f>
        <v>0.570378437911096</v>
      </c>
    </row>
    <row r="63" ht="20.05" customHeight="1">
      <c r="A63" s="64">
        <v>61</v>
      </c>
      <c r="B63" s="65">
        <f>INDEX('RawData_Aussois - Results Ausso'!D2:D2386,ROW(LOOKUP(CONCATENATE($A63,D$1,"1--"),'RawData_Aussois - Results Ausso'!B2:B2386)))</f>
        <v>4</v>
      </c>
      <c r="C63" t="s" s="19">
        <f>INDEX('RawData_Aussois - Results Ausso'!E2:E2386,ROW(LOOKUP(CONCATENATE($A63,D$1,"1--"),'RawData_Aussois - Results Ausso'!B2:B2386)))</f>
        <v>1095</v>
      </c>
      <c r="D63" s="25">
        <f>INDEX('RawData_Aussois - Results Ausso'!M2:M2386,ROW(LOOKUP(CONCATENATE($A63,D$1,"0--"),'RawData_Aussois - Results Ausso'!B2:B2386)))</f>
        <v>38.8349</v>
      </c>
      <c r="E63" t="s" s="19">
        <f>INDEX('RawData_Aussois - Results Ausso'!H2:H2386,ROW(LOOKUP(CONCATENATE($A63,D$1,"0--"),'RawData_Aussois - Results Ausso'!B2:B2386)))</f>
        <v>80</v>
      </c>
      <c r="F63" s="25">
        <f>INDEX('RawData_Aussois - Results Ausso'!M2:M2386,ROW(LOOKUP(CONCATENATE($A63,"innerApproximation","0",F$1,F$2),'RawData_Aussois - Results Ausso'!B2:B2386)))</f>
        <v>1800.09</v>
      </c>
      <c r="G63" t="s" s="19">
        <f>INDEX('RawData_Aussois - Results Ausso'!$H2:$H2386,ROW(LOOKUP(CONCATENATE($A63,"innerApproximation","0",$F$1,F$2),'RawData_Aussois - Results Ausso'!B2:B2386)))</f>
        <v>63</v>
      </c>
      <c r="H63" s="66">
        <f>INDEX('RawData_Aussois - Results Ausso'!$M2:$M2386,ROW(LOOKUP(CONCATENATE($A63,"innerApproximation","0",$F$1,H$2),'RawData_Aussois - Results Ausso'!B2:B2386)))</f>
        <v>1800.09</v>
      </c>
      <c r="I63" t="s" s="67">
        <f>INDEX('RawData_Aussois - Results Ausso'!$H2:$H2386,ROW(LOOKUP(CONCATENATE($A63,"innerApproximation","0",$F$1,H$2),'RawData_Aussois - Results Ausso'!B2:B2386)))</f>
        <v>63</v>
      </c>
      <c r="J63" s="25">
        <f>INDEX('RawData_Aussois - Results Ausso'!$M2:$M2386,ROW(LOOKUP(CONCATENATE($A63,"innerApproximation","0",$F$1,J$2),'RawData_Aussois - Results Ausso'!B2:B2386)))</f>
        <v>17.6979</v>
      </c>
      <c r="K63" t="s" s="19">
        <f>INDEX('RawData_Aussois - Results Ausso'!$H2:$H2386,ROW(LOOKUP(CONCATENATE($A63,"innerApproximation","0",$F$1,J$2),'RawData_Aussois - Results Ausso'!B2:B2386)))</f>
        <v>80</v>
      </c>
      <c r="L63" s="25">
        <f>INDEX('RawData_Aussois - Results Ausso'!$M2:$M2386,ROW(LOOKUP(CONCATENATE($A63,"innerApproximation","0",$L$1,L$2),'RawData_Aussois - Results Ausso'!B2:B2386)))</f>
        <v>0.307278</v>
      </c>
      <c r="M63" t="s" s="19">
        <f>INDEX('RawData_Aussois - Results Ausso'!$H2:$H2386,ROW(LOOKUP(CONCATENATE($A63,"innerApproximation","0",$L$1,L$2),'RawData_Aussois - Results Ausso'!B2:B2386)))</f>
        <v>80</v>
      </c>
      <c r="N63" s="25">
        <f>INDEX('RawData_Aussois - Results Ausso'!$M2:$M2386,ROW(LOOKUP(CONCATENATE($A63,"innerApproximation","0",$L$1,N$2),'RawData_Aussois - Results Ausso'!B2:B2386)))</f>
        <v>2.64498</v>
      </c>
      <c r="O63" t="s" s="19">
        <f>INDEX('RawData_Aussois - Results Ausso'!$H2:$H2386,ROW(LOOKUP(CONCATENATE($A63,"innerApproximation","0",$L$1,N$2),'RawData_Aussois - Results Ausso'!B2:B2386)))</f>
        <v>80</v>
      </c>
      <c r="P63" s="25">
        <f>INDEX('RawData_Aussois - Results Ausso'!$M2:$M2386,ROW(LOOKUP(CONCATENATE($A63,"innerApproximation","0",$L$1,P$2),'RawData_Aussois - Results Ausso'!B2:B2386)))</f>
        <v>54.9875</v>
      </c>
      <c r="Q63" t="s" s="19">
        <f>INDEX('RawData_Aussois - Results Ausso'!$H2:$H2386,ROW(LOOKUP(CONCATENATE($A63,"innerApproximation","0",$L$1,P$2),'RawData_Aussois - Results Ausso'!B2:B2386)))</f>
        <v>80</v>
      </c>
      <c r="R63" s="25">
        <f>INDEX('RawData_Aussois - Results Ausso'!$M2:$M2386,ROW(LOOKUP(CONCATENATE($A63,"innerApproximation","0",$R$1,R$2),'RawData_Aussois - Results Ausso'!B2:B2386)))</f>
        <v>94.3811</v>
      </c>
      <c r="S63" t="s" s="19">
        <f>INDEX('RawData_Aussois - Results Ausso'!$H2:$H2386,ROW(LOOKUP(CONCATENATE($A63,"innerApproximation","0",$R$1,R$2),'RawData_Aussois - Results Ausso'!B2:B2386)))</f>
        <v>80</v>
      </c>
      <c r="T63" s="25">
        <f>INDEX('RawData_Aussois - Results Ausso'!$M2:$M2386,ROW(LOOKUP(CONCATENATE($A63,"innerApproximation","0",$R$1,T$2),'RawData_Aussois - Results Ausso'!B2:B2386)))</f>
        <v>1.36271</v>
      </c>
      <c r="U63" t="s" s="19">
        <f>INDEX('RawData_Aussois - Results Ausso'!$H2:$H2386,ROW(LOOKUP(CONCATENATE($A63,"innerApproximation","0",$T$1,T$2),'RawData_Aussois - Results Ausso'!B2:B2386)))</f>
        <v>80</v>
      </c>
      <c r="V63" s="25">
        <f>INDEX('RawData_Aussois - Results Ausso'!$M2:$M2386,ROW(LOOKUP(CONCATENATE($A63,"innerApproximation","0",$R$1,V$2),'RawData_Aussois - Results Ausso'!B2:B2386)))</f>
        <v>1800.14</v>
      </c>
      <c r="W63" t="s" s="19">
        <f>INDEX('RawData_Aussois - Results Ausso'!$H2:$H2386,ROW(LOOKUP(CONCATENATE($A63,"innerApproximation","0",$V$1,V$2),'RawData_Aussois - Results Ausso'!B2:B2386)))</f>
        <v>63</v>
      </c>
      <c r="X63" s="25">
        <f>INDEX('RawData_Aussois - Results Ausso'!M2:M2386,ROW(LOOKUP(CONCATENATE($A63,X$1,"0--"),'RawData_Aussois - Results Ausso'!B2:B2386)))</f>
        <v>1802.91</v>
      </c>
      <c r="Y63" t="s" s="19">
        <f>INDEX('RawData_Aussois - Results Ausso'!H2:H2386,ROW(LOOKUP(CONCATENATE($A63,X$1,"0--"),'RawData_Aussois - Results Ausso'!B2:B2386)))</f>
        <v>63</v>
      </c>
      <c r="Z63" s="25">
        <f>1-(X63-D63)/D63</f>
        <v>-44.4249940131171</v>
      </c>
      <c r="AA63" s="25">
        <f>INDEX('RawData_Aussois - Results Ausso'!M2:M2386,ROW(LOOKUP(CONCATENATE($A63,AA$1,"0--"),'RawData_Aussois - Results Ausso'!B2:B2386)))</f>
        <v>1800.36</v>
      </c>
      <c r="AB63" t="s" s="19">
        <f>INDEX('RawData_Aussois - Results Ausso'!H2:H2386,ROW(LOOKUP(CONCATENATE($A63,AA$1,"0--"),'RawData_Aussois - Results Ausso'!B2:B2386)))</f>
        <v>63</v>
      </c>
      <c r="AC63" s="25">
        <f>INDEX('RawData_Aussois - Results Ausso'!M2:M2386,ROW(LOOKUP(CONCATENATE($A63,AC$1,"0--"),'RawData_Aussois - Results Ausso'!B2:B2386)))</f>
        <v>1800.29</v>
      </c>
      <c r="AD63" t="s" s="19">
        <f>INDEX('RawData_Aussois - Results Ausso'!H2:H2386,ROW(LOOKUP(CONCATENATE($A63,AC$1,"0--"),'RawData_Aussois - Results Ausso'!B2:B2386)))</f>
        <v>63</v>
      </c>
      <c r="AE63" s="25">
        <v>16.808432340622</v>
      </c>
      <c r="AF63" t="s" s="68">
        <v>80</v>
      </c>
      <c r="AG63" t="s" s="69">
        <f>LOOKUP("NO_NASH_EQ_FOUND",E63:W63)</f>
        <v>80</v>
      </c>
      <c r="AH63" t="s" s="70">
        <f>CONCATENATE(INDEX(D$1:V$1,MATCH(AI63,D63:V63)),INDEX(D$2:V$2,MATCH(AI63,D63:V63)))</f>
        <v>3577</v>
      </c>
      <c r="AI63" s="71">
        <f>MIN(F63:V63,D63)</f>
        <v>0.307278</v>
      </c>
      <c r="AJ63" s="72">
        <f>AI63/MAX(F63:V63,D63)</f>
        <v>0.000170696723588165</v>
      </c>
    </row>
    <row r="64" ht="20.05" customHeight="1">
      <c r="A64" s="64">
        <v>62</v>
      </c>
      <c r="B64" s="65">
        <f>INDEX('RawData_Aussois - Results Ausso'!D2:D2386,ROW(LOOKUP(CONCATENATE($A64,D$1,"1--"),'RawData_Aussois - Results Ausso'!B2:B2386)))</f>
        <v>4</v>
      </c>
      <c r="C64" t="s" s="19">
        <f>INDEX('RawData_Aussois - Results Ausso'!E2:E2386,ROW(LOOKUP(CONCATENATE($A64,D$1,"1--"),'RawData_Aussois - Results Ausso'!B2:B2386)))</f>
        <v>1116</v>
      </c>
      <c r="D64" s="25">
        <f>INDEX('RawData_Aussois - Results Ausso'!M2:M2386,ROW(LOOKUP(CONCATENATE($A64,D$1,"0--"),'RawData_Aussois - Results Ausso'!B2:B2386)))</f>
        <v>24.2986</v>
      </c>
      <c r="E64" t="s" s="19">
        <f>INDEX('RawData_Aussois - Results Ausso'!H2:H2386,ROW(LOOKUP(CONCATENATE($A64,D$1,"0--"),'RawData_Aussois - Results Ausso'!B2:B2386)))</f>
        <v>80</v>
      </c>
      <c r="F64" s="25">
        <f>INDEX('RawData_Aussois - Results Ausso'!M2:M2386,ROW(LOOKUP(CONCATENATE($A64,"innerApproximation","0",F$1,F$2),'RawData_Aussois - Results Ausso'!B2:B2386)))</f>
        <v>0.798828</v>
      </c>
      <c r="G64" t="s" s="19">
        <f>INDEX('RawData_Aussois - Results Ausso'!$H2:$H2386,ROW(LOOKUP(CONCATENATE($A64,"innerApproximation","0",$F$1,F$2),'RawData_Aussois - Results Ausso'!B2:B2386)))</f>
        <v>80</v>
      </c>
      <c r="H64" s="66">
        <f>INDEX('RawData_Aussois - Results Ausso'!$M2:$M2386,ROW(LOOKUP(CONCATENATE($A64,"innerApproximation","0",$F$1,H$2),'RawData_Aussois - Results Ausso'!B2:B2386)))</f>
        <v>0.794129</v>
      </c>
      <c r="I64" t="s" s="67">
        <f>INDEX('RawData_Aussois - Results Ausso'!$H2:$H2386,ROW(LOOKUP(CONCATENATE($A64,"innerApproximation","0",$F$1,H$2),'RawData_Aussois - Results Ausso'!B2:B2386)))</f>
        <v>80</v>
      </c>
      <c r="J64" s="25">
        <f>INDEX('RawData_Aussois - Results Ausso'!$M2:$M2386,ROW(LOOKUP(CONCATENATE($A64,"innerApproximation","0",$F$1,J$2),'RawData_Aussois - Results Ausso'!B2:B2386)))</f>
        <v>0.7941859999999999</v>
      </c>
      <c r="K64" t="s" s="19">
        <f>INDEX('RawData_Aussois - Results Ausso'!$H2:$H2386,ROW(LOOKUP(CONCATENATE($A64,"innerApproximation","0",$F$1,J$2),'RawData_Aussois - Results Ausso'!B2:B2386)))</f>
        <v>80</v>
      </c>
      <c r="L64" s="25">
        <f>INDEX('RawData_Aussois - Results Ausso'!$M2:$M2386,ROW(LOOKUP(CONCATENATE($A64,"innerApproximation","0",$L$1,L$2),'RawData_Aussois - Results Ausso'!B2:B2386)))</f>
        <v>0.793392</v>
      </c>
      <c r="M64" t="s" s="19">
        <f>INDEX('RawData_Aussois - Results Ausso'!$H2:$H2386,ROW(LOOKUP(CONCATENATE($A64,"innerApproximation","0",$L$1,L$2),'RawData_Aussois - Results Ausso'!B2:B2386)))</f>
        <v>80</v>
      </c>
      <c r="N64" s="25">
        <f>INDEX('RawData_Aussois - Results Ausso'!$M2:$M2386,ROW(LOOKUP(CONCATENATE($A64,"innerApproximation","0",$L$1,N$2),'RawData_Aussois - Results Ausso'!B2:B2386)))</f>
        <v>0.795351</v>
      </c>
      <c r="O64" t="s" s="19">
        <f>INDEX('RawData_Aussois - Results Ausso'!$H2:$H2386,ROW(LOOKUP(CONCATENATE($A64,"innerApproximation","0",$L$1,N$2),'RawData_Aussois - Results Ausso'!B2:B2386)))</f>
        <v>80</v>
      </c>
      <c r="P64" s="25">
        <f>INDEX('RawData_Aussois - Results Ausso'!$M2:$M2386,ROW(LOOKUP(CONCATENATE($A64,"innerApproximation","0",$L$1,P$2),'RawData_Aussois - Results Ausso'!B2:B2386)))</f>
        <v>0.804441</v>
      </c>
      <c r="Q64" t="s" s="19">
        <f>INDEX('RawData_Aussois - Results Ausso'!$H2:$H2386,ROW(LOOKUP(CONCATENATE($A64,"innerApproximation","0",$L$1,P$2),'RawData_Aussois - Results Ausso'!B2:B2386)))</f>
        <v>80</v>
      </c>
      <c r="R64" s="25">
        <f>INDEX('RawData_Aussois - Results Ausso'!$M2:$M2386,ROW(LOOKUP(CONCATENATE($A64,"innerApproximation","0",$R$1,R$2),'RawData_Aussois - Results Ausso'!B2:B2386)))</f>
        <v>0.794579</v>
      </c>
      <c r="S64" t="s" s="19">
        <f>INDEX('RawData_Aussois - Results Ausso'!$H2:$H2386,ROW(LOOKUP(CONCATENATE($A64,"innerApproximation","0",$R$1,R$2),'RawData_Aussois - Results Ausso'!B2:B2386)))</f>
        <v>80</v>
      </c>
      <c r="T64" s="25">
        <f>INDEX('RawData_Aussois - Results Ausso'!$M2:$M2386,ROW(LOOKUP(CONCATENATE($A64,"innerApproximation","0",$R$1,T$2),'RawData_Aussois - Results Ausso'!B2:B2386)))</f>
        <v>0.795015</v>
      </c>
      <c r="U64" t="s" s="19">
        <f>INDEX('RawData_Aussois - Results Ausso'!$H2:$H2386,ROW(LOOKUP(CONCATENATE($A64,"innerApproximation","0",$T$1,T$2),'RawData_Aussois - Results Ausso'!B2:B2386)))</f>
        <v>80</v>
      </c>
      <c r="V64" s="25">
        <f>INDEX('RawData_Aussois - Results Ausso'!$M2:$M2386,ROW(LOOKUP(CONCATENATE($A64,"innerApproximation","0",$R$1,V$2),'RawData_Aussois - Results Ausso'!B2:B2386)))</f>
        <v>0.797951</v>
      </c>
      <c r="W64" t="s" s="19">
        <f>INDEX('RawData_Aussois - Results Ausso'!$H2:$H2386,ROW(LOOKUP(CONCATENATE($A64,"innerApproximation","0",$V$1,V$2),'RawData_Aussois - Results Ausso'!B2:B2386)))</f>
        <v>80</v>
      </c>
      <c r="X64" s="25">
        <f>INDEX('RawData_Aussois - Results Ausso'!M2:M2386,ROW(LOOKUP(CONCATENATE($A64,X$1,"0--"),'RawData_Aussois - Results Ausso'!B2:B2386)))</f>
        <v>9.09343</v>
      </c>
      <c r="Y64" t="s" s="19">
        <f>INDEX('RawData_Aussois - Results Ausso'!H2:H2386,ROW(LOOKUP(CONCATENATE($A64,X$1,"0--"),'RawData_Aussois - Results Ausso'!B2:B2386)))</f>
        <v>80</v>
      </c>
      <c r="Z64" s="25">
        <f>1-(X64-D64)/D64</f>
        <v>1.62576321269538</v>
      </c>
      <c r="AA64" s="25">
        <f>INDEX('RawData_Aussois - Results Ausso'!M2:M2386,ROW(LOOKUP(CONCATENATE($A64,AA$1,"0--"),'RawData_Aussois - Results Ausso'!B2:B2386)))</f>
        <v>5.08087</v>
      </c>
      <c r="AB64" t="s" s="19">
        <f>INDEX('RawData_Aussois - Results Ausso'!H2:H2386,ROW(LOOKUP(CONCATENATE($A64,AA$1,"0--"),'RawData_Aussois - Results Ausso'!B2:B2386)))</f>
        <v>80</v>
      </c>
      <c r="AC64" s="25">
        <f>INDEX('RawData_Aussois - Results Ausso'!M2:M2386,ROW(LOOKUP(CONCATENATE($A64,AC$1,"0--"),'RawData_Aussois - Results Ausso'!B2:B2386)))</f>
        <v>4.58164</v>
      </c>
      <c r="AD64" t="s" s="19">
        <f>INDEX('RawData_Aussois - Results Ausso'!H2:H2386,ROW(LOOKUP(CONCATENATE($A64,AC$1,"0--"),'RawData_Aussois - Results Ausso'!B2:B2386)))</f>
        <v>80</v>
      </c>
      <c r="AE64" s="25">
        <v>57.3774509429932</v>
      </c>
      <c r="AF64" t="s" s="68">
        <v>80</v>
      </c>
      <c r="AG64" t="s" s="69">
        <f>LOOKUP("NO_NASH_EQ_FOUND",E64:W64)</f>
        <v>80</v>
      </c>
      <c r="AH64" t="s" s="70">
        <f>CONCATENATE(INDEX(D$1:V$1,MATCH(AI64,D64:V64)),INDEX(D$2:V$2,MATCH(AI64,D64:V64)))</f>
        <v>3577</v>
      </c>
      <c r="AI64" s="71">
        <f>MIN(F64:V64,D64)</f>
        <v>0.793392</v>
      </c>
      <c r="AJ64" s="72">
        <f>AI64/MAX(F64:V64,D64)</f>
        <v>0.0326517577144362</v>
      </c>
    </row>
    <row r="65" ht="20.05" customHeight="1">
      <c r="A65" s="64">
        <v>63</v>
      </c>
      <c r="B65" s="65">
        <f>INDEX('RawData_Aussois - Results Ausso'!D2:D2386,ROW(LOOKUP(CONCATENATE($A65,D$1,"1--"),'RawData_Aussois - Results Ausso'!B2:B2386)))</f>
        <v>4</v>
      </c>
      <c r="C65" t="s" s="19">
        <f>INDEX('RawData_Aussois - Results Ausso'!E2:E2386,ROW(LOOKUP(CONCATENATE($A65,D$1,"1--"),'RawData_Aussois - Results Ausso'!B2:B2386)))</f>
        <v>985</v>
      </c>
      <c r="D65" s="25">
        <f>INDEX('RawData_Aussois - Results Ausso'!M2:M2386,ROW(LOOKUP(CONCATENATE($A65,D$1,"0--"),'RawData_Aussois - Results Ausso'!B2:B2386)))</f>
        <v>0.315123</v>
      </c>
      <c r="E65" t="s" s="19">
        <f>INDEX('RawData_Aussois - Results Ausso'!H2:H2386,ROW(LOOKUP(CONCATENATE($A65,D$1,"0--"),'RawData_Aussois - Results Ausso'!B2:B2386)))</f>
        <v>80</v>
      </c>
      <c r="F65" s="25">
        <f>INDEX('RawData_Aussois - Results Ausso'!M2:M2386,ROW(LOOKUP(CONCATENATE($A65,"innerApproximation","0",F$1,F$2),'RawData_Aussois - Results Ausso'!B2:B2386)))</f>
        <v>0.701474</v>
      </c>
      <c r="G65" t="s" s="19">
        <f>INDEX('RawData_Aussois - Results Ausso'!$H2:$H2386,ROW(LOOKUP(CONCATENATE($A65,"innerApproximation","0",$F$1,F$2),'RawData_Aussois - Results Ausso'!B2:B2386)))</f>
        <v>80</v>
      </c>
      <c r="H65" s="66">
        <f>INDEX('RawData_Aussois - Results Ausso'!$M2:$M2386,ROW(LOOKUP(CONCATENATE($A65,"innerApproximation","0",$F$1,H$2),'RawData_Aussois - Results Ausso'!B2:B2386)))</f>
        <v>0.411462</v>
      </c>
      <c r="I65" t="s" s="67">
        <f>INDEX('RawData_Aussois - Results Ausso'!$H2:$H2386,ROW(LOOKUP(CONCATENATE($A65,"innerApproximation","0",$F$1,H$2),'RawData_Aussois - Results Ausso'!B2:B2386)))</f>
        <v>80</v>
      </c>
      <c r="J65" s="25">
        <f>INDEX('RawData_Aussois - Results Ausso'!$M2:$M2386,ROW(LOOKUP(CONCATENATE($A65,"innerApproximation","0",$F$1,J$2),'RawData_Aussois - Results Ausso'!B2:B2386)))</f>
        <v>0.411843</v>
      </c>
      <c r="K65" t="s" s="19">
        <f>INDEX('RawData_Aussois - Results Ausso'!$H2:$H2386,ROW(LOOKUP(CONCATENATE($A65,"innerApproximation","0",$F$1,J$2),'RawData_Aussois - Results Ausso'!B2:B2386)))</f>
        <v>80</v>
      </c>
      <c r="L65" s="25">
        <f>INDEX('RawData_Aussois - Results Ausso'!$M2:$M2386,ROW(LOOKUP(CONCATENATE($A65,"innerApproximation","0",$L$1,L$2),'RawData_Aussois - Results Ausso'!B2:B2386)))</f>
        <v>0.244754</v>
      </c>
      <c r="M65" t="s" s="19">
        <f>INDEX('RawData_Aussois - Results Ausso'!$H2:$H2386,ROW(LOOKUP(CONCATENATE($A65,"innerApproximation","0",$L$1,L$2),'RawData_Aussois - Results Ausso'!B2:B2386)))</f>
        <v>80</v>
      </c>
      <c r="N65" s="25">
        <f>INDEX('RawData_Aussois - Results Ausso'!$M2:$M2386,ROW(LOOKUP(CONCATENATE($A65,"innerApproximation","0",$L$1,N$2),'RawData_Aussois - Results Ausso'!B2:B2386)))</f>
        <v>0.358366</v>
      </c>
      <c r="O65" t="s" s="19">
        <f>INDEX('RawData_Aussois - Results Ausso'!$H2:$H2386,ROW(LOOKUP(CONCATENATE($A65,"innerApproximation","0",$L$1,N$2),'RawData_Aussois - Results Ausso'!B2:B2386)))</f>
        <v>80</v>
      </c>
      <c r="P65" s="25">
        <f>INDEX('RawData_Aussois - Results Ausso'!$M2:$M2386,ROW(LOOKUP(CONCATENATE($A65,"innerApproximation","0",$L$1,P$2),'RawData_Aussois - Results Ausso'!B2:B2386)))</f>
        <v>0.361946</v>
      </c>
      <c r="Q65" t="s" s="19">
        <f>INDEX('RawData_Aussois - Results Ausso'!$H2:$H2386,ROW(LOOKUP(CONCATENATE($A65,"innerApproximation","0",$L$1,P$2),'RawData_Aussois - Results Ausso'!B2:B2386)))</f>
        <v>80</v>
      </c>
      <c r="R65" s="25">
        <f>INDEX('RawData_Aussois - Results Ausso'!$M2:$M2386,ROW(LOOKUP(CONCATENATE($A65,"innerApproximation","0",$R$1,R$2),'RawData_Aussois - Results Ausso'!B2:B2386)))</f>
        <v>0.470983</v>
      </c>
      <c r="S65" t="s" s="19">
        <f>INDEX('RawData_Aussois - Results Ausso'!$H2:$H2386,ROW(LOOKUP(CONCATENATE($A65,"innerApproximation","0",$R$1,R$2),'RawData_Aussois - Results Ausso'!B2:B2386)))</f>
        <v>80</v>
      </c>
      <c r="T65" s="25">
        <f>INDEX('RawData_Aussois - Results Ausso'!$M2:$M2386,ROW(LOOKUP(CONCATENATE($A65,"innerApproximation","0",$R$1,T$2),'RawData_Aussois - Results Ausso'!B2:B2386)))</f>
        <v>0.411397</v>
      </c>
      <c r="U65" t="s" s="19">
        <f>INDEX('RawData_Aussois - Results Ausso'!$H2:$H2386,ROW(LOOKUP(CONCATENATE($A65,"innerApproximation","0",$T$1,T$2),'RawData_Aussois - Results Ausso'!B2:B2386)))</f>
        <v>80</v>
      </c>
      <c r="V65" s="25">
        <f>INDEX('RawData_Aussois - Results Ausso'!$M2:$M2386,ROW(LOOKUP(CONCATENATE($A65,"innerApproximation","0",$R$1,V$2),'RawData_Aussois - Results Ausso'!B2:B2386)))</f>
        <v>0.41571</v>
      </c>
      <c r="W65" t="s" s="19">
        <f>INDEX('RawData_Aussois - Results Ausso'!$H2:$H2386,ROW(LOOKUP(CONCATENATE($A65,"innerApproximation","0",$V$1,V$2),'RawData_Aussois - Results Ausso'!B2:B2386)))</f>
        <v>80</v>
      </c>
      <c r="X65" s="25">
        <f>INDEX('RawData_Aussois - Results Ausso'!M2:M2386,ROW(LOOKUP(CONCATENATE($A65,X$1,"0--"),'RawData_Aussois - Results Ausso'!B2:B2386)))</f>
        <v>1819.45</v>
      </c>
      <c r="Y65" t="s" s="19">
        <f>INDEX('RawData_Aussois - Results Ausso'!H2:H2386,ROW(LOOKUP(CONCATENATE($A65,X$1,"0--"),'RawData_Aussois - Results Ausso'!B2:B2386)))</f>
        <v>63</v>
      </c>
      <c r="Z65" s="25">
        <f>1-(X65-D65)/D65</f>
        <v>-5771.777223496860</v>
      </c>
      <c r="AA65" s="25">
        <f>INDEX('RawData_Aussois - Results Ausso'!M2:M2386,ROW(LOOKUP(CONCATENATE($A65,AA$1,"0--"),'RawData_Aussois - Results Ausso'!B2:B2386)))</f>
        <v>367.402</v>
      </c>
      <c r="AB65" t="s" s="19">
        <f>INDEX('RawData_Aussois - Results Ausso'!H2:H2386,ROW(LOOKUP(CONCATENATE($A65,AA$1,"0--"),'RawData_Aussois - Results Ausso'!B2:B2386)))</f>
        <v>80</v>
      </c>
      <c r="AC65" s="25">
        <f>INDEX('RawData_Aussois - Results Ausso'!M2:M2386,ROW(LOOKUP(CONCATENATE($A65,AC$1,"0--"),'RawData_Aussois - Results Ausso'!B2:B2386)))</f>
        <v>1801.19</v>
      </c>
      <c r="AD65" t="s" s="19">
        <f>INDEX('RawData_Aussois - Results Ausso'!H2:H2386,ROW(LOOKUP(CONCATENATE($A65,AC$1,"0--"),'RawData_Aussois - Results Ausso'!B2:B2386)))</f>
        <v>63</v>
      </c>
      <c r="AE65" s="25">
        <v>28.4208831787109</v>
      </c>
      <c r="AF65" t="s" s="68">
        <v>80</v>
      </c>
      <c r="AG65" t="s" s="69">
        <f>LOOKUP("NO_NASH_EQ_FOUND",E65:W65)</f>
        <v>80</v>
      </c>
      <c r="AH65" t="s" s="70">
        <f>CONCATENATE(INDEX(D$1:V$1,MATCH(AI65,D65:V65)),INDEX(D$2:V$2,MATCH(AI65,D65:V65)))</f>
        <v>3577</v>
      </c>
      <c r="AI65" s="71">
        <f>MIN(F65:V65,D65)</f>
        <v>0.244754</v>
      </c>
      <c r="AJ65" s="72">
        <f>AI65/MAX(F65:V65,D65)</f>
        <v>0.348913858532177</v>
      </c>
    </row>
    <row r="66" ht="20.05" customHeight="1">
      <c r="A66" s="64">
        <v>64</v>
      </c>
      <c r="B66" s="65">
        <f>INDEX('RawData_Aussois - Results Ausso'!D2:D2386,ROW(LOOKUP(CONCATENATE($A66,D$1,"1--"),'RawData_Aussois - Results Ausso'!B2:B2386)))</f>
        <v>4</v>
      </c>
      <c r="C66" t="s" s="19">
        <f>INDEX('RawData_Aussois - Results Ausso'!E2:E2386,ROW(LOOKUP(CONCATENATE($A66,D$1,"1--"),'RawData_Aussois - Results Ausso'!B2:B2386)))</f>
        <v>1152</v>
      </c>
      <c r="D66" s="25">
        <f>INDEX('RawData_Aussois - Results Ausso'!M2:M2386,ROW(LOOKUP(CONCATENATE($A66,D$1,"0--"),'RawData_Aussois - Results Ausso'!B2:B2386)))</f>
        <v>0.17705</v>
      </c>
      <c r="E66" t="s" s="19">
        <f>INDEX('RawData_Aussois - Results Ausso'!H2:H2386,ROW(LOOKUP(CONCATENATE($A66,D$1,"0--"),'RawData_Aussois - Results Ausso'!B2:B2386)))</f>
        <v>33</v>
      </c>
      <c r="F66" s="25">
        <f>INDEX('RawData_Aussois - Results Ausso'!M2:M2386,ROW(LOOKUP(CONCATENATE($A66,"innerApproximation","0",F$1,F$2),'RawData_Aussois - Results Ausso'!B2:B2386)))</f>
        <v>0.7610980000000001</v>
      </c>
      <c r="G66" t="s" s="19">
        <f>INDEX('RawData_Aussois - Results Ausso'!$H2:$H2386,ROW(LOOKUP(CONCATENATE($A66,"innerApproximation","0",$F$1,F$2),'RawData_Aussois - Results Ausso'!B2:B2386)))</f>
        <v>33</v>
      </c>
      <c r="H66" s="66">
        <f>INDEX('RawData_Aussois - Results Ausso'!$M2:$M2386,ROW(LOOKUP(CONCATENATE($A66,"innerApproximation","0",$F$1,H$2),'RawData_Aussois - Results Ausso'!B2:B2386)))</f>
        <v>0.315523</v>
      </c>
      <c r="I66" t="s" s="67">
        <f>INDEX('RawData_Aussois - Results Ausso'!$H2:$H2386,ROW(LOOKUP(CONCATENATE($A66,"innerApproximation","0",$F$1,H$2),'RawData_Aussois - Results Ausso'!B2:B2386)))</f>
        <v>33</v>
      </c>
      <c r="J66" s="25">
        <f>INDEX('RawData_Aussois - Results Ausso'!$M2:$M2386,ROW(LOOKUP(CONCATENATE($A66,"innerApproximation","0",$F$1,J$2),'RawData_Aussois - Results Ausso'!B2:B2386)))</f>
        <v>0.340652</v>
      </c>
      <c r="K66" t="s" s="19">
        <f>INDEX('RawData_Aussois - Results Ausso'!$H2:$H2386,ROW(LOOKUP(CONCATENATE($A66,"innerApproximation","0",$F$1,J$2),'RawData_Aussois - Results Ausso'!B2:B2386)))</f>
        <v>33</v>
      </c>
      <c r="L66" s="25">
        <f>INDEX('RawData_Aussois - Results Ausso'!$M2:$M2386,ROW(LOOKUP(CONCATENATE($A66,"innerApproximation","0",$L$1,L$2),'RawData_Aussois - Results Ausso'!B2:B2386)))</f>
        <v>0.766259</v>
      </c>
      <c r="M66" t="s" s="19">
        <f>INDEX('RawData_Aussois - Results Ausso'!$H2:$H2386,ROW(LOOKUP(CONCATENATE($A66,"innerApproximation","0",$L$1,L$2),'RawData_Aussois - Results Ausso'!B2:B2386)))</f>
        <v>33</v>
      </c>
      <c r="N66" s="25">
        <f>INDEX('RawData_Aussois - Results Ausso'!$M2:$M2386,ROW(LOOKUP(CONCATENATE($A66,"innerApproximation","0",$L$1,N$2),'RawData_Aussois - Results Ausso'!B2:B2386)))</f>
        <v>0.316049</v>
      </c>
      <c r="O66" t="s" s="19">
        <f>INDEX('RawData_Aussois - Results Ausso'!$H2:$H2386,ROW(LOOKUP(CONCATENATE($A66,"innerApproximation","0",$L$1,N$2),'RawData_Aussois - Results Ausso'!B2:B2386)))</f>
        <v>33</v>
      </c>
      <c r="P66" s="25">
        <f>INDEX('RawData_Aussois - Results Ausso'!$M2:$M2386,ROW(LOOKUP(CONCATENATE($A66,"innerApproximation","0",$L$1,P$2),'RawData_Aussois - Results Ausso'!B2:B2386)))</f>
        <v>0.338259</v>
      </c>
      <c r="Q66" t="s" s="19">
        <f>INDEX('RawData_Aussois - Results Ausso'!$H2:$H2386,ROW(LOOKUP(CONCATENATE($A66,"innerApproximation","0",$L$1,P$2),'RawData_Aussois - Results Ausso'!B2:B2386)))</f>
        <v>33</v>
      </c>
      <c r="R66" s="25">
        <f>INDEX('RawData_Aussois - Results Ausso'!$M2:$M2386,ROW(LOOKUP(CONCATENATE($A66,"innerApproximation","0",$R$1,R$2),'RawData_Aussois - Results Ausso'!B2:B2386)))</f>
        <v>0.763804</v>
      </c>
      <c r="S66" t="s" s="19">
        <f>INDEX('RawData_Aussois - Results Ausso'!$H2:$H2386,ROW(LOOKUP(CONCATENATE($A66,"innerApproximation","0",$R$1,R$2),'RawData_Aussois - Results Ausso'!B2:B2386)))</f>
        <v>33</v>
      </c>
      <c r="T66" s="25">
        <f>INDEX('RawData_Aussois - Results Ausso'!$M2:$M2386,ROW(LOOKUP(CONCATENATE($A66,"innerApproximation","0",$R$1,T$2),'RawData_Aussois - Results Ausso'!B2:B2386)))</f>
        <v>0.318843</v>
      </c>
      <c r="U66" t="s" s="19">
        <f>INDEX('RawData_Aussois - Results Ausso'!$H2:$H2386,ROW(LOOKUP(CONCATENATE($A66,"innerApproximation","0",$T$1,T$2),'RawData_Aussois - Results Ausso'!B2:B2386)))</f>
        <v>33</v>
      </c>
      <c r="V66" s="25">
        <f>INDEX('RawData_Aussois - Results Ausso'!$M2:$M2386,ROW(LOOKUP(CONCATENATE($A66,"innerApproximation","0",$R$1,V$2),'RawData_Aussois - Results Ausso'!B2:B2386)))</f>
        <v>0.33962</v>
      </c>
      <c r="W66" t="s" s="19">
        <f>INDEX('RawData_Aussois - Results Ausso'!$H2:$H2386,ROW(LOOKUP(CONCATENATE($A66,"innerApproximation","0",$V$1,V$2),'RawData_Aussois - Results Ausso'!B2:B2386)))</f>
        <v>33</v>
      </c>
      <c r="X66" s="25">
        <f>INDEX('RawData_Aussois - Results Ausso'!M2:M2386,ROW(LOOKUP(CONCATENATE($A66,X$1,"0--"),'RawData_Aussois - Results Ausso'!B2:B2386)))</f>
        <v>3.6214</v>
      </c>
      <c r="Y66" t="s" s="19">
        <f>INDEX('RawData_Aussois - Results Ausso'!H2:H2386,ROW(LOOKUP(CONCATENATE($A66,X$1,"0--"),'RawData_Aussois - Results Ausso'!B2:B2386)))</f>
        <v>80</v>
      </c>
      <c r="Z66" s="25">
        <f>1-(X66-D66)/D66</f>
        <v>-18.4541090087546</v>
      </c>
      <c r="AA66" s="25">
        <f>INDEX('RawData_Aussois - Results Ausso'!M2:M2386,ROW(LOOKUP(CONCATENATE($A66,AA$1,"0--"),'RawData_Aussois - Results Ausso'!B2:B2386)))</f>
        <v>3.35192</v>
      </c>
      <c r="AB66" t="s" s="19">
        <f>INDEX('RawData_Aussois - Results Ausso'!H2:H2386,ROW(LOOKUP(CONCATENATE($A66,AA$1,"0--"),'RawData_Aussois - Results Ausso'!B2:B2386)))</f>
        <v>80</v>
      </c>
      <c r="AC66" s="25">
        <f>INDEX('RawData_Aussois - Results Ausso'!M2:M2386,ROW(LOOKUP(CONCATENATE($A66,AC$1,"0--"),'RawData_Aussois - Results Ausso'!B2:B2386)))</f>
        <v>3.36062</v>
      </c>
      <c r="AD66" t="s" s="19">
        <f>INDEX('RawData_Aussois - Results Ausso'!H2:H2386,ROW(LOOKUP(CONCATENATE($A66,AC$1,"0--"),'RawData_Aussois - Results Ausso'!B2:B2386)))</f>
        <v>80</v>
      </c>
      <c r="AE66" s="25">
        <v>1800</v>
      </c>
      <c r="AF66" t="s" s="68">
        <v>63</v>
      </c>
      <c r="AG66" t="s" s="69">
        <f>LOOKUP("NO_NASH_EQ_FOUND",E66:W66)</f>
        <v>33</v>
      </c>
      <c r="AH66" t="s" s="70">
        <f>CONCATENATE(INDEX(D$1:V$1,MATCH(AI66,D66:V66)),INDEX(D$2:V$2,MATCH(AI66,D66:V66)))</f>
        <v>3574</v>
      </c>
      <c r="AI66" s="71">
        <f>MIN(F66:V66,D66)</f>
        <v>0.17705</v>
      </c>
      <c r="AJ66" s="72">
        <f>AI66/MAX(F66:V66,D66)</f>
        <v>0.231057644999928</v>
      </c>
    </row>
    <row r="67" ht="20.05" customHeight="1">
      <c r="A67" s="64">
        <v>65</v>
      </c>
      <c r="B67" s="65">
        <f>INDEX('RawData_Aussois - Results Ausso'!D2:D2386,ROW(LOOKUP(CONCATENATE($A67,D$1,"1--"),'RawData_Aussois - Results Ausso'!B2:B2386)))</f>
        <v>4</v>
      </c>
      <c r="C67" t="s" s="19">
        <f>INDEX('RawData_Aussois - Results Ausso'!E2:E2386,ROW(LOOKUP(CONCATENATE($A67,D$1,"1--"),'RawData_Aussois - Results Ausso'!B2:B2386)))</f>
        <v>1170</v>
      </c>
      <c r="D67" s="25">
        <f>INDEX('RawData_Aussois - Results Ausso'!M2:M2386,ROW(LOOKUP(CONCATENATE($A67,D$1,"0--"),'RawData_Aussois - Results Ausso'!B2:B2386)))</f>
        <v>1.31824</v>
      </c>
      <c r="E67" t="s" s="19">
        <f>INDEX('RawData_Aussois - Results Ausso'!H2:H2386,ROW(LOOKUP(CONCATENATE($A67,D$1,"0--"),'RawData_Aussois - Results Ausso'!B2:B2386)))</f>
        <v>80</v>
      </c>
      <c r="F67" s="25">
        <f>INDEX('RawData_Aussois - Results Ausso'!M2:M2386,ROW(LOOKUP(CONCATENATE($A67,"innerApproximation","0",F$1,F$2),'RawData_Aussois - Results Ausso'!B2:B2386)))</f>
        <v>2.63049</v>
      </c>
      <c r="G67" t="s" s="19">
        <f>INDEX('RawData_Aussois - Results Ausso'!$H2:$H2386,ROW(LOOKUP(CONCATENATE($A67,"innerApproximation","0",$F$1,F$2),'RawData_Aussois - Results Ausso'!B2:B2386)))</f>
        <v>80</v>
      </c>
      <c r="H67" s="66">
        <f>INDEX('RawData_Aussois - Results Ausso'!$M2:$M2386,ROW(LOOKUP(CONCATENATE($A67,"innerApproximation","0",$F$1,H$2),'RawData_Aussois - Results Ausso'!B2:B2386)))</f>
        <v>2.24932</v>
      </c>
      <c r="I67" t="s" s="67">
        <f>INDEX('RawData_Aussois - Results Ausso'!$H2:$H2386,ROW(LOOKUP(CONCATENATE($A67,"innerApproximation","0",$F$1,H$2),'RawData_Aussois - Results Ausso'!B2:B2386)))</f>
        <v>80</v>
      </c>
      <c r="J67" s="25">
        <f>INDEX('RawData_Aussois - Results Ausso'!$M2:$M2386,ROW(LOOKUP(CONCATENATE($A67,"innerApproximation","0",$F$1,J$2),'RawData_Aussois - Results Ausso'!B2:B2386)))</f>
        <v>1.89242</v>
      </c>
      <c r="K67" t="s" s="19">
        <f>INDEX('RawData_Aussois - Results Ausso'!$H2:$H2386,ROW(LOOKUP(CONCATENATE($A67,"innerApproximation","0",$F$1,J$2),'RawData_Aussois - Results Ausso'!B2:B2386)))</f>
        <v>80</v>
      </c>
      <c r="L67" s="25">
        <f>INDEX('RawData_Aussois - Results Ausso'!$M2:$M2386,ROW(LOOKUP(CONCATENATE($A67,"innerApproximation","0",$L$1,L$2),'RawData_Aussois - Results Ausso'!B2:B2386)))</f>
        <v>0.41678</v>
      </c>
      <c r="M67" t="s" s="19">
        <f>INDEX('RawData_Aussois - Results Ausso'!$H2:$H2386,ROW(LOOKUP(CONCATENATE($A67,"innerApproximation","0",$L$1,L$2),'RawData_Aussois - Results Ausso'!B2:B2386)))</f>
        <v>80</v>
      </c>
      <c r="N67" s="25">
        <f>INDEX('RawData_Aussois - Results Ausso'!$M2:$M2386,ROW(LOOKUP(CONCATENATE($A67,"innerApproximation","0",$L$1,N$2),'RawData_Aussois - Results Ausso'!B2:B2386)))</f>
        <v>1.26445</v>
      </c>
      <c r="O67" t="s" s="19">
        <f>INDEX('RawData_Aussois - Results Ausso'!$H2:$H2386,ROW(LOOKUP(CONCATENATE($A67,"innerApproximation","0",$L$1,N$2),'RawData_Aussois - Results Ausso'!B2:B2386)))</f>
        <v>80</v>
      </c>
      <c r="P67" s="25">
        <f>INDEX('RawData_Aussois - Results Ausso'!$M2:$M2386,ROW(LOOKUP(CONCATENATE($A67,"innerApproximation","0",$L$1,P$2),'RawData_Aussois - Results Ausso'!B2:B2386)))</f>
        <v>1.26974</v>
      </c>
      <c r="Q67" t="s" s="19">
        <f>INDEX('RawData_Aussois - Results Ausso'!$H2:$H2386,ROW(LOOKUP(CONCATENATE($A67,"innerApproximation","0",$L$1,P$2),'RawData_Aussois - Results Ausso'!B2:B2386)))</f>
        <v>80</v>
      </c>
      <c r="R67" s="25">
        <f>INDEX('RawData_Aussois - Results Ausso'!$M2:$M2386,ROW(LOOKUP(CONCATENATE($A67,"innerApproximation","0",$R$1,R$2),'RawData_Aussois - Results Ausso'!B2:B2386)))</f>
        <v>3.05906</v>
      </c>
      <c r="S67" t="s" s="19">
        <f>INDEX('RawData_Aussois - Results Ausso'!$H2:$H2386,ROW(LOOKUP(CONCATENATE($A67,"innerApproximation","0",$R$1,R$2),'RawData_Aussois - Results Ausso'!B2:B2386)))</f>
        <v>80</v>
      </c>
      <c r="T67" s="25">
        <f>INDEX('RawData_Aussois - Results Ausso'!$M2:$M2386,ROW(LOOKUP(CONCATENATE($A67,"innerApproximation","0",$R$1,T$2),'RawData_Aussois - Results Ausso'!B2:B2386)))</f>
        <v>1.80277</v>
      </c>
      <c r="U67" t="s" s="19">
        <f>INDEX('RawData_Aussois - Results Ausso'!$H2:$H2386,ROW(LOOKUP(CONCATENATE($A67,"innerApproximation","0",$T$1,T$2),'RawData_Aussois - Results Ausso'!B2:B2386)))</f>
        <v>80</v>
      </c>
      <c r="V67" s="25">
        <f>INDEX('RawData_Aussois - Results Ausso'!$M2:$M2386,ROW(LOOKUP(CONCATENATE($A67,"innerApproximation","0",$R$1,V$2),'RawData_Aussois - Results Ausso'!B2:B2386)))</f>
        <v>1.64298</v>
      </c>
      <c r="W67" t="s" s="19">
        <f>INDEX('RawData_Aussois - Results Ausso'!$H2:$H2386,ROW(LOOKUP(CONCATENATE($A67,"innerApproximation","0",$V$1,V$2),'RawData_Aussois - Results Ausso'!B2:B2386)))</f>
        <v>80</v>
      </c>
      <c r="X67" s="25">
        <f>INDEX('RawData_Aussois - Results Ausso'!M2:M2386,ROW(LOOKUP(CONCATENATE($A67,X$1,"0--"),'RawData_Aussois - Results Ausso'!B2:B2386)))</f>
        <v>1800.84</v>
      </c>
      <c r="Y67" t="s" s="19">
        <f>INDEX('RawData_Aussois - Results Ausso'!H2:H2386,ROW(LOOKUP(CONCATENATE($A67,X$1,"0--"),'RawData_Aussois - Results Ausso'!B2:B2386)))</f>
        <v>63</v>
      </c>
      <c r="Z67" s="25">
        <f>1-(X67-D67)/D67</f>
        <v>-1364.094186187640</v>
      </c>
      <c r="AA67" s="25">
        <f>INDEX('RawData_Aussois - Results Ausso'!M2:M2386,ROW(LOOKUP(CONCATENATE($A67,AA$1,"0--"),'RawData_Aussois - Results Ausso'!B2:B2386)))</f>
        <v>1800.88</v>
      </c>
      <c r="AB67" t="s" s="19">
        <f>INDEX('RawData_Aussois - Results Ausso'!H2:H2386,ROW(LOOKUP(CONCATENATE($A67,AA$1,"0--"),'RawData_Aussois - Results Ausso'!B2:B2386)))</f>
        <v>63</v>
      </c>
      <c r="AC67" s="25">
        <f>INDEX('RawData_Aussois - Results Ausso'!M2:M2386,ROW(LOOKUP(CONCATENATE($A67,AC$1,"0--"),'RawData_Aussois - Results Ausso'!B2:B2386)))</f>
        <v>1800.13</v>
      </c>
      <c r="AD67" t="s" s="19">
        <f>INDEX('RawData_Aussois - Results Ausso'!H2:H2386,ROW(LOOKUP(CONCATENATE($A67,AC$1,"0--"),'RawData_Aussois - Results Ausso'!B2:B2386)))</f>
        <v>63</v>
      </c>
      <c r="AE67" s="25">
        <v>14.3508470058441</v>
      </c>
      <c r="AF67" t="s" s="68">
        <v>80</v>
      </c>
      <c r="AG67" t="s" s="69">
        <f>LOOKUP("NO_NASH_EQ_FOUND",E67:W67)</f>
        <v>80</v>
      </c>
      <c r="AH67" t="s" s="70">
        <f>CONCATENATE(INDEX(D$1:V$1,MATCH(AI67,D67:V67)),INDEX(D$2:V$2,MATCH(AI67,D67:V67)))</f>
        <v>3577</v>
      </c>
      <c r="AI67" s="71">
        <f>MIN(F67:V67,D67)</f>
        <v>0.41678</v>
      </c>
      <c r="AJ67" s="72">
        <f>AI67/MAX(F67:V67,D67)</f>
        <v>0.136244467254647</v>
      </c>
    </row>
    <row r="68" ht="20.05" customHeight="1">
      <c r="A68" s="64">
        <v>66</v>
      </c>
      <c r="B68" s="65">
        <f>INDEX('RawData_Aussois - Results Ausso'!D2:D2386,ROW(LOOKUP(CONCATENATE($A68,D$1,"1--"),'RawData_Aussois - Results Ausso'!B2:B2386)))</f>
        <v>4</v>
      </c>
      <c r="C68" t="s" s="19">
        <f>INDEX('RawData_Aussois - Results Ausso'!E2:E2386,ROW(LOOKUP(CONCATENATE($A68,D$1,"1--"),'RawData_Aussois - Results Ausso'!B2:B2386)))</f>
        <v>1192</v>
      </c>
      <c r="D68" s="25">
        <f>INDEX('RawData_Aussois - Results Ausso'!M2:M2386,ROW(LOOKUP(CONCATENATE($A68,D$1,"0--"),'RawData_Aussois - Results Ausso'!B2:B2386)))</f>
        <v>0.583539</v>
      </c>
      <c r="E68" t="s" s="19">
        <f>INDEX('RawData_Aussois - Results Ausso'!H2:H2386,ROW(LOOKUP(CONCATENATE($A68,D$1,"0--"),'RawData_Aussois - Results Ausso'!B2:B2386)))</f>
        <v>80</v>
      </c>
      <c r="F68" s="25">
        <f>INDEX('RawData_Aussois - Results Ausso'!M2:M2386,ROW(LOOKUP(CONCATENATE($A68,"innerApproximation","0",F$1,F$2),'RawData_Aussois - Results Ausso'!B2:B2386)))</f>
        <v>1.33661</v>
      </c>
      <c r="G68" t="s" s="19">
        <f>INDEX('RawData_Aussois - Results Ausso'!$H2:$H2386,ROW(LOOKUP(CONCATENATE($A68,"innerApproximation","0",$F$1,F$2),'RawData_Aussois - Results Ausso'!B2:B2386)))</f>
        <v>80</v>
      </c>
      <c r="H68" s="66">
        <f>INDEX('RawData_Aussois - Results Ausso'!$M2:$M2386,ROW(LOOKUP(CONCATENATE($A68,"innerApproximation","0",$F$1,H$2),'RawData_Aussois - Results Ausso'!B2:B2386)))</f>
        <v>0.773142</v>
      </c>
      <c r="I68" t="s" s="67">
        <f>INDEX('RawData_Aussois - Results Ausso'!$H2:$H2386,ROW(LOOKUP(CONCATENATE($A68,"innerApproximation","0",$F$1,H$2),'RawData_Aussois - Results Ausso'!B2:B2386)))</f>
        <v>80</v>
      </c>
      <c r="J68" s="25">
        <f>INDEX('RawData_Aussois - Results Ausso'!$M2:$M2386,ROW(LOOKUP(CONCATENATE($A68,"innerApproximation","0",$F$1,J$2),'RawData_Aussois - Results Ausso'!B2:B2386)))</f>
        <v>0.824396</v>
      </c>
      <c r="K68" t="s" s="19">
        <f>INDEX('RawData_Aussois - Results Ausso'!$H2:$H2386,ROW(LOOKUP(CONCATENATE($A68,"innerApproximation","0",$F$1,J$2),'RawData_Aussois - Results Ausso'!B2:B2386)))</f>
        <v>80</v>
      </c>
      <c r="L68" s="25">
        <f>INDEX('RawData_Aussois - Results Ausso'!$M2:$M2386,ROW(LOOKUP(CONCATENATE($A68,"innerApproximation","0",$L$1,L$2),'RawData_Aussois - Results Ausso'!B2:B2386)))</f>
        <v>0.374196</v>
      </c>
      <c r="M68" t="s" s="19">
        <f>INDEX('RawData_Aussois - Results Ausso'!$H2:$H2386,ROW(LOOKUP(CONCATENATE($A68,"innerApproximation","0",$L$1,L$2),'RawData_Aussois - Results Ausso'!B2:B2386)))</f>
        <v>80</v>
      </c>
      <c r="N68" s="25">
        <f>INDEX('RawData_Aussois - Results Ausso'!$M2:$M2386,ROW(LOOKUP(CONCATENATE($A68,"innerApproximation","0",$L$1,N$2),'RawData_Aussois - Results Ausso'!B2:B2386)))</f>
        <v>0.879596</v>
      </c>
      <c r="O68" t="s" s="19">
        <f>INDEX('RawData_Aussois - Results Ausso'!$H2:$H2386,ROW(LOOKUP(CONCATENATE($A68,"innerApproximation","0",$L$1,N$2),'RawData_Aussois - Results Ausso'!B2:B2386)))</f>
        <v>80</v>
      </c>
      <c r="P68" s="25">
        <f>INDEX('RawData_Aussois - Results Ausso'!$M2:$M2386,ROW(LOOKUP(CONCATENATE($A68,"innerApproximation","0",$L$1,P$2),'RawData_Aussois - Results Ausso'!B2:B2386)))</f>
        <v>0.601812</v>
      </c>
      <c r="Q68" t="s" s="19">
        <f>INDEX('RawData_Aussois - Results Ausso'!$H2:$H2386,ROW(LOOKUP(CONCATENATE($A68,"innerApproximation","0",$L$1,P$2),'RawData_Aussois - Results Ausso'!B2:B2386)))</f>
        <v>80</v>
      </c>
      <c r="R68" s="25">
        <f>INDEX('RawData_Aussois - Results Ausso'!$M2:$M2386,ROW(LOOKUP(CONCATENATE($A68,"innerApproximation","0",$R$1,R$2),'RawData_Aussois - Results Ausso'!B2:B2386)))</f>
        <v>0.657057</v>
      </c>
      <c r="S68" t="s" s="19">
        <f>INDEX('RawData_Aussois - Results Ausso'!$H2:$H2386,ROW(LOOKUP(CONCATENATE($A68,"innerApproximation","0",$R$1,R$2),'RawData_Aussois - Results Ausso'!B2:B2386)))</f>
        <v>80</v>
      </c>
      <c r="T68" s="25">
        <f>INDEX('RawData_Aussois - Results Ausso'!$M2:$M2386,ROW(LOOKUP(CONCATENATE($A68,"innerApproximation","0",$R$1,T$2),'RawData_Aussois - Results Ausso'!B2:B2386)))</f>
        <v>0.567295</v>
      </c>
      <c r="U68" t="s" s="19">
        <f>INDEX('RawData_Aussois - Results Ausso'!$H2:$H2386,ROW(LOOKUP(CONCATENATE($A68,"innerApproximation","0",$T$1,T$2),'RawData_Aussois - Results Ausso'!B2:B2386)))</f>
        <v>80</v>
      </c>
      <c r="V68" s="25">
        <f>INDEX('RawData_Aussois - Results Ausso'!$M2:$M2386,ROW(LOOKUP(CONCATENATE($A68,"innerApproximation","0",$R$1,V$2),'RawData_Aussois - Results Ausso'!B2:B2386)))</f>
        <v>0.49732</v>
      </c>
      <c r="W68" t="s" s="19">
        <f>INDEX('RawData_Aussois - Results Ausso'!$H2:$H2386,ROW(LOOKUP(CONCATENATE($A68,"innerApproximation","0",$V$1,V$2),'RawData_Aussois - Results Ausso'!B2:B2386)))</f>
        <v>80</v>
      </c>
      <c r="X68" s="25">
        <f>INDEX('RawData_Aussois - Results Ausso'!M2:M2386,ROW(LOOKUP(CONCATENATE($A68,X$1,"0--"),'RawData_Aussois - Results Ausso'!B2:B2386)))</f>
        <v>1821.26</v>
      </c>
      <c r="Y68" t="s" s="19">
        <f>INDEX('RawData_Aussois - Results Ausso'!H2:H2386,ROW(LOOKUP(CONCATENATE($A68,X$1,"0--"),'RawData_Aussois - Results Ausso'!B2:B2386)))</f>
        <v>63</v>
      </c>
      <c r="Z68" s="25">
        <f>1-(X68-D68)/D68</f>
        <v>-3119.059603556920</v>
      </c>
      <c r="AA68" s="25">
        <f>INDEX('RawData_Aussois - Results Ausso'!M2:M2386,ROW(LOOKUP(CONCATENATE($A68,AA$1,"0--"),'RawData_Aussois - Results Ausso'!B2:B2386)))</f>
        <v>1801.46</v>
      </c>
      <c r="AB68" t="s" s="19">
        <f>INDEX('RawData_Aussois - Results Ausso'!H2:H2386,ROW(LOOKUP(CONCATENATE($A68,AA$1,"0--"),'RawData_Aussois - Results Ausso'!B2:B2386)))</f>
        <v>63</v>
      </c>
      <c r="AC68" s="25">
        <f>INDEX('RawData_Aussois - Results Ausso'!M2:M2386,ROW(LOOKUP(CONCATENATE($A68,AC$1,"0--"),'RawData_Aussois - Results Ausso'!B2:B2386)))</f>
        <v>1801.76</v>
      </c>
      <c r="AD68" t="s" s="19">
        <f>INDEX('RawData_Aussois - Results Ausso'!H2:H2386,ROW(LOOKUP(CONCATENATE($A68,AC$1,"0--"),'RawData_Aussois - Results Ausso'!B2:B2386)))</f>
        <v>63</v>
      </c>
      <c r="AE68" s="25">
        <v>1800</v>
      </c>
      <c r="AF68" t="s" s="68">
        <v>63</v>
      </c>
      <c r="AG68" t="s" s="69">
        <f>LOOKUP("NO_NASH_EQ_FOUND",E68:W68)</f>
        <v>80</v>
      </c>
      <c r="AH68" t="s" s="70">
        <f>CONCATENATE(INDEX(D$1:V$1,MATCH(AI68,D68:V68)),INDEX(D$2:V$2,MATCH(AI68,D68:V68)))</f>
        <v>3577</v>
      </c>
      <c r="AI68" s="71">
        <f>MIN(F68:V68,D68)</f>
        <v>0.374196</v>
      </c>
      <c r="AJ68" s="72">
        <f>AI68/MAX(F68:V68,D68)</f>
        <v>0.279959000755643</v>
      </c>
    </row>
    <row r="69" ht="20.05" customHeight="1">
      <c r="A69" s="64">
        <v>67</v>
      </c>
      <c r="B69" s="65">
        <f>INDEX('RawData_Aussois - Results Ausso'!D2:D2386,ROW(LOOKUP(CONCATENATE($A69,D$1,"1--"),'RawData_Aussois - Results Ausso'!B2:B2386)))</f>
        <v>4</v>
      </c>
      <c r="C69" t="s" s="19">
        <f>INDEX('RawData_Aussois - Results Ausso'!E2:E2386,ROW(LOOKUP(CONCATENATE($A69,D$1,"1--"),'RawData_Aussois - Results Ausso'!B2:B2386)))</f>
        <v>1215</v>
      </c>
      <c r="D69" s="25">
        <f>INDEX('RawData_Aussois - Results Ausso'!M2:M2386,ROW(LOOKUP(CONCATENATE($A69,D$1,"0--"),'RawData_Aussois - Results Ausso'!B2:B2386)))</f>
        <v>0.119056</v>
      </c>
      <c r="E69" t="s" s="19">
        <f>INDEX('RawData_Aussois - Results Ausso'!H2:H2386,ROW(LOOKUP(CONCATENATE($A69,D$1,"0--"),'RawData_Aussois - Results Ausso'!B2:B2386)))</f>
        <v>33</v>
      </c>
      <c r="F69" s="25">
        <f>INDEX('RawData_Aussois - Results Ausso'!M2:M2386,ROW(LOOKUP(CONCATENATE($A69,"innerApproximation","0",F$1,F$2),'RawData_Aussois - Results Ausso'!B2:B2386)))</f>
        <v>0.436109</v>
      </c>
      <c r="G69" t="s" s="19">
        <f>INDEX('RawData_Aussois - Results Ausso'!$H2:$H2386,ROW(LOOKUP(CONCATENATE($A69,"innerApproximation","0",$F$1,F$2),'RawData_Aussois - Results Ausso'!B2:B2386)))</f>
        <v>33</v>
      </c>
      <c r="H69" s="66">
        <f>INDEX('RawData_Aussois - Results Ausso'!$M2:$M2386,ROW(LOOKUP(CONCATENATE($A69,"innerApproximation","0",$F$1,H$2),'RawData_Aussois - Results Ausso'!B2:B2386)))</f>
        <v>0.220665</v>
      </c>
      <c r="I69" t="s" s="67">
        <f>INDEX('RawData_Aussois - Results Ausso'!$H2:$H2386,ROW(LOOKUP(CONCATENATE($A69,"innerApproximation","0",$F$1,H$2),'RawData_Aussois - Results Ausso'!B2:B2386)))</f>
        <v>33</v>
      </c>
      <c r="J69" s="25">
        <f>INDEX('RawData_Aussois - Results Ausso'!$M2:$M2386,ROW(LOOKUP(CONCATENATE($A69,"innerApproximation","0",$F$1,J$2),'RawData_Aussois - Results Ausso'!B2:B2386)))</f>
        <v>0.135585</v>
      </c>
      <c r="K69" t="s" s="19">
        <f>INDEX('RawData_Aussois - Results Ausso'!$H2:$H2386,ROW(LOOKUP(CONCATENATE($A69,"innerApproximation","0",$F$1,J$2),'RawData_Aussois - Results Ausso'!B2:B2386)))</f>
        <v>33</v>
      </c>
      <c r="L69" s="25">
        <f>INDEX('RawData_Aussois - Results Ausso'!$M2:$M2386,ROW(LOOKUP(CONCATENATE($A69,"innerApproximation","0",$L$1,L$2),'RawData_Aussois - Results Ausso'!B2:B2386)))</f>
        <v>0.444002</v>
      </c>
      <c r="M69" t="s" s="19">
        <f>INDEX('RawData_Aussois - Results Ausso'!$H2:$H2386,ROW(LOOKUP(CONCATENATE($A69,"innerApproximation","0",$L$1,L$2),'RawData_Aussois - Results Ausso'!B2:B2386)))</f>
        <v>33</v>
      </c>
      <c r="N69" s="25">
        <f>INDEX('RawData_Aussois - Results Ausso'!$M2:$M2386,ROW(LOOKUP(CONCATENATE($A69,"innerApproximation","0",$L$1,N$2),'RawData_Aussois - Results Ausso'!B2:B2386)))</f>
        <v>0.2218</v>
      </c>
      <c r="O69" t="s" s="19">
        <f>INDEX('RawData_Aussois - Results Ausso'!$H2:$H2386,ROW(LOOKUP(CONCATENATE($A69,"innerApproximation","0",$L$1,N$2),'RawData_Aussois - Results Ausso'!B2:B2386)))</f>
        <v>33</v>
      </c>
      <c r="P69" s="25">
        <f>INDEX('RawData_Aussois - Results Ausso'!$M2:$M2386,ROW(LOOKUP(CONCATENATE($A69,"innerApproximation","0",$L$1,P$2),'RawData_Aussois - Results Ausso'!B2:B2386)))</f>
        <v>0.134514</v>
      </c>
      <c r="Q69" t="s" s="19">
        <f>INDEX('RawData_Aussois - Results Ausso'!$H2:$H2386,ROW(LOOKUP(CONCATENATE($A69,"innerApproximation","0",$L$1,P$2),'RawData_Aussois - Results Ausso'!B2:B2386)))</f>
        <v>33</v>
      </c>
      <c r="R69" s="25">
        <f>INDEX('RawData_Aussois - Results Ausso'!$M2:$M2386,ROW(LOOKUP(CONCATENATE($A69,"innerApproximation","0",$R$1,R$2),'RawData_Aussois - Results Ausso'!B2:B2386)))</f>
        <v>0.442988</v>
      </c>
      <c r="S69" t="s" s="19">
        <f>INDEX('RawData_Aussois - Results Ausso'!$H2:$H2386,ROW(LOOKUP(CONCATENATE($A69,"innerApproximation","0",$R$1,R$2),'RawData_Aussois - Results Ausso'!B2:B2386)))</f>
        <v>33</v>
      </c>
      <c r="T69" s="25">
        <f>INDEX('RawData_Aussois - Results Ausso'!$M2:$M2386,ROW(LOOKUP(CONCATENATE($A69,"innerApproximation","0",$R$1,T$2),'RawData_Aussois - Results Ausso'!B2:B2386)))</f>
        <v>0.220878</v>
      </c>
      <c r="U69" t="s" s="19">
        <f>INDEX('RawData_Aussois - Results Ausso'!$H2:$H2386,ROW(LOOKUP(CONCATENATE($A69,"innerApproximation","0",$T$1,T$2),'RawData_Aussois - Results Ausso'!B2:B2386)))</f>
        <v>33</v>
      </c>
      <c r="V69" s="25">
        <f>INDEX('RawData_Aussois - Results Ausso'!$M2:$M2386,ROW(LOOKUP(CONCATENATE($A69,"innerApproximation","0",$R$1,V$2),'RawData_Aussois - Results Ausso'!B2:B2386)))</f>
        <v>0.13564</v>
      </c>
      <c r="W69" t="s" s="19">
        <f>INDEX('RawData_Aussois - Results Ausso'!$H2:$H2386,ROW(LOOKUP(CONCATENATE($A69,"innerApproximation","0",$V$1,V$2),'RawData_Aussois - Results Ausso'!B2:B2386)))</f>
        <v>33</v>
      </c>
      <c r="X69" s="25">
        <f>INDEX('RawData_Aussois - Results Ausso'!M2:M2386,ROW(LOOKUP(CONCATENATE($A69,X$1,"0--"),'RawData_Aussois - Results Ausso'!B2:B2386)))</f>
        <v>1800.91</v>
      </c>
      <c r="Y69" t="s" s="19">
        <f>INDEX('RawData_Aussois - Results Ausso'!H2:H2386,ROW(LOOKUP(CONCATENATE($A69,X$1,"0--"),'RawData_Aussois - Results Ausso'!B2:B2386)))</f>
        <v>63</v>
      </c>
      <c r="Z69" s="25">
        <f>1-(X69-D69)/D69</f>
        <v>-15124.5790888321</v>
      </c>
      <c r="AA69" s="25">
        <f>INDEX('RawData_Aussois - Results Ausso'!M2:M2386,ROW(LOOKUP(CONCATENATE($A69,AA$1,"0--"),'RawData_Aussois - Results Ausso'!B2:B2386)))</f>
        <v>1800.09</v>
      </c>
      <c r="AB69" t="s" s="19">
        <f>INDEX('RawData_Aussois - Results Ausso'!H2:H2386,ROW(LOOKUP(CONCATENATE($A69,AA$1,"0--"),'RawData_Aussois - Results Ausso'!B2:B2386)))</f>
        <v>63</v>
      </c>
      <c r="AC69" s="25">
        <f>INDEX('RawData_Aussois - Results Ausso'!M2:M2386,ROW(LOOKUP(CONCATENATE($A69,AC$1,"0--"),'RawData_Aussois - Results Ausso'!B2:B2386)))</f>
        <v>1806.89</v>
      </c>
      <c r="AD69" t="s" s="19">
        <f>INDEX('RawData_Aussois - Results Ausso'!H2:H2386,ROW(LOOKUP(CONCATENATE($A69,AC$1,"0--"),'RawData_Aussois - Results Ausso'!B2:B2386)))</f>
        <v>63</v>
      </c>
      <c r="AE69" s="25">
        <v>1800</v>
      </c>
      <c r="AF69" t="s" s="68">
        <v>63</v>
      </c>
      <c r="AG69" t="s" s="69">
        <f>LOOKUP("NO_NASH_EQ_FOUND",E69:W69)</f>
        <v>33</v>
      </c>
      <c r="AH69" t="s" s="70">
        <f>CONCATENATE(INDEX(D$1:V$1,MATCH(AI69,D69:V69)),INDEX(D$2:V$2,MATCH(AI69,D69:V69)))</f>
        <v>3574</v>
      </c>
      <c r="AI69" s="71">
        <f>MIN(F69:V69,D69)</f>
        <v>0.119056</v>
      </c>
      <c r="AJ69" s="72">
        <f>AI69/MAX(F69:V69,D69)</f>
        <v>0.26814293629308</v>
      </c>
    </row>
    <row r="70" ht="20.05" customHeight="1">
      <c r="A70" s="64">
        <v>68</v>
      </c>
      <c r="B70" s="65">
        <f>INDEX('RawData_Aussois - Results Ausso'!D2:D2386,ROW(LOOKUP(CONCATENATE($A70,D$1,"1--"),'RawData_Aussois - Results Ausso'!B2:B2386)))</f>
        <v>4</v>
      </c>
      <c r="C70" t="s" s="19">
        <f>INDEX('RawData_Aussois - Results Ausso'!E2:E2386,ROW(LOOKUP(CONCATENATE($A70,D$1,"1--"),'RawData_Aussois - Results Ausso'!B2:B2386)))</f>
        <v>1233</v>
      </c>
      <c r="D70" s="25">
        <f>INDEX('RawData_Aussois - Results Ausso'!M2:M2386,ROW(LOOKUP(CONCATENATE($A70,D$1,"0--"),'RawData_Aussois - Results Ausso'!B2:B2386)))</f>
        <v>1.8998</v>
      </c>
      <c r="E70" t="s" s="19">
        <f>INDEX('RawData_Aussois - Results Ausso'!H2:H2386,ROW(LOOKUP(CONCATENATE($A70,D$1,"0--"),'RawData_Aussois - Results Ausso'!B2:B2386)))</f>
        <v>80</v>
      </c>
      <c r="F70" s="25">
        <f>INDEX('RawData_Aussois - Results Ausso'!M2:M2386,ROW(LOOKUP(CONCATENATE($A70,"innerApproximation","0",F$1,F$2),'RawData_Aussois - Results Ausso'!B2:B2386)))</f>
        <v>0.198343</v>
      </c>
      <c r="G70" t="s" s="19">
        <f>INDEX('RawData_Aussois - Results Ausso'!$H2:$H2386,ROW(LOOKUP(CONCATENATE($A70,"innerApproximation","0",$F$1,F$2),'RawData_Aussois - Results Ausso'!B2:B2386)))</f>
        <v>80</v>
      </c>
      <c r="H70" s="66">
        <f>INDEX('RawData_Aussois - Results Ausso'!$M2:$M2386,ROW(LOOKUP(CONCATENATE($A70,"innerApproximation","0",$F$1,H$2),'RawData_Aussois - Results Ausso'!B2:B2386)))</f>
        <v>0.201595</v>
      </c>
      <c r="I70" t="s" s="67">
        <f>INDEX('RawData_Aussois - Results Ausso'!$H2:$H2386,ROW(LOOKUP(CONCATENATE($A70,"innerApproximation","0",$F$1,H$2),'RawData_Aussois - Results Ausso'!B2:B2386)))</f>
        <v>80</v>
      </c>
      <c r="J70" s="25">
        <f>INDEX('RawData_Aussois - Results Ausso'!$M2:$M2386,ROW(LOOKUP(CONCATENATE($A70,"innerApproximation","0",$F$1,J$2),'RawData_Aussois - Results Ausso'!B2:B2386)))</f>
        <v>0.200777</v>
      </c>
      <c r="K70" t="s" s="19">
        <f>INDEX('RawData_Aussois - Results Ausso'!$H2:$H2386,ROW(LOOKUP(CONCATENATE($A70,"innerApproximation","0",$F$1,J$2),'RawData_Aussois - Results Ausso'!B2:B2386)))</f>
        <v>80</v>
      </c>
      <c r="L70" s="25">
        <f>INDEX('RawData_Aussois - Results Ausso'!$M2:$M2386,ROW(LOOKUP(CONCATENATE($A70,"innerApproximation","0",$L$1,L$2),'RawData_Aussois - Results Ausso'!B2:B2386)))</f>
        <v>0.201095</v>
      </c>
      <c r="M70" t="s" s="19">
        <f>INDEX('RawData_Aussois - Results Ausso'!$H2:$H2386,ROW(LOOKUP(CONCATENATE($A70,"innerApproximation","0",$L$1,L$2),'RawData_Aussois - Results Ausso'!B2:B2386)))</f>
        <v>80</v>
      </c>
      <c r="N70" s="25">
        <f>INDEX('RawData_Aussois - Results Ausso'!$M2:$M2386,ROW(LOOKUP(CONCATENATE($A70,"innerApproximation","0",$L$1,N$2),'RawData_Aussois - Results Ausso'!B2:B2386)))</f>
        <v>0.199385</v>
      </c>
      <c r="O70" t="s" s="19">
        <f>INDEX('RawData_Aussois - Results Ausso'!$H2:$H2386,ROW(LOOKUP(CONCATENATE($A70,"innerApproximation","0",$L$1,N$2),'RawData_Aussois - Results Ausso'!B2:B2386)))</f>
        <v>80</v>
      </c>
      <c r="P70" s="25">
        <f>INDEX('RawData_Aussois - Results Ausso'!$M2:$M2386,ROW(LOOKUP(CONCATENATE($A70,"innerApproximation","0",$L$1,P$2),'RawData_Aussois - Results Ausso'!B2:B2386)))</f>
        <v>0.200778</v>
      </c>
      <c r="Q70" t="s" s="19">
        <f>INDEX('RawData_Aussois - Results Ausso'!$H2:$H2386,ROW(LOOKUP(CONCATENATE($A70,"innerApproximation","0",$L$1,P$2),'RawData_Aussois - Results Ausso'!B2:B2386)))</f>
        <v>80</v>
      </c>
      <c r="R70" s="25">
        <f>INDEX('RawData_Aussois - Results Ausso'!$M2:$M2386,ROW(LOOKUP(CONCATENATE($A70,"innerApproximation","0",$R$1,R$2),'RawData_Aussois - Results Ausso'!B2:B2386)))</f>
        <v>0.200757</v>
      </c>
      <c r="S70" t="s" s="19">
        <f>INDEX('RawData_Aussois - Results Ausso'!$H2:$H2386,ROW(LOOKUP(CONCATENATE($A70,"innerApproximation","0",$R$1,R$2),'RawData_Aussois - Results Ausso'!B2:B2386)))</f>
        <v>80</v>
      </c>
      <c r="T70" s="25">
        <f>INDEX('RawData_Aussois - Results Ausso'!$M2:$M2386,ROW(LOOKUP(CONCATENATE($A70,"innerApproximation","0",$R$1,T$2),'RawData_Aussois - Results Ausso'!B2:B2386)))</f>
        <v>0.201459</v>
      </c>
      <c r="U70" t="s" s="19">
        <f>INDEX('RawData_Aussois - Results Ausso'!$H2:$H2386,ROW(LOOKUP(CONCATENATE($A70,"innerApproximation","0",$T$1,T$2),'RawData_Aussois - Results Ausso'!B2:B2386)))</f>
        <v>80</v>
      </c>
      <c r="V70" s="25">
        <f>INDEX('RawData_Aussois - Results Ausso'!$M2:$M2386,ROW(LOOKUP(CONCATENATE($A70,"innerApproximation","0",$R$1,V$2),'RawData_Aussois - Results Ausso'!B2:B2386)))</f>
        <v>0.201159</v>
      </c>
      <c r="W70" t="s" s="19">
        <f>INDEX('RawData_Aussois - Results Ausso'!$H2:$H2386,ROW(LOOKUP(CONCATENATE($A70,"innerApproximation","0",$V$1,V$2),'RawData_Aussois - Results Ausso'!B2:B2386)))</f>
        <v>80</v>
      </c>
      <c r="X70" s="25">
        <f>INDEX('RawData_Aussois - Results Ausso'!M2:M2386,ROW(LOOKUP(CONCATENATE($A70,X$1,"0--"),'RawData_Aussois - Results Ausso'!B2:B2386)))</f>
        <v>1813.54</v>
      </c>
      <c r="Y70" t="s" s="19">
        <f>INDEX('RawData_Aussois - Results Ausso'!H2:H2386,ROW(LOOKUP(CONCATENATE($A70,X$1,"0--"),'RawData_Aussois - Results Ausso'!B2:B2386)))</f>
        <v>63</v>
      </c>
      <c r="Z70" s="25">
        <f>1-(X70-D70)/D70</f>
        <v>-952.595220549532</v>
      </c>
      <c r="AA70" s="25">
        <f>INDEX('RawData_Aussois - Results Ausso'!M2:M2386,ROW(LOOKUP(CONCATENATE($A70,AA$1,"0--"),'RawData_Aussois - Results Ausso'!B2:B2386)))</f>
        <v>1810.13</v>
      </c>
      <c r="AB70" t="s" s="19">
        <f>INDEX('RawData_Aussois - Results Ausso'!H2:H2386,ROW(LOOKUP(CONCATENATE($A70,AA$1,"0--"),'RawData_Aussois - Results Ausso'!B2:B2386)))</f>
        <v>63</v>
      </c>
      <c r="AC70" s="25">
        <f>INDEX('RawData_Aussois - Results Ausso'!M2:M2386,ROW(LOOKUP(CONCATENATE($A70,AC$1,"0--"),'RawData_Aussois - Results Ausso'!B2:B2386)))</f>
        <v>1812.2</v>
      </c>
      <c r="AD70" t="s" s="19">
        <f>INDEX('RawData_Aussois - Results Ausso'!H2:H2386,ROW(LOOKUP(CONCATENATE($A70,AC$1,"0--"),'RawData_Aussois - Results Ausso'!B2:B2386)))</f>
        <v>63</v>
      </c>
      <c r="AE70" s="25">
        <v>1800</v>
      </c>
      <c r="AF70" t="s" s="68">
        <v>63</v>
      </c>
      <c r="AG70" t="s" s="69">
        <f>LOOKUP("NO_NASH_EQ_FOUND",E70:W70)</f>
        <v>80</v>
      </c>
      <c r="AH70" t="s" s="70">
        <f>CONCATENATE(INDEX(D$1:V$1,MATCH(AI70,D70:V70)),INDEX(D$2:V$2,MATCH(AI70,D70:V70)))</f>
        <v>3575</v>
      </c>
      <c r="AI70" s="71">
        <f>MIN(F70:V70,D70)</f>
        <v>0.198343</v>
      </c>
      <c r="AJ70" s="72">
        <f>AI70/MAX(F70:V70,D70)</f>
        <v>0.104402042320244</v>
      </c>
    </row>
    <row r="71" ht="20.05" customHeight="1">
      <c r="A71" s="64">
        <v>69</v>
      </c>
      <c r="B71" s="65">
        <f>INDEX('RawData_Aussois - Results Ausso'!D2:D2386,ROW(LOOKUP(CONCATENATE($A71,D$1,"1--"),'RawData_Aussois - Results Ausso'!B2:B2386)))</f>
        <v>4</v>
      </c>
      <c r="C71" t="s" s="19">
        <f>INDEX('RawData_Aussois - Results Ausso'!E2:E2386,ROW(LOOKUP(CONCATENATE($A71,D$1,"1--"),'RawData_Aussois - Results Ausso'!B2:B2386)))</f>
        <v>1251</v>
      </c>
      <c r="D71" s="25">
        <f>INDEX('RawData_Aussois - Results Ausso'!M2:M2386,ROW(LOOKUP(CONCATENATE($A71,D$1,"0--"),'RawData_Aussois - Results Ausso'!B2:B2386)))</f>
        <v>0.115667</v>
      </c>
      <c r="E71" t="s" s="19">
        <f>INDEX('RawData_Aussois - Results Ausso'!H2:H2386,ROW(LOOKUP(CONCATENATE($A71,D$1,"0--"),'RawData_Aussois - Results Ausso'!B2:B2386)))</f>
        <v>33</v>
      </c>
      <c r="F71" s="25">
        <f>INDEX('RawData_Aussois - Results Ausso'!M2:M2386,ROW(LOOKUP(CONCATENATE($A71,"innerApproximation","0",F$1,F$2),'RawData_Aussois - Results Ausso'!B2:B2386)))</f>
        <v>0.279358</v>
      </c>
      <c r="G71" t="s" s="19">
        <f>INDEX('RawData_Aussois - Results Ausso'!$H2:$H2386,ROW(LOOKUP(CONCATENATE($A71,"innerApproximation","0",$F$1,F$2),'RawData_Aussois - Results Ausso'!B2:B2386)))</f>
        <v>33</v>
      </c>
      <c r="H71" s="66">
        <f>INDEX('RawData_Aussois - Results Ausso'!$M2:$M2386,ROW(LOOKUP(CONCATENATE($A71,"innerApproximation","0",$F$1,H$2),'RawData_Aussois - Results Ausso'!B2:B2386)))</f>
        <v>0.132884</v>
      </c>
      <c r="I71" t="s" s="67">
        <f>INDEX('RawData_Aussois - Results Ausso'!$H2:$H2386,ROW(LOOKUP(CONCATENATE($A71,"innerApproximation","0",$F$1,H$2),'RawData_Aussois - Results Ausso'!B2:B2386)))</f>
        <v>33</v>
      </c>
      <c r="J71" s="25">
        <f>INDEX('RawData_Aussois - Results Ausso'!$M2:$M2386,ROW(LOOKUP(CONCATENATE($A71,"innerApproximation","0",$F$1,J$2),'RawData_Aussois - Results Ausso'!B2:B2386)))</f>
        <v>0.131458</v>
      </c>
      <c r="K71" t="s" s="19">
        <f>INDEX('RawData_Aussois - Results Ausso'!$H2:$H2386,ROW(LOOKUP(CONCATENATE($A71,"innerApproximation","0",$F$1,J$2),'RawData_Aussois - Results Ausso'!B2:B2386)))</f>
        <v>33</v>
      </c>
      <c r="L71" s="25">
        <f>INDEX('RawData_Aussois - Results Ausso'!$M2:$M2386,ROW(LOOKUP(CONCATENATE($A71,"innerApproximation","0",$L$1,L$2),'RawData_Aussois - Results Ausso'!B2:B2386)))</f>
        <v>0.282614</v>
      </c>
      <c r="M71" t="s" s="19">
        <f>INDEX('RawData_Aussois - Results Ausso'!$H2:$H2386,ROW(LOOKUP(CONCATENATE($A71,"innerApproximation","0",$L$1,L$2),'RawData_Aussois - Results Ausso'!B2:B2386)))</f>
        <v>33</v>
      </c>
      <c r="N71" s="25">
        <f>INDEX('RawData_Aussois - Results Ausso'!$M2:$M2386,ROW(LOOKUP(CONCATENATE($A71,"innerApproximation","0",$L$1,N$2),'RawData_Aussois - Results Ausso'!B2:B2386)))</f>
        <v>0.132562</v>
      </c>
      <c r="O71" t="s" s="19">
        <f>INDEX('RawData_Aussois - Results Ausso'!$H2:$H2386,ROW(LOOKUP(CONCATENATE($A71,"innerApproximation","0",$L$1,N$2),'RawData_Aussois - Results Ausso'!B2:B2386)))</f>
        <v>33</v>
      </c>
      <c r="P71" s="25">
        <f>INDEX('RawData_Aussois - Results Ausso'!$M2:$M2386,ROW(LOOKUP(CONCATENATE($A71,"innerApproximation","0",$L$1,P$2),'RawData_Aussois - Results Ausso'!B2:B2386)))</f>
        <v>0.132611</v>
      </c>
      <c r="Q71" t="s" s="19">
        <f>INDEX('RawData_Aussois - Results Ausso'!$H2:$H2386,ROW(LOOKUP(CONCATENATE($A71,"innerApproximation","0",$L$1,P$2),'RawData_Aussois - Results Ausso'!B2:B2386)))</f>
        <v>33</v>
      </c>
      <c r="R71" s="25">
        <f>INDEX('RawData_Aussois - Results Ausso'!$M2:$M2386,ROW(LOOKUP(CONCATENATE($A71,"innerApproximation","0",$R$1,R$2),'RawData_Aussois - Results Ausso'!B2:B2386)))</f>
        <v>0.281555</v>
      </c>
      <c r="S71" t="s" s="19">
        <f>INDEX('RawData_Aussois - Results Ausso'!$H2:$H2386,ROW(LOOKUP(CONCATENATE($A71,"innerApproximation","0",$R$1,R$2),'RawData_Aussois - Results Ausso'!B2:B2386)))</f>
        <v>33</v>
      </c>
      <c r="T71" s="25">
        <f>INDEX('RawData_Aussois - Results Ausso'!$M2:$M2386,ROW(LOOKUP(CONCATENATE($A71,"innerApproximation","0",$R$1,T$2),'RawData_Aussois - Results Ausso'!B2:B2386)))</f>
        <v>0.132262</v>
      </c>
      <c r="U71" t="s" s="19">
        <f>INDEX('RawData_Aussois - Results Ausso'!$H2:$H2386,ROW(LOOKUP(CONCATENATE($A71,"innerApproximation","0",$T$1,T$2),'RawData_Aussois - Results Ausso'!B2:B2386)))</f>
        <v>33</v>
      </c>
      <c r="V71" s="25">
        <f>INDEX('RawData_Aussois - Results Ausso'!$M2:$M2386,ROW(LOOKUP(CONCATENATE($A71,"innerApproximation","0",$R$1,V$2),'RawData_Aussois - Results Ausso'!B2:B2386)))</f>
        <v>0.133059</v>
      </c>
      <c r="W71" t="s" s="19">
        <f>INDEX('RawData_Aussois - Results Ausso'!$H2:$H2386,ROW(LOOKUP(CONCATENATE($A71,"innerApproximation","0",$V$1,V$2),'RawData_Aussois - Results Ausso'!B2:B2386)))</f>
        <v>33</v>
      </c>
      <c r="X71" s="25">
        <f>INDEX('RawData_Aussois - Results Ausso'!M2:M2386,ROW(LOOKUP(CONCATENATE($A71,X$1,"0--"),'RawData_Aussois - Results Ausso'!B2:B2386)))</f>
        <v>1800.8</v>
      </c>
      <c r="Y71" t="s" s="19">
        <f>INDEX('RawData_Aussois - Results Ausso'!H2:H2386,ROW(LOOKUP(CONCATENATE($A71,X$1,"0--"),'RawData_Aussois - Results Ausso'!B2:B2386)))</f>
        <v>63</v>
      </c>
      <c r="Z71" s="25">
        <f>1-(X71-D71)/D71</f>
        <v>-15566.8312137429</v>
      </c>
      <c r="AA71" s="25">
        <f>INDEX('RawData_Aussois - Results Ausso'!M2:M2386,ROW(LOOKUP(CONCATENATE($A71,AA$1,"0--"),'RawData_Aussois - Results Ausso'!B2:B2386)))</f>
        <v>1814.74</v>
      </c>
      <c r="AB71" t="s" s="19">
        <f>INDEX('RawData_Aussois - Results Ausso'!H2:H2386,ROW(LOOKUP(CONCATENATE($A71,AA$1,"0--"),'RawData_Aussois - Results Ausso'!B2:B2386)))</f>
        <v>63</v>
      </c>
      <c r="AC71" s="25">
        <f>INDEX('RawData_Aussois - Results Ausso'!M2:M2386,ROW(LOOKUP(CONCATENATE($A71,AC$1,"0--"),'RawData_Aussois - Results Ausso'!B2:B2386)))</f>
        <v>1800.26</v>
      </c>
      <c r="AD71" t="s" s="19">
        <f>INDEX('RawData_Aussois - Results Ausso'!H2:H2386,ROW(LOOKUP(CONCATENATE($A71,AC$1,"0--"),'RawData_Aussois - Results Ausso'!B2:B2386)))</f>
        <v>63</v>
      </c>
      <c r="AE71" s="25">
        <v>62.0110495090485</v>
      </c>
      <c r="AF71" t="s" s="68">
        <v>33</v>
      </c>
      <c r="AG71" t="s" s="69">
        <f>LOOKUP("NO_NASH_EQ_FOUND",E71:W71)</f>
        <v>33</v>
      </c>
      <c r="AH71" t="s" s="70">
        <f>CONCATENATE(INDEX(D$1:V$1,MATCH(AI71,D71:V71)),INDEX(D$2:V$2,MATCH(AI71,D71:V71)))</f>
        <v>3574</v>
      </c>
      <c r="AI71" s="71">
        <f>MIN(F71:V71,D71)</f>
        <v>0.115667</v>
      </c>
      <c r="AJ71" s="72">
        <f>AI71/MAX(F71:V71,D71)</f>
        <v>0.409275548982004</v>
      </c>
    </row>
    <row r="72" ht="20.05" customHeight="1">
      <c r="A72" s="64">
        <v>70</v>
      </c>
      <c r="B72" s="65">
        <f>INDEX('RawData_Aussois - Results Ausso'!D2:D2386,ROW(LOOKUP(CONCATENATE($A72,D$1,"1--"),'RawData_Aussois - Results Ausso'!B2:B2386)))</f>
        <v>4</v>
      </c>
      <c r="C72" t="s" s="19">
        <f>INDEX('RawData_Aussois - Results Ausso'!E2:E2386,ROW(LOOKUP(CONCATENATE($A72,D$1,"1--"),'RawData_Aussois - Results Ausso'!B2:B2386)))</f>
        <v>1041</v>
      </c>
      <c r="D72" s="25">
        <f>INDEX('RawData_Aussois - Results Ausso'!M2:M2386,ROW(LOOKUP(CONCATENATE($A72,D$1,"0--"),'RawData_Aussois - Results Ausso'!B2:B2386)))</f>
        <v>0.0845008</v>
      </c>
      <c r="E72" t="s" s="19">
        <f>INDEX('RawData_Aussois - Results Ausso'!H2:H2386,ROW(LOOKUP(CONCATENATE($A72,D$1,"0--"),'RawData_Aussois - Results Ausso'!B2:B2386)))</f>
        <v>33</v>
      </c>
      <c r="F72" s="25">
        <f>INDEX('RawData_Aussois - Results Ausso'!M2:M2386,ROW(LOOKUP(CONCATENATE($A72,"innerApproximation","0",F$1,F$2),'RawData_Aussois - Results Ausso'!B2:B2386)))</f>
        <v>0.157706</v>
      </c>
      <c r="G72" t="s" s="19">
        <f>INDEX('RawData_Aussois - Results Ausso'!$H2:$H2386,ROW(LOOKUP(CONCATENATE($A72,"innerApproximation","0",$F$1,F$2),'RawData_Aussois - Results Ausso'!B2:B2386)))</f>
        <v>33</v>
      </c>
      <c r="H72" s="66">
        <f>INDEX('RawData_Aussois - Results Ausso'!$M2:$M2386,ROW(LOOKUP(CONCATENATE($A72,"innerApproximation","0",$F$1,H$2),'RawData_Aussois - Results Ausso'!B2:B2386)))</f>
        <v>0.100089</v>
      </c>
      <c r="I72" t="s" s="67">
        <f>INDEX('RawData_Aussois - Results Ausso'!$H2:$H2386,ROW(LOOKUP(CONCATENATE($A72,"innerApproximation","0",$F$1,H$2),'RawData_Aussois - Results Ausso'!B2:B2386)))</f>
        <v>33</v>
      </c>
      <c r="J72" s="25">
        <f>INDEX('RawData_Aussois - Results Ausso'!$M2:$M2386,ROW(LOOKUP(CONCATENATE($A72,"innerApproximation","0",$F$1,J$2),'RawData_Aussois - Results Ausso'!B2:B2386)))</f>
        <v>0.100127</v>
      </c>
      <c r="K72" t="s" s="19">
        <f>INDEX('RawData_Aussois - Results Ausso'!$H2:$H2386,ROW(LOOKUP(CONCATENATE($A72,"innerApproximation","0",$F$1,J$2),'RawData_Aussois - Results Ausso'!B2:B2386)))</f>
        <v>33</v>
      </c>
      <c r="L72" s="25">
        <f>INDEX('RawData_Aussois - Results Ausso'!$M2:$M2386,ROW(LOOKUP(CONCATENATE($A72,"innerApproximation","0",$L$1,L$2),'RawData_Aussois - Results Ausso'!B2:B2386)))</f>
        <v>0.157193</v>
      </c>
      <c r="M72" t="s" s="19">
        <f>INDEX('RawData_Aussois - Results Ausso'!$H2:$H2386,ROW(LOOKUP(CONCATENATE($A72,"innerApproximation","0",$L$1,L$2),'RawData_Aussois - Results Ausso'!B2:B2386)))</f>
        <v>33</v>
      </c>
      <c r="N72" s="25">
        <f>INDEX('RawData_Aussois - Results Ausso'!$M2:$M2386,ROW(LOOKUP(CONCATENATE($A72,"innerApproximation","0",$L$1,N$2),'RawData_Aussois - Results Ausso'!B2:B2386)))</f>
        <v>0.0998187</v>
      </c>
      <c r="O72" t="s" s="19">
        <f>INDEX('RawData_Aussois - Results Ausso'!$H2:$H2386,ROW(LOOKUP(CONCATENATE($A72,"innerApproximation","0",$L$1,N$2),'RawData_Aussois - Results Ausso'!B2:B2386)))</f>
        <v>33</v>
      </c>
      <c r="P72" s="25">
        <f>INDEX('RawData_Aussois - Results Ausso'!$M2:$M2386,ROW(LOOKUP(CONCATENATE($A72,"innerApproximation","0",$L$1,P$2),'RawData_Aussois - Results Ausso'!B2:B2386)))</f>
        <v>0.100943</v>
      </c>
      <c r="Q72" t="s" s="19">
        <f>INDEX('RawData_Aussois - Results Ausso'!$H2:$H2386,ROW(LOOKUP(CONCATENATE($A72,"innerApproximation","0",$L$1,P$2),'RawData_Aussois - Results Ausso'!B2:B2386)))</f>
        <v>33</v>
      </c>
      <c r="R72" s="25">
        <f>INDEX('RawData_Aussois - Results Ausso'!$M2:$M2386,ROW(LOOKUP(CONCATENATE($A72,"innerApproximation","0",$R$1,R$2),'RawData_Aussois - Results Ausso'!B2:B2386)))</f>
        <v>0.158243</v>
      </c>
      <c r="S72" t="s" s="19">
        <f>INDEX('RawData_Aussois - Results Ausso'!$H2:$H2386,ROW(LOOKUP(CONCATENATE($A72,"innerApproximation","0",$R$1,R$2),'RawData_Aussois - Results Ausso'!B2:B2386)))</f>
        <v>33</v>
      </c>
      <c r="T72" s="25">
        <f>INDEX('RawData_Aussois - Results Ausso'!$M2:$M2386,ROW(LOOKUP(CONCATENATE($A72,"innerApproximation","0",$R$1,T$2),'RawData_Aussois - Results Ausso'!B2:B2386)))</f>
        <v>0.100748</v>
      </c>
      <c r="U72" t="s" s="19">
        <f>INDEX('RawData_Aussois - Results Ausso'!$H2:$H2386,ROW(LOOKUP(CONCATENATE($A72,"innerApproximation","0",$T$1,T$2),'RawData_Aussois - Results Ausso'!B2:B2386)))</f>
        <v>33</v>
      </c>
      <c r="V72" s="25">
        <f>INDEX('RawData_Aussois - Results Ausso'!$M2:$M2386,ROW(LOOKUP(CONCATENATE($A72,"innerApproximation","0",$R$1,V$2),'RawData_Aussois - Results Ausso'!B2:B2386)))</f>
        <v>0.0998066</v>
      </c>
      <c r="W72" t="s" s="19">
        <f>INDEX('RawData_Aussois - Results Ausso'!$H2:$H2386,ROW(LOOKUP(CONCATENATE($A72,"innerApproximation","0",$V$1,V$2),'RawData_Aussois - Results Ausso'!B2:B2386)))</f>
        <v>33</v>
      </c>
      <c r="X72" s="25">
        <f>INDEX('RawData_Aussois - Results Ausso'!M2:M2386,ROW(LOOKUP(CONCATENATE($A72,X$1,"0--"),'RawData_Aussois - Results Ausso'!B2:B2386)))</f>
        <v>1800.49</v>
      </c>
      <c r="Y72" t="s" s="19">
        <f>INDEX('RawData_Aussois - Results Ausso'!H2:H2386,ROW(LOOKUP(CONCATENATE($A72,X$1,"0--"),'RawData_Aussois - Results Ausso'!B2:B2386)))</f>
        <v>63</v>
      </c>
      <c r="Z72" s="25">
        <f>1-(X72-D72)/D72</f>
        <v>-21305.372237896</v>
      </c>
      <c r="AA72" s="25">
        <f>INDEX('RawData_Aussois - Results Ausso'!M2:M2386,ROW(LOOKUP(CONCATENATE($A72,AA$1,"0--"),'RawData_Aussois - Results Ausso'!B2:B2386)))</f>
        <v>10.5487</v>
      </c>
      <c r="AB72" t="s" s="19">
        <f>INDEX('RawData_Aussois - Results Ausso'!H2:H2386,ROW(LOOKUP(CONCATENATE($A72,AA$1,"0--"),'RawData_Aussois - Results Ausso'!B2:B2386)))</f>
        <v>33</v>
      </c>
      <c r="AC72" s="25">
        <f>INDEX('RawData_Aussois - Results Ausso'!M2:M2386,ROW(LOOKUP(CONCATENATE($A72,AC$1,"0--"),'RawData_Aussois - Results Ausso'!B2:B2386)))</f>
        <v>1.40671</v>
      </c>
      <c r="AD72" t="s" s="19">
        <f>INDEX('RawData_Aussois - Results Ausso'!H2:H2386,ROW(LOOKUP(CONCATENATE($A72,AC$1,"0--"),'RawData_Aussois - Results Ausso'!B2:B2386)))</f>
        <v>33</v>
      </c>
      <c r="AE72" s="25">
        <v>63.5881023406982</v>
      </c>
      <c r="AF72" t="s" s="68">
        <v>33</v>
      </c>
      <c r="AG72" t="s" s="69">
        <f>LOOKUP("NO_NASH_EQ_FOUND",E72:W72)</f>
        <v>33</v>
      </c>
      <c r="AH72" t="s" s="70">
        <f>CONCATENATE(INDEX(D$1:V$1,MATCH(AI72,D72:V72)),INDEX(D$2:V$2,MATCH(AI72,D72:V72)))</f>
        <v>3574</v>
      </c>
      <c r="AI72" s="71">
        <f>MIN(F72:V72,D72)</f>
        <v>0.0845008</v>
      </c>
      <c r="AJ72" s="72">
        <f>AI72/MAX(F72:V72,D72)</f>
        <v>0.53399392074215</v>
      </c>
    </row>
    <row r="73" ht="20.05" customHeight="1">
      <c r="A73" s="64">
        <v>71</v>
      </c>
      <c r="B73" s="65">
        <f>INDEX('RawData_Aussois - Results Ausso'!D2:D2386,ROW(LOOKUP(CONCATENATE($A73,D$1,"1--"),'RawData_Aussois - Results Ausso'!B2:B2386)))</f>
        <v>4</v>
      </c>
      <c r="C73" t="s" s="19">
        <f>INDEX('RawData_Aussois - Results Ausso'!E2:E2386,ROW(LOOKUP(CONCATENATE($A73,D$1,"1--"),'RawData_Aussois - Results Ausso'!B2:B2386)))</f>
        <v>1022</v>
      </c>
      <c r="D73" s="25">
        <f>INDEX('RawData_Aussois - Results Ausso'!M2:M2386,ROW(LOOKUP(CONCATENATE($A73,D$1,"0--"),'RawData_Aussois - Results Ausso'!B2:B2386)))</f>
        <v>0.0770337</v>
      </c>
      <c r="E73" t="s" s="19">
        <f>INDEX('RawData_Aussois - Results Ausso'!H2:H2386,ROW(LOOKUP(CONCATENATE($A73,D$1,"0--"),'RawData_Aussois - Results Ausso'!B2:B2386)))</f>
        <v>33</v>
      </c>
      <c r="F73" s="25">
        <f>INDEX('RawData_Aussois - Results Ausso'!M2:M2386,ROW(LOOKUP(CONCATENATE($A73,"innerApproximation","0",F$1,F$2),'RawData_Aussois - Results Ausso'!B2:B2386)))</f>
        <v>0.09261659999999999</v>
      </c>
      <c r="G73" t="s" s="19">
        <f>INDEX('RawData_Aussois - Results Ausso'!$H2:$H2386,ROW(LOOKUP(CONCATENATE($A73,"innerApproximation","0",$F$1,F$2),'RawData_Aussois - Results Ausso'!B2:B2386)))</f>
        <v>33</v>
      </c>
      <c r="H73" s="66">
        <f>INDEX('RawData_Aussois - Results Ausso'!$M2:$M2386,ROW(LOOKUP(CONCATENATE($A73,"innerApproximation","0",$F$1,H$2),'RawData_Aussois - Results Ausso'!B2:B2386)))</f>
        <v>0.09217450000000001</v>
      </c>
      <c r="I73" t="s" s="67">
        <f>INDEX('RawData_Aussois - Results Ausso'!$H2:$H2386,ROW(LOOKUP(CONCATENATE($A73,"innerApproximation","0",$F$1,H$2),'RawData_Aussois - Results Ausso'!B2:B2386)))</f>
        <v>33</v>
      </c>
      <c r="J73" s="25">
        <f>INDEX('RawData_Aussois - Results Ausso'!$M2:$M2386,ROW(LOOKUP(CONCATENATE($A73,"innerApproximation","0",$F$1,J$2),'RawData_Aussois - Results Ausso'!B2:B2386)))</f>
        <v>0.0928546</v>
      </c>
      <c r="K73" t="s" s="19">
        <f>INDEX('RawData_Aussois - Results Ausso'!$H2:$H2386,ROW(LOOKUP(CONCATENATE($A73,"innerApproximation","0",$F$1,J$2),'RawData_Aussois - Results Ausso'!B2:B2386)))</f>
        <v>33</v>
      </c>
      <c r="L73" s="25">
        <f>INDEX('RawData_Aussois - Results Ausso'!$M2:$M2386,ROW(LOOKUP(CONCATENATE($A73,"innerApproximation","0",$L$1,L$2),'RawData_Aussois - Results Ausso'!B2:B2386)))</f>
        <v>0.09228790000000001</v>
      </c>
      <c r="M73" t="s" s="19">
        <f>INDEX('RawData_Aussois - Results Ausso'!$H2:$H2386,ROW(LOOKUP(CONCATENATE($A73,"innerApproximation","0",$L$1,L$2),'RawData_Aussois - Results Ausso'!B2:B2386)))</f>
        <v>33</v>
      </c>
      <c r="N73" s="25">
        <f>INDEX('RawData_Aussois - Results Ausso'!$M2:$M2386,ROW(LOOKUP(CONCATENATE($A73,"innerApproximation","0",$L$1,N$2),'RawData_Aussois - Results Ausso'!B2:B2386)))</f>
        <v>0.0926382</v>
      </c>
      <c r="O73" t="s" s="19">
        <f>INDEX('RawData_Aussois - Results Ausso'!$H2:$H2386,ROW(LOOKUP(CONCATENATE($A73,"innerApproximation","0",$L$1,N$2),'RawData_Aussois - Results Ausso'!B2:B2386)))</f>
        <v>33</v>
      </c>
      <c r="P73" s="25">
        <f>INDEX('RawData_Aussois - Results Ausso'!$M2:$M2386,ROW(LOOKUP(CONCATENATE($A73,"innerApproximation","0",$L$1,P$2),'RawData_Aussois - Results Ausso'!B2:B2386)))</f>
        <v>0.0927659</v>
      </c>
      <c r="Q73" t="s" s="19">
        <f>INDEX('RawData_Aussois - Results Ausso'!$H2:$H2386,ROW(LOOKUP(CONCATENATE($A73,"innerApproximation","0",$L$1,P$2),'RawData_Aussois - Results Ausso'!B2:B2386)))</f>
        <v>33</v>
      </c>
      <c r="R73" s="25">
        <f>INDEX('RawData_Aussois - Results Ausso'!$M2:$M2386,ROW(LOOKUP(CONCATENATE($A73,"innerApproximation","0",$R$1,R$2),'RawData_Aussois - Results Ausso'!B2:B2386)))</f>
        <v>0.0930057</v>
      </c>
      <c r="S73" t="s" s="19">
        <f>INDEX('RawData_Aussois - Results Ausso'!$H2:$H2386,ROW(LOOKUP(CONCATENATE($A73,"innerApproximation","0",$R$1,R$2),'RawData_Aussois - Results Ausso'!B2:B2386)))</f>
        <v>33</v>
      </c>
      <c r="T73" s="25">
        <f>INDEX('RawData_Aussois - Results Ausso'!$M2:$M2386,ROW(LOOKUP(CONCATENATE($A73,"innerApproximation","0",$R$1,T$2),'RawData_Aussois - Results Ausso'!B2:B2386)))</f>
        <v>0.0918868</v>
      </c>
      <c r="U73" t="s" s="19">
        <f>INDEX('RawData_Aussois - Results Ausso'!$H2:$H2386,ROW(LOOKUP(CONCATENATE($A73,"innerApproximation","0",$T$1,T$2),'RawData_Aussois - Results Ausso'!B2:B2386)))</f>
        <v>33</v>
      </c>
      <c r="V73" s="25">
        <f>INDEX('RawData_Aussois - Results Ausso'!$M2:$M2386,ROW(LOOKUP(CONCATENATE($A73,"innerApproximation","0",$R$1,V$2),'RawData_Aussois - Results Ausso'!B2:B2386)))</f>
        <v>0.0923694</v>
      </c>
      <c r="W73" t="s" s="19">
        <f>INDEX('RawData_Aussois - Results Ausso'!$H2:$H2386,ROW(LOOKUP(CONCATENATE($A73,"innerApproximation","0",$V$1,V$2),'RawData_Aussois - Results Ausso'!B2:B2386)))</f>
        <v>33</v>
      </c>
      <c r="X73" s="25">
        <f>INDEX('RawData_Aussois - Results Ausso'!M2:M2386,ROW(LOOKUP(CONCATENATE($A73,X$1,"0--"),'RawData_Aussois - Results Ausso'!B2:B2386)))</f>
        <v>3.27343</v>
      </c>
      <c r="Y73" t="s" s="19">
        <f>INDEX('RawData_Aussois - Results Ausso'!H2:H2386,ROW(LOOKUP(CONCATENATE($A73,X$1,"0--"),'RawData_Aussois - Results Ausso'!B2:B2386)))</f>
        <v>33</v>
      </c>
      <c r="Z73" s="25">
        <f>1-(X73-D73)/D73</f>
        <v>-40.4934801262305</v>
      </c>
      <c r="AA73" s="25">
        <f>INDEX('RawData_Aussois - Results Ausso'!M2:M2386,ROW(LOOKUP(CONCATENATE($A73,AA$1,"0--"),'RawData_Aussois - Results Ausso'!B2:B2386)))</f>
        <v>1800.07</v>
      </c>
      <c r="AB73" t="s" s="19">
        <f>INDEX('RawData_Aussois - Results Ausso'!H2:H2386,ROW(LOOKUP(CONCATENATE($A73,AA$1,"0--"),'RawData_Aussois - Results Ausso'!B2:B2386)))</f>
        <v>63</v>
      </c>
      <c r="AC73" s="25">
        <f>INDEX('RawData_Aussois - Results Ausso'!M2:M2386,ROW(LOOKUP(CONCATENATE($A73,AC$1,"0--"),'RawData_Aussois - Results Ausso'!B2:B2386)))</f>
        <v>1.25129</v>
      </c>
      <c r="AD73" t="s" s="19">
        <f>INDEX('RawData_Aussois - Results Ausso'!H2:H2386,ROW(LOOKUP(CONCATENATE($A73,AC$1,"0--"),'RawData_Aussois - Results Ausso'!B2:B2386)))</f>
        <v>33</v>
      </c>
      <c r="AE73" s="25">
        <v>51.1294131278992</v>
      </c>
      <c r="AF73" t="s" s="68">
        <v>33</v>
      </c>
      <c r="AG73" t="s" s="69">
        <f>LOOKUP("NO_NASH_EQ_FOUND",E73:W73)</f>
        <v>33</v>
      </c>
      <c r="AH73" t="s" s="70">
        <f>CONCATENATE(INDEX(D$1:V$1,MATCH(AI73,D73:V73)),INDEX(D$2:V$2,MATCH(AI73,D73:V73)))</f>
        <v>3574</v>
      </c>
      <c r="AI73" s="71">
        <f>MIN(F73:V73,D73)</f>
        <v>0.0770337</v>
      </c>
      <c r="AJ73" s="72">
        <f>AI73/MAX(F73:V73,D73)</f>
        <v>0.828268589989646</v>
      </c>
    </row>
    <row r="74" ht="20.05" customHeight="1">
      <c r="A74" s="64">
        <v>72</v>
      </c>
      <c r="B74" s="65">
        <f>INDEX('RawData_Aussois - Results Ausso'!D2:D2386,ROW(LOOKUP(CONCATENATE($A74,D$1,"1--"),'RawData_Aussois - Results Ausso'!B2:B2386)))</f>
        <v>4</v>
      </c>
      <c r="C74" t="s" s="19">
        <f>INDEX('RawData_Aussois - Results Ausso'!E2:E2386,ROW(LOOKUP(CONCATENATE($A74,D$1,"1--"),'RawData_Aussois - Results Ausso'!B2:B2386)))</f>
        <v>1302</v>
      </c>
      <c r="D74" s="25">
        <f>INDEX('RawData_Aussois - Results Ausso'!M2:M2386,ROW(LOOKUP(CONCATENATE($A74,D$1,"0--"),'RawData_Aussois - Results Ausso'!B2:B2386)))</f>
        <v>0.103959</v>
      </c>
      <c r="E74" t="s" s="19">
        <f>INDEX('RawData_Aussois - Results Ausso'!H2:H2386,ROW(LOOKUP(CONCATENATE($A74,D$1,"0--"),'RawData_Aussois - Results Ausso'!B2:B2386)))</f>
        <v>33</v>
      </c>
      <c r="F74" s="25">
        <f>INDEX('RawData_Aussois - Results Ausso'!M2:M2386,ROW(LOOKUP(CONCATENATE($A74,"innerApproximation","0",F$1,F$2),'RawData_Aussois - Results Ausso'!B2:B2386)))</f>
        <v>0.324866</v>
      </c>
      <c r="G74" t="s" s="19">
        <f>INDEX('RawData_Aussois - Results Ausso'!$H2:$H2386,ROW(LOOKUP(CONCATENATE($A74,"innerApproximation","0",$F$1,F$2),'RawData_Aussois - Results Ausso'!B2:B2386)))</f>
        <v>33</v>
      </c>
      <c r="H74" s="66">
        <f>INDEX('RawData_Aussois - Results Ausso'!$M2:$M2386,ROW(LOOKUP(CONCATENATE($A74,"innerApproximation","0",$F$1,H$2),'RawData_Aussois - Results Ausso'!B2:B2386)))</f>
        <v>0.19807</v>
      </c>
      <c r="I74" t="s" s="67">
        <f>INDEX('RawData_Aussois - Results Ausso'!$H2:$H2386,ROW(LOOKUP(CONCATENATE($A74,"innerApproximation","0",$F$1,H$2),'RawData_Aussois - Results Ausso'!B2:B2386)))</f>
        <v>33</v>
      </c>
      <c r="J74" s="25">
        <f>INDEX('RawData_Aussois - Results Ausso'!$M2:$M2386,ROW(LOOKUP(CONCATENATE($A74,"innerApproximation","0",$F$1,J$2),'RawData_Aussois - Results Ausso'!B2:B2386)))</f>
        <v>0.118529</v>
      </c>
      <c r="K74" t="s" s="19">
        <f>INDEX('RawData_Aussois - Results Ausso'!$H2:$H2386,ROW(LOOKUP(CONCATENATE($A74,"innerApproximation","0",$F$1,J$2),'RawData_Aussois - Results Ausso'!B2:B2386)))</f>
        <v>33</v>
      </c>
      <c r="L74" s="25">
        <f>INDEX('RawData_Aussois - Results Ausso'!$M2:$M2386,ROW(LOOKUP(CONCATENATE($A74,"innerApproximation","0",$L$1,L$2),'RawData_Aussois - Results Ausso'!B2:B2386)))</f>
        <v>0.328333</v>
      </c>
      <c r="M74" t="s" s="19">
        <f>INDEX('RawData_Aussois - Results Ausso'!$H2:$H2386,ROW(LOOKUP(CONCATENATE($A74,"innerApproximation","0",$L$1,L$2),'RawData_Aussois - Results Ausso'!B2:B2386)))</f>
        <v>33</v>
      </c>
      <c r="N74" s="25">
        <f>INDEX('RawData_Aussois - Results Ausso'!$M2:$M2386,ROW(LOOKUP(CONCATENATE($A74,"innerApproximation","0",$L$1,N$2),'RawData_Aussois - Results Ausso'!B2:B2386)))</f>
        <v>0.198071</v>
      </c>
      <c r="O74" t="s" s="19">
        <f>INDEX('RawData_Aussois - Results Ausso'!$H2:$H2386,ROW(LOOKUP(CONCATENATE($A74,"innerApproximation","0",$L$1,N$2),'RawData_Aussois - Results Ausso'!B2:B2386)))</f>
        <v>33</v>
      </c>
      <c r="P74" s="25">
        <f>INDEX('RawData_Aussois - Results Ausso'!$M2:$M2386,ROW(LOOKUP(CONCATENATE($A74,"innerApproximation","0",$L$1,P$2),'RawData_Aussois - Results Ausso'!B2:B2386)))</f>
        <v>0.119469</v>
      </c>
      <c r="Q74" t="s" s="19">
        <f>INDEX('RawData_Aussois - Results Ausso'!$H2:$H2386,ROW(LOOKUP(CONCATENATE($A74,"innerApproximation","0",$L$1,P$2),'RawData_Aussois - Results Ausso'!B2:B2386)))</f>
        <v>33</v>
      </c>
      <c r="R74" s="25">
        <f>INDEX('RawData_Aussois - Results Ausso'!$M2:$M2386,ROW(LOOKUP(CONCATENATE($A74,"innerApproximation","0",$R$1,R$2),'RawData_Aussois - Results Ausso'!B2:B2386)))</f>
        <v>0.327118</v>
      </c>
      <c r="S74" t="s" s="19">
        <f>INDEX('RawData_Aussois - Results Ausso'!$H2:$H2386,ROW(LOOKUP(CONCATENATE($A74,"innerApproximation","0",$R$1,R$2),'RawData_Aussois - Results Ausso'!B2:B2386)))</f>
        <v>33</v>
      </c>
      <c r="T74" s="25">
        <f>INDEX('RawData_Aussois - Results Ausso'!$M2:$M2386,ROW(LOOKUP(CONCATENATE($A74,"innerApproximation","0",$R$1,T$2),'RawData_Aussois - Results Ausso'!B2:B2386)))</f>
        <v>0.197189</v>
      </c>
      <c r="U74" t="s" s="19">
        <f>INDEX('RawData_Aussois - Results Ausso'!$H2:$H2386,ROW(LOOKUP(CONCATENATE($A74,"innerApproximation","0",$T$1,T$2),'RawData_Aussois - Results Ausso'!B2:B2386)))</f>
        <v>33</v>
      </c>
      <c r="V74" s="25">
        <f>INDEX('RawData_Aussois - Results Ausso'!$M2:$M2386,ROW(LOOKUP(CONCATENATE($A74,"innerApproximation","0",$R$1,V$2),'RawData_Aussois - Results Ausso'!B2:B2386)))</f>
        <v>0.119</v>
      </c>
      <c r="W74" t="s" s="19">
        <f>INDEX('RawData_Aussois - Results Ausso'!$H2:$H2386,ROW(LOOKUP(CONCATENATE($A74,"innerApproximation","0",$V$1,V$2),'RawData_Aussois - Results Ausso'!B2:B2386)))</f>
        <v>33</v>
      </c>
      <c r="X74" s="25">
        <f>INDEX('RawData_Aussois - Results Ausso'!M2:M2386,ROW(LOOKUP(CONCATENATE($A74,X$1,"0--"),'RawData_Aussois - Results Ausso'!B2:B2386)))</f>
        <v>1801.16</v>
      </c>
      <c r="Y74" t="s" s="19">
        <f>INDEX('RawData_Aussois - Results Ausso'!H2:H2386,ROW(LOOKUP(CONCATENATE($A74,X$1,"0--"),'RawData_Aussois - Results Ausso'!B2:B2386)))</f>
        <v>63</v>
      </c>
      <c r="Z74" s="25">
        <f>1-(X74-D74)/D74</f>
        <v>-17323.6764686078</v>
      </c>
      <c r="AA74" s="25">
        <f>INDEX('RawData_Aussois - Results Ausso'!M2:M2386,ROW(LOOKUP(CONCATENATE($A74,AA$1,"0--"),'RawData_Aussois - Results Ausso'!B2:B2386)))</f>
        <v>1812.84</v>
      </c>
      <c r="AB74" t="s" s="19">
        <f>INDEX('RawData_Aussois - Results Ausso'!H2:H2386,ROW(LOOKUP(CONCATENATE($A74,AA$1,"0--"),'RawData_Aussois - Results Ausso'!B2:B2386)))</f>
        <v>63</v>
      </c>
      <c r="AC74" s="25">
        <f>INDEX('RawData_Aussois - Results Ausso'!M2:M2386,ROW(LOOKUP(CONCATENATE($A74,AC$1,"0--"),'RawData_Aussois - Results Ausso'!B2:B2386)))</f>
        <v>1800.16</v>
      </c>
      <c r="AD74" t="s" s="19">
        <f>INDEX('RawData_Aussois - Results Ausso'!H2:H2386,ROW(LOOKUP(CONCATENATE($A74,AC$1,"0--"),'RawData_Aussois - Results Ausso'!B2:B2386)))</f>
        <v>63</v>
      </c>
      <c r="AE74" s="25">
        <v>1800</v>
      </c>
      <c r="AF74" t="s" s="68">
        <v>63</v>
      </c>
      <c r="AG74" t="s" s="69">
        <f>LOOKUP("NO_NASH_EQ_FOUND",E74:W74)</f>
        <v>33</v>
      </c>
      <c r="AH74" t="s" s="70">
        <f>CONCATENATE(INDEX(D$1:V$1,MATCH(AI74,D74:V74)),INDEX(D$2:V$2,MATCH(AI74,D74:V74)))</f>
        <v>3574</v>
      </c>
      <c r="AI74" s="71">
        <f>MIN(F74:V74,D74)</f>
        <v>0.103959</v>
      </c>
      <c r="AJ74" s="72">
        <f>AI74/MAX(F74:V74,D74)</f>
        <v>0.31662671738753</v>
      </c>
    </row>
    <row r="75" ht="20.05" customHeight="1">
      <c r="A75" s="64">
        <v>73</v>
      </c>
      <c r="B75" s="65">
        <f>INDEX('RawData_Aussois - Results Ausso'!D2:D2386,ROW(LOOKUP(CONCATENATE($A75,D$1,"1--"),'RawData_Aussois - Results Ausso'!B2:B2386)))</f>
        <v>4</v>
      </c>
      <c r="C75" t="s" s="19">
        <f>INDEX('RawData_Aussois - Results Ausso'!E2:E2386,ROW(LOOKUP(CONCATENATE($A75,D$1,"1--"),'RawData_Aussois - Results Ausso'!B2:B2386)))</f>
        <v>990</v>
      </c>
      <c r="D75" s="25">
        <f>INDEX('RawData_Aussois - Results Ausso'!M2:M2386,ROW(LOOKUP(CONCATENATE($A75,D$1,"0--"),'RawData_Aussois - Results Ausso'!B2:B2386)))</f>
        <v>160.815</v>
      </c>
      <c r="E75" t="s" s="19">
        <f>INDEX('RawData_Aussois - Results Ausso'!H2:H2386,ROW(LOOKUP(CONCATENATE($A75,D$1,"0--"),'RawData_Aussois - Results Ausso'!B2:B2386)))</f>
        <v>80</v>
      </c>
      <c r="F75" s="25">
        <f>INDEX('RawData_Aussois - Results Ausso'!M2:M2386,ROW(LOOKUP(CONCATENATE($A75,"innerApproximation","0",F$1,F$2),'RawData_Aussois - Results Ausso'!B2:B2386)))</f>
        <v>12.662</v>
      </c>
      <c r="G75" t="s" s="19">
        <f>INDEX('RawData_Aussois - Results Ausso'!$H2:$H2386,ROW(LOOKUP(CONCATENATE($A75,"innerApproximation","0",$F$1,F$2),'RawData_Aussois - Results Ausso'!B2:B2386)))</f>
        <v>80</v>
      </c>
      <c r="H75" s="66">
        <f>INDEX('RawData_Aussois - Results Ausso'!$M2:$M2386,ROW(LOOKUP(CONCATENATE($A75,"innerApproximation","0",$F$1,H$2),'RawData_Aussois - Results Ausso'!B2:B2386)))</f>
        <v>12.8005</v>
      </c>
      <c r="I75" t="s" s="67">
        <f>INDEX('RawData_Aussois - Results Ausso'!$H2:$H2386,ROW(LOOKUP(CONCATENATE($A75,"innerApproximation","0",$F$1,H$2),'RawData_Aussois - Results Ausso'!B2:B2386)))</f>
        <v>80</v>
      </c>
      <c r="J75" s="25">
        <f>INDEX('RawData_Aussois - Results Ausso'!$M2:$M2386,ROW(LOOKUP(CONCATENATE($A75,"innerApproximation","0",$F$1,J$2),'RawData_Aussois - Results Ausso'!B2:B2386)))</f>
        <v>12.7103</v>
      </c>
      <c r="K75" t="s" s="19">
        <f>INDEX('RawData_Aussois - Results Ausso'!$H2:$H2386,ROW(LOOKUP(CONCATENATE($A75,"innerApproximation","0",$F$1,J$2),'RawData_Aussois - Results Ausso'!B2:B2386)))</f>
        <v>80</v>
      </c>
      <c r="L75" s="25">
        <f>INDEX('RawData_Aussois - Results Ausso'!$M2:$M2386,ROW(LOOKUP(CONCATENATE($A75,"innerApproximation","0",$L$1,L$2),'RawData_Aussois - Results Ausso'!B2:B2386)))</f>
        <v>12.6494</v>
      </c>
      <c r="M75" t="s" s="19">
        <f>INDEX('RawData_Aussois - Results Ausso'!$H2:$H2386,ROW(LOOKUP(CONCATENATE($A75,"innerApproximation","0",$L$1,L$2),'RawData_Aussois - Results Ausso'!B2:B2386)))</f>
        <v>80</v>
      </c>
      <c r="N75" s="25">
        <f>INDEX('RawData_Aussois - Results Ausso'!$M2:$M2386,ROW(LOOKUP(CONCATENATE($A75,"innerApproximation","0",$L$1,N$2),'RawData_Aussois - Results Ausso'!B2:B2386)))</f>
        <v>12.809</v>
      </c>
      <c r="O75" t="s" s="19">
        <f>INDEX('RawData_Aussois - Results Ausso'!$H2:$H2386,ROW(LOOKUP(CONCATENATE($A75,"innerApproximation","0",$L$1,N$2),'RawData_Aussois - Results Ausso'!B2:B2386)))</f>
        <v>80</v>
      </c>
      <c r="P75" s="25">
        <f>INDEX('RawData_Aussois - Results Ausso'!$M2:$M2386,ROW(LOOKUP(CONCATENATE($A75,"innerApproximation","0",$L$1,P$2),'RawData_Aussois - Results Ausso'!B2:B2386)))</f>
        <v>12.6408</v>
      </c>
      <c r="Q75" t="s" s="19">
        <f>INDEX('RawData_Aussois - Results Ausso'!$H2:$H2386,ROW(LOOKUP(CONCATENATE($A75,"innerApproximation","0",$L$1,P$2),'RawData_Aussois - Results Ausso'!B2:B2386)))</f>
        <v>80</v>
      </c>
      <c r="R75" s="25">
        <f>INDEX('RawData_Aussois - Results Ausso'!$M2:$M2386,ROW(LOOKUP(CONCATENATE($A75,"innerApproximation","0",$R$1,R$2),'RawData_Aussois - Results Ausso'!B2:B2386)))</f>
        <v>12.7509</v>
      </c>
      <c r="S75" t="s" s="19">
        <f>INDEX('RawData_Aussois - Results Ausso'!$H2:$H2386,ROW(LOOKUP(CONCATENATE($A75,"innerApproximation","0",$R$1,R$2),'RawData_Aussois - Results Ausso'!B2:B2386)))</f>
        <v>80</v>
      </c>
      <c r="T75" s="25">
        <f>INDEX('RawData_Aussois - Results Ausso'!$M2:$M2386,ROW(LOOKUP(CONCATENATE($A75,"innerApproximation","0",$R$1,T$2),'RawData_Aussois - Results Ausso'!B2:B2386)))</f>
        <v>12.8274</v>
      </c>
      <c r="U75" t="s" s="19">
        <f>INDEX('RawData_Aussois - Results Ausso'!$H2:$H2386,ROW(LOOKUP(CONCATENATE($A75,"innerApproximation","0",$T$1,T$2),'RawData_Aussois - Results Ausso'!B2:B2386)))</f>
        <v>80</v>
      </c>
      <c r="V75" s="25">
        <f>INDEX('RawData_Aussois - Results Ausso'!$M2:$M2386,ROW(LOOKUP(CONCATENATE($A75,"innerApproximation","0",$R$1,V$2),'RawData_Aussois - Results Ausso'!B2:B2386)))</f>
        <v>12.6634</v>
      </c>
      <c r="W75" t="s" s="19">
        <f>INDEX('RawData_Aussois - Results Ausso'!$H2:$H2386,ROW(LOOKUP(CONCATENATE($A75,"innerApproximation","0",$V$1,V$2),'RawData_Aussois - Results Ausso'!B2:B2386)))</f>
        <v>80</v>
      </c>
      <c r="X75" s="25">
        <f>INDEX('RawData_Aussois - Results Ausso'!M2:M2386,ROW(LOOKUP(CONCATENATE($A75,X$1,"0--"),'RawData_Aussois - Results Ausso'!B2:B2386)))</f>
        <v>9.785399999999999</v>
      </c>
      <c r="Y75" t="s" s="19">
        <f>INDEX('RawData_Aussois - Results Ausso'!H2:H2386,ROW(LOOKUP(CONCATENATE($A75,X$1,"0--"),'RawData_Aussois - Results Ausso'!B2:B2386)))</f>
        <v>80</v>
      </c>
      <c r="Z75" s="25">
        <f>1-(X75-D75)/D75</f>
        <v>1.93915119858222</v>
      </c>
      <c r="AA75" s="25">
        <f>INDEX('RawData_Aussois - Results Ausso'!M2:M2386,ROW(LOOKUP(CONCATENATE($A75,AA$1,"0--"),'RawData_Aussois - Results Ausso'!B2:B2386)))</f>
        <v>2.38703</v>
      </c>
      <c r="AB75" t="s" s="19">
        <f>INDEX('RawData_Aussois - Results Ausso'!H2:H2386,ROW(LOOKUP(CONCATENATE($A75,AA$1,"0--"),'RawData_Aussois - Results Ausso'!B2:B2386)))</f>
        <v>80</v>
      </c>
      <c r="AC75" s="25">
        <f>INDEX('RawData_Aussois - Results Ausso'!M2:M2386,ROW(LOOKUP(CONCATENATE($A75,AC$1,"0--"),'RawData_Aussois - Results Ausso'!B2:B2386)))</f>
        <v>6.02531</v>
      </c>
      <c r="AD75" t="s" s="19">
        <f>INDEX('RawData_Aussois - Results Ausso'!H2:H2386,ROW(LOOKUP(CONCATENATE($A75,AC$1,"0--"),'RawData_Aussois - Results Ausso'!B2:B2386)))</f>
        <v>80</v>
      </c>
      <c r="AE75" s="25">
        <v>27.2248582839966</v>
      </c>
      <c r="AF75" t="s" s="68">
        <v>80</v>
      </c>
      <c r="AG75" t="s" s="69">
        <f>LOOKUP("NO_NASH_EQ_FOUND",E75:W75)</f>
        <v>80</v>
      </c>
      <c r="AH75" t="s" s="70">
        <f>CONCATENATE(INDEX(D$1:V$1,MATCH(AI75,D75:V75)),INDEX(D$2:V$2,MATCH(AI75,D75:V75)))</f>
        <v>3580</v>
      </c>
      <c r="AI75" s="71">
        <f>MIN(F75:V75,D75)</f>
        <v>12.6408</v>
      </c>
      <c r="AJ75" s="72">
        <f>AI75/MAX(F75:V75,D75)</f>
        <v>0.0786046077791251</v>
      </c>
    </row>
    <row r="76" ht="20.05" customHeight="1">
      <c r="A76" s="64">
        <v>74</v>
      </c>
      <c r="B76" s="65">
        <f>INDEX('RawData_Aussois - Results Ausso'!D2:D2386,ROW(LOOKUP(CONCATENATE($A76,D$1,"1--"),'RawData_Aussois - Results Ausso'!B2:B2386)))</f>
        <v>4</v>
      </c>
      <c r="C76" t="s" s="19">
        <f>INDEX('RawData_Aussois - Results Ausso'!E2:E2386,ROW(LOOKUP(CONCATENATE($A76,D$1,"1--"),'RawData_Aussois - Results Ausso'!B2:B2386)))</f>
        <v>1338</v>
      </c>
      <c r="D76" s="25">
        <f>INDEX('RawData_Aussois - Results Ausso'!M2:M2386,ROW(LOOKUP(CONCATENATE($A76,D$1,"0--"),'RawData_Aussois - Results Ausso'!B2:B2386)))</f>
        <v>0.158444</v>
      </c>
      <c r="E76" t="s" s="19">
        <f>INDEX('RawData_Aussois - Results Ausso'!H2:H2386,ROW(LOOKUP(CONCATENATE($A76,D$1,"0--"),'RawData_Aussois - Results Ausso'!B2:B2386)))</f>
        <v>33</v>
      </c>
      <c r="F76" s="25">
        <f>INDEX('RawData_Aussois - Results Ausso'!M2:M2386,ROW(LOOKUP(CONCATENATE($A76,"innerApproximation","0",F$1,F$2),'RawData_Aussois - Results Ausso'!B2:B2386)))</f>
        <v>0.849513</v>
      </c>
      <c r="G76" t="s" s="19">
        <f>INDEX('RawData_Aussois - Results Ausso'!$H2:$H2386,ROW(LOOKUP(CONCATENATE($A76,"innerApproximation","0",$F$1,F$2),'RawData_Aussois - Results Ausso'!B2:B2386)))</f>
        <v>33</v>
      </c>
      <c r="H76" s="66">
        <f>INDEX('RawData_Aussois - Results Ausso'!$M2:$M2386,ROW(LOOKUP(CONCATENATE($A76,"innerApproximation","0",$F$1,H$2),'RawData_Aussois - Results Ausso'!B2:B2386)))</f>
        <v>0.373508</v>
      </c>
      <c r="I76" t="s" s="67">
        <f>INDEX('RawData_Aussois - Results Ausso'!$H2:$H2386,ROW(LOOKUP(CONCATENATE($A76,"innerApproximation","0",$F$1,H$2),'RawData_Aussois - Results Ausso'!B2:B2386)))</f>
        <v>33</v>
      </c>
      <c r="J76" s="25">
        <f>INDEX('RawData_Aussois - Results Ausso'!$M2:$M2386,ROW(LOOKUP(CONCATENATE($A76,"innerApproximation","0",$F$1,J$2),'RawData_Aussois - Results Ausso'!B2:B2386)))</f>
        <v>0.279769</v>
      </c>
      <c r="K76" t="s" s="19">
        <f>INDEX('RawData_Aussois - Results Ausso'!$H2:$H2386,ROW(LOOKUP(CONCATENATE($A76,"innerApproximation","0",$F$1,J$2),'RawData_Aussois - Results Ausso'!B2:B2386)))</f>
        <v>33</v>
      </c>
      <c r="L76" s="25">
        <f>INDEX('RawData_Aussois - Results Ausso'!$M2:$M2386,ROW(LOOKUP(CONCATENATE($A76,"innerApproximation","0",$L$1,L$2),'RawData_Aussois - Results Ausso'!B2:B2386)))</f>
        <v>0.845662</v>
      </c>
      <c r="M76" t="s" s="19">
        <f>INDEX('RawData_Aussois - Results Ausso'!$H2:$H2386,ROW(LOOKUP(CONCATENATE($A76,"innerApproximation","0",$L$1,L$2),'RawData_Aussois - Results Ausso'!B2:B2386)))</f>
        <v>33</v>
      </c>
      <c r="N76" s="25">
        <f>INDEX('RawData_Aussois - Results Ausso'!$M2:$M2386,ROW(LOOKUP(CONCATENATE($A76,"innerApproximation","0",$L$1,N$2),'RawData_Aussois - Results Ausso'!B2:B2386)))</f>
        <v>0.374484</v>
      </c>
      <c r="O76" t="s" s="19">
        <f>INDEX('RawData_Aussois - Results Ausso'!$H2:$H2386,ROW(LOOKUP(CONCATENATE($A76,"innerApproximation","0",$L$1,N$2),'RawData_Aussois - Results Ausso'!B2:B2386)))</f>
        <v>33</v>
      </c>
      <c r="P76" s="25">
        <f>INDEX('RawData_Aussois - Results Ausso'!$M2:$M2386,ROW(LOOKUP(CONCATENATE($A76,"innerApproximation","0",$L$1,P$2),'RawData_Aussois - Results Ausso'!B2:B2386)))</f>
        <v>0.276686</v>
      </c>
      <c r="Q76" t="s" s="19">
        <f>INDEX('RawData_Aussois - Results Ausso'!$H2:$H2386,ROW(LOOKUP(CONCATENATE($A76,"innerApproximation","0",$L$1,P$2),'RawData_Aussois - Results Ausso'!B2:B2386)))</f>
        <v>33</v>
      </c>
      <c r="R76" s="25">
        <f>INDEX('RawData_Aussois - Results Ausso'!$M2:$M2386,ROW(LOOKUP(CONCATENATE($A76,"innerApproximation","0",$R$1,R$2),'RawData_Aussois - Results Ausso'!B2:B2386)))</f>
        <v>0.845671</v>
      </c>
      <c r="S76" t="s" s="19">
        <f>INDEX('RawData_Aussois - Results Ausso'!$H2:$H2386,ROW(LOOKUP(CONCATENATE($A76,"innerApproximation","0",$R$1,R$2),'RawData_Aussois - Results Ausso'!B2:B2386)))</f>
        <v>33</v>
      </c>
      <c r="T76" s="25">
        <f>INDEX('RawData_Aussois - Results Ausso'!$M2:$M2386,ROW(LOOKUP(CONCATENATE($A76,"innerApproximation","0",$R$1,T$2),'RawData_Aussois - Results Ausso'!B2:B2386)))</f>
        <v>0.389582</v>
      </c>
      <c r="U76" t="s" s="19">
        <f>INDEX('RawData_Aussois - Results Ausso'!$H2:$H2386,ROW(LOOKUP(CONCATENATE($A76,"innerApproximation","0",$T$1,T$2),'RawData_Aussois - Results Ausso'!B2:B2386)))</f>
        <v>33</v>
      </c>
      <c r="V76" s="25">
        <f>INDEX('RawData_Aussois - Results Ausso'!$M2:$M2386,ROW(LOOKUP(CONCATENATE($A76,"innerApproximation","0",$R$1,V$2),'RawData_Aussois - Results Ausso'!B2:B2386)))</f>
        <v>0.277235</v>
      </c>
      <c r="W76" t="s" s="19">
        <f>INDEX('RawData_Aussois - Results Ausso'!$H2:$H2386,ROW(LOOKUP(CONCATENATE($A76,"innerApproximation","0",$V$1,V$2),'RawData_Aussois - Results Ausso'!B2:B2386)))</f>
        <v>33</v>
      </c>
      <c r="X76" s="25">
        <f>INDEX('RawData_Aussois - Results Ausso'!M2:M2386,ROW(LOOKUP(CONCATENATE($A76,X$1,"0--"),'RawData_Aussois - Results Ausso'!B2:B2386)))</f>
        <v>1801.23</v>
      </c>
      <c r="Y76" t="s" s="19">
        <f>INDEX('RawData_Aussois - Results Ausso'!H2:H2386,ROW(LOOKUP(CONCATENATE($A76,X$1,"0--"),'RawData_Aussois - Results Ausso'!B2:B2386)))</f>
        <v>63</v>
      </c>
      <c r="Z76" s="25">
        <f>1-(X76-D76)/D76</f>
        <v>-11366.2436696877</v>
      </c>
      <c r="AA76" s="25">
        <f>INDEX('RawData_Aussois - Results Ausso'!M2:M2386,ROW(LOOKUP(CONCATENATE($A76,AA$1,"0--"),'RawData_Aussois - Results Ausso'!B2:B2386)))</f>
        <v>1800.51</v>
      </c>
      <c r="AB76" t="s" s="19">
        <f>INDEX('RawData_Aussois - Results Ausso'!H2:H2386,ROW(LOOKUP(CONCATENATE($A76,AA$1,"0--"),'RawData_Aussois - Results Ausso'!B2:B2386)))</f>
        <v>63</v>
      </c>
      <c r="AC76" s="25">
        <f>INDEX('RawData_Aussois - Results Ausso'!M2:M2386,ROW(LOOKUP(CONCATENATE($A76,AC$1,"0--"),'RawData_Aussois - Results Ausso'!B2:B2386)))</f>
        <v>1800.52</v>
      </c>
      <c r="AD76" t="s" s="19">
        <f>INDEX('RawData_Aussois - Results Ausso'!H2:H2386,ROW(LOOKUP(CONCATENATE($A76,AC$1,"0--"),'RawData_Aussois - Results Ausso'!B2:B2386)))</f>
        <v>63</v>
      </c>
      <c r="AE76" s="25">
        <v>1800</v>
      </c>
      <c r="AF76" t="s" s="68">
        <v>63</v>
      </c>
      <c r="AG76" t="s" s="69">
        <f>LOOKUP("NO_NASH_EQ_FOUND",E76:W76)</f>
        <v>33</v>
      </c>
      <c r="AH76" t="s" s="70">
        <f>CONCATENATE(INDEX(D$1:V$1,MATCH(AI76,D76:V76)),INDEX(D$2:V$2,MATCH(AI76,D76:V76)))</f>
        <v>3574</v>
      </c>
      <c r="AI76" s="71">
        <f>MIN(F76:V76,D76)</f>
        <v>0.158444</v>
      </c>
      <c r="AJ76" s="72">
        <f>AI76/MAX(F76:V76,D76)</f>
        <v>0.186511566038424</v>
      </c>
    </row>
    <row r="77" ht="20.05" customHeight="1">
      <c r="A77" s="64">
        <v>75</v>
      </c>
      <c r="B77" s="65">
        <f>INDEX('RawData_Aussois - Results Ausso'!D2:D2386,ROW(LOOKUP(CONCATENATE($A77,D$1,"1--"),'RawData_Aussois - Results Ausso'!B2:B2386)))</f>
        <v>4</v>
      </c>
      <c r="C77" t="s" s="19">
        <f>INDEX('RawData_Aussois - Results Ausso'!E2:E2386,ROW(LOOKUP(CONCATENATE($A77,D$1,"1--"),'RawData_Aussois - Results Ausso'!B2:B2386)))</f>
        <v>1302</v>
      </c>
      <c r="D77" s="25">
        <f>INDEX('RawData_Aussois - Results Ausso'!M2:M2386,ROW(LOOKUP(CONCATENATE($A77,D$1,"0--"),'RawData_Aussois - Results Ausso'!B2:B2386)))</f>
        <v>0.0957399</v>
      </c>
      <c r="E77" t="s" s="19">
        <f>INDEX('RawData_Aussois - Results Ausso'!H2:H2386,ROW(LOOKUP(CONCATENATE($A77,D$1,"0--"),'RawData_Aussois - Results Ausso'!B2:B2386)))</f>
        <v>33</v>
      </c>
      <c r="F77" s="25">
        <f>INDEX('RawData_Aussois - Results Ausso'!M2:M2386,ROW(LOOKUP(CONCATENATE($A77,"innerApproximation","0",F$1,F$2),'RawData_Aussois - Results Ausso'!B2:B2386)))</f>
        <v>0.236614</v>
      </c>
      <c r="G77" t="s" s="19">
        <f>INDEX('RawData_Aussois - Results Ausso'!$H2:$H2386,ROW(LOOKUP(CONCATENATE($A77,"innerApproximation","0",$F$1,F$2),'RawData_Aussois - Results Ausso'!B2:B2386)))</f>
        <v>33</v>
      </c>
      <c r="H77" s="66">
        <f>INDEX('RawData_Aussois - Results Ausso'!$M2:$M2386,ROW(LOOKUP(CONCATENATE($A77,"innerApproximation","0",$F$1,H$2),'RawData_Aussois - Results Ausso'!B2:B2386)))</f>
        <v>0.111003</v>
      </c>
      <c r="I77" t="s" s="67">
        <f>INDEX('RawData_Aussois - Results Ausso'!$H2:$H2386,ROW(LOOKUP(CONCATENATE($A77,"innerApproximation","0",$F$1,H$2),'RawData_Aussois - Results Ausso'!B2:B2386)))</f>
        <v>33</v>
      </c>
      <c r="J77" s="25">
        <f>INDEX('RawData_Aussois - Results Ausso'!$M2:$M2386,ROW(LOOKUP(CONCATENATE($A77,"innerApproximation","0",$F$1,J$2),'RawData_Aussois - Results Ausso'!B2:B2386)))</f>
        <v>0.110415</v>
      </c>
      <c r="K77" t="s" s="19">
        <f>INDEX('RawData_Aussois - Results Ausso'!$H2:$H2386,ROW(LOOKUP(CONCATENATE($A77,"innerApproximation","0",$F$1,J$2),'RawData_Aussois - Results Ausso'!B2:B2386)))</f>
        <v>33</v>
      </c>
      <c r="L77" s="25">
        <f>INDEX('RawData_Aussois - Results Ausso'!$M2:$M2386,ROW(LOOKUP(CONCATENATE($A77,"innerApproximation","0",$L$1,L$2),'RawData_Aussois - Results Ausso'!B2:B2386)))</f>
        <v>0.237379</v>
      </c>
      <c r="M77" t="s" s="19">
        <f>INDEX('RawData_Aussois - Results Ausso'!$H2:$H2386,ROW(LOOKUP(CONCATENATE($A77,"innerApproximation","0",$L$1,L$2),'RawData_Aussois - Results Ausso'!B2:B2386)))</f>
        <v>33</v>
      </c>
      <c r="N77" s="25">
        <f>INDEX('RawData_Aussois - Results Ausso'!$M2:$M2386,ROW(LOOKUP(CONCATENATE($A77,"innerApproximation","0",$L$1,N$2),'RawData_Aussois - Results Ausso'!B2:B2386)))</f>
        <v>0.110856</v>
      </c>
      <c r="O77" t="s" s="19">
        <f>INDEX('RawData_Aussois - Results Ausso'!$H2:$H2386,ROW(LOOKUP(CONCATENATE($A77,"innerApproximation","0",$L$1,N$2),'RawData_Aussois - Results Ausso'!B2:B2386)))</f>
        <v>33</v>
      </c>
      <c r="P77" s="25">
        <f>INDEX('RawData_Aussois - Results Ausso'!$M2:$M2386,ROW(LOOKUP(CONCATENATE($A77,"innerApproximation","0",$L$1,P$2),'RawData_Aussois - Results Ausso'!B2:B2386)))</f>
        <v>0.110109</v>
      </c>
      <c r="Q77" t="s" s="19">
        <f>INDEX('RawData_Aussois - Results Ausso'!$H2:$H2386,ROW(LOOKUP(CONCATENATE($A77,"innerApproximation","0",$L$1,P$2),'RawData_Aussois - Results Ausso'!B2:B2386)))</f>
        <v>33</v>
      </c>
      <c r="R77" s="25">
        <f>INDEX('RawData_Aussois - Results Ausso'!$M2:$M2386,ROW(LOOKUP(CONCATENATE($A77,"innerApproximation","0",$R$1,R$2),'RawData_Aussois - Results Ausso'!B2:B2386)))</f>
        <v>0.237441</v>
      </c>
      <c r="S77" t="s" s="19">
        <f>INDEX('RawData_Aussois - Results Ausso'!$H2:$H2386,ROW(LOOKUP(CONCATENATE($A77,"innerApproximation","0",$R$1,R$2),'RawData_Aussois - Results Ausso'!B2:B2386)))</f>
        <v>33</v>
      </c>
      <c r="T77" s="25">
        <f>INDEX('RawData_Aussois - Results Ausso'!$M2:$M2386,ROW(LOOKUP(CONCATENATE($A77,"innerApproximation","0",$R$1,T$2),'RawData_Aussois - Results Ausso'!B2:B2386)))</f>
        <v>0.111353</v>
      </c>
      <c r="U77" t="s" s="19">
        <f>INDEX('RawData_Aussois - Results Ausso'!$H2:$H2386,ROW(LOOKUP(CONCATENATE($A77,"innerApproximation","0",$T$1,T$2),'RawData_Aussois - Results Ausso'!B2:B2386)))</f>
        <v>33</v>
      </c>
      <c r="V77" s="25">
        <f>INDEX('RawData_Aussois - Results Ausso'!$M2:$M2386,ROW(LOOKUP(CONCATENATE($A77,"innerApproximation","0",$R$1,V$2),'RawData_Aussois - Results Ausso'!B2:B2386)))</f>
        <v>0.110977</v>
      </c>
      <c r="W77" t="s" s="19">
        <f>INDEX('RawData_Aussois - Results Ausso'!$H2:$H2386,ROW(LOOKUP(CONCATENATE($A77,"innerApproximation","0",$V$1,V$2),'RawData_Aussois - Results Ausso'!B2:B2386)))</f>
        <v>33</v>
      </c>
      <c r="X77" s="25">
        <f>INDEX('RawData_Aussois - Results Ausso'!M2:M2386,ROW(LOOKUP(CONCATENATE($A77,X$1,"0--"),'RawData_Aussois - Results Ausso'!B2:B2386)))</f>
        <v>0.585322</v>
      </c>
      <c r="Y77" t="s" s="19">
        <f>INDEX('RawData_Aussois - Results Ausso'!H2:H2386,ROW(LOOKUP(CONCATENATE($A77,X$1,"0--"),'RawData_Aussois - Results Ausso'!B2:B2386)))</f>
        <v>80</v>
      </c>
      <c r="Z77" s="25">
        <f>1-(X77-D77)/D77</f>
        <v>-4.11366838695257</v>
      </c>
      <c r="AA77" s="25">
        <f>INDEX('RawData_Aussois - Results Ausso'!M2:M2386,ROW(LOOKUP(CONCATENATE($A77,AA$1,"0--"),'RawData_Aussois - Results Ausso'!B2:B2386)))</f>
        <v>0.3493</v>
      </c>
      <c r="AB77" t="s" s="19">
        <f>INDEX('RawData_Aussois - Results Ausso'!H2:H2386,ROW(LOOKUP(CONCATENATE($A77,AA$1,"0--"),'RawData_Aussois - Results Ausso'!B2:B2386)))</f>
        <v>80</v>
      </c>
      <c r="AC77" s="25">
        <f>INDEX('RawData_Aussois - Results Ausso'!M2:M2386,ROW(LOOKUP(CONCATENATE($A77,AC$1,"0--"),'RawData_Aussois - Results Ausso'!B2:B2386)))</f>
        <v>0.323031</v>
      </c>
      <c r="AD77" t="s" s="19">
        <f>INDEX('RawData_Aussois - Results Ausso'!H2:H2386,ROW(LOOKUP(CONCATENATE($A77,AC$1,"0--"),'RawData_Aussois - Results Ausso'!B2:B2386)))</f>
        <v>80</v>
      </c>
      <c r="AE77" s="25">
        <v>1800</v>
      </c>
      <c r="AF77" t="s" s="68">
        <v>63</v>
      </c>
      <c r="AG77" t="s" s="69">
        <f>LOOKUP("NO_NASH_EQ_FOUND",E77:W77)</f>
        <v>33</v>
      </c>
      <c r="AH77" t="s" s="70">
        <f>CONCATENATE(INDEX(D$1:V$1,MATCH(AI77,D77:V77)),INDEX(D$2:V$2,MATCH(AI77,D77:V77)))</f>
        <v>3574</v>
      </c>
      <c r="AI77" s="71">
        <f>MIN(F77:V77,D77)</f>
        <v>0.0957399</v>
      </c>
      <c r="AJ77" s="72">
        <f>AI77/MAX(F77:V77,D77)</f>
        <v>0.403215535648856</v>
      </c>
    </row>
    <row r="78" ht="20.05" customHeight="1">
      <c r="A78" s="64">
        <v>76</v>
      </c>
      <c r="B78" s="65">
        <f>INDEX('RawData_Aussois - Results Ausso'!D2:D2386,ROW(LOOKUP(CONCATENATE($A78,D$1,"1--"),'RawData_Aussois - Results Ausso'!B2:B2386)))</f>
        <v>4</v>
      </c>
      <c r="C78" t="s" s="19">
        <f>INDEX('RawData_Aussois - Results Ausso'!E2:E2386,ROW(LOOKUP(CONCATENATE($A78,D$1,"1--"),'RawData_Aussois - Results Ausso'!B2:B2386)))</f>
        <v>1373</v>
      </c>
      <c r="D78" s="25">
        <f>INDEX('RawData_Aussois - Results Ausso'!M2:M2386,ROW(LOOKUP(CONCATENATE($A78,D$1,"0--"),'RawData_Aussois - Results Ausso'!B2:B2386)))</f>
        <v>0.05816</v>
      </c>
      <c r="E78" t="s" s="19">
        <f>INDEX('RawData_Aussois - Results Ausso'!H2:H2386,ROW(LOOKUP(CONCATENATE($A78,D$1,"0--"),'RawData_Aussois - Results Ausso'!B2:B2386)))</f>
        <v>33</v>
      </c>
      <c r="F78" s="25">
        <f>INDEX('RawData_Aussois - Results Ausso'!M2:M2386,ROW(LOOKUP(CONCATENATE($A78,"innerApproximation","0",F$1,F$2),'RawData_Aussois - Results Ausso'!B2:B2386)))</f>
        <v>0.112846</v>
      </c>
      <c r="G78" t="s" s="19">
        <f>INDEX('RawData_Aussois - Results Ausso'!$H2:$H2386,ROW(LOOKUP(CONCATENATE($A78,"innerApproximation","0",$F$1,F$2),'RawData_Aussois - Results Ausso'!B2:B2386)))</f>
        <v>33</v>
      </c>
      <c r="H78" s="66">
        <f>INDEX('RawData_Aussois - Results Ausso'!$M2:$M2386,ROW(LOOKUP(CONCATENATE($A78,"innerApproximation","0",$F$1,H$2),'RawData_Aussois - Results Ausso'!B2:B2386)))</f>
        <v>0.0716104</v>
      </c>
      <c r="I78" t="s" s="67">
        <f>INDEX('RawData_Aussois - Results Ausso'!$H2:$H2386,ROW(LOOKUP(CONCATENATE($A78,"innerApproximation","0",$F$1,H$2),'RawData_Aussois - Results Ausso'!B2:B2386)))</f>
        <v>33</v>
      </c>
      <c r="J78" s="25">
        <f>INDEX('RawData_Aussois - Results Ausso'!$M2:$M2386,ROW(LOOKUP(CONCATENATE($A78,"innerApproximation","0",$F$1,J$2),'RawData_Aussois - Results Ausso'!B2:B2386)))</f>
        <v>0.07146280000000001</v>
      </c>
      <c r="K78" t="s" s="19">
        <f>INDEX('RawData_Aussois - Results Ausso'!$H2:$H2386,ROW(LOOKUP(CONCATENATE($A78,"innerApproximation","0",$F$1,J$2),'RawData_Aussois - Results Ausso'!B2:B2386)))</f>
        <v>33</v>
      </c>
      <c r="L78" s="25">
        <f>INDEX('RawData_Aussois - Results Ausso'!$M2:$M2386,ROW(LOOKUP(CONCATENATE($A78,"innerApproximation","0",$L$1,L$2),'RawData_Aussois - Results Ausso'!B2:B2386)))</f>
        <v>0.113365</v>
      </c>
      <c r="M78" t="s" s="19">
        <f>INDEX('RawData_Aussois - Results Ausso'!$H2:$H2386,ROW(LOOKUP(CONCATENATE($A78,"innerApproximation","0",$L$1,L$2),'RawData_Aussois - Results Ausso'!B2:B2386)))</f>
        <v>33</v>
      </c>
      <c r="N78" s="25">
        <f>INDEX('RawData_Aussois - Results Ausso'!$M2:$M2386,ROW(LOOKUP(CONCATENATE($A78,"innerApproximation","0",$L$1,N$2),'RawData_Aussois - Results Ausso'!B2:B2386)))</f>
        <v>0.0711741</v>
      </c>
      <c r="O78" t="s" s="19">
        <f>INDEX('RawData_Aussois - Results Ausso'!$H2:$H2386,ROW(LOOKUP(CONCATENATE($A78,"innerApproximation","0",$L$1,N$2),'RawData_Aussois - Results Ausso'!B2:B2386)))</f>
        <v>33</v>
      </c>
      <c r="P78" s="25">
        <f>INDEX('RawData_Aussois - Results Ausso'!$M2:$M2386,ROW(LOOKUP(CONCATENATE($A78,"innerApproximation","0",$L$1,P$2),'RawData_Aussois - Results Ausso'!B2:B2386)))</f>
        <v>0.0717821</v>
      </c>
      <c r="Q78" t="s" s="19">
        <f>INDEX('RawData_Aussois - Results Ausso'!$H2:$H2386,ROW(LOOKUP(CONCATENATE($A78,"innerApproximation","0",$L$1,P$2),'RawData_Aussois - Results Ausso'!B2:B2386)))</f>
        <v>33</v>
      </c>
      <c r="R78" s="25">
        <f>INDEX('RawData_Aussois - Results Ausso'!$M2:$M2386,ROW(LOOKUP(CONCATENATE($A78,"innerApproximation","0",$R$1,R$2),'RawData_Aussois - Results Ausso'!B2:B2386)))</f>
        <v>0.11279</v>
      </c>
      <c r="S78" t="s" s="19">
        <f>INDEX('RawData_Aussois - Results Ausso'!$H2:$H2386,ROW(LOOKUP(CONCATENATE($A78,"innerApproximation","0",$R$1,R$2),'RawData_Aussois - Results Ausso'!B2:B2386)))</f>
        <v>33</v>
      </c>
      <c r="T78" s="25">
        <f>INDEX('RawData_Aussois - Results Ausso'!$M2:$M2386,ROW(LOOKUP(CONCATENATE($A78,"innerApproximation","0",$R$1,T$2),'RawData_Aussois - Results Ausso'!B2:B2386)))</f>
        <v>0.071586</v>
      </c>
      <c r="U78" t="s" s="19">
        <f>INDEX('RawData_Aussois - Results Ausso'!$H2:$H2386,ROW(LOOKUP(CONCATENATE($A78,"innerApproximation","0",$T$1,T$2),'RawData_Aussois - Results Ausso'!B2:B2386)))</f>
        <v>33</v>
      </c>
      <c r="V78" s="25">
        <f>INDEX('RawData_Aussois - Results Ausso'!$M2:$M2386,ROW(LOOKUP(CONCATENATE($A78,"innerApproximation","0",$R$1,V$2),'RawData_Aussois - Results Ausso'!B2:B2386)))</f>
        <v>0.070941</v>
      </c>
      <c r="W78" t="s" s="19">
        <f>INDEX('RawData_Aussois - Results Ausso'!$H2:$H2386,ROW(LOOKUP(CONCATENATE($A78,"innerApproximation","0",$V$1,V$2),'RawData_Aussois - Results Ausso'!B2:B2386)))</f>
        <v>33</v>
      </c>
      <c r="X78" s="25">
        <f>INDEX('RawData_Aussois - Results Ausso'!M2:M2386,ROW(LOOKUP(CONCATENATE($A78,X$1,"0--"),'RawData_Aussois - Results Ausso'!B2:B2386)))</f>
        <v>1.00016</v>
      </c>
      <c r="Y78" t="s" s="19">
        <f>INDEX('RawData_Aussois - Results Ausso'!H2:H2386,ROW(LOOKUP(CONCATENATE($A78,X$1,"0--"),'RawData_Aussois - Results Ausso'!B2:B2386)))</f>
        <v>80</v>
      </c>
      <c r="Z78" s="25">
        <f>1-(X78-D78)/D78</f>
        <v>-15.1966987620358</v>
      </c>
      <c r="AA78" s="25">
        <f>INDEX('RawData_Aussois - Results Ausso'!M2:M2386,ROW(LOOKUP(CONCATENATE($A78,AA$1,"0--"),'RawData_Aussois - Results Ausso'!B2:B2386)))</f>
        <v>0.551566</v>
      </c>
      <c r="AB78" t="s" s="19">
        <f>INDEX('RawData_Aussois - Results Ausso'!H2:H2386,ROW(LOOKUP(CONCATENATE($A78,AA$1,"0--"),'RawData_Aussois - Results Ausso'!B2:B2386)))</f>
        <v>80</v>
      </c>
      <c r="AC78" s="25">
        <f>INDEX('RawData_Aussois - Results Ausso'!M2:M2386,ROW(LOOKUP(CONCATENATE($A78,AC$1,"0--"),'RawData_Aussois - Results Ausso'!B2:B2386)))</f>
        <v>0.673449</v>
      </c>
      <c r="AD78" t="s" s="19">
        <f>INDEX('RawData_Aussois - Results Ausso'!H2:H2386,ROW(LOOKUP(CONCATENATE($A78,AC$1,"0--"),'RawData_Aussois - Results Ausso'!B2:B2386)))</f>
        <v>80</v>
      </c>
      <c r="AE78" s="25">
        <v>1800</v>
      </c>
      <c r="AF78" t="s" s="68">
        <v>63</v>
      </c>
      <c r="AG78" t="s" s="69">
        <f>LOOKUP("NO_NASH_EQ_FOUND",E78:W78)</f>
        <v>33</v>
      </c>
      <c r="AH78" t="s" s="70">
        <f>CONCATENATE(INDEX(D$1:V$1,MATCH(AI78,D78:V78)),INDEX(D$2:V$2,MATCH(AI78,D78:V78)))</f>
        <v>3574</v>
      </c>
      <c r="AI78" s="71">
        <f>MIN(F78:V78,D78)</f>
        <v>0.05816</v>
      </c>
      <c r="AJ78" s="72">
        <f>AI78/MAX(F78:V78,D78)</f>
        <v>0.513033123097958</v>
      </c>
    </row>
    <row r="79" ht="20.05" customHeight="1">
      <c r="A79" s="64">
        <v>77</v>
      </c>
      <c r="B79" s="65">
        <f>INDEX('RawData_Aussois - Results Ausso'!D2:D2386,ROW(LOOKUP(CONCATENATE($A79,D$1,"1--"),'RawData_Aussois - Results Ausso'!B2:B2386)))</f>
        <v>4</v>
      </c>
      <c r="C79" t="s" s="19">
        <f>INDEX('RawData_Aussois - Results Ausso'!E2:E2386,ROW(LOOKUP(CONCATENATE($A79,D$1,"1--"),'RawData_Aussois - Results Ausso'!B2:B2386)))</f>
        <v>1391</v>
      </c>
      <c r="D79" s="25">
        <f>INDEX('RawData_Aussois - Results Ausso'!M2:M2386,ROW(LOOKUP(CONCATENATE($A79,D$1,"0--"),'RawData_Aussois - Results Ausso'!B2:B2386)))</f>
        <v>0.14016</v>
      </c>
      <c r="E79" t="s" s="19">
        <f>INDEX('RawData_Aussois - Results Ausso'!H2:H2386,ROW(LOOKUP(CONCATENATE($A79,D$1,"0--"),'RawData_Aussois - Results Ausso'!B2:B2386)))</f>
        <v>33</v>
      </c>
      <c r="F79" s="25">
        <f>INDEX('RawData_Aussois - Results Ausso'!M2:M2386,ROW(LOOKUP(CONCATENATE($A79,"innerApproximation","0",F$1,F$2),'RawData_Aussois - Results Ausso'!B2:B2386)))</f>
        <v>0.516988</v>
      </c>
      <c r="G79" t="s" s="19">
        <f>INDEX('RawData_Aussois - Results Ausso'!$H2:$H2386,ROW(LOOKUP(CONCATENATE($A79,"innerApproximation","0",$F$1,F$2),'RawData_Aussois - Results Ausso'!B2:B2386)))</f>
        <v>33</v>
      </c>
      <c r="H79" s="66">
        <f>INDEX('RawData_Aussois - Results Ausso'!$M2:$M2386,ROW(LOOKUP(CONCATENATE($A79,"innerApproximation","0",$F$1,H$2),'RawData_Aussois - Results Ausso'!B2:B2386)))</f>
        <v>0.25952</v>
      </c>
      <c r="I79" t="s" s="67">
        <f>INDEX('RawData_Aussois - Results Ausso'!$H2:$H2386,ROW(LOOKUP(CONCATENATE($A79,"innerApproximation","0",$F$1,H$2),'RawData_Aussois - Results Ausso'!B2:B2386)))</f>
        <v>33</v>
      </c>
      <c r="J79" s="25">
        <f>INDEX('RawData_Aussois - Results Ausso'!$M2:$M2386,ROW(LOOKUP(CONCATENATE($A79,"innerApproximation","0",$F$1,J$2),'RawData_Aussois - Results Ausso'!B2:B2386)))</f>
        <v>0.157887</v>
      </c>
      <c r="K79" t="s" s="19">
        <f>INDEX('RawData_Aussois - Results Ausso'!$H2:$H2386,ROW(LOOKUP(CONCATENATE($A79,"innerApproximation","0",$F$1,J$2),'RawData_Aussois - Results Ausso'!B2:B2386)))</f>
        <v>33</v>
      </c>
      <c r="L79" s="25">
        <f>INDEX('RawData_Aussois - Results Ausso'!$M2:$M2386,ROW(LOOKUP(CONCATENATE($A79,"innerApproximation","0",$L$1,L$2),'RawData_Aussois - Results Ausso'!B2:B2386)))</f>
        <v>0.520627</v>
      </c>
      <c r="M79" t="s" s="19">
        <f>INDEX('RawData_Aussois - Results Ausso'!$H2:$H2386,ROW(LOOKUP(CONCATENATE($A79,"innerApproximation","0",$L$1,L$2),'RawData_Aussois - Results Ausso'!B2:B2386)))</f>
        <v>33</v>
      </c>
      <c r="N79" s="25">
        <f>INDEX('RawData_Aussois - Results Ausso'!$M2:$M2386,ROW(LOOKUP(CONCATENATE($A79,"innerApproximation","0",$L$1,N$2),'RawData_Aussois - Results Ausso'!B2:B2386)))</f>
        <v>0.259623</v>
      </c>
      <c r="O79" t="s" s="19">
        <f>INDEX('RawData_Aussois - Results Ausso'!$H2:$H2386,ROW(LOOKUP(CONCATENATE($A79,"innerApproximation","0",$L$1,N$2),'RawData_Aussois - Results Ausso'!B2:B2386)))</f>
        <v>33</v>
      </c>
      <c r="P79" s="25">
        <f>INDEX('RawData_Aussois - Results Ausso'!$M2:$M2386,ROW(LOOKUP(CONCATENATE($A79,"innerApproximation","0",$L$1,P$2),'RawData_Aussois - Results Ausso'!B2:B2386)))</f>
        <v>0.157806</v>
      </c>
      <c r="Q79" t="s" s="19">
        <f>INDEX('RawData_Aussois - Results Ausso'!$H2:$H2386,ROW(LOOKUP(CONCATENATE($A79,"innerApproximation","0",$L$1,P$2),'RawData_Aussois - Results Ausso'!B2:B2386)))</f>
        <v>33</v>
      </c>
      <c r="R79" s="25">
        <f>INDEX('RawData_Aussois - Results Ausso'!$M2:$M2386,ROW(LOOKUP(CONCATENATE($A79,"innerApproximation","0",$R$1,R$2),'RawData_Aussois - Results Ausso'!B2:B2386)))</f>
        <v>0.5195109999999999</v>
      </c>
      <c r="S79" t="s" s="19">
        <f>INDEX('RawData_Aussois - Results Ausso'!$H2:$H2386,ROW(LOOKUP(CONCATENATE($A79,"innerApproximation","0",$R$1,R$2),'RawData_Aussois - Results Ausso'!B2:B2386)))</f>
        <v>33</v>
      </c>
      <c r="T79" s="25">
        <f>INDEX('RawData_Aussois - Results Ausso'!$M2:$M2386,ROW(LOOKUP(CONCATENATE($A79,"innerApproximation","0",$R$1,T$2),'RawData_Aussois - Results Ausso'!B2:B2386)))</f>
        <v>0.258644</v>
      </c>
      <c r="U79" t="s" s="19">
        <f>INDEX('RawData_Aussois - Results Ausso'!$H2:$H2386,ROW(LOOKUP(CONCATENATE($A79,"innerApproximation","0",$T$1,T$2),'RawData_Aussois - Results Ausso'!B2:B2386)))</f>
        <v>33</v>
      </c>
      <c r="V79" s="25">
        <f>INDEX('RawData_Aussois - Results Ausso'!$M2:$M2386,ROW(LOOKUP(CONCATENATE($A79,"innerApproximation","0",$R$1,V$2),'RawData_Aussois - Results Ausso'!B2:B2386)))</f>
        <v>0.158074</v>
      </c>
      <c r="W79" t="s" s="19">
        <f>INDEX('RawData_Aussois - Results Ausso'!$H2:$H2386,ROW(LOOKUP(CONCATENATE($A79,"innerApproximation","0",$V$1,V$2),'RawData_Aussois - Results Ausso'!B2:B2386)))</f>
        <v>33</v>
      </c>
      <c r="X79" s="25">
        <f>INDEX('RawData_Aussois - Results Ausso'!M2:M2386,ROW(LOOKUP(CONCATENATE($A79,X$1,"0--"),'RawData_Aussois - Results Ausso'!B2:B2386)))</f>
        <v>1800.88</v>
      </c>
      <c r="Y79" t="s" s="19">
        <f>INDEX('RawData_Aussois - Results Ausso'!H2:H2386,ROW(LOOKUP(CONCATENATE($A79,X$1,"0--"),'RawData_Aussois - Results Ausso'!B2:B2386)))</f>
        <v>63</v>
      </c>
      <c r="Z79" s="25">
        <f>1-(X79-D79)/D79</f>
        <v>-12846.7442922374</v>
      </c>
      <c r="AA79" s="25">
        <f>INDEX('RawData_Aussois - Results Ausso'!M2:M2386,ROW(LOOKUP(CONCATENATE($A79,AA$1,"0--"),'RawData_Aussois - Results Ausso'!B2:B2386)))</f>
        <v>1801.63</v>
      </c>
      <c r="AB79" t="s" s="19">
        <f>INDEX('RawData_Aussois - Results Ausso'!H2:H2386,ROW(LOOKUP(CONCATENATE($A79,AA$1,"0--"),'RawData_Aussois - Results Ausso'!B2:B2386)))</f>
        <v>63</v>
      </c>
      <c r="AC79" s="25">
        <f>INDEX('RawData_Aussois - Results Ausso'!M2:M2386,ROW(LOOKUP(CONCATENATE($A79,AC$1,"0--"),'RawData_Aussois - Results Ausso'!B2:B2386)))</f>
        <v>1800.13</v>
      </c>
      <c r="AD79" t="s" s="19">
        <f>INDEX('RawData_Aussois - Results Ausso'!H2:H2386,ROW(LOOKUP(CONCATENATE($A79,AC$1,"0--"),'RawData_Aussois - Results Ausso'!B2:B2386)))</f>
        <v>63</v>
      </c>
      <c r="AE79" s="25">
        <v>1800</v>
      </c>
      <c r="AF79" t="s" s="68">
        <v>63</v>
      </c>
      <c r="AG79" t="s" s="69">
        <f>LOOKUP("NO_NASH_EQ_FOUND",E79:W79)</f>
        <v>33</v>
      </c>
      <c r="AH79" t="s" s="70">
        <f>CONCATENATE(INDEX(D$1:V$1,MATCH(AI79,D79:V79)),INDEX(D$2:V$2,MATCH(AI79,D79:V79)))</f>
        <v>3574</v>
      </c>
      <c r="AI79" s="71">
        <f>MIN(F79:V79,D79)</f>
        <v>0.14016</v>
      </c>
      <c r="AJ79" s="72">
        <f>AI79/MAX(F79:V79,D79)</f>
        <v>0.269213851759513</v>
      </c>
    </row>
    <row r="80" ht="20.05" customHeight="1">
      <c r="A80" s="64">
        <v>78</v>
      </c>
      <c r="B80" s="65">
        <f>INDEX('RawData_Aussois - Results Ausso'!D2:D2386,ROW(LOOKUP(CONCATENATE($A80,D$1,"1--"),'RawData_Aussois - Results Ausso'!B2:B2386)))</f>
        <v>4</v>
      </c>
      <c r="C80" t="s" s="19">
        <f>INDEX('RawData_Aussois - Results Ausso'!E2:E2386,ROW(LOOKUP(CONCATENATE($A80,D$1,"1--"),'RawData_Aussois - Results Ausso'!B2:B2386)))</f>
        <v>1409</v>
      </c>
      <c r="D80" s="25">
        <f>INDEX('RawData_Aussois - Results Ausso'!M2:M2386,ROW(LOOKUP(CONCATENATE($A80,D$1,"0--"),'RawData_Aussois - Results Ausso'!B2:B2386)))</f>
        <v>0.242743</v>
      </c>
      <c r="E80" t="s" s="19">
        <f>INDEX('RawData_Aussois - Results Ausso'!H2:H2386,ROW(LOOKUP(CONCATENATE($A80,D$1,"0--"),'RawData_Aussois - Results Ausso'!B2:B2386)))</f>
        <v>80</v>
      </c>
      <c r="F80" s="25">
        <f>INDEX('RawData_Aussois - Results Ausso'!M2:M2386,ROW(LOOKUP(CONCATENATE($A80,"innerApproximation","0",F$1,F$2),'RawData_Aussois - Results Ausso'!B2:B2386)))</f>
        <v>0.340869</v>
      </c>
      <c r="G80" t="s" s="19">
        <f>INDEX('RawData_Aussois - Results Ausso'!$H2:$H2386,ROW(LOOKUP(CONCATENATE($A80,"innerApproximation","0",$F$1,F$2),'RawData_Aussois - Results Ausso'!B2:B2386)))</f>
        <v>80</v>
      </c>
      <c r="H80" s="66">
        <f>INDEX('RawData_Aussois - Results Ausso'!$M2:$M2386,ROW(LOOKUP(CONCATENATE($A80,"innerApproximation","0",$F$1,H$2),'RawData_Aussois - Results Ausso'!B2:B2386)))</f>
        <v>0.284997</v>
      </c>
      <c r="I80" t="s" s="67">
        <f>INDEX('RawData_Aussois - Results Ausso'!$H2:$H2386,ROW(LOOKUP(CONCATENATE($A80,"innerApproximation","0",$F$1,H$2),'RawData_Aussois - Results Ausso'!B2:B2386)))</f>
        <v>80</v>
      </c>
      <c r="J80" s="25">
        <f>INDEX('RawData_Aussois - Results Ausso'!$M2:$M2386,ROW(LOOKUP(CONCATENATE($A80,"innerApproximation","0",$F$1,J$2),'RawData_Aussois - Results Ausso'!B2:B2386)))</f>
        <v>0.283498</v>
      </c>
      <c r="K80" t="s" s="19">
        <f>INDEX('RawData_Aussois - Results Ausso'!$H2:$H2386,ROW(LOOKUP(CONCATENATE($A80,"innerApproximation","0",$F$1,J$2),'RawData_Aussois - Results Ausso'!B2:B2386)))</f>
        <v>80</v>
      </c>
      <c r="L80" s="25">
        <f>INDEX('RawData_Aussois - Results Ausso'!$M2:$M2386,ROW(LOOKUP(CONCATENATE($A80,"innerApproximation","0",$L$1,L$2),'RawData_Aussois - Results Ausso'!B2:B2386)))</f>
        <v>0.214635</v>
      </c>
      <c r="M80" t="s" s="19">
        <f>INDEX('RawData_Aussois - Results Ausso'!$H2:$H2386,ROW(LOOKUP(CONCATENATE($A80,"innerApproximation","0",$L$1,L$2),'RawData_Aussois - Results Ausso'!B2:B2386)))</f>
        <v>80</v>
      </c>
      <c r="N80" s="25">
        <f>INDEX('RawData_Aussois - Results Ausso'!$M2:$M2386,ROW(LOOKUP(CONCATENATE($A80,"innerApproximation","0",$L$1,N$2),'RawData_Aussois - Results Ausso'!B2:B2386)))</f>
        <v>0.277351</v>
      </c>
      <c r="O80" t="s" s="19">
        <f>INDEX('RawData_Aussois - Results Ausso'!$H2:$H2386,ROW(LOOKUP(CONCATENATE($A80,"innerApproximation","0",$L$1,N$2),'RawData_Aussois - Results Ausso'!B2:B2386)))</f>
        <v>80</v>
      </c>
      <c r="P80" s="25">
        <f>INDEX('RawData_Aussois - Results Ausso'!$M2:$M2386,ROW(LOOKUP(CONCATENATE($A80,"innerApproximation","0",$L$1,P$2),'RawData_Aussois - Results Ausso'!B2:B2386)))</f>
        <v>0.278525</v>
      </c>
      <c r="Q80" t="s" s="19">
        <f>INDEX('RawData_Aussois - Results Ausso'!$H2:$H2386,ROW(LOOKUP(CONCATENATE($A80,"innerApproximation","0",$L$1,P$2),'RawData_Aussois - Results Ausso'!B2:B2386)))</f>
        <v>80</v>
      </c>
      <c r="R80" s="25">
        <f>INDEX('RawData_Aussois - Results Ausso'!$M2:$M2386,ROW(LOOKUP(CONCATENATE($A80,"innerApproximation","0",$R$1,R$2),'RawData_Aussois - Results Ausso'!B2:B2386)))</f>
        <v>0.212567</v>
      </c>
      <c r="S80" t="s" s="19">
        <f>INDEX('RawData_Aussois - Results Ausso'!$H2:$H2386,ROW(LOOKUP(CONCATENATE($A80,"innerApproximation","0",$R$1,R$2),'RawData_Aussois - Results Ausso'!B2:B2386)))</f>
        <v>80</v>
      </c>
      <c r="T80" s="25">
        <f>INDEX('RawData_Aussois - Results Ausso'!$M2:$M2386,ROW(LOOKUP(CONCATENATE($A80,"innerApproximation","0",$R$1,T$2),'RawData_Aussois - Results Ausso'!B2:B2386)))</f>
        <v>0.275151</v>
      </c>
      <c r="U80" t="s" s="19">
        <f>INDEX('RawData_Aussois - Results Ausso'!$H2:$H2386,ROW(LOOKUP(CONCATENATE($A80,"innerApproximation","0",$T$1,T$2),'RawData_Aussois - Results Ausso'!B2:B2386)))</f>
        <v>80</v>
      </c>
      <c r="V80" s="25">
        <f>INDEX('RawData_Aussois - Results Ausso'!$M2:$M2386,ROW(LOOKUP(CONCATENATE($A80,"innerApproximation","0",$R$1,V$2),'RawData_Aussois - Results Ausso'!B2:B2386)))</f>
        <v>0.284288</v>
      </c>
      <c r="W80" t="s" s="19">
        <f>INDEX('RawData_Aussois - Results Ausso'!$H2:$H2386,ROW(LOOKUP(CONCATENATE($A80,"innerApproximation","0",$V$1,V$2),'RawData_Aussois - Results Ausso'!B2:B2386)))</f>
        <v>80</v>
      </c>
      <c r="X80" s="25">
        <f>INDEX('RawData_Aussois - Results Ausso'!M2:M2386,ROW(LOOKUP(CONCATENATE($A80,X$1,"0--"),'RawData_Aussois - Results Ausso'!B2:B2386)))</f>
        <v>1800.48</v>
      </c>
      <c r="Y80" t="s" s="19">
        <f>INDEX('RawData_Aussois - Results Ausso'!H2:H2386,ROW(LOOKUP(CONCATENATE($A80,X$1,"0--"),'RawData_Aussois - Results Ausso'!B2:B2386)))</f>
        <v>63</v>
      </c>
      <c r="Z80" s="25">
        <f>1-(X80-D80)/D80</f>
        <v>-7415.227273289030</v>
      </c>
      <c r="AA80" s="25">
        <f>INDEX('RawData_Aussois - Results Ausso'!M2:M2386,ROW(LOOKUP(CONCATENATE($A80,AA$1,"0--"),'RawData_Aussois - Results Ausso'!B2:B2386)))</f>
        <v>1.67359</v>
      </c>
      <c r="AB80" t="s" s="19">
        <f>INDEX('RawData_Aussois - Results Ausso'!H2:H2386,ROW(LOOKUP(CONCATENATE($A80,AA$1,"0--"),'RawData_Aussois - Results Ausso'!B2:B2386)))</f>
        <v>80</v>
      </c>
      <c r="AC80" s="25">
        <f>INDEX('RawData_Aussois - Results Ausso'!M2:M2386,ROW(LOOKUP(CONCATENATE($A80,AC$1,"0--"),'RawData_Aussois - Results Ausso'!B2:B2386)))</f>
        <v>1800.09</v>
      </c>
      <c r="AD80" t="s" s="19">
        <f>INDEX('RawData_Aussois - Results Ausso'!H2:H2386,ROW(LOOKUP(CONCATENATE($A80,AC$1,"0--"),'RawData_Aussois - Results Ausso'!B2:B2386)))</f>
        <v>63</v>
      </c>
      <c r="AE80" s="25">
        <v>1800</v>
      </c>
      <c r="AF80" t="s" s="68">
        <v>63</v>
      </c>
      <c r="AG80" t="s" s="69">
        <f>LOOKUP("NO_NASH_EQ_FOUND",E80:W80)</f>
        <v>80</v>
      </c>
      <c r="AH80" t="s" s="70">
        <f>CONCATENATE(INDEX(D$1:V$1,MATCH(AI80,D80:V80)),INDEX(D$2:V$2,MATCH(AI80,D80:V80)))</f>
        <v>3576</v>
      </c>
      <c r="AI80" s="71">
        <f>MIN(F80:V80,D80)</f>
        <v>0.212567</v>
      </c>
      <c r="AJ80" s="72">
        <f>AI80/MAX(F80:V80,D80)</f>
        <v>0.6236032024032691</v>
      </c>
    </row>
    <row r="81" ht="20.05" customHeight="1">
      <c r="A81" s="64">
        <v>79</v>
      </c>
      <c r="B81" s="65">
        <f>INDEX('RawData_Aussois - Results Ausso'!D2:D2386,ROW(LOOKUP(CONCATENATE($A81,D$1,"1--"),'RawData_Aussois - Results Ausso'!B2:B2386)))</f>
        <v>4</v>
      </c>
      <c r="C81" t="s" s="19">
        <f>INDEX('RawData_Aussois - Results Ausso'!E2:E2386,ROW(LOOKUP(CONCATENATE($A81,D$1,"1--"),'RawData_Aussois - Results Ausso'!B2:B2386)))</f>
        <v>1426</v>
      </c>
      <c r="D81" s="25">
        <f>INDEX('RawData_Aussois - Results Ausso'!M2:M2386,ROW(LOOKUP(CONCATENATE($A81,D$1,"0--"),'RawData_Aussois - Results Ausso'!B2:B2386)))</f>
        <v>54.9859</v>
      </c>
      <c r="E81" t="s" s="19">
        <f>INDEX('RawData_Aussois - Results Ausso'!H2:H2386,ROW(LOOKUP(CONCATENATE($A81,D$1,"0--"),'RawData_Aussois - Results Ausso'!B2:B2386)))</f>
        <v>80</v>
      </c>
      <c r="F81" s="25">
        <f>INDEX('RawData_Aussois - Results Ausso'!M2:M2386,ROW(LOOKUP(CONCATENATE($A81,"innerApproximation","0",F$1,F$2),'RawData_Aussois - Results Ausso'!B2:B2386)))</f>
        <v>297.649</v>
      </c>
      <c r="G81" t="s" s="19">
        <f>INDEX('RawData_Aussois - Results Ausso'!$H2:$H2386,ROW(LOOKUP(CONCATENATE($A81,"innerApproximation","0",$F$1,F$2),'RawData_Aussois - Results Ausso'!B2:B2386)))</f>
        <v>80</v>
      </c>
      <c r="H81" s="66">
        <f>INDEX('RawData_Aussois - Results Ausso'!$M2:$M2386,ROW(LOOKUP(CONCATENATE($A81,"innerApproximation","0",$F$1,H$2),'RawData_Aussois - Results Ausso'!B2:B2386)))</f>
        <v>297.338</v>
      </c>
      <c r="I81" t="s" s="67">
        <f>INDEX('RawData_Aussois - Results Ausso'!$H2:$H2386,ROW(LOOKUP(CONCATENATE($A81,"innerApproximation","0",$F$1,H$2),'RawData_Aussois - Results Ausso'!B2:B2386)))</f>
        <v>80</v>
      </c>
      <c r="J81" s="25">
        <f>INDEX('RawData_Aussois - Results Ausso'!$M2:$M2386,ROW(LOOKUP(CONCATENATE($A81,"innerApproximation","0",$F$1,J$2),'RawData_Aussois - Results Ausso'!B2:B2386)))</f>
        <v>296.366</v>
      </c>
      <c r="K81" t="s" s="19">
        <f>INDEX('RawData_Aussois - Results Ausso'!$H2:$H2386,ROW(LOOKUP(CONCATENATE($A81,"innerApproximation","0",$F$1,J$2),'RawData_Aussois - Results Ausso'!B2:B2386)))</f>
        <v>80</v>
      </c>
      <c r="L81" s="25">
        <f>INDEX('RawData_Aussois - Results Ausso'!$M2:$M2386,ROW(LOOKUP(CONCATENATE($A81,"innerApproximation","0",$L$1,L$2),'RawData_Aussois - Results Ausso'!B2:B2386)))</f>
        <v>4.68295</v>
      </c>
      <c r="M81" t="s" s="19">
        <f>INDEX('RawData_Aussois - Results Ausso'!$H2:$H2386,ROW(LOOKUP(CONCATENATE($A81,"innerApproximation","0",$L$1,L$2),'RawData_Aussois - Results Ausso'!B2:B2386)))</f>
        <v>80</v>
      </c>
      <c r="N81" s="25">
        <f>INDEX('RawData_Aussois - Results Ausso'!$M2:$M2386,ROW(LOOKUP(CONCATENATE($A81,"innerApproximation","0",$L$1,N$2),'RawData_Aussois - Results Ausso'!B2:B2386)))</f>
        <v>415.643</v>
      </c>
      <c r="O81" t="s" s="19">
        <f>INDEX('RawData_Aussois - Results Ausso'!$H2:$H2386,ROW(LOOKUP(CONCATENATE($A81,"innerApproximation","0",$L$1,N$2),'RawData_Aussois - Results Ausso'!B2:B2386)))</f>
        <v>80</v>
      </c>
      <c r="P81" s="25">
        <f>INDEX('RawData_Aussois - Results Ausso'!$M2:$M2386,ROW(LOOKUP(CONCATENATE($A81,"innerApproximation","0",$L$1,P$2),'RawData_Aussois - Results Ausso'!B2:B2386)))</f>
        <v>422.42</v>
      </c>
      <c r="Q81" t="s" s="19">
        <f>INDEX('RawData_Aussois - Results Ausso'!$H2:$H2386,ROW(LOOKUP(CONCATENATE($A81,"innerApproximation","0",$L$1,P$2),'RawData_Aussois - Results Ausso'!B2:B2386)))</f>
        <v>80</v>
      </c>
      <c r="R81" s="25">
        <f>INDEX('RawData_Aussois - Results Ausso'!$M2:$M2386,ROW(LOOKUP(CONCATENATE($A81,"innerApproximation","0",$R$1,R$2),'RawData_Aussois - Results Ausso'!B2:B2386)))</f>
        <v>35.0363</v>
      </c>
      <c r="S81" t="s" s="19">
        <f>INDEX('RawData_Aussois - Results Ausso'!$H2:$H2386,ROW(LOOKUP(CONCATENATE($A81,"innerApproximation","0",$R$1,R$2),'RawData_Aussois - Results Ausso'!B2:B2386)))</f>
        <v>80</v>
      </c>
      <c r="T81" s="25">
        <f>INDEX('RawData_Aussois - Results Ausso'!$M2:$M2386,ROW(LOOKUP(CONCATENATE($A81,"innerApproximation","0",$R$1,T$2),'RawData_Aussois - Results Ausso'!B2:B2386)))</f>
        <v>57.3172</v>
      </c>
      <c r="U81" t="s" s="19">
        <f>INDEX('RawData_Aussois - Results Ausso'!$H2:$H2386,ROW(LOOKUP(CONCATENATE($A81,"innerApproximation","0",$T$1,T$2),'RawData_Aussois - Results Ausso'!B2:B2386)))</f>
        <v>80</v>
      </c>
      <c r="V81" s="25">
        <f>INDEX('RawData_Aussois - Results Ausso'!$M2:$M2386,ROW(LOOKUP(CONCATENATE($A81,"innerApproximation","0",$R$1,V$2),'RawData_Aussois - Results Ausso'!B2:B2386)))</f>
        <v>61.4653</v>
      </c>
      <c r="W81" t="s" s="19">
        <f>INDEX('RawData_Aussois - Results Ausso'!$H2:$H2386,ROW(LOOKUP(CONCATENATE($A81,"innerApproximation","0",$V$1,V$2),'RawData_Aussois - Results Ausso'!B2:B2386)))</f>
        <v>80</v>
      </c>
      <c r="X81" s="25">
        <f>INDEX('RawData_Aussois - Results Ausso'!M2:M2386,ROW(LOOKUP(CONCATENATE($A81,X$1,"0--"),'RawData_Aussois - Results Ausso'!B2:B2386)))</f>
        <v>1800.42</v>
      </c>
      <c r="Y81" t="s" s="19">
        <f>INDEX('RawData_Aussois - Results Ausso'!H2:H2386,ROW(LOOKUP(CONCATENATE($A81,X$1,"0--"),'RawData_Aussois - Results Ausso'!B2:B2386)))</f>
        <v>63</v>
      </c>
      <c r="Z81" s="25">
        <f>1-(X81-D81)/D81</f>
        <v>-30.7433032832053</v>
      </c>
      <c r="AA81" s="25">
        <f>INDEX('RawData_Aussois - Results Ausso'!M2:M2386,ROW(LOOKUP(CONCATENATE($A81,AA$1,"0--"),'RawData_Aussois - Results Ausso'!B2:B2386)))</f>
        <v>1800.39</v>
      </c>
      <c r="AB81" t="s" s="19">
        <f>INDEX('RawData_Aussois - Results Ausso'!H2:H2386,ROW(LOOKUP(CONCATENATE($A81,AA$1,"0--"),'RawData_Aussois - Results Ausso'!B2:B2386)))</f>
        <v>63</v>
      </c>
      <c r="AC81" s="25">
        <f>INDEX('RawData_Aussois - Results Ausso'!M2:M2386,ROW(LOOKUP(CONCATENATE($A81,AC$1,"0--"),'RawData_Aussois - Results Ausso'!B2:B2386)))</f>
        <v>1800.07</v>
      </c>
      <c r="AD81" t="s" s="19">
        <f>INDEX('RawData_Aussois - Results Ausso'!H2:H2386,ROW(LOOKUP(CONCATENATE($A81,AC$1,"0--"),'RawData_Aussois - Results Ausso'!B2:B2386)))</f>
        <v>63</v>
      </c>
      <c r="AE81" s="25">
        <v>1800</v>
      </c>
      <c r="AF81" t="s" s="68">
        <v>63</v>
      </c>
      <c r="AG81" t="s" s="69">
        <f>LOOKUP("NO_NASH_EQ_FOUND",E81:W81)</f>
        <v>80</v>
      </c>
      <c r="AH81" t="s" s="70">
        <f>CONCATENATE(INDEX(D$1:V$1,MATCH(AI81,D81:V81)),INDEX(D$2:V$2,MATCH(AI81,D81:V81)))</f>
        <v>3577</v>
      </c>
      <c r="AI81" s="71">
        <f>MIN(F81:V81,D81)</f>
        <v>4.68295</v>
      </c>
      <c r="AJ81" s="72">
        <f>AI81/MAX(F81:V81,D81)</f>
        <v>0.0110860044505468</v>
      </c>
    </row>
    <row r="82" ht="20.05" customHeight="1">
      <c r="A82" s="64">
        <v>80</v>
      </c>
      <c r="B82" s="65">
        <f>INDEX('RawData_Aussois - Results Ausso'!D2:D2386,ROW(LOOKUP(CONCATENATE($A82,D$1,"1--"),'RawData_Aussois - Results Ausso'!B2:B2386)))</f>
        <v>4</v>
      </c>
      <c r="C82" t="s" s="19">
        <f>INDEX('RawData_Aussois - Results Ausso'!E2:E2386,ROW(LOOKUP(CONCATENATE($A82,D$1,"1--"),'RawData_Aussois - Results Ausso'!B2:B2386)))</f>
        <v>1409</v>
      </c>
      <c r="D82" s="25">
        <f>INDEX('RawData_Aussois - Results Ausso'!M2:M2386,ROW(LOOKUP(CONCATENATE($A82,D$1,"0--"),'RawData_Aussois - Results Ausso'!B2:B2386)))</f>
        <v>0.065828</v>
      </c>
      <c r="E82" t="s" s="19">
        <f>INDEX('RawData_Aussois - Results Ausso'!H2:H2386,ROW(LOOKUP(CONCATENATE($A82,D$1,"0--"),'RawData_Aussois - Results Ausso'!B2:B2386)))</f>
        <v>33</v>
      </c>
      <c r="F82" s="25">
        <f>INDEX('RawData_Aussois - Results Ausso'!M2:M2386,ROW(LOOKUP(CONCATENATE($A82,"innerApproximation","0",F$1,F$2),'RawData_Aussois - Results Ausso'!B2:B2386)))</f>
        <v>0.0786984</v>
      </c>
      <c r="G82" t="s" s="19">
        <f>INDEX('RawData_Aussois - Results Ausso'!$H2:$H2386,ROW(LOOKUP(CONCATENATE($A82,"innerApproximation","0",$F$1,F$2),'RawData_Aussois - Results Ausso'!B2:B2386)))</f>
        <v>33</v>
      </c>
      <c r="H82" s="66">
        <f>INDEX('RawData_Aussois - Results Ausso'!$M2:$M2386,ROW(LOOKUP(CONCATENATE($A82,"innerApproximation","0",$F$1,H$2),'RawData_Aussois - Results Ausso'!B2:B2386)))</f>
        <v>0.0787785</v>
      </c>
      <c r="I82" t="s" s="67">
        <f>INDEX('RawData_Aussois - Results Ausso'!$H2:$H2386,ROW(LOOKUP(CONCATENATE($A82,"innerApproximation","0",$F$1,H$2),'RawData_Aussois - Results Ausso'!B2:B2386)))</f>
        <v>33</v>
      </c>
      <c r="J82" s="25">
        <f>INDEX('RawData_Aussois - Results Ausso'!$M2:$M2386,ROW(LOOKUP(CONCATENATE($A82,"innerApproximation","0",$F$1,J$2),'RawData_Aussois - Results Ausso'!B2:B2386)))</f>
        <v>0.0794879</v>
      </c>
      <c r="K82" t="s" s="19">
        <f>INDEX('RawData_Aussois - Results Ausso'!$H2:$H2386,ROW(LOOKUP(CONCATENATE($A82,"innerApproximation","0",$F$1,J$2),'RawData_Aussois - Results Ausso'!B2:B2386)))</f>
        <v>33</v>
      </c>
      <c r="L82" s="25">
        <f>INDEX('RawData_Aussois - Results Ausso'!$M2:$M2386,ROW(LOOKUP(CONCATENATE($A82,"innerApproximation","0",$L$1,L$2),'RawData_Aussois - Results Ausso'!B2:B2386)))</f>
        <v>0.0786723</v>
      </c>
      <c r="M82" t="s" s="19">
        <f>INDEX('RawData_Aussois - Results Ausso'!$H2:$H2386,ROW(LOOKUP(CONCATENATE($A82,"innerApproximation","0",$L$1,L$2),'RawData_Aussois - Results Ausso'!B2:B2386)))</f>
        <v>33</v>
      </c>
      <c r="N82" s="25">
        <f>INDEX('RawData_Aussois - Results Ausso'!$M2:$M2386,ROW(LOOKUP(CONCATENATE($A82,"innerApproximation","0",$L$1,N$2),'RawData_Aussois - Results Ausso'!B2:B2386)))</f>
        <v>0.08019859999999999</v>
      </c>
      <c r="O82" t="s" s="19">
        <f>INDEX('RawData_Aussois - Results Ausso'!$H2:$H2386,ROW(LOOKUP(CONCATENATE($A82,"innerApproximation","0",$L$1,N$2),'RawData_Aussois - Results Ausso'!B2:B2386)))</f>
        <v>33</v>
      </c>
      <c r="P82" s="25">
        <f>INDEX('RawData_Aussois - Results Ausso'!$M2:$M2386,ROW(LOOKUP(CONCATENATE($A82,"innerApproximation","0",$L$1,P$2),'RawData_Aussois - Results Ausso'!B2:B2386)))</f>
        <v>0.0786511</v>
      </c>
      <c r="Q82" t="s" s="19">
        <f>INDEX('RawData_Aussois - Results Ausso'!$H2:$H2386,ROW(LOOKUP(CONCATENATE($A82,"innerApproximation","0",$L$1,P$2),'RawData_Aussois - Results Ausso'!B2:B2386)))</f>
        <v>33</v>
      </c>
      <c r="R82" s="25">
        <f>INDEX('RawData_Aussois - Results Ausso'!$M2:$M2386,ROW(LOOKUP(CONCATENATE($A82,"innerApproximation","0",$R$1,R$2),'RawData_Aussois - Results Ausso'!B2:B2386)))</f>
        <v>0.0791775</v>
      </c>
      <c r="S82" t="s" s="19">
        <f>INDEX('RawData_Aussois - Results Ausso'!$H2:$H2386,ROW(LOOKUP(CONCATENATE($A82,"innerApproximation","0",$R$1,R$2),'RawData_Aussois - Results Ausso'!B2:B2386)))</f>
        <v>33</v>
      </c>
      <c r="T82" s="25">
        <f>INDEX('RawData_Aussois - Results Ausso'!$M2:$M2386,ROW(LOOKUP(CONCATENATE($A82,"innerApproximation","0",$R$1,T$2),'RawData_Aussois - Results Ausso'!B2:B2386)))</f>
        <v>0.0794697</v>
      </c>
      <c r="U82" t="s" s="19">
        <f>INDEX('RawData_Aussois - Results Ausso'!$H2:$H2386,ROW(LOOKUP(CONCATENATE($A82,"innerApproximation","0",$T$1,T$2),'RawData_Aussois - Results Ausso'!B2:B2386)))</f>
        <v>33</v>
      </c>
      <c r="V82" s="25">
        <f>INDEX('RawData_Aussois - Results Ausso'!$M2:$M2386,ROW(LOOKUP(CONCATENATE($A82,"innerApproximation","0",$R$1,V$2),'RawData_Aussois - Results Ausso'!B2:B2386)))</f>
        <v>0.0789825</v>
      </c>
      <c r="W82" t="s" s="19">
        <f>INDEX('RawData_Aussois - Results Ausso'!$H2:$H2386,ROW(LOOKUP(CONCATENATE($A82,"innerApproximation","0",$V$1,V$2),'RawData_Aussois - Results Ausso'!B2:B2386)))</f>
        <v>33</v>
      </c>
      <c r="X82" s="25">
        <f>INDEX('RawData_Aussois - Results Ausso'!M2:M2386,ROW(LOOKUP(CONCATENATE($A82,X$1,"0--"),'RawData_Aussois - Results Ausso'!B2:B2386)))</f>
        <v>3.79086</v>
      </c>
      <c r="Y82" t="s" s="19">
        <f>INDEX('RawData_Aussois - Results Ausso'!H2:H2386,ROW(LOOKUP(CONCATENATE($A82,X$1,"0--"),'RawData_Aussois - Results Ausso'!B2:B2386)))</f>
        <v>33</v>
      </c>
      <c r="Z82" s="25">
        <f>1-(X82-D82)/D82</f>
        <v>-55.5873488485143</v>
      </c>
      <c r="AA82" s="25">
        <f>INDEX('RawData_Aussois - Results Ausso'!M2:M2386,ROW(LOOKUP(CONCATENATE($A82,AA$1,"0--"),'RawData_Aussois - Results Ausso'!B2:B2386)))</f>
        <v>1.74645</v>
      </c>
      <c r="AB82" t="s" s="19">
        <f>INDEX('RawData_Aussois - Results Ausso'!H2:H2386,ROW(LOOKUP(CONCATENATE($A82,AA$1,"0--"),'RawData_Aussois - Results Ausso'!B2:B2386)))</f>
        <v>33</v>
      </c>
      <c r="AC82" s="25">
        <f>INDEX('RawData_Aussois - Results Ausso'!M2:M2386,ROW(LOOKUP(CONCATENATE($A82,AC$1,"0--"),'RawData_Aussois - Results Ausso'!B2:B2386)))</f>
        <v>2.82208</v>
      </c>
      <c r="AD82" t="s" s="19">
        <f>INDEX('RawData_Aussois - Results Ausso'!H2:H2386,ROW(LOOKUP(CONCATENATE($A82,AC$1,"0--"),'RawData_Aussois - Results Ausso'!B2:B2386)))</f>
        <v>33</v>
      </c>
      <c r="AE82" s="25">
        <v>54.2277519702911</v>
      </c>
      <c r="AF82" t="s" s="68">
        <v>33</v>
      </c>
      <c r="AG82" t="s" s="69">
        <f>LOOKUP("NO_NASH_EQ_FOUND",E82:W82)</f>
        <v>33</v>
      </c>
      <c r="AH82" t="s" s="70">
        <f>CONCATENATE(INDEX(D$1:V$1,MATCH(AI82,D82:V82)),INDEX(D$2:V$2,MATCH(AI82,D82:V82)))</f>
        <v>3574</v>
      </c>
      <c r="AI82" s="71">
        <f>MIN(F82:V82,D82)</f>
        <v>0.065828</v>
      </c>
      <c r="AJ82" s="72">
        <f>AI82/MAX(F82:V82,D82)</f>
        <v>0.820812333382378</v>
      </c>
    </row>
    <row r="83" ht="20.05" customHeight="1">
      <c r="A83" s="64">
        <v>81</v>
      </c>
      <c r="B83" s="65">
        <f>INDEX('RawData_Aussois - Results Ausso'!D2:D2386,ROW(LOOKUP(CONCATENATE($A83,D$1,"1--"),'RawData_Aussois - Results Ausso'!B2:B2386)))</f>
        <v>4</v>
      </c>
      <c r="C83" t="s" s="19">
        <f>INDEX('RawData_Aussois - Results Ausso'!E2:E2386,ROW(LOOKUP(CONCATENATE($A83,D$1,"1--"),'RawData_Aussois - Results Ausso'!B2:B2386)))</f>
        <v>1233</v>
      </c>
      <c r="D83" s="25">
        <f>INDEX('RawData_Aussois - Results Ausso'!M2:M2386,ROW(LOOKUP(CONCATENATE($A83,D$1,"0--"),'RawData_Aussois - Results Ausso'!B2:B2386)))</f>
        <v>0.191919</v>
      </c>
      <c r="E83" t="s" s="19">
        <f>INDEX('RawData_Aussois - Results Ausso'!H2:H2386,ROW(LOOKUP(CONCATENATE($A83,D$1,"0--"),'RawData_Aussois - Results Ausso'!B2:B2386)))</f>
        <v>33</v>
      </c>
      <c r="F83" s="25">
        <f>INDEX('RawData_Aussois - Results Ausso'!M2:M2386,ROW(LOOKUP(CONCATENATE($A83,"innerApproximation","0",F$1,F$2),'RawData_Aussois - Results Ausso'!B2:B2386)))</f>
        <v>0.795818</v>
      </c>
      <c r="G83" t="s" s="19">
        <f>INDEX('RawData_Aussois - Results Ausso'!$H2:$H2386,ROW(LOOKUP(CONCATENATE($A83,"innerApproximation","0",$F$1,F$2),'RawData_Aussois - Results Ausso'!B2:B2386)))</f>
        <v>33</v>
      </c>
      <c r="H83" s="66">
        <f>INDEX('RawData_Aussois - Results Ausso'!$M2:$M2386,ROW(LOOKUP(CONCATENATE($A83,"innerApproximation","0",$F$1,H$2),'RawData_Aussois - Results Ausso'!B2:B2386)))</f>
        <v>0.333978</v>
      </c>
      <c r="I83" t="s" s="67">
        <f>INDEX('RawData_Aussois - Results Ausso'!$H2:$H2386,ROW(LOOKUP(CONCATENATE($A83,"innerApproximation","0",$F$1,H$2),'RawData_Aussois - Results Ausso'!B2:B2386)))</f>
        <v>33</v>
      </c>
      <c r="J83" s="25">
        <f>INDEX('RawData_Aussois - Results Ausso'!$M2:$M2386,ROW(LOOKUP(CONCATENATE($A83,"innerApproximation","0",$F$1,J$2),'RawData_Aussois - Results Ausso'!B2:B2386)))</f>
        <v>0.363529</v>
      </c>
      <c r="K83" t="s" s="19">
        <f>INDEX('RawData_Aussois - Results Ausso'!$H2:$H2386,ROW(LOOKUP(CONCATENATE($A83,"innerApproximation","0",$F$1,J$2),'RawData_Aussois - Results Ausso'!B2:B2386)))</f>
        <v>33</v>
      </c>
      <c r="L83" s="25">
        <f>INDEX('RawData_Aussois - Results Ausso'!$M2:$M2386,ROW(LOOKUP(CONCATENATE($A83,"innerApproximation","0",$L$1,L$2),'RawData_Aussois - Results Ausso'!B2:B2386)))</f>
        <v>0.80601</v>
      </c>
      <c r="M83" t="s" s="19">
        <f>INDEX('RawData_Aussois - Results Ausso'!$H2:$H2386,ROW(LOOKUP(CONCATENATE($A83,"innerApproximation","0",$L$1,L$2),'RawData_Aussois - Results Ausso'!B2:B2386)))</f>
        <v>33</v>
      </c>
      <c r="N83" s="25">
        <f>INDEX('RawData_Aussois - Results Ausso'!$M2:$M2386,ROW(LOOKUP(CONCATENATE($A83,"innerApproximation","0",$L$1,N$2),'RawData_Aussois - Results Ausso'!B2:B2386)))</f>
        <v>0.333424</v>
      </c>
      <c r="O83" t="s" s="19">
        <f>INDEX('RawData_Aussois - Results Ausso'!$H2:$H2386,ROW(LOOKUP(CONCATENATE($A83,"innerApproximation","0",$L$1,N$2),'RawData_Aussois - Results Ausso'!B2:B2386)))</f>
        <v>33</v>
      </c>
      <c r="P83" s="25">
        <f>INDEX('RawData_Aussois - Results Ausso'!$M2:$M2386,ROW(LOOKUP(CONCATENATE($A83,"innerApproximation","0",$L$1,P$2),'RawData_Aussois - Results Ausso'!B2:B2386)))</f>
        <v>0.369777</v>
      </c>
      <c r="Q83" t="s" s="19">
        <f>INDEX('RawData_Aussois - Results Ausso'!$H2:$H2386,ROW(LOOKUP(CONCATENATE($A83,"innerApproximation","0",$L$1,P$2),'RawData_Aussois - Results Ausso'!B2:B2386)))</f>
        <v>33</v>
      </c>
      <c r="R83" s="25">
        <f>INDEX('RawData_Aussois - Results Ausso'!$M2:$M2386,ROW(LOOKUP(CONCATENATE($A83,"innerApproximation","0",$R$1,R$2),'RawData_Aussois - Results Ausso'!B2:B2386)))</f>
        <v>0.80667</v>
      </c>
      <c r="S83" t="s" s="19">
        <f>INDEX('RawData_Aussois - Results Ausso'!$H2:$H2386,ROW(LOOKUP(CONCATENATE($A83,"innerApproximation","0",$R$1,R$2),'RawData_Aussois - Results Ausso'!B2:B2386)))</f>
        <v>33</v>
      </c>
      <c r="T83" s="25">
        <f>INDEX('RawData_Aussois - Results Ausso'!$M2:$M2386,ROW(LOOKUP(CONCATENATE($A83,"innerApproximation","0",$R$1,T$2),'RawData_Aussois - Results Ausso'!B2:B2386)))</f>
        <v>0.334474</v>
      </c>
      <c r="U83" t="s" s="19">
        <f>INDEX('RawData_Aussois - Results Ausso'!$H2:$H2386,ROW(LOOKUP(CONCATENATE($A83,"innerApproximation","0",$T$1,T$2),'RawData_Aussois - Results Ausso'!B2:B2386)))</f>
        <v>33</v>
      </c>
      <c r="V83" s="25">
        <f>INDEX('RawData_Aussois - Results Ausso'!$M2:$M2386,ROW(LOOKUP(CONCATENATE($A83,"innerApproximation","0",$R$1,V$2),'RawData_Aussois - Results Ausso'!B2:B2386)))</f>
        <v>0.36808</v>
      </c>
      <c r="W83" t="s" s="19">
        <f>INDEX('RawData_Aussois - Results Ausso'!$H2:$H2386,ROW(LOOKUP(CONCATENATE($A83,"innerApproximation","0",$V$1,V$2),'RawData_Aussois - Results Ausso'!B2:B2386)))</f>
        <v>33</v>
      </c>
      <c r="X83" s="25">
        <f>INDEX('RawData_Aussois - Results Ausso'!M2:M2386,ROW(LOOKUP(CONCATENATE($A83,X$1,"0--"),'RawData_Aussois - Results Ausso'!B2:B2386)))</f>
        <v>1803.07</v>
      </c>
      <c r="Y83" t="s" s="19">
        <f>INDEX('RawData_Aussois - Results Ausso'!H2:H2386,ROW(LOOKUP(CONCATENATE($A83,X$1,"0--"),'RawData_Aussois - Results Ausso'!B2:B2386)))</f>
        <v>63</v>
      </c>
      <c r="Z83" s="25">
        <f>1-(X83-D83)/D83</f>
        <v>-9392.953079163610</v>
      </c>
      <c r="AA83" s="25">
        <f>INDEX('RawData_Aussois - Results Ausso'!M2:M2386,ROW(LOOKUP(CONCATENATE($A83,AA$1,"0--"),'RawData_Aussois - Results Ausso'!B2:B2386)))</f>
        <v>1291.44</v>
      </c>
      <c r="AB83" t="s" s="19">
        <f>INDEX('RawData_Aussois - Results Ausso'!H2:H2386,ROW(LOOKUP(CONCATENATE($A83,AA$1,"0--"),'RawData_Aussois - Results Ausso'!B2:B2386)))</f>
        <v>80</v>
      </c>
      <c r="AC83" s="25">
        <f>INDEX('RawData_Aussois - Results Ausso'!M2:M2386,ROW(LOOKUP(CONCATENATE($A83,AC$1,"0--"),'RawData_Aussois - Results Ausso'!B2:B2386)))</f>
        <v>1800.34</v>
      </c>
      <c r="AD83" t="s" s="19">
        <f>INDEX('RawData_Aussois - Results Ausso'!H2:H2386,ROW(LOOKUP(CONCATENATE($A83,AC$1,"0--"),'RawData_Aussois - Results Ausso'!B2:B2386)))</f>
        <v>63</v>
      </c>
      <c r="AE83" s="25">
        <v>1800</v>
      </c>
      <c r="AF83" t="s" s="68">
        <v>63</v>
      </c>
      <c r="AG83" t="s" s="69">
        <f>LOOKUP("NO_NASH_EQ_FOUND",E83:W83)</f>
        <v>33</v>
      </c>
      <c r="AH83" t="s" s="70">
        <f>CONCATENATE(INDEX(D$1:V$1,MATCH(AI83,D83:V83)),INDEX(D$2:V$2,MATCH(AI83,D83:V83)))</f>
        <v>3574</v>
      </c>
      <c r="AI83" s="71">
        <f>MIN(F83:V83,D83)</f>
        <v>0.191919</v>
      </c>
      <c r="AJ83" s="72">
        <f>AI83/MAX(F83:V83,D83)</f>
        <v>0.237915132582097</v>
      </c>
    </row>
    <row r="84" ht="20.05" customHeight="1">
      <c r="A84" s="64">
        <v>82</v>
      </c>
      <c r="B84" s="65">
        <f>INDEX('RawData_Aussois - Results Ausso'!D2:D2386,ROW(LOOKUP(CONCATENATE($A84,D$1,"1--"),'RawData_Aussois - Results Ausso'!B2:B2386)))</f>
        <v>4</v>
      </c>
      <c r="C84" t="s" s="19">
        <f>INDEX('RawData_Aussois - Results Ausso'!E2:E2386,ROW(LOOKUP(CONCATENATE($A84,D$1,"1--"),'RawData_Aussois - Results Ausso'!B2:B2386)))</f>
        <v>1477</v>
      </c>
      <c r="D84" s="25">
        <f>INDEX('RawData_Aussois - Results Ausso'!M2:M2386,ROW(LOOKUP(CONCATENATE($A84,D$1,"0--"),'RawData_Aussois - Results Ausso'!B2:B2386)))</f>
        <v>0.23465</v>
      </c>
      <c r="E84" t="s" s="19">
        <f>INDEX('RawData_Aussois - Results Ausso'!H2:H2386,ROW(LOOKUP(CONCATENATE($A84,D$1,"0--"),'RawData_Aussois - Results Ausso'!B2:B2386)))</f>
        <v>80</v>
      </c>
      <c r="F84" s="25">
        <f>INDEX('RawData_Aussois - Results Ausso'!M2:M2386,ROW(LOOKUP(CONCATENATE($A84,"innerApproximation","0",F$1,F$2),'RawData_Aussois - Results Ausso'!B2:B2386)))</f>
        <v>0.639672</v>
      </c>
      <c r="G84" t="s" s="19">
        <f>INDEX('RawData_Aussois - Results Ausso'!$H2:$H2386,ROW(LOOKUP(CONCATENATE($A84,"innerApproximation","0",$F$1,F$2),'RawData_Aussois - Results Ausso'!B2:B2386)))</f>
        <v>80</v>
      </c>
      <c r="H84" s="66">
        <f>INDEX('RawData_Aussois - Results Ausso'!$M2:$M2386,ROW(LOOKUP(CONCATENATE($A84,"innerApproximation","0",$F$1,H$2),'RawData_Aussois - Results Ausso'!B2:B2386)))</f>
        <v>0.324892</v>
      </c>
      <c r="I84" t="s" s="67">
        <f>INDEX('RawData_Aussois - Results Ausso'!$H2:$H2386,ROW(LOOKUP(CONCATENATE($A84,"innerApproximation","0",$F$1,H$2),'RawData_Aussois - Results Ausso'!B2:B2386)))</f>
        <v>80</v>
      </c>
      <c r="J84" s="25">
        <f>INDEX('RawData_Aussois - Results Ausso'!$M2:$M2386,ROW(LOOKUP(CONCATENATE($A84,"innerApproximation","0",$F$1,J$2),'RawData_Aussois - Results Ausso'!B2:B2386)))</f>
        <v>0.256394</v>
      </c>
      <c r="K84" t="s" s="19">
        <f>INDEX('RawData_Aussois - Results Ausso'!$H2:$H2386,ROW(LOOKUP(CONCATENATE($A84,"innerApproximation","0",$F$1,J$2),'RawData_Aussois - Results Ausso'!B2:B2386)))</f>
        <v>80</v>
      </c>
      <c r="L84" s="25">
        <f>INDEX('RawData_Aussois - Results Ausso'!$M2:$M2386,ROW(LOOKUP(CONCATENATE($A84,"innerApproximation","0",$L$1,L$2),'RawData_Aussois - Results Ausso'!B2:B2386)))</f>
        <v>0.16556</v>
      </c>
      <c r="M84" t="s" s="19">
        <f>INDEX('RawData_Aussois - Results Ausso'!$H2:$H2386,ROW(LOOKUP(CONCATENATE($A84,"innerApproximation","0",$L$1,L$2),'RawData_Aussois - Results Ausso'!B2:B2386)))</f>
        <v>80</v>
      </c>
      <c r="N84" s="25">
        <f>INDEX('RawData_Aussois - Results Ausso'!$M2:$M2386,ROW(LOOKUP(CONCATENATE($A84,"innerApproximation","0",$L$1,N$2),'RawData_Aussois - Results Ausso'!B2:B2386)))</f>
        <v>0.220303</v>
      </c>
      <c r="O84" t="s" s="19">
        <f>INDEX('RawData_Aussois - Results Ausso'!$H2:$H2386,ROW(LOOKUP(CONCATENATE($A84,"innerApproximation","0",$L$1,N$2),'RawData_Aussois - Results Ausso'!B2:B2386)))</f>
        <v>80</v>
      </c>
      <c r="P84" s="25">
        <f>INDEX('RawData_Aussois - Results Ausso'!$M2:$M2386,ROW(LOOKUP(CONCATENATE($A84,"innerApproximation","0",$L$1,P$2),'RawData_Aussois - Results Ausso'!B2:B2386)))</f>
        <v>0.263927</v>
      </c>
      <c r="Q84" t="s" s="19">
        <f>INDEX('RawData_Aussois - Results Ausso'!$H2:$H2386,ROW(LOOKUP(CONCATENATE($A84,"innerApproximation","0",$L$1,P$2),'RawData_Aussois - Results Ausso'!B2:B2386)))</f>
        <v>80</v>
      </c>
      <c r="R84" s="25">
        <f>INDEX('RawData_Aussois - Results Ausso'!$M2:$M2386,ROW(LOOKUP(CONCATENATE($A84,"innerApproximation","0",$R$1,R$2),'RawData_Aussois - Results Ausso'!B2:B2386)))</f>
        <v>0.231434</v>
      </c>
      <c r="S84" t="s" s="19">
        <f>INDEX('RawData_Aussois - Results Ausso'!$H2:$H2386,ROW(LOOKUP(CONCATENATE($A84,"innerApproximation","0",$R$1,R$2),'RawData_Aussois - Results Ausso'!B2:B2386)))</f>
        <v>80</v>
      </c>
      <c r="T84" s="25">
        <f>INDEX('RawData_Aussois - Results Ausso'!$M2:$M2386,ROW(LOOKUP(CONCATENATE($A84,"innerApproximation","0",$R$1,T$2),'RawData_Aussois - Results Ausso'!B2:B2386)))</f>
        <v>0.189472</v>
      </c>
      <c r="U84" t="s" s="19">
        <f>INDEX('RawData_Aussois - Results Ausso'!$H2:$H2386,ROW(LOOKUP(CONCATENATE($A84,"innerApproximation","0",$T$1,T$2),'RawData_Aussois - Results Ausso'!B2:B2386)))</f>
        <v>80</v>
      </c>
      <c r="V84" s="25">
        <f>INDEX('RawData_Aussois - Results Ausso'!$M2:$M2386,ROW(LOOKUP(CONCATENATE($A84,"innerApproximation","0",$R$1,V$2),'RawData_Aussois - Results Ausso'!B2:B2386)))</f>
        <v>0.264573</v>
      </c>
      <c r="W84" t="s" s="19">
        <f>INDEX('RawData_Aussois - Results Ausso'!$H2:$H2386,ROW(LOOKUP(CONCATENATE($A84,"innerApproximation","0",$V$1,V$2),'RawData_Aussois - Results Ausso'!B2:B2386)))</f>
        <v>80</v>
      </c>
      <c r="X84" s="25">
        <f>INDEX('RawData_Aussois - Results Ausso'!M2:M2386,ROW(LOOKUP(CONCATENATE($A84,X$1,"0--"),'RawData_Aussois - Results Ausso'!B2:B2386)))</f>
        <v>1835.28</v>
      </c>
      <c r="Y84" t="s" s="19">
        <f>INDEX('RawData_Aussois - Results Ausso'!H2:H2386,ROW(LOOKUP(CONCATENATE($A84,X$1,"0--"),'RawData_Aussois - Results Ausso'!B2:B2386)))</f>
        <v>63</v>
      </c>
      <c r="Z84" s="25">
        <f>1-(X84-D84)/D84</f>
        <v>-7819.350948220750</v>
      </c>
      <c r="AA84" s="25">
        <f>INDEX('RawData_Aussois - Results Ausso'!M2:M2386,ROW(LOOKUP(CONCATENATE($A84,AA$1,"0--"),'RawData_Aussois - Results Ausso'!B2:B2386)))</f>
        <v>7.69551</v>
      </c>
      <c r="AB84" t="s" s="19">
        <f>INDEX('RawData_Aussois - Results Ausso'!H2:H2386,ROW(LOOKUP(CONCATENATE($A84,AA$1,"0--"),'RawData_Aussois - Results Ausso'!B2:B2386)))</f>
        <v>80</v>
      </c>
      <c r="AC84" s="25">
        <f>INDEX('RawData_Aussois - Results Ausso'!M2:M2386,ROW(LOOKUP(CONCATENATE($A84,AC$1,"0--"),'RawData_Aussois - Results Ausso'!B2:B2386)))</f>
        <v>1800.08</v>
      </c>
      <c r="AD84" t="s" s="19">
        <f>INDEX('RawData_Aussois - Results Ausso'!H2:H2386,ROW(LOOKUP(CONCATENATE($A84,AC$1,"0--"),'RawData_Aussois - Results Ausso'!B2:B2386)))</f>
        <v>63</v>
      </c>
      <c r="AE84" s="25">
        <v>1800</v>
      </c>
      <c r="AF84" t="s" s="68">
        <v>63</v>
      </c>
      <c r="AG84" t="s" s="69">
        <f>LOOKUP("NO_NASH_EQ_FOUND",E84:W84)</f>
        <v>80</v>
      </c>
      <c r="AH84" t="s" s="70">
        <f>CONCATENATE(INDEX(D$1:V$1,MATCH(AI84,D84:V84)),INDEX(D$2:V$2,MATCH(AI84,D84:V84)))</f>
        <v>3577</v>
      </c>
      <c r="AI84" s="71">
        <f>MIN(F84:V84,D84)</f>
        <v>0.16556</v>
      </c>
      <c r="AJ84" s="72">
        <f>AI84/MAX(F84:V84,D84)</f>
        <v>0.258820145324479</v>
      </c>
    </row>
    <row r="85" ht="20.05" customHeight="1">
      <c r="A85" s="64">
        <v>83</v>
      </c>
      <c r="B85" s="65">
        <f>INDEX('RawData_Aussois - Results Ausso'!D2:D2386,ROW(LOOKUP(CONCATENATE($A85,D$1,"1--"),'RawData_Aussois - Results Ausso'!B2:B2386)))</f>
        <v>4</v>
      </c>
      <c r="C85" t="s" s="19">
        <f>INDEX('RawData_Aussois - Results Ausso'!E2:E2386,ROW(LOOKUP(CONCATENATE($A85,D$1,"1--"),'RawData_Aussois - Results Ausso'!B2:B2386)))</f>
        <v>1496</v>
      </c>
      <c r="D85" s="25">
        <f>INDEX('RawData_Aussois - Results Ausso'!M2:M2386,ROW(LOOKUP(CONCATENATE($A85,D$1,"0--"),'RawData_Aussois - Results Ausso'!B2:B2386)))</f>
        <v>1812.11</v>
      </c>
      <c r="E85" t="s" s="19">
        <f>INDEX('RawData_Aussois - Results Ausso'!H2:H2386,ROW(LOOKUP(CONCATENATE($A85,D$1,"0--"),'RawData_Aussois - Results Ausso'!B2:B2386)))</f>
        <v>63</v>
      </c>
      <c r="F85" s="25">
        <f>INDEX('RawData_Aussois - Results Ausso'!M2:M2386,ROW(LOOKUP(CONCATENATE($A85,"innerApproximation","0",F$1,F$2),'RawData_Aussois - Results Ausso'!B2:B2386)))</f>
        <v>1.49819</v>
      </c>
      <c r="G85" t="s" s="19">
        <f>INDEX('RawData_Aussois - Results Ausso'!$H2:$H2386,ROW(LOOKUP(CONCATENATE($A85,"innerApproximation","0",$F$1,F$2),'RawData_Aussois - Results Ausso'!B2:B2386)))</f>
        <v>80</v>
      </c>
      <c r="H85" s="66">
        <f>INDEX('RawData_Aussois - Results Ausso'!$M2:$M2386,ROW(LOOKUP(CONCATENATE($A85,"innerApproximation","0",$F$1,H$2),'RawData_Aussois - Results Ausso'!B2:B2386)))</f>
        <v>1.35873</v>
      </c>
      <c r="I85" t="s" s="67">
        <f>INDEX('RawData_Aussois - Results Ausso'!$H2:$H2386,ROW(LOOKUP(CONCATENATE($A85,"innerApproximation","0",$F$1,H$2),'RawData_Aussois - Results Ausso'!B2:B2386)))</f>
        <v>80</v>
      </c>
      <c r="J85" s="25">
        <f>INDEX('RawData_Aussois - Results Ausso'!$M2:$M2386,ROW(LOOKUP(CONCATENATE($A85,"innerApproximation","0",$F$1,J$2),'RawData_Aussois - Results Ausso'!B2:B2386)))</f>
        <v>1800.08</v>
      </c>
      <c r="K85" t="s" s="19">
        <f>INDEX('RawData_Aussois - Results Ausso'!$H2:$H2386,ROW(LOOKUP(CONCATENATE($A85,"innerApproximation","0",$F$1,J$2),'RawData_Aussois - Results Ausso'!B2:B2386)))</f>
        <v>63</v>
      </c>
      <c r="L85" s="25">
        <f>INDEX('RawData_Aussois - Results Ausso'!$M2:$M2386,ROW(LOOKUP(CONCATENATE($A85,"innerApproximation","0",$L$1,L$2),'RawData_Aussois - Results Ausso'!B2:B2386)))</f>
        <v>8.7316</v>
      </c>
      <c r="M85" t="s" s="19">
        <f>INDEX('RawData_Aussois - Results Ausso'!$H2:$H2386,ROW(LOOKUP(CONCATENATE($A85,"innerApproximation","0",$L$1,L$2),'RawData_Aussois - Results Ausso'!B2:B2386)))</f>
        <v>80</v>
      </c>
      <c r="N85" s="25">
        <f>INDEX('RawData_Aussois - Results Ausso'!$M2:$M2386,ROW(LOOKUP(CONCATENATE($A85,"innerApproximation","0",$L$1,N$2),'RawData_Aussois - Results Ausso'!B2:B2386)))</f>
        <v>51.2772</v>
      </c>
      <c r="O85" t="s" s="19">
        <f>INDEX('RawData_Aussois - Results Ausso'!$H2:$H2386,ROW(LOOKUP(CONCATENATE($A85,"innerApproximation","0",$L$1,N$2),'RawData_Aussois - Results Ausso'!B2:B2386)))</f>
        <v>80</v>
      </c>
      <c r="P85" s="25">
        <f>INDEX('RawData_Aussois - Results Ausso'!$M2:$M2386,ROW(LOOKUP(CONCATENATE($A85,"innerApproximation","0",$L$1,P$2),'RawData_Aussois - Results Ausso'!B2:B2386)))</f>
        <v>1800.08</v>
      </c>
      <c r="Q85" t="s" s="19">
        <f>INDEX('RawData_Aussois - Results Ausso'!$H2:$H2386,ROW(LOOKUP(CONCATENATE($A85,"innerApproximation","0",$L$1,P$2),'RawData_Aussois - Results Ausso'!B2:B2386)))</f>
        <v>63</v>
      </c>
      <c r="R85" s="25">
        <f>INDEX('RawData_Aussois - Results Ausso'!$M2:$M2386,ROW(LOOKUP(CONCATENATE($A85,"innerApproximation","0",$R$1,R$2),'RawData_Aussois - Results Ausso'!B2:B2386)))</f>
        <v>8.738189999999999</v>
      </c>
      <c r="S85" t="s" s="19">
        <f>INDEX('RawData_Aussois - Results Ausso'!$H2:$H2386,ROW(LOOKUP(CONCATENATE($A85,"innerApproximation","0",$R$1,R$2),'RawData_Aussois - Results Ausso'!B2:B2386)))</f>
        <v>80</v>
      </c>
      <c r="T85" s="25">
        <f>INDEX('RawData_Aussois - Results Ausso'!$M2:$M2386,ROW(LOOKUP(CONCATENATE($A85,"innerApproximation","0",$R$1,T$2),'RawData_Aussois - Results Ausso'!B2:B2386)))</f>
        <v>76.26260000000001</v>
      </c>
      <c r="U85" t="s" s="19">
        <f>INDEX('RawData_Aussois - Results Ausso'!$H2:$H2386,ROW(LOOKUP(CONCATENATE($A85,"innerApproximation","0",$T$1,T$2),'RawData_Aussois - Results Ausso'!B2:B2386)))</f>
        <v>80</v>
      </c>
      <c r="V85" s="25">
        <f>INDEX('RawData_Aussois - Results Ausso'!$M2:$M2386,ROW(LOOKUP(CONCATENATE($A85,"innerApproximation","0",$R$1,V$2),'RawData_Aussois - Results Ausso'!B2:B2386)))</f>
        <v>1209.76</v>
      </c>
      <c r="W85" t="s" s="19">
        <f>INDEX('RawData_Aussois - Results Ausso'!$H2:$H2386,ROW(LOOKUP(CONCATENATE($A85,"innerApproximation","0",$V$1,V$2),'RawData_Aussois - Results Ausso'!B2:B2386)))</f>
        <v>80</v>
      </c>
      <c r="X85" s="25">
        <f>INDEX('RawData_Aussois - Results Ausso'!M2:M2386,ROW(LOOKUP(CONCATENATE($A85,X$1,"0--"),'RawData_Aussois - Results Ausso'!B2:B2386)))</f>
        <v>0.499978</v>
      </c>
      <c r="Y85" t="s" s="19">
        <f>INDEX('RawData_Aussois - Results Ausso'!H2:H2386,ROW(LOOKUP(CONCATENATE($A85,X$1,"0--"),'RawData_Aussois - Results Ausso'!B2:B2386)))</f>
        <v>80</v>
      </c>
      <c r="Z85" s="25">
        <f>1-(X85-D85)/D85</f>
        <v>1.9997240907009</v>
      </c>
      <c r="AA85" s="25">
        <f>INDEX('RawData_Aussois - Results Ausso'!M2:M2386,ROW(LOOKUP(CONCATENATE($A85,AA$1,"0--"),'RawData_Aussois - Results Ausso'!B2:B2386)))</f>
        <v>0.268508</v>
      </c>
      <c r="AB85" t="s" s="19">
        <f>INDEX('RawData_Aussois - Results Ausso'!H2:H2386,ROW(LOOKUP(CONCATENATE($A85,AA$1,"0--"),'RawData_Aussois - Results Ausso'!B2:B2386)))</f>
        <v>80</v>
      </c>
      <c r="AC85" s="25">
        <f>INDEX('RawData_Aussois - Results Ausso'!M2:M2386,ROW(LOOKUP(CONCATENATE($A85,AC$1,"0--"),'RawData_Aussois - Results Ausso'!B2:B2386)))</f>
        <v>0.720656</v>
      </c>
      <c r="AD85" t="s" s="19">
        <f>INDEX('RawData_Aussois - Results Ausso'!H2:H2386,ROW(LOOKUP(CONCATENATE($A85,AC$1,"0--"),'RawData_Aussois - Results Ausso'!B2:B2386)))</f>
        <v>80</v>
      </c>
      <c r="AE85" s="25">
        <v>1800</v>
      </c>
      <c r="AF85" t="s" s="68">
        <v>63</v>
      </c>
      <c r="AG85" t="s" s="69">
        <f>LOOKUP("NO_NASH_EQ_FOUND",E85:W85)</f>
        <v>80</v>
      </c>
      <c r="AH85" t="s" s="70">
        <f>CONCATENATE(INDEX(D$1:V$1,MATCH(AI85,D85:V85)),INDEX(D$2:V$2,MATCH(AI85,D85:V85)))</f>
        <v>3581</v>
      </c>
      <c r="AI85" s="71">
        <f>MIN(F85:V85,D85)</f>
        <v>1.35873</v>
      </c>
      <c r="AJ85" s="72">
        <f>AI85/MAX(F85:V85,D85)</f>
        <v>0.000749805475385048</v>
      </c>
    </row>
    <row r="86" ht="20.05" customHeight="1">
      <c r="A86" s="64">
        <v>84</v>
      </c>
      <c r="B86" s="65">
        <f>INDEX('RawData_Aussois - Results Ausso'!D2:D2386,ROW(LOOKUP(CONCATENATE($A86,D$1,"1--"),'RawData_Aussois - Results Ausso'!B2:B2386)))</f>
        <v>4</v>
      </c>
      <c r="C86" t="s" s="19">
        <f>INDEX('RawData_Aussois - Results Ausso'!E2:E2386,ROW(LOOKUP(CONCATENATE($A86,D$1,"1--"),'RawData_Aussois - Results Ausso'!B2:B2386)))</f>
        <v>1514</v>
      </c>
      <c r="D86" s="25">
        <f>INDEX('RawData_Aussois - Results Ausso'!M2:M2386,ROW(LOOKUP(CONCATENATE($A86,D$1,"0--"),'RawData_Aussois - Results Ausso'!B2:B2386)))</f>
        <v>0.259746</v>
      </c>
      <c r="E86" t="s" s="19">
        <f>INDEX('RawData_Aussois - Results Ausso'!H2:H2386,ROW(LOOKUP(CONCATENATE($A86,D$1,"0--"),'RawData_Aussois - Results Ausso'!B2:B2386)))</f>
        <v>33</v>
      </c>
      <c r="F86" s="25">
        <f>INDEX('RawData_Aussois - Results Ausso'!M2:M2386,ROW(LOOKUP(CONCATENATE($A86,"innerApproximation","0",F$1,F$2),'RawData_Aussois - Results Ausso'!B2:B2386)))</f>
        <v>1.89144</v>
      </c>
      <c r="G86" t="s" s="19">
        <f>INDEX('RawData_Aussois - Results Ausso'!$H2:$H2386,ROW(LOOKUP(CONCATENATE($A86,"innerApproximation","0",$F$1,F$2),'RawData_Aussois - Results Ausso'!B2:B2386)))</f>
        <v>33</v>
      </c>
      <c r="H86" s="66">
        <f>INDEX('RawData_Aussois - Results Ausso'!$M2:$M2386,ROW(LOOKUP(CONCATENATE($A86,"innerApproximation","0",$F$1,H$2),'RawData_Aussois - Results Ausso'!B2:B2386)))</f>
        <v>0.793009</v>
      </c>
      <c r="I86" t="s" s="67">
        <f>INDEX('RawData_Aussois - Results Ausso'!$H2:$H2386,ROW(LOOKUP(CONCATENATE($A86,"innerApproximation","0",$F$1,H$2),'RawData_Aussois - Results Ausso'!B2:B2386)))</f>
        <v>33</v>
      </c>
      <c r="J86" s="25">
        <f>INDEX('RawData_Aussois - Results Ausso'!$M2:$M2386,ROW(LOOKUP(CONCATENATE($A86,"innerApproximation","0",$F$1,J$2),'RawData_Aussois - Results Ausso'!B2:B2386)))</f>
        <v>0.660878</v>
      </c>
      <c r="K86" t="s" s="19">
        <f>INDEX('RawData_Aussois - Results Ausso'!$H2:$H2386,ROW(LOOKUP(CONCATENATE($A86,"innerApproximation","0",$F$1,J$2),'RawData_Aussois - Results Ausso'!B2:B2386)))</f>
        <v>33</v>
      </c>
      <c r="L86" s="25">
        <f>INDEX('RawData_Aussois - Results Ausso'!$M2:$M2386,ROW(LOOKUP(CONCATENATE($A86,"innerApproximation","0",$L$1,L$2),'RawData_Aussois - Results Ausso'!B2:B2386)))</f>
        <v>1.90472</v>
      </c>
      <c r="M86" t="s" s="19">
        <f>INDEX('RawData_Aussois - Results Ausso'!$H2:$H2386,ROW(LOOKUP(CONCATENATE($A86,"innerApproximation","0",$L$1,L$2),'RawData_Aussois - Results Ausso'!B2:B2386)))</f>
        <v>33</v>
      </c>
      <c r="N86" s="25">
        <f>INDEX('RawData_Aussois - Results Ausso'!$M2:$M2386,ROW(LOOKUP(CONCATENATE($A86,"innerApproximation","0",$L$1,N$2),'RawData_Aussois - Results Ausso'!B2:B2386)))</f>
        <v>0.796003</v>
      </c>
      <c r="O86" t="s" s="19">
        <f>INDEX('RawData_Aussois - Results Ausso'!$H2:$H2386,ROW(LOOKUP(CONCATENATE($A86,"innerApproximation","0",$L$1,N$2),'RawData_Aussois - Results Ausso'!B2:B2386)))</f>
        <v>33</v>
      </c>
      <c r="P86" s="25">
        <f>INDEX('RawData_Aussois - Results Ausso'!$M2:$M2386,ROW(LOOKUP(CONCATENATE($A86,"innerApproximation","0",$L$1,P$2),'RawData_Aussois - Results Ausso'!B2:B2386)))</f>
        <v>0.6589970000000001</v>
      </c>
      <c r="Q86" t="s" s="19">
        <f>INDEX('RawData_Aussois - Results Ausso'!$H2:$H2386,ROW(LOOKUP(CONCATENATE($A86,"innerApproximation","0",$L$1,P$2),'RawData_Aussois - Results Ausso'!B2:B2386)))</f>
        <v>33</v>
      </c>
      <c r="R86" s="25">
        <f>INDEX('RawData_Aussois - Results Ausso'!$M2:$M2386,ROW(LOOKUP(CONCATENATE($A86,"innerApproximation","0",$R$1,R$2),'RawData_Aussois - Results Ausso'!B2:B2386)))</f>
        <v>1.90511</v>
      </c>
      <c r="S86" t="s" s="19">
        <f>INDEX('RawData_Aussois - Results Ausso'!$H2:$H2386,ROW(LOOKUP(CONCATENATE($A86,"innerApproximation","0",$R$1,R$2),'RawData_Aussois - Results Ausso'!B2:B2386)))</f>
        <v>33</v>
      </c>
      <c r="T86" s="25">
        <f>INDEX('RawData_Aussois - Results Ausso'!$M2:$M2386,ROW(LOOKUP(CONCATENATE($A86,"innerApproximation","0",$R$1,T$2),'RawData_Aussois - Results Ausso'!B2:B2386)))</f>
        <v>0.790135</v>
      </c>
      <c r="U86" t="s" s="19">
        <f>INDEX('RawData_Aussois - Results Ausso'!$H2:$H2386,ROW(LOOKUP(CONCATENATE($A86,"innerApproximation","0",$T$1,T$2),'RawData_Aussois - Results Ausso'!B2:B2386)))</f>
        <v>33</v>
      </c>
      <c r="V86" s="25">
        <f>INDEX('RawData_Aussois - Results Ausso'!$M2:$M2386,ROW(LOOKUP(CONCATENATE($A86,"innerApproximation","0",$R$1,V$2),'RawData_Aussois - Results Ausso'!B2:B2386)))</f>
        <v>0.661901</v>
      </c>
      <c r="W86" t="s" s="19">
        <f>INDEX('RawData_Aussois - Results Ausso'!$H2:$H2386,ROW(LOOKUP(CONCATENATE($A86,"innerApproximation","0",$V$1,V$2),'RawData_Aussois - Results Ausso'!B2:B2386)))</f>
        <v>33</v>
      </c>
      <c r="X86" s="25">
        <f>INDEX('RawData_Aussois - Results Ausso'!M2:M2386,ROW(LOOKUP(CONCATENATE($A86,X$1,"0--"),'RawData_Aussois - Results Ausso'!B2:B2386)))</f>
        <v>1814.01</v>
      </c>
      <c r="Y86" t="s" s="19">
        <f>INDEX('RawData_Aussois - Results Ausso'!H2:H2386,ROW(LOOKUP(CONCATENATE($A86,X$1,"0--"),'RawData_Aussois - Results Ausso'!B2:B2386)))</f>
        <v>63</v>
      </c>
      <c r="Z86" s="25">
        <f>1-(X86-D86)/D86</f>
        <v>-6981.7841583701</v>
      </c>
      <c r="AA86" s="25">
        <f>INDEX('RawData_Aussois - Results Ausso'!M2:M2386,ROW(LOOKUP(CONCATENATE($A86,AA$1,"0--"),'RawData_Aussois - Results Ausso'!B2:B2386)))</f>
        <v>1800.24</v>
      </c>
      <c r="AB86" t="s" s="19">
        <f>INDEX('RawData_Aussois - Results Ausso'!H2:H2386,ROW(LOOKUP(CONCATENATE($A86,AA$1,"0--"),'RawData_Aussois - Results Ausso'!B2:B2386)))</f>
        <v>63</v>
      </c>
      <c r="AC86" s="25">
        <f>INDEX('RawData_Aussois - Results Ausso'!M2:M2386,ROW(LOOKUP(CONCATENATE($A86,AC$1,"0--"),'RawData_Aussois - Results Ausso'!B2:B2386)))</f>
        <v>1812.3</v>
      </c>
      <c r="AD86" t="s" s="19">
        <f>INDEX('RawData_Aussois - Results Ausso'!H2:H2386,ROW(LOOKUP(CONCATENATE($A86,AC$1,"0--"),'RawData_Aussois - Results Ausso'!B2:B2386)))</f>
        <v>63</v>
      </c>
      <c r="AE86" s="25">
        <v>1800</v>
      </c>
      <c r="AF86" t="s" s="68">
        <v>63</v>
      </c>
      <c r="AG86" t="s" s="69">
        <f>LOOKUP("NO_NASH_EQ_FOUND",E86:W86)</f>
        <v>33</v>
      </c>
      <c r="AH86" t="s" s="70">
        <f>CONCATENATE(INDEX(D$1:V$1,MATCH(AI86,D86:V86)),INDEX(D$2:V$2,MATCH(AI86,D86:V86)))</f>
        <v>3574</v>
      </c>
      <c r="AI86" s="71">
        <f>MIN(F86:V86,D86)</f>
        <v>0.259746</v>
      </c>
      <c r="AJ86" s="72">
        <f>AI86/MAX(F86:V86,D86)</f>
        <v>0.136341733548194</v>
      </c>
    </row>
    <row r="87" ht="20.05" customHeight="1">
      <c r="A87" s="64">
        <v>85</v>
      </c>
      <c r="B87" s="65">
        <f>INDEX('RawData_Aussois - Results Ausso'!D2:D2386,ROW(LOOKUP(CONCATENATE($A87,D$1,"1--"),'RawData_Aussois - Results Ausso'!B2:B2386)))</f>
        <v>4</v>
      </c>
      <c r="C87" t="s" s="19">
        <f>INDEX('RawData_Aussois - Results Ausso'!E2:E2386,ROW(LOOKUP(CONCATENATE($A87,D$1,"1--"),'RawData_Aussois - Results Ausso'!B2:B2386)))</f>
        <v>1373</v>
      </c>
      <c r="D87" s="25">
        <f>INDEX('RawData_Aussois - Results Ausso'!M2:M2386,ROW(LOOKUP(CONCATENATE($A87,D$1,"0--"),'RawData_Aussois - Results Ausso'!B2:B2386)))</f>
        <v>0.0654465</v>
      </c>
      <c r="E87" t="s" s="19">
        <f>INDEX('RawData_Aussois - Results Ausso'!H2:H2386,ROW(LOOKUP(CONCATENATE($A87,D$1,"0--"),'RawData_Aussois - Results Ausso'!B2:B2386)))</f>
        <v>33</v>
      </c>
      <c r="F87" s="25">
        <f>INDEX('RawData_Aussois - Results Ausso'!M2:M2386,ROW(LOOKUP(CONCATENATE($A87,"innerApproximation","0",F$1,F$2),'RawData_Aussois - Results Ausso'!B2:B2386)))</f>
        <v>0.123245</v>
      </c>
      <c r="G87" t="s" s="19">
        <f>INDEX('RawData_Aussois - Results Ausso'!$H2:$H2386,ROW(LOOKUP(CONCATENATE($A87,"innerApproximation","0",$F$1,F$2),'RawData_Aussois - Results Ausso'!B2:B2386)))</f>
        <v>33</v>
      </c>
      <c r="H87" s="66">
        <f>INDEX('RawData_Aussois - Results Ausso'!$M2:$M2386,ROW(LOOKUP(CONCATENATE($A87,"innerApproximation","0",$F$1,H$2),'RawData_Aussois - Results Ausso'!B2:B2386)))</f>
        <v>0.0771647</v>
      </c>
      <c r="I87" t="s" s="67">
        <f>INDEX('RawData_Aussois - Results Ausso'!$H2:$H2386,ROW(LOOKUP(CONCATENATE($A87,"innerApproximation","0",$F$1,H$2),'RawData_Aussois - Results Ausso'!B2:B2386)))</f>
        <v>33</v>
      </c>
      <c r="J87" s="25">
        <f>INDEX('RawData_Aussois - Results Ausso'!$M2:$M2386,ROW(LOOKUP(CONCATENATE($A87,"innerApproximation","0",$F$1,J$2),'RawData_Aussois - Results Ausso'!B2:B2386)))</f>
        <v>0.077776</v>
      </c>
      <c r="K87" t="s" s="19">
        <f>INDEX('RawData_Aussois - Results Ausso'!$H2:$H2386,ROW(LOOKUP(CONCATENATE($A87,"innerApproximation","0",$F$1,J$2),'RawData_Aussois - Results Ausso'!B2:B2386)))</f>
        <v>33</v>
      </c>
      <c r="L87" s="25">
        <f>INDEX('RawData_Aussois - Results Ausso'!$M2:$M2386,ROW(LOOKUP(CONCATENATE($A87,"innerApproximation","0",$L$1,L$2),'RawData_Aussois - Results Ausso'!B2:B2386)))</f>
        <v>0.123764</v>
      </c>
      <c r="M87" t="s" s="19">
        <f>INDEX('RawData_Aussois - Results Ausso'!$H2:$H2386,ROW(LOOKUP(CONCATENATE($A87,"innerApproximation","0",$L$1,L$2),'RawData_Aussois - Results Ausso'!B2:B2386)))</f>
        <v>33</v>
      </c>
      <c r="N87" s="25">
        <f>INDEX('RawData_Aussois - Results Ausso'!$M2:$M2386,ROW(LOOKUP(CONCATENATE($A87,"innerApproximation","0",$L$1,N$2),'RawData_Aussois - Results Ausso'!B2:B2386)))</f>
        <v>0.07701909999999999</v>
      </c>
      <c r="O87" t="s" s="19">
        <f>INDEX('RawData_Aussois - Results Ausso'!$H2:$H2386,ROW(LOOKUP(CONCATENATE($A87,"innerApproximation","0",$L$1,N$2),'RawData_Aussois - Results Ausso'!B2:B2386)))</f>
        <v>33</v>
      </c>
      <c r="P87" s="25">
        <f>INDEX('RawData_Aussois - Results Ausso'!$M2:$M2386,ROW(LOOKUP(CONCATENATE($A87,"innerApproximation","0",$L$1,P$2),'RawData_Aussois - Results Ausso'!B2:B2386)))</f>
        <v>0.0771934</v>
      </c>
      <c r="Q87" t="s" s="19">
        <f>INDEX('RawData_Aussois - Results Ausso'!$H2:$H2386,ROW(LOOKUP(CONCATENATE($A87,"innerApproximation","0",$L$1,P$2),'RawData_Aussois - Results Ausso'!B2:B2386)))</f>
        <v>33</v>
      </c>
      <c r="R87" s="25">
        <f>INDEX('RawData_Aussois - Results Ausso'!$M2:$M2386,ROW(LOOKUP(CONCATENATE($A87,"innerApproximation","0",$R$1,R$2),'RawData_Aussois - Results Ausso'!B2:B2386)))</f>
        <v>0.124142</v>
      </c>
      <c r="S87" t="s" s="19">
        <f>INDEX('RawData_Aussois - Results Ausso'!$H2:$H2386,ROW(LOOKUP(CONCATENATE($A87,"innerApproximation","0",$R$1,R$2),'RawData_Aussois - Results Ausso'!B2:B2386)))</f>
        <v>33</v>
      </c>
      <c r="T87" s="25">
        <f>INDEX('RawData_Aussois - Results Ausso'!$M2:$M2386,ROW(LOOKUP(CONCATENATE($A87,"innerApproximation","0",$R$1,T$2),'RawData_Aussois - Results Ausso'!B2:B2386)))</f>
        <v>0.0771067</v>
      </c>
      <c r="U87" t="s" s="19">
        <f>INDEX('RawData_Aussois - Results Ausso'!$H2:$H2386,ROW(LOOKUP(CONCATENATE($A87,"innerApproximation","0",$T$1,T$2),'RawData_Aussois - Results Ausso'!B2:B2386)))</f>
        <v>33</v>
      </c>
      <c r="V87" s="25">
        <f>INDEX('RawData_Aussois - Results Ausso'!$M2:$M2386,ROW(LOOKUP(CONCATENATE($A87,"innerApproximation","0",$R$1,V$2),'RawData_Aussois - Results Ausso'!B2:B2386)))</f>
        <v>0.0772405</v>
      </c>
      <c r="W87" t="s" s="19">
        <f>INDEX('RawData_Aussois - Results Ausso'!$H2:$H2386,ROW(LOOKUP(CONCATENATE($A87,"innerApproximation","0",$V$1,V$2),'RawData_Aussois - Results Ausso'!B2:B2386)))</f>
        <v>33</v>
      </c>
      <c r="X87" s="25">
        <f>INDEX('RawData_Aussois - Results Ausso'!M2:M2386,ROW(LOOKUP(CONCATENATE($A87,X$1,"0--"),'RawData_Aussois - Results Ausso'!B2:B2386)))</f>
        <v>0.997414</v>
      </c>
      <c r="Y87" t="s" s="19">
        <f>INDEX('RawData_Aussois - Results Ausso'!H2:H2386,ROW(LOOKUP(CONCATENATE($A87,X$1,"0--"),'RawData_Aussois - Results Ausso'!B2:B2386)))</f>
        <v>33</v>
      </c>
      <c r="Z87" s="25">
        <f>1-(X87-D87)/D87</f>
        <v>-13.2401427119861</v>
      </c>
      <c r="AA87" s="25">
        <f>INDEX('RawData_Aussois - Results Ausso'!M2:M2386,ROW(LOOKUP(CONCATENATE($A87,AA$1,"0--"),'RawData_Aussois - Results Ausso'!B2:B2386)))</f>
        <v>0.882651</v>
      </c>
      <c r="AB87" t="s" s="19">
        <f>INDEX('RawData_Aussois - Results Ausso'!H2:H2386,ROW(LOOKUP(CONCATENATE($A87,AA$1,"0--"),'RawData_Aussois - Results Ausso'!B2:B2386)))</f>
        <v>33</v>
      </c>
      <c r="AC87" s="25">
        <f>INDEX('RawData_Aussois - Results Ausso'!M2:M2386,ROW(LOOKUP(CONCATENATE($A87,AC$1,"0--"),'RawData_Aussois - Results Ausso'!B2:B2386)))</f>
        <v>0.730968</v>
      </c>
      <c r="AD87" t="s" s="19">
        <f>INDEX('RawData_Aussois - Results Ausso'!H2:H2386,ROW(LOOKUP(CONCATENATE($A87,AC$1,"0--"),'RawData_Aussois - Results Ausso'!B2:B2386)))</f>
        <v>33</v>
      </c>
      <c r="AE87" s="25">
        <v>62.8047320842743</v>
      </c>
      <c r="AF87" t="s" s="68">
        <v>33</v>
      </c>
      <c r="AG87" t="s" s="69">
        <f>LOOKUP("NO_NASH_EQ_FOUND",E87:W87)</f>
        <v>33</v>
      </c>
      <c r="AH87" t="s" s="70">
        <f>CONCATENATE(INDEX(D$1:V$1,MATCH(AI87,D87:V87)),INDEX(D$2:V$2,MATCH(AI87,D87:V87)))</f>
        <v>3574</v>
      </c>
      <c r="AI87" s="71">
        <f>MIN(F87:V87,D87)</f>
        <v>0.0654465</v>
      </c>
      <c r="AJ87" s="72">
        <f>AI87/MAX(F87:V87,D87)</f>
        <v>0.527190636529136</v>
      </c>
    </row>
    <row r="88" ht="20.05" customHeight="1">
      <c r="A88" s="64">
        <v>86</v>
      </c>
      <c r="B88" s="65">
        <f>INDEX('RawData_Aussois - Results Ausso'!D2:D2386,ROW(LOOKUP(CONCATENATE($A88,D$1,"1--"),'RawData_Aussois - Results Ausso'!B2:B2386)))</f>
        <v>4</v>
      </c>
      <c r="C88" t="s" s="19">
        <f>INDEX('RawData_Aussois - Results Ausso'!E2:E2386,ROW(LOOKUP(CONCATENATE($A88,D$1,"1--"),'RawData_Aussois - Results Ausso'!B2:B2386)))</f>
        <v>1548</v>
      </c>
      <c r="D88" s="25">
        <f>INDEX('RawData_Aussois - Results Ausso'!M2:M2386,ROW(LOOKUP(CONCATENATE($A88,D$1,"0--"),'RawData_Aussois - Results Ausso'!B2:B2386)))</f>
        <v>0.152826</v>
      </c>
      <c r="E88" t="s" s="19">
        <f>INDEX('RawData_Aussois - Results Ausso'!H2:H2386,ROW(LOOKUP(CONCATENATE($A88,D$1,"0--"),'RawData_Aussois - Results Ausso'!B2:B2386)))</f>
        <v>80</v>
      </c>
      <c r="F88" s="25">
        <f>INDEX('RawData_Aussois - Results Ausso'!M2:M2386,ROW(LOOKUP(CONCATENATE($A88,"innerApproximation","0",F$1,F$2),'RawData_Aussois - Results Ausso'!B2:B2386)))</f>
        <v>0.145493</v>
      </c>
      <c r="G88" t="s" s="19">
        <f>INDEX('RawData_Aussois - Results Ausso'!$H2:$H2386,ROW(LOOKUP(CONCATENATE($A88,"innerApproximation","0",$F$1,F$2),'RawData_Aussois - Results Ausso'!B2:B2386)))</f>
        <v>80</v>
      </c>
      <c r="H88" s="66">
        <f>INDEX('RawData_Aussois - Results Ausso'!$M2:$M2386,ROW(LOOKUP(CONCATENATE($A88,"innerApproximation","0",$F$1,H$2),'RawData_Aussois - Results Ausso'!B2:B2386)))</f>
        <v>0.146131</v>
      </c>
      <c r="I88" t="s" s="67">
        <f>INDEX('RawData_Aussois - Results Ausso'!$H2:$H2386,ROW(LOOKUP(CONCATENATE($A88,"innerApproximation","0",$F$1,H$2),'RawData_Aussois - Results Ausso'!B2:B2386)))</f>
        <v>80</v>
      </c>
      <c r="J88" s="25">
        <f>INDEX('RawData_Aussois - Results Ausso'!$M2:$M2386,ROW(LOOKUP(CONCATENATE($A88,"innerApproximation","0",$F$1,J$2),'RawData_Aussois - Results Ausso'!B2:B2386)))</f>
        <v>0.145433</v>
      </c>
      <c r="K88" t="s" s="19">
        <f>INDEX('RawData_Aussois - Results Ausso'!$H2:$H2386,ROW(LOOKUP(CONCATENATE($A88,"innerApproximation","0",$F$1,J$2),'RawData_Aussois - Results Ausso'!B2:B2386)))</f>
        <v>80</v>
      </c>
      <c r="L88" s="25">
        <f>INDEX('RawData_Aussois - Results Ausso'!$M2:$M2386,ROW(LOOKUP(CONCATENATE($A88,"innerApproximation","0",$L$1,L$2),'RawData_Aussois - Results Ausso'!B2:B2386)))</f>
        <v>0.145789</v>
      </c>
      <c r="M88" t="s" s="19">
        <f>INDEX('RawData_Aussois - Results Ausso'!$H2:$H2386,ROW(LOOKUP(CONCATENATE($A88,"innerApproximation","0",$L$1,L$2),'RawData_Aussois - Results Ausso'!B2:B2386)))</f>
        <v>80</v>
      </c>
      <c r="N88" s="25">
        <f>INDEX('RawData_Aussois - Results Ausso'!$M2:$M2386,ROW(LOOKUP(CONCATENATE($A88,"innerApproximation","0",$L$1,N$2),'RawData_Aussois - Results Ausso'!B2:B2386)))</f>
        <v>0.145719</v>
      </c>
      <c r="O88" t="s" s="19">
        <f>INDEX('RawData_Aussois - Results Ausso'!$H2:$H2386,ROW(LOOKUP(CONCATENATE($A88,"innerApproximation","0",$L$1,N$2),'RawData_Aussois - Results Ausso'!B2:B2386)))</f>
        <v>80</v>
      </c>
      <c r="P88" s="25">
        <f>INDEX('RawData_Aussois - Results Ausso'!$M2:$M2386,ROW(LOOKUP(CONCATENATE($A88,"innerApproximation","0",$L$1,P$2),'RawData_Aussois - Results Ausso'!B2:B2386)))</f>
        <v>0.145792</v>
      </c>
      <c r="Q88" t="s" s="19">
        <f>INDEX('RawData_Aussois - Results Ausso'!$H2:$H2386,ROW(LOOKUP(CONCATENATE($A88,"innerApproximation","0",$L$1,P$2),'RawData_Aussois - Results Ausso'!B2:B2386)))</f>
        <v>80</v>
      </c>
      <c r="R88" s="25">
        <f>INDEX('RawData_Aussois - Results Ausso'!$M2:$M2386,ROW(LOOKUP(CONCATENATE($A88,"innerApproximation","0",$R$1,R$2),'RawData_Aussois - Results Ausso'!B2:B2386)))</f>
        <v>0.146108</v>
      </c>
      <c r="S88" t="s" s="19">
        <f>INDEX('RawData_Aussois - Results Ausso'!$H2:$H2386,ROW(LOOKUP(CONCATENATE($A88,"innerApproximation","0",$R$1,R$2),'RawData_Aussois - Results Ausso'!B2:B2386)))</f>
        <v>80</v>
      </c>
      <c r="T88" s="25">
        <f>INDEX('RawData_Aussois - Results Ausso'!$M2:$M2386,ROW(LOOKUP(CONCATENATE($A88,"innerApproximation","0",$R$1,T$2),'RawData_Aussois - Results Ausso'!B2:B2386)))</f>
        <v>0.144558</v>
      </c>
      <c r="U88" t="s" s="19">
        <f>INDEX('RawData_Aussois - Results Ausso'!$H2:$H2386,ROW(LOOKUP(CONCATENATE($A88,"innerApproximation","0",$T$1,T$2),'RawData_Aussois - Results Ausso'!B2:B2386)))</f>
        <v>80</v>
      </c>
      <c r="V88" s="25">
        <f>INDEX('RawData_Aussois - Results Ausso'!$M2:$M2386,ROW(LOOKUP(CONCATENATE($A88,"innerApproximation","0",$R$1,V$2),'RawData_Aussois - Results Ausso'!B2:B2386)))</f>
        <v>0.145638</v>
      </c>
      <c r="W88" t="s" s="19">
        <f>INDEX('RawData_Aussois - Results Ausso'!$H2:$H2386,ROW(LOOKUP(CONCATENATE($A88,"innerApproximation","0",$V$1,V$2),'RawData_Aussois - Results Ausso'!B2:B2386)))</f>
        <v>80</v>
      </c>
      <c r="X88" s="25">
        <f>INDEX('RawData_Aussois - Results Ausso'!M2:M2386,ROW(LOOKUP(CONCATENATE($A88,X$1,"0--"),'RawData_Aussois - Results Ausso'!B2:B2386)))</f>
        <v>7.66859</v>
      </c>
      <c r="Y88" t="s" s="19">
        <f>INDEX('RawData_Aussois - Results Ausso'!H2:H2386,ROW(LOOKUP(CONCATENATE($A88,X$1,"0--"),'RawData_Aussois - Results Ausso'!B2:B2386)))</f>
        <v>80</v>
      </c>
      <c r="Z88" s="25">
        <f>1-(X88-D88)/D88</f>
        <v>-48.1785690916467</v>
      </c>
      <c r="AA88" s="25">
        <f>INDEX('RawData_Aussois - Results Ausso'!M2:M2386,ROW(LOOKUP(CONCATENATE($A88,AA$1,"0--"),'RawData_Aussois - Results Ausso'!B2:B2386)))</f>
        <v>4.80921</v>
      </c>
      <c r="AB88" t="s" s="19">
        <f>INDEX('RawData_Aussois - Results Ausso'!H2:H2386,ROW(LOOKUP(CONCATENATE($A88,AA$1,"0--"),'RawData_Aussois - Results Ausso'!B2:B2386)))</f>
        <v>80</v>
      </c>
      <c r="AC88" s="25">
        <f>INDEX('RawData_Aussois - Results Ausso'!M2:M2386,ROW(LOOKUP(CONCATENATE($A88,AC$1,"0--"),'RawData_Aussois - Results Ausso'!B2:B2386)))</f>
        <v>5.25698</v>
      </c>
      <c r="AD88" t="s" s="19">
        <f>INDEX('RawData_Aussois - Results Ausso'!H2:H2386,ROW(LOOKUP(CONCATENATE($A88,AC$1,"0--"),'RawData_Aussois - Results Ausso'!B2:B2386)))</f>
        <v>80</v>
      </c>
      <c r="AE88" s="25">
        <v>1800</v>
      </c>
      <c r="AF88" t="s" s="68">
        <v>63</v>
      </c>
      <c r="AG88" t="s" s="69">
        <f>LOOKUP("NO_NASH_EQ_FOUND",E88:W88)</f>
        <v>80</v>
      </c>
      <c r="AH88" t="s" s="70">
        <f>CONCATENATE(INDEX(D$1:V$1,MATCH(AI88,D88:V88)),INDEX(D$2:V$2,MATCH(AI88,D88:V88)))</f>
        <v>3582</v>
      </c>
      <c r="AI88" s="71">
        <f>MIN(F88:V88,D88)</f>
        <v>0.144558</v>
      </c>
      <c r="AJ88" s="72">
        <f>AI88/MAX(F88:V88,D88)</f>
        <v>0.945899257979663</v>
      </c>
    </row>
    <row r="89" ht="20.05" customHeight="1">
      <c r="A89" s="64">
        <v>87</v>
      </c>
      <c r="B89" s="65">
        <f>INDEX('RawData_Aussois - Results Ausso'!D2:D2386,ROW(LOOKUP(CONCATENATE($A89,D$1,"1--"),'RawData_Aussois - Results Ausso'!B2:B2386)))</f>
        <v>4</v>
      </c>
      <c r="C89" t="s" s="19">
        <f>INDEX('RawData_Aussois - Results Ausso'!E2:E2386,ROW(LOOKUP(CONCATENATE($A89,D$1,"1--"),'RawData_Aussois - Results Ausso'!B2:B2386)))</f>
        <v>1565</v>
      </c>
      <c r="D89" s="25">
        <f>INDEX('RawData_Aussois - Results Ausso'!M2:M2386,ROW(LOOKUP(CONCATENATE($A89,D$1,"0--"),'RawData_Aussois - Results Ausso'!B2:B2386)))</f>
        <v>0.418315</v>
      </c>
      <c r="E89" t="s" s="19">
        <f>INDEX('RawData_Aussois - Results Ausso'!H2:H2386,ROW(LOOKUP(CONCATENATE($A89,D$1,"0--"),'RawData_Aussois - Results Ausso'!B2:B2386)))</f>
        <v>80</v>
      </c>
      <c r="F89" s="25">
        <f>INDEX('RawData_Aussois - Results Ausso'!M2:M2386,ROW(LOOKUP(CONCATENATE($A89,"innerApproximation","0",F$1,F$2),'RawData_Aussois - Results Ausso'!B2:B2386)))</f>
        <v>34.4436</v>
      </c>
      <c r="G89" t="s" s="19">
        <f>INDEX('RawData_Aussois - Results Ausso'!$H2:$H2386,ROW(LOOKUP(CONCATENATE($A89,"innerApproximation","0",$F$1,F$2),'RawData_Aussois - Results Ausso'!B2:B2386)))</f>
        <v>80</v>
      </c>
      <c r="H89" s="66">
        <f>INDEX('RawData_Aussois - Results Ausso'!$M2:$M2386,ROW(LOOKUP(CONCATENATE($A89,"innerApproximation","0",$F$1,H$2),'RawData_Aussois - Results Ausso'!B2:B2386)))</f>
        <v>34.3092</v>
      </c>
      <c r="I89" t="s" s="67">
        <f>INDEX('RawData_Aussois - Results Ausso'!$H2:$H2386,ROW(LOOKUP(CONCATENATE($A89,"innerApproximation","0",$F$1,H$2),'RawData_Aussois - Results Ausso'!B2:B2386)))</f>
        <v>80</v>
      </c>
      <c r="J89" s="25">
        <f>INDEX('RawData_Aussois - Results Ausso'!$M2:$M2386,ROW(LOOKUP(CONCATENATE($A89,"innerApproximation","0",$F$1,J$2),'RawData_Aussois - Results Ausso'!B2:B2386)))</f>
        <v>0.462829</v>
      </c>
      <c r="K89" t="s" s="19">
        <f>INDEX('RawData_Aussois - Results Ausso'!$H2:$H2386,ROW(LOOKUP(CONCATENATE($A89,"innerApproximation","0",$F$1,J$2),'RawData_Aussois - Results Ausso'!B2:B2386)))</f>
        <v>80</v>
      </c>
      <c r="L89" s="25">
        <f>INDEX('RawData_Aussois - Results Ausso'!$M2:$M2386,ROW(LOOKUP(CONCATENATE($A89,"innerApproximation","0",$L$1,L$2),'RawData_Aussois - Results Ausso'!B2:B2386)))</f>
        <v>0.741317</v>
      </c>
      <c r="M89" t="s" s="19">
        <f>INDEX('RawData_Aussois - Results Ausso'!$H2:$H2386,ROW(LOOKUP(CONCATENATE($A89,"innerApproximation","0",$L$1,L$2),'RawData_Aussois - Results Ausso'!B2:B2386)))</f>
        <v>80</v>
      </c>
      <c r="N89" s="25">
        <f>INDEX('RawData_Aussois - Results Ausso'!$M2:$M2386,ROW(LOOKUP(CONCATENATE($A89,"innerApproximation","0",$L$1,N$2),'RawData_Aussois - Results Ausso'!B2:B2386)))</f>
        <v>0.420044</v>
      </c>
      <c r="O89" t="s" s="19">
        <f>INDEX('RawData_Aussois - Results Ausso'!$H2:$H2386,ROW(LOOKUP(CONCATENATE($A89,"innerApproximation","0",$L$1,N$2),'RawData_Aussois - Results Ausso'!B2:B2386)))</f>
        <v>80</v>
      </c>
      <c r="P89" s="25">
        <f>INDEX('RawData_Aussois - Results Ausso'!$M2:$M2386,ROW(LOOKUP(CONCATENATE($A89,"innerApproximation","0",$L$1,P$2),'RawData_Aussois - Results Ausso'!B2:B2386)))</f>
        <v>0.444728</v>
      </c>
      <c r="Q89" t="s" s="19">
        <f>INDEX('RawData_Aussois - Results Ausso'!$H2:$H2386,ROW(LOOKUP(CONCATENATE($A89,"innerApproximation","0",$L$1,P$2),'RawData_Aussois - Results Ausso'!B2:B2386)))</f>
        <v>80</v>
      </c>
      <c r="R89" s="25">
        <f>INDEX('RawData_Aussois - Results Ausso'!$M2:$M2386,ROW(LOOKUP(CONCATENATE($A89,"innerApproximation","0",$R$1,R$2),'RawData_Aussois - Results Ausso'!B2:B2386)))</f>
        <v>0.58035</v>
      </c>
      <c r="S89" t="s" s="19">
        <f>INDEX('RawData_Aussois - Results Ausso'!$H2:$H2386,ROW(LOOKUP(CONCATENATE($A89,"innerApproximation","0",$R$1,R$2),'RawData_Aussois - Results Ausso'!B2:B2386)))</f>
        <v>80</v>
      </c>
      <c r="T89" s="25">
        <f>INDEX('RawData_Aussois - Results Ausso'!$M2:$M2386,ROW(LOOKUP(CONCATENATE($A89,"innerApproximation","0",$R$1,T$2),'RawData_Aussois - Results Ausso'!B2:B2386)))</f>
        <v>1800.09</v>
      </c>
      <c r="U89" t="s" s="19">
        <f>INDEX('RawData_Aussois - Results Ausso'!$H2:$H2386,ROW(LOOKUP(CONCATENATE($A89,"innerApproximation","0",$T$1,T$2),'RawData_Aussois - Results Ausso'!B2:B2386)))</f>
        <v>63</v>
      </c>
      <c r="V89" s="25">
        <f>INDEX('RawData_Aussois - Results Ausso'!$M2:$M2386,ROW(LOOKUP(CONCATENATE($A89,"innerApproximation","0",$R$1,V$2),'RawData_Aussois - Results Ausso'!B2:B2386)))</f>
        <v>0.493146</v>
      </c>
      <c r="W89" t="s" s="19">
        <f>INDEX('RawData_Aussois - Results Ausso'!$H2:$H2386,ROW(LOOKUP(CONCATENATE($A89,"innerApproximation","0",$V$1,V$2),'RawData_Aussois - Results Ausso'!B2:B2386)))</f>
        <v>80</v>
      </c>
      <c r="X89" s="25">
        <f>INDEX('RawData_Aussois - Results Ausso'!M2:M2386,ROW(LOOKUP(CONCATENATE($A89,X$1,"0--"),'RawData_Aussois - Results Ausso'!B2:B2386)))</f>
        <v>1800.75</v>
      </c>
      <c r="Y89" t="s" s="19">
        <f>INDEX('RawData_Aussois - Results Ausso'!H2:H2386,ROW(LOOKUP(CONCATENATE($A89,X$1,"0--"),'RawData_Aussois - Results Ausso'!B2:B2386)))</f>
        <v>63</v>
      </c>
      <c r="Z89" s="25">
        <f>1-(X89-D89)/D89</f>
        <v>-4302.770328580140</v>
      </c>
      <c r="AA89" s="25">
        <f>INDEX('RawData_Aussois - Results Ausso'!M2:M2386,ROW(LOOKUP(CONCATENATE($A89,AA$1,"0--"),'RawData_Aussois - Results Ausso'!B2:B2386)))</f>
        <v>1800.12</v>
      </c>
      <c r="AB89" t="s" s="19">
        <f>INDEX('RawData_Aussois - Results Ausso'!H2:H2386,ROW(LOOKUP(CONCATENATE($A89,AA$1,"0--"),'RawData_Aussois - Results Ausso'!B2:B2386)))</f>
        <v>63</v>
      </c>
      <c r="AC89" s="25">
        <f>INDEX('RawData_Aussois - Results Ausso'!M2:M2386,ROW(LOOKUP(CONCATENATE($A89,AC$1,"0--"),'RawData_Aussois - Results Ausso'!B2:B2386)))</f>
        <v>1800.11</v>
      </c>
      <c r="AD89" t="s" s="19">
        <f>INDEX('RawData_Aussois - Results Ausso'!H2:H2386,ROW(LOOKUP(CONCATENATE($A89,AC$1,"0--"),'RawData_Aussois - Results Ausso'!B2:B2386)))</f>
        <v>63</v>
      </c>
      <c r="AE89" s="25">
        <v>827.376879692078</v>
      </c>
      <c r="AF89" t="s" s="68">
        <v>80</v>
      </c>
      <c r="AG89" t="s" s="69">
        <f>LOOKUP("NO_NASH_EQ_FOUND",E89:W89)</f>
        <v>80</v>
      </c>
      <c r="AH89" t="s" s="70">
        <f>CONCATENATE(INDEX(D$1:V$1,MATCH(AI89,D89:V89)),INDEX(D$2:V$2,MATCH(AI89,D89:V89)))</f>
        <v>3574</v>
      </c>
      <c r="AI89" s="71">
        <f>MIN(F89:V89,D89)</f>
        <v>0.418315</v>
      </c>
      <c r="AJ89" s="72">
        <f>AI89/MAX(F89:V89,D89)</f>
        <v>0.000232385602942075</v>
      </c>
    </row>
    <row r="90" ht="20.05" customHeight="1">
      <c r="A90" s="64">
        <v>88</v>
      </c>
      <c r="B90" s="65">
        <f>INDEX('RawData_Aussois - Results Ausso'!D2:D2386,ROW(LOOKUP(CONCATENATE($A90,D$1,"1--"),'RawData_Aussois - Results Ausso'!B2:B2386)))</f>
        <v>4</v>
      </c>
      <c r="C90" t="s" s="19">
        <f>INDEX('RawData_Aussois - Results Ausso'!E2:E2386,ROW(LOOKUP(CONCATENATE($A90,D$1,"1--"),'RawData_Aussois - Results Ausso'!B2:B2386)))</f>
        <v>1059</v>
      </c>
      <c r="D90" s="25">
        <f>INDEX('RawData_Aussois - Results Ausso'!M2:M2386,ROW(LOOKUP(CONCATENATE($A90,D$1,"0--"),'RawData_Aussois - Results Ausso'!B2:B2386)))</f>
        <v>0.184177</v>
      </c>
      <c r="E90" t="s" s="19">
        <f>INDEX('RawData_Aussois - Results Ausso'!H2:H2386,ROW(LOOKUP(CONCATENATE($A90,D$1,"0--"),'RawData_Aussois - Results Ausso'!B2:B2386)))</f>
        <v>80</v>
      </c>
      <c r="F90" s="25">
        <f>INDEX('RawData_Aussois - Results Ausso'!M2:M2386,ROW(LOOKUP(CONCATENATE($A90,"innerApproximation","0",F$1,F$2),'RawData_Aussois - Results Ausso'!B2:B2386)))</f>
        <v>0.333084</v>
      </c>
      <c r="G90" t="s" s="19">
        <f>INDEX('RawData_Aussois - Results Ausso'!$H2:$H2386,ROW(LOOKUP(CONCATENATE($A90,"innerApproximation","0",$F$1,F$2),'RawData_Aussois - Results Ausso'!B2:B2386)))</f>
        <v>80</v>
      </c>
      <c r="H90" s="66">
        <f>INDEX('RawData_Aussois - Results Ausso'!$M2:$M2386,ROW(LOOKUP(CONCATENATE($A90,"innerApproximation","0",$F$1,H$2),'RawData_Aussois - Results Ausso'!B2:B2386)))</f>
        <v>0.215066</v>
      </c>
      <c r="I90" t="s" s="67">
        <f>INDEX('RawData_Aussois - Results Ausso'!$H2:$H2386,ROW(LOOKUP(CONCATENATE($A90,"innerApproximation","0",$F$1,H$2),'RawData_Aussois - Results Ausso'!B2:B2386)))</f>
        <v>80</v>
      </c>
      <c r="J90" s="25">
        <f>INDEX('RawData_Aussois - Results Ausso'!$M2:$M2386,ROW(LOOKUP(CONCATENATE($A90,"innerApproximation","0",$F$1,J$2),'RawData_Aussois - Results Ausso'!B2:B2386)))</f>
        <v>0.21511</v>
      </c>
      <c r="K90" t="s" s="19">
        <f>INDEX('RawData_Aussois - Results Ausso'!$H2:$H2386,ROW(LOOKUP(CONCATENATE($A90,"innerApproximation","0",$F$1,J$2),'RawData_Aussois - Results Ausso'!B2:B2386)))</f>
        <v>80</v>
      </c>
      <c r="L90" s="25">
        <f>INDEX('RawData_Aussois - Results Ausso'!$M2:$M2386,ROW(LOOKUP(CONCATENATE($A90,"innerApproximation","0",$L$1,L$2),'RawData_Aussois - Results Ausso'!B2:B2386)))</f>
        <v>0.180257</v>
      </c>
      <c r="M90" t="s" s="19">
        <f>INDEX('RawData_Aussois - Results Ausso'!$H2:$H2386,ROW(LOOKUP(CONCATENATE($A90,"innerApproximation","0",$L$1,L$2),'RawData_Aussois - Results Ausso'!B2:B2386)))</f>
        <v>80</v>
      </c>
      <c r="N90" s="25">
        <f>INDEX('RawData_Aussois - Results Ausso'!$M2:$M2386,ROW(LOOKUP(CONCATENATE($A90,"innerApproximation","0",$L$1,N$2),'RawData_Aussois - Results Ausso'!B2:B2386)))</f>
        <v>0.214805</v>
      </c>
      <c r="O90" t="s" s="19">
        <f>INDEX('RawData_Aussois - Results Ausso'!$H2:$H2386,ROW(LOOKUP(CONCATENATE($A90,"innerApproximation","0",$L$1,N$2),'RawData_Aussois - Results Ausso'!B2:B2386)))</f>
        <v>80</v>
      </c>
      <c r="P90" s="25">
        <f>INDEX('RawData_Aussois - Results Ausso'!$M2:$M2386,ROW(LOOKUP(CONCATENATE($A90,"innerApproximation","0",$L$1,P$2),'RawData_Aussois - Results Ausso'!B2:B2386)))</f>
        <v>0.215012</v>
      </c>
      <c r="Q90" t="s" s="19">
        <f>INDEX('RawData_Aussois - Results Ausso'!$H2:$H2386,ROW(LOOKUP(CONCATENATE($A90,"innerApproximation","0",$L$1,P$2),'RawData_Aussois - Results Ausso'!B2:B2386)))</f>
        <v>80</v>
      </c>
      <c r="R90" s="25">
        <f>INDEX('RawData_Aussois - Results Ausso'!$M2:$M2386,ROW(LOOKUP(CONCATENATE($A90,"innerApproximation","0",$R$1,R$2),'RawData_Aussois - Results Ausso'!B2:B2386)))</f>
        <v>0.245741</v>
      </c>
      <c r="S90" t="s" s="19">
        <f>INDEX('RawData_Aussois - Results Ausso'!$H2:$H2386,ROW(LOOKUP(CONCATENATE($A90,"innerApproximation","0",$R$1,R$2),'RawData_Aussois - Results Ausso'!B2:B2386)))</f>
        <v>80</v>
      </c>
      <c r="T90" s="25">
        <f>INDEX('RawData_Aussois - Results Ausso'!$M2:$M2386,ROW(LOOKUP(CONCATENATE($A90,"innerApproximation","0",$R$1,T$2),'RawData_Aussois - Results Ausso'!B2:B2386)))</f>
        <v>0.21392</v>
      </c>
      <c r="U90" t="s" s="19">
        <f>INDEX('RawData_Aussois - Results Ausso'!$H2:$H2386,ROW(LOOKUP(CONCATENATE($A90,"innerApproximation","0",$T$1,T$2),'RawData_Aussois - Results Ausso'!B2:B2386)))</f>
        <v>80</v>
      </c>
      <c r="V90" s="25">
        <f>INDEX('RawData_Aussois - Results Ausso'!$M2:$M2386,ROW(LOOKUP(CONCATENATE($A90,"innerApproximation","0",$R$1,V$2),'RawData_Aussois - Results Ausso'!B2:B2386)))</f>
        <v>0.215604</v>
      </c>
      <c r="W90" t="s" s="19">
        <f>INDEX('RawData_Aussois - Results Ausso'!$H2:$H2386,ROW(LOOKUP(CONCATENATE($A90,"innerApproximation","0",$V$1,V$2),'RawData_Aussois - Results Ausso'!B2:B2386)))</f>
        <v>80</v>
      </c>
      <c r="X90" s="25">
        <f>INDEX('RawData_Aussois - Results Ausso'!M2:M2386,ROW(LOOKUP(CONCATENATE($A90,X$1,"0--"),'RawData_Aussois - Results Ausso'!B2:B2386)))</f>
        <v>3.36226</v>
      </c>
      <c r="Y90" t="s" s="19">
        <f>INDEX('RawData_Aussois - Results Ausso'!H2:H2386,ROW(LOOKUP(CONCATENATE($A90,X$1,"0--"),'RawData_Aussois - Results Ausso'!B2:B2386)))</f>
        <v>80</v>
      </c>
      <c r="Z90" s="25">
        <f>1-(X90-D90)/D90</f>
        <v>-16.2555910890068</v>
      </c>
      <c r="AA90" s="25">
        <f>INDEX('RawData_Aussois - Results Ausso'!M2:M2386,ROW(LOOKUP(CONCATENATE($A90,AA$1,"0--"),'RawData_Aussois - Results Ausso'!B2:B2386)))</f>
        <v>1.43055</v>
      </c>
      <c r="AB90" t="s" s="19">
        <f>INDEX('RawData_Aussois - Results Ausso'!H2:H2386,ROW(LOOKUP(CONCATENATE($A90,AA$1,"0--"),'RawData_Aussois - Results Ausso'!B2:B2386)))</f>
        <v>80</v>
      </c>
      <c r="AC90" s="25">
        <f>INDEX('RawData_Aussois - Results Ausso'!M2:M2386,ROW(LOOKUP(CONCATENATE($A90,AC$1,"0--"),'RawData_Aussois - Results Ausso'!B2:B2386)))</f>
        <v>2.04974</v>
      </c>
      <c r="AD90" t="s" s="19">
        <f>INDEX('RawData_Aussois - Results Ausso'!H2:H2386,ROW(LOOKUP(CONCATENATE($A90,AC$1,"0--"),'RawData_Aussois - Results Ausso'!B2:B2386)))</f>
        <v>80</v>
      </c>
      <c r="AE90" s="25">
        <v>1800</v>
      </c>
      <c r="AF90" t="s" s="68">
        <v>63</v>
      </c>
      <c r="AG90" t="s" s="69">
        <f>LOOKUP("NO_NASH_EQ_FOUND",E90:W90)</f>
        <v>80</v>
      </c>
      <c r="AH90" t="s" s="70">
        <f>CONCATENATE(INDEX(D$1:V$1,MATCH(AI90,D90:V90)),INDEX(D$2:V$2,MATCH(AI90,D90:V90)))</f>
        <v>3577</v>
      </c>
      <c r="AI90" s="71">
        <f>MIN(F90:V90,D90)</f>
        <v>0.180257</v>
      </c>
      <c r="AJ90" s="72">
        <f>AI90/MAX(F90:V90,D90)</f>
        <v>0.541175799498025</v>
      </c>
    </row>
    <row r="91" ht="20.05" customHeight="1">
      <c r="A91" s="64">
        <v>89</v>
      </c>
      <c r="B91" s="65">
        <f>INDEX('RawData_Aussois - Results Ausso'!D2:D2386,ROW(LOOKUP(CONCATENATE($A91,D$1,"1--"),'RawData_Aussois - Results Ausso'!B2:B2386)))</f>
        <v>4</v>
      </c>
      <c r="C91" t="s" s="19">
        <f>INDEX('RawData_Aussois - Results Ausso'!E2:E2386,ROW(LOOKUP(CONCATENATE($A91,D$1,"1--"),'RawData_Aussois - Results Ausso'!B2:B2386)))</f>
        <v>1601</v>
      </c>
      <c r="D91" s="25">
        <f>INDEX('RawData_Aussois - Results Ausso'!M2:M2386,ROW(LOOKUP(CONCATENATE($A91,D$1,"0--"),'RawData_Aussois - Results Ausso'!B2:B2386)))</f>
        <v>0.0506274</v>
      </c>
      <c r="E91" t="s" s="19">
        <f>INDEX('RawData_Aussois - Results Ausso'!H2:H2386,ROW(LOOKUP(CONCATENATE($A91,D$1,"0--"),'RawData_Aussois - Results Ausso'!B2:B2386)))</f>
        <v>33</v>
      </c>
      <c r="F91" s="25">
        <f>INDEX('RawData_Aussois - Results Ausso'!M2:M2386,ROW(LOOKUP(CONCATENATE($A91,"innerApproximation","0",F$1,F$2),'RawData_Aussois - Results Ausso'!B2:B2386)))</f>
        <v>0.062117</v>
      </c>
      <c r="G91" t="s" s="19">
        <f>INDEX('RawData_Aussois - Results Ausso'!$H2:$H2386,ROW(LOOKUP(CONCATENATE($A91,"innerApproximation","0",$F$1,F$2),'RawData_Aussois - Results Ausso'!B2:B2386)))</f>
        <v>33</v>
      </c>
      <c r="H91" s="66">
        <f>INDEX('RawData_Aussois - Results Ausso'!$M2:$M2386,ROW(LOOKUP(CONCATENATE($A91,"innerApproximation","0",$F$1,H$2),'RawData_Aussois - Results Ausso'!B2:B2386)))</f>
        <v>0.0621374</v>
      </c>
      <c r="I91" t="s" s="67">
        <f>INDEX('RawData_Aussois - Results Ausso'!$H2:$H2386,ROW(LOOKUP(CONCATENATE($A91,"innerApproximation","0",$F$1,H$2),'RawData_Aussois - Results Ausso'!B2:B2386)))</f>
        <v>33</v>
      </c>
      <c r="J91" s="25">
        <f>INDEX('RawData_Aussois - Results Ausso'!$M2:$M2386,ROW(LOOKUP(CONCATENATE($A91,"innerApproximation","0",$F$1,J$2),'RawData_Aussois - Results Ausso'!B2:B2386)))</f>
        <v>0.0623892</v>
      </c>
      <c r="K91" t="s" s="19">
        <f>INDEX('RawData_Aussois - Results Ausso'!$H2:$H2386,ROW(LOOKUP(CONCATENATE($A91,"innerApproximation","0",$F$1,J$2),'RawData_Aussois - Results Ausso'!B2:B2386)))</f>
        <v>33</v>
      </c>
      <c r="L91" s="25">
        <f>INDEX('RawData_Aussois - Results Ausso'!$M2:$M2386,ROW(LOOKUP(CONCATENATE($A91,"innerApproximation","0",$L$1,L$2),'RawData_Aussois - Results Ausso'!B2:B2386)))</f>
        <v>0.0619618</v>
      </c>
      <c r="M91" t="s" s="19">
        <f>INDEX('RawData_Aussois - Results Ausso'!$H2:$H2386,ROW(LOOKUP(CONCATENATE($A91,"innerApproximation","0",$L$1,L$2),'RawData_Aussois - Results Ausso'!B2:B2386)))</f>
        <v>33</v>
      </c>
      <c r="N91" s="25">
        <f>INDEX('RawData_Aussois - Results Ausso'!$M2:$M2386,ROW(LOOKUP(CONCATENATE($A91,"innerApproximation","0",$L$1,N$2),'RawData_Aussois - Results Ausso'!B2:B2386)))</f>
        <v>0.062111</v>
      </c>
      <c r="O91" t="s" s="19">
        <f>INDEX('RawData_Aussois - Results Ausso'!$H2:$H2386,ROW(LOOKUP(CONCATENATE($A91,"innerApproximation","0",$L$1,N$2),'RawData_Aussois - Results Ausso'!B2:B2386)))</f>
        <v>33</v>
      </c>
      <c r="P91" s="25">
        <f>INDEX('RawData_Aussois - Results Ausso'!$M2:$M2386,ROW(LOOKUP(CONCATENATE($A91,"innerApproximation","0",$L$1,P$2),'RawData_Aussois - Results Ausso'!B2:B2386)))</f>
        <v>0.063442</v>
      </c>
      <c r="Q91" t="s" s="19">
        <f>INDEX('RawData_Aussois - Results Ausso'!$H2:$H2386,ROW(LOOKUP(CONCATENATE($A91,"innerApproximation","0",$L$1,P$2),'RawData_Aussois - Results Ausso'!B2:B2386)))</f>
        <v>33</v>
      </c>
      <c r="R91" s="25">
        <f>INDEX('RawData_Aussois - Results Ausso'!$M2:$M2386,ROW(LOOKUP(CONCATENATE($A91,"innerApproximation","0",$R$1,R$2),'RawData_Aussois - Results Ausso'!B2:B2386)))</f>
        <v>0.0619574</v>
      </c>
      <c r="S91" t="s" s="19">
        <f>INDEX('RawData_Aussois - Results Ausso'!$H2:$H2386,ROW(LOOKUP(CONCATENATE($A91,"innerApproximation","0",$R$1,R$2),'RawData_Aussois - Results Ausso'!B2:B2386)))</f>
        <v>33</v>
      </c>
      <c r="T91" s="25">
        <f>INDEX('RawData_Aussois - Results Ausso'!$M2:$M2386,ROW(LOOKUP(CONCATENATE($A91,"innerApproximation","0",$R$1,T$2),'RawData_Aussois - Results Ausso'!B2:B2386)))</f>
        <v>0.0622599</v>
      </c>
      <c r="U91" t="s" s="19">
        <f>INDEX('RawData_Aussois - Results Ausso'!$H2:$H2386,ROW(LOOKUP(CONCATENATE($A91,"innerApproximation","0",$T$1,T$2),'RawData_Aussois - Results Ausso'!B2:B2386)))</f>
        <v>33</v>
      </c>
      <c r="V91" s="25">
        <f>INDEX('RawData_Aussois - Results Ausso'!$M2:$M2386,ROW(LOOKUP(CONCATENATE($A91,"innerApproximation","0",$R$1,V$2),'RawData_Aussois - Results Ausso'!B2:B2386)))</f>
        <v>0.0626987</v>
      </c>
      <c r="W91" t="s" s="19">
        <f>INDEX('RawData_Aussois - Results Ausso'!$H2:$H2386,ROW(LOOKUP(CONCATENATE($A91,"innerApproximation","0",$V$1,V$2),'RawData_Aussois - Results Ausso'!B2:B2386)))</f>
        <v>33</v>
      </c>
      <c r="X91" s="25">
        <f>INDEX('RawData_Aussois - Results Ausso'!M2:M2386,ROW(LOOKUP(CONCATENATE($A91,X$1,"0--"),'RawData_Aussois - Results Ausso'!B2:B2386)))</f>
        <v>1.28983</v>
      </c>
      <c r="Y91" t="s" s="19">
        <f>INDEX('RawData_Aussois - Results Ausso'!H2:H2386,ROW(LOOKUP(CONCATENATE($A91,X$1,"0--"),'RawData_Aussois - Results Ausso'!B2:B2386)))</f>
        <v>33</v>
      </c>
      <c r="Z91" s="25">
        <f>1-(X91-D91)/D91</f>
        <v>-23.4769156622698</v>
      </c>
      <c r="AA91" s="25">
        <f>INDEX('RawData_Aussois - Results Ausso'!M2:M2386,ROW(LOOKUP(CONCATENATE($A91,AA$1,"0--"),'RawData_Aussois - Results Ausso'!B2:B2386)))</f>
        <v>1.20428</v>
      </c>
      <c r="AB91" t="s" s="19">
        <f>INDEX('RawData_Aussois - Results Ausso'!H2:H2386,ROW(LOOKUP(CONCATENATE($A91,AA$1,"0--"),'RawData_Aussois - Results Ausso'!B2:B2386)))</f>
        <v>33</v>
      </c>
      <c r="AC91" s="25">
        <f>INDEX('RawData_Aussois - Results Ausso'!M2:M2386,ROW(LOOKUP(CONCATENATE($A91,AC$1,"0--"),'RawData_Aussois - Results Ausso'!B2:B2386)))</f>
        <v>0.470346</v>
      </c>
      <c r="AD91" t="s" s="19">
        <f>INDEX('RawData_Aussois - Results Ausso'!H2:H2386,ROW(LOOKUP(CONCATENATE($A91,AC$1,"0--"),'RawData_Aussois - Results Ausso'!B2:B2386)))</f>
        <v>33</v>
      </c>
      <c r="AE91" s="25">
        <v>57.7843022346497</v>
      </c>
      <c r="AF91" t="s" s="68">
        <v>33</v>
      </c>
      <c r="AG91" t="s" s="69">
        <f>LOOKUP("NO_NASH_EQ_FOUND",E91:W91)</f>
        <v>33</v>
      </c>
      <c r="AH91" t="s" s="70">
        <f>CONCATENATE(INDEX(D$1:V$1,MATCH(AI91,D91:V91)),INDEX(D$2:V$2,MATCH(AI91,D91:V91)))</f>
        <v>3574</v>
      </c>
      <c r="AI91" s="71">
        <f>MIN(F91:V91,D91)</f>
        <v>0.0506274</v>
      </c>
      <c r="AJ91" s="72">
        <f>AI91/MAX(F91:V91,D91)</f>
        <v>0.798010781501214</v>
      </c>
    </row>
    <row r="92" ht="20.05" customHeight="1">
      <c r="A92" s="64">
        <v>90</v>
      </c>
      <c r="B92" s="65">
        <f>INDEX('RawData_Aussois - Results Ausso'!D2:D2386,ROW(LOOKUP(CONCATENATE($A92,D$1,"1--"),'RawData_Aussois - Results Ausso'!B2:B2386)))</f>
        <v>4</v>
      </c>
      <c r="C92" t="s" s="19">
        <f>INDEX('RawData_Aussois - Results Ausso'!E2:E2386,ROW(LOOKUP(CONCATENATE($A92,D$1,"1--"),'RawData_Aussois - Results Ausso'!B2:B2386)))</f>
        <v>1618</v>
      </c>
      <c r="D92" s="25">
        <f>INDEX('RawData_Aussois - Results Ausso'!M2:M2386,ROW(LOOKUP(CONCATENATE($A92,D$1,"0--"),'RawData_Aussois - Results Ausso'!B2:B2386)))</f>
        <v>0.467941</v>
      </c>
      <c r="E92" t="s" s="19">
        <f>INDEX('RawData_Aussois - Results Ausso'!H2:H2386,ROW(LOOKUP(CONCATENATE($A92,D$1,"0--"),'RawData_Aussois - Results Ausso'!B2:B2386)))</f>
        <v>80</v>
      </c>
      <c r="F92" s="25">
        <f>INDEX('RawData_Aussois - Results Ausso'!M2:M2386,ROW(LOOKUP(CONCATENATE($A92,"innerApproximation","0",F$1,F$2),'RawData_Aussois - Results Ausso'!B2:B2386)))</f>
        <v>0.512944</v>
      </c>
      <c r="G92" t="s" s="19">
        <f>INDEX('RawData_Aussois - Results Ausso'!$H2:$H2386,ROW(LOOKUP(CONCATENATE($A92,"innerApproximation","0",$F$1,F$2),'RawData_Aussois - Results Ausso'!B2:B2386)))</f>
        <v>80</v>
      </c>
      <c r="H92" s="66">
        <f>INDEX('RawData_Aussois - Results Ausso'!$M2:$M2386,ROW(LOOKUP(CONCATENATE($A92,"innerApproximation","0",$F$1,H$2),'RawData_Aussois - Results Ausso'!B2:B2386)))</f>
        <v>0.330917</v>
      </c>
      <c r="I92" t="s" s="67">
        <f>INDEX('RawData_Aussois - Results Ausso'!$H2:$H2386,ROW(LOOKUP(CONCATENATE($A92,"innerApproximation","0",$F$1,H$2),'RawData_Aussois - Results Ausso'!B2:B2386)))</f>
        <v>80</v>
      </c>
      <c r="J92" s="25">
        <f>INDEX('RawData_Aussois - Results Ausso'!$M2:$M2386,ROW(LOOKUP(CONCATENATE($A92,"innerApproximation","0",$F$1,J$2),'RawData_Aussois - Results Ausso'!B2:B2386)))</f>
        <v>0.332598</v>
      </c>
      <c r="K92" t="s" s="19">
        <f>INDEX('RawData_Aussois - Results Ausso'!$H2:$H2386,ROW(LOOKUP(CONCATENATE($A92,"innerApproximation","0",$F$1,J$2),'RawData_Aussois - Results Ausso'!B2:B2386)))</f>
        <v>80</v>
      </c>
      <c r="L92" s="25">
        <f>INDEX('RawData_Aussois - Results Ausso'!$M2:$M2386,ROW(LOOKUP(CONCATENATE($A92,"innerApproximation","0",$L$1,L$2),'RawData_Aussois - Results Ausso'!B2:B2386)))</f>
        <v>0.239662</v>
      </c>
      <c r="M92" t="s" s="19">
        <f>INDEX('RawData_Aussois - Results Ausso'!$H2:$H2386,ROW(LOOKUP(CONCATENATE($A92,"innerApproximation","0",$L$1,L$2),'RawData_Aussois - Results Ausso'!B2:B2386)))</f>
        <v>80</v>
      </c>
      <c r="N92" s="25">
        <f>INDEX('RawData_Aussois - Results Ausso'!$M2:$M2386,ROW(LOOKUP(CONCATENATE($A92,"innerApproximation","0",$L$1,N$2),'RawData_Aussois - Results Ausso'!B2:B2386)))</f>
        <v>0.315903</v>
      </c>
      <c r="O92" t="s" s="19">
        <f>INDEX('RawData_Aussois - Results Ausso'!$H2:$H2386,ROW(LOOKUP(CONCATENATE($A92,"innerApproximation","0",$L$1,N$2),'RawData_Aussois - Results Ausso'!B2:B2386)))</f>
        <v>80</v>
      </c>
      <c r="P92" s="25">
        <f>INDEX('RawData_Aussois - Results Ausso'!$M2:$M2386,ROW(LOOKUP(CONCATENATE($A92,"innerApproximation","0",$L$1,P$2),'RawData_Aussois - Results Ausso'!B2:B2386)))</f>
        <v>0.314733</v>
      </c>
      <c r="Q92" t="s" s="19">
        <f>INDEX('RawData_Aussois - Results Ausso'!$H2:$H2386,ROW(LOOKUP(CONCATENATE($A92,"innerApproximation","0",$L$1,P$2),'RawData_Aussois - Results Ausso'!B2:B2386)))</f>
        <v>80</v>
      </c>
      <c r="R92" s="25">
        <f>INDEX('RawData_Aussois - Results Ausso'!$M2:$M2386,ROW(LOOKUP(CONCATENATE($A92,"innerApproximation","0",$R$1,R$2),'RawData_Aussois - Results Ausso'!B2:B2386)))</f>
        <v>0.523331</v>
      </c>
      <c r="S92" t="s" s="19">
        <f>INDEX('RawData_Aussois - Results Ausso'!$H2:$H2386,ROW(LOOKUP(CONCATENATE($A92,"innerApproximation","0",$R$1,R$2),'RawData_Aussois - Results Ausso'!B2:B2386)))</f>
        <v>80</v>
      </c>
      <c r="T92" s="25">
        <f>INDEX('RawData_Aussois - Results Ausso'!$M2:$M2386,ROW(LOOKUP(CONCATENATE($A92,"innerApproximation","0",$R$1,T$2),'RawData_Aussois - Results Ausso'!B2:B2386)))</f>
        <v>0.335881</v>
      </c>
      <c r="U92" t="s" s="19">
        <f>INDEX('RawData_Aussois - Results Ausso'!$H2:$H2386,ROW(LOOKUP(CONCATENATE($A92,"innerApproximation","0",$T$1,T$2),'RawData_Aussois - Results Ausso'!B2:B2386)))</f>
        <v>80</v>
      </c>
      <c r="V92" s="25">
        <f>INDEX('RawData_Aussois - Results Ausso'!$M2:$M2386,ROW(LOOKUP(CONCATENATE($A92,"innerApproximation","0",$R$1,V$2),'RawData_Aussois - Results Ausso'!B2:B2386)))</f>
        <v>0.318246</v>
      </c>
      <c r="W92" t="s" s="19">
        <f>INDEX('RawData_Aussois - Results Ausso'!$H2:$H2386,ROW(LOOKUP(CONCATENATE($A92,"innerApproximation","0",$V$1,V$2),'RawData_Aussois - Results Ausso'!B2:B2386)))</f>
        <v>80</v>
      </c>
      <c r="X92" s="25">
        <f>INDEX('RawData_Aussois - Results Ausso'!M2:M2386,ROW(LOOKUP(CONCATENATE($A92,X$1,"0--"),'RawData_Aussois - Results Ausso'!B2:B2386)))</f>
        <v>0.583159</v>
      </c>
      <c r="Y92" t="s" s="19">
        <f>INDEX('RawData_Aussois - Results Ausso'!H2:H2386,ROW(LOOKUP(CONCATENATE($A92,X$1,"0--"),'RawData_Aussois - Results Ausso'!B2:B2386)))</f>
        <v>80</v>
      </c>
      <c r="Z92" s="25">
        <f>1-(X92-D92)/D92</f>
        <v>0.753776651329975</v>
      </c>
      <c r="AA92" s="25">
        <f>INDEX('RawData_Aussois - Results Ausso'!M2:M2386,ROW(LOOKUP(CONCATENATE($A92,AA$1,"0--"),'RawData_Aussois - Results Ausso'!B2:B2386)))</f>
        <v>0.30585</v>
      </c>
      <c r="AB92" t="s" s="19">
        <f>INDEX('RawData_Aussois - Results Ausso'!H2:H2386,ROW(LOOKUP(CONCATENATE($A92,AA$1,"0--"),'RawData_Aussois - Results Ausso'!B2:B2386)))</f>
        <v>80</v>
      </c>
      <c r="AC92" s="25">
        <f>INDEX('RawData_Aussois - Results Ausso'!M2:M2386,ROW(LOOKUP(CONCATENATE($A92,AC$1,"0--"),'RawData_Aussois - Results Ausso'!B2:B2386)))</f>
        <v>0.334891</v>
      </c>
      <c r="AD92" t="s" s="19">
        <f>INDEX('RawData_Aussois - Results Ausso'!H2:H2386,ROW(LOOKUP(CONCATENATE($A92,AC$1,"0--"),'RawData_Aussois - Results Ausso'!B2:B2386)))</f>
        <v>80</v>
      </c>
      <c r="AE92" s="25">
        <v>1800</v>
      </c>
      <c r="AF92" t="s" s="68">
        <v>63</v>
      </c>
      <c r="AG92" t="s" s="69">
        <f>LOOKUP("NO_NASH_EQ_FOUND",E92:W92)</f>
        <v>80</v>
      </c>
      <c r="AH92" t="s" s="70">
        <f>CONCATENATE(INDEX(D$1:V$1,MATCH(AI92,D92:V92)),INDEX(D$2:V$2,MATCH(AI92,D92:V92)))</f>
        <v>3577</v>
      </c>
      <c r="AI92" s="71">
        <f>MIN(F92:V92,D92)</f>
        <v>0.239662</v>
      </c>
      <c r="AJ92" s="72">
        <f>AI92/MAX(F92:V92,D92)</f>
        <v>0.457954908079208</v>
      </c>
    </row>
    <row r="93" ht="20.05" customHeight="1">
      <c r="A93" s="64">
        <v>91</v>
      </c>
      <c r="B93" s="65">
        <f>INDEX('RawData_Aussois - Results Ausso'!D2:D2386,ROW(LOOKUP(CONCATENATE($A93,D$1,"1--"),'RawData_Aussois - Results Ausso'!B2:B2386)))</f>
        <v>4</v>
      </c>
      <c r="C93" t="s" s="19">
        <f>INDEX('RawData_Aussois - Results Ausso'!E2:E2386,ROW(LOOKUP(CONCATENATE($A93,D$1,"1--"),'RawData_Aussois - Results Ausso'!B2:B2386)))</f>
        <v>1095</v>
      </c>
      <c r="D93" s="25">
        <f>INDEX('RawData_Aussois - Results Ausso'!M2:M2386,ROW(LOOKUP(CONCATENATE($A93,D$1,"0--"),'RawData_Aussois - Results Ausso'!B2:B2386)))</f>
        <v>1800.16</v>
      </c>
      <c r="E93" t="s" s="19">
        <f>INDEX('RawData_Aussois - Results Ausso'!H2:H2386,ROW(LOOKUP(CONCATENATE($A93,D$1,"0--"),'RawData_Aussois - Results Ausso'!B2:B2386)))</f>
        <v>63</v>
      </c>
      <c r="F93" s="25">
        <f>INDEX('RawData_Aussois - Results Ausso'!M2:M2386,ROW(LOOKUP(CONCATENATE($A93,"innerApproximation","0",F$1,F$2),'RawData_Aussois - Results Ausso'!B2:B2386)))</f>
        <v>0.381</v>
      </c>
      <c r="G93" t="s" s="19">
        <f>INDEX('RawData_Aussois - Results Ausso'!$H2:$H2386,ROW(LOOKUP(CONCATENATE($A93,"innerApproximation","0",$F$1,F$2),'RawData_Aussois - Results Ausso'!B2:B2386)))</f>
        <v>80</v>
      </c>
      <c r="H93" s="66">
        <f>INDEX('RawData_Aussois - Results Ausso'!$M2:$M2386,ROW(LOOKUP(CONCATENATE($A93,"innerApproximation","0",$F$1,H$2),'RawData_Aussois - Results Ausso'!B2:B2386)))</f>
        <v>0.382019</v>
      </c>
      <c r="I93" t="s" s="67">
        <f>INDEX('RawData_Aussois - Results Ausso'!$H2:$H2386,ROW(LOOKUP(CONCATENATE($A93,"innerApproximation","0",$F$1,H$2),'RawData_Aussois - Results Ausso'!B2:B2386)))</f>
        <v>80</v>
      </c>
      <c r="J93" s="25">
        <f>INDEX('RawData_Aussois - Results Ausso'!$M2:$M2386,ROW(LOOKUP(CONCATENATE($A93,"innerApproximation","0",$F$1,J$2),'RawData_Aussois - Results Ausso'!B2:B2386)))</f>
        <v>0.379816</v>
      </c>
      <c r="K93" t="s" s="19">
        <f>INDEX('RawData_Aussois - Results Ausso'!$H2:$H2386,ROW(LOOKUP(CONCATENATE($A93,"innerApproximation","0",$F$1,J$2),'RawData_Aussois - Results Ausso'!B2:B2386)))</f>
        <v>80</v>
      </c>
      <c r="L93" s="25">
        <f>INDEX('RawData_Aussois - Results Ausso'!$M2:$M2386,ROW(LOOKUP(CONCATENATE($A93,"innerApproximation","0",$L$1,L$2),'RawData_Aussois - Results Ausso'!B2:B2386)))</f>
        <v>0.382227</v>
      </c>
      <c r="M93" t="s" s="19">
        <f>INDEX('RawData_Aussois - Results Ausso'!$H2:$H2386,ROW(LOOKUP(CONCATENATE($A93,"innerApproximation","0",$L$1,L$2),'RawData_Aussois - Results Ausso'!B2:B2386)))</f>
        <v>80</v>
      </c>
      <c r="N93" s="25">
        <f>INDEX('RawData_Aussois - Results Ausso'!$M2:$M2386,ROW(LOOKUP(CONCATENATE($A93,"innerApproximation","0",$L$1,N$2),'RawData_Aussois - Results Ausso'!B2:B2386)))</f>
        <v>0.380614</v>
      </c>
      <c r="O93" t="s" s="19">
        <f>INDEX('RawData_Aussois - Results Ausso'!$H2:$H2386,ROW(LOOKUP(CONCATENATE($A93,"innerApproximation","0",$L$1,N$2),'RawData_Aussois - Results Ausso'!B2:B2386)))</f>
        <v>80</v>
      </c>
      <c r="P93" s="25">
        <f>INDEX('RawData_Aussois - Results Ausso'!$M2:$M2386,ROW(LOOKUP(CONCATENATE($A93,"innerApproximation","0",$L$1,P$2),'RawData_Aussois - Results Ausso'!B2:B2386)))</f>
        <v>0.381526</v>
      </c>
      <c r="Q93" t="s" s="19">
        <f>INDEX('RawData_Aussois - Results Ausso'!$H2:$H2386,ROW(LOOKUP(CONCATENATE($A93,"innerApproximation","0",$L$1,P$2),'RawData_Aussois - Results Ausso'!B2:B2386)))</f>
        <v>80</v>
      </c>
      <c r="R93" s="25">
        <f>INDEX('RawData_Aussois - Results Ausso'!$M2:$M2386,ROW(LOOKUP(CONCATENATE($A93,"innerApproximation","0",$R$1,R$2),'RawData_Aussois - Results Ausso'!B2:B2386)))</f>
        <v>0.379603</v>
      </c>
      <c r="S93" t="s" s="19">
        <f>INDEX('RawData_Aussois - Results Ausso'!$H2:$H2386,ROW(LOOKUP(CONCATENATE($A93,"innerApproximation","0",$R$1,R$2),'RawData_Aussois - Results Ausso'!B2:B2386)))</f>
        <v>80</v>
      </c>
      <c r="T93" s="25">
        <f>INDEX('RawData_Aussois - Results Ausso'!$M2:$M2386,ROW(LOOKUP(CONCATENATE($A93,"innerApproximation","0",$R$1,T$2),'RawData_Aussois - Results Ausso'!B2:B2386)))</f>
        <v>0.38269</v>
      </c>
      <c r="U93" t="s" s="19">
        <f>INDEX('RawData_Aussois - Results Ausso'!$H2:$H2386,ROW(LOOKUP(CONCATENATE($A93,"innerApproximation","0",$T$1,T$2),'RawData_Aussois - Results Ausso'!B2:B2386)))</f>
        <v>80</v>
      </c>
      <c r="V93" s="25">
        <f>INDEX('RawData_Aussois - Results Ausso'!$M2:$M2386,ROW(LOOKUP(CONCATENATE($A93,"innerApproximation","0",$R$1,V$2),'RawData_Aussois - Results Ausso'!B2:B2386)))</f>
        <v>0.379632</v>
      </c>
      <c r="W93" t="s" s="19">
        <f>INDEX('RawData_Aussois - Results Ausso'!$H2:$H2386,ROW(LOOKUP(CONCATENATE($A93,"innerApproximation","0",$V$1,V$2),'RawData_Aussois - Results Ausso'!B2:B2386)))</f>
        <v>80</v>
      </c>
      <c r="X93" s="25">
        <f>INDEX('RawData_Aussois - Results Ausso'!M2:M2386,ROW(LOOKUP(CONCATENATE($A93,X$1,"0--"),'RawData_Aussois - Results Ausso'!B2:B2386)))</f>
        <v>1806.31</v>
      </c>
      <c r="Y93" t="s" s="19">
        <f>INDEX('RawData_Aussois - Results Ausso'!H2:H2386,ROW(LOOKUP(CONCATENATE($A93,X$1,"0--"),'RawData_Aussois - Results Ausso'!B2:B2386)))</f>
        <v>63</v>
      </c>
      <c r="Z93" s="25">
        <f>1-(X93-D93)/D93</f>
        <v>0.996583637010044</v>
      </c>
      <c r="AA93" s="25">
        <f>INDEX('RawData_Aussois - Results Ausso'!M2:M2386,ROW(LOOKUP(CONCATENATE($A93,AA$1,"0--"),'RawData_Aussois - Results Ausso'!B2:B2386)))</f>
        <v>1800.12</v>
      </c>
      <c r="AB93" t="s" s="19">
        <f>INDEX('RawData_Aussois - Results Ausso'!H2:H2386,ROW(LOOKUP(CONCATENATE($A93,AA$1,"0--"),'RawData_Aussois - Results Ausso'!B2:B2386)))</f>
        <v>63</v>
      </c>
      <c r="AC93" s="25">
        <f>INDEX('RawData_Aussois - Results Ausso'!M2:M2386,ROW(LOOKUP(CONCATENATE($A93,AC$1,"0--"),'RawData_Aussois - Results Ausso'!B2:B2386)))</f>
        <v>1800.42</v>
      </c>
      <c r="AD93" t="s" s="19">
        <f>INDEX('RawData_Aussois - Results Ausso'!H2:H2386,ROW(LOOKUP(CONCATENATE($A93,AC$1,"0--"),'RawData_Aussois - Results Ausso'!B2:B2386)))</f>
        <v>63</v>
      </c>
      <c r="AE93" s="25">
        <v>1800</v>
      </c>
      <c r="AF93" t="s" s="68">
        <v>63</v>
      </c>
      <c r="AG93" t="s" s="69">
        <f>LOOKUP("NO_NASH_EQ_FOUND",E93:W93)</f>
        <v>80</v>
      </c>
      <c r="AH93" t="s" s="70">
        <f>CONCATENATE(INDEX(D$1:V$1,MATCH(AI93,D93:V93)),INDEX(D$2:V$2,MATCH(AI93,D93:V93)))</f>
        <v>3576</v>
      </c>
      <c r="AI93" s="71">
        <f>MIN(F93:V93,D93)</f>
        <v>0.379603</v>
      </c>
      <c r="AJ93" s="72">
        <f>AI93/MAX(F93:V93,D93)</f>
        <v>0.000210871811394543</v>
      </c>
    </row>
    <row r="94" ht="20.05" customHeight="1">
      <c r="A94" s="64">
        <v>92</v>
      </c>
      <c r="B94" s="65">
        <f>INDEX('RawData_Aussois - Results Ausso'!D2:D2386,ROW(LOOKUP(CONCATENATE($A94,D$1,"1--"),'RawData_Aussois - Results Ausso'!B2:B2386)))</f>
        <v>4</v>
      </c>
      <c r="C94" t="s" s="19">
        <f>INDEX('RawData_Aussois - Results Ausso'!E2:E2386,ROW(LOOKUP(CONCATENATE($A94,D$1,"1--"),'RawData_Aussois - Results Ausso'!B2:B2386)))</f>
        <v>1078</v>
      </c>
      <c r="D94" s="25">
        <f>INDEX('RawData_Aussois - Results Ausso'!M2:M2386,ROW(LOOKUP(CONCATENATE($A94,D$1,"0--"),'RawData_Aussois - Results Ausso'!B2:B2386)))</f>
        <v>0.464015</v>
      </c>
      <c r="E94" t="s" s="19">
        <f>INDEX('RawData_Aussois - Results Ausso'!H2:H2386,ROW(LOOKUP(CONCATENATE($A94,D$1,"0--"),'RawData_Aussois - Results Ausso'!B2:B2386)))</f>
        <v>80</v>
      </c>
      <c r="F94" s="25">
        <f>INDEX('RawData_Aussois - Results Ausso'!M2:M2386,ROW(LOOKUP(CONCATENATE($A94,"innerApproximation","0",F$1,F$2),'RawData_Aussois - Results Ausso'!B2:B2386)))</f>
        <v>0.919261</v>
      </c>
      <c r="G94" t="s" s="19">
        <f>INDEX('RawData_Aussois - Results Ausso'!$H2:$H2386,ROW(LOOKUP(CONCATENATE($A94,"innerApproximation","0",$F$1,F$2),'RawData_Aussois - Results Ausso'!B2:B2386)))</f>
        <v>80</v>
      </c>
      <c r="H94" s="66">
        <f>INDEX('RawData_Aussois - Results Ausso'!$M2:$M2386,ROW(LOOKUP(CONCATENATE($A94,"innerApproximation","0",$F$1,H$2),'RawData_Aussois - Results Ausso'!B2:B2386)))</f>
        <v>0.726001</v>
      </c>
      <c r="I94" t="s" s="67">
        <f>INDEX('RawData_Aussois - Results Ausso'!$H2:$H2386,ROW(LOOKUP(CONCATENATE($A94,"innerApproximation","0",$F$1,H$2),'RawData_Aussois - Results Ausso'!B2:B2386)))</f>
        <v>80</v>
      </c>
      <c r="J94" s="25">
        <f>INDEX('RawData_Aussois - Results Ausso'!$M2:$M2386,ROW(LOOKUP(CONCATENATE($A94,"innerApproximation","0",$F$1,J$2),'RawData_Aussois - Results Ausso'!B2:B2386)))</f>
        <v>0.858218</v>
      </c>
      <c r="K94" t="s" s="19">
        <f>INDEX('RawData_Aussois - Results Ausso'!$H2:$H2386,ROW(LOOKUP(CONCATENATE($A94,"innerApproximation","0",$F$1,J$2),'RawData_Aussois - Results Ausso'!B2:B2386)))</f>
        <v>80</v>
      </c>
      <c r="L94" s="25">
        <f>INDEX('RawData_Aussois - Results Ausso'!$M2:$M2386,ROW(LOOKUP(CONCATENATE($A94,"innerApproximation","0",$L$1,L$2),'RawData_Aussois - Results Ausso'!B2:B2386)))</f>
        <v>0.229763</v>
      </c>
      <c r="M94" t="s" s="19">
        <f>INDEX('RawData_Aussois - Results Ausso'!$H2:$H2386,ROW(LOOKUP(CONCATENATE($A94,"innerApproximation","0",$L$1,L$2),'RawData_Aussois - Results Ausso'!B2:B2386)))</f>
        <v>80</v>
      </c>
      <c r="N94" s="25">
        <f>INDEX('RawData_Aussois - Results Ausso'!$M2:$M2386,ROW(LOOKUP(CONCATENATE($A94,"innerApproximation","0",$L$1,N$2),'RawData_Aussois - Results Ausso'!B2:B2386)))</f>
        <v>0.5671349999999999</v>
      </c>
      <c r="O94" t="s" s="19">
        <f>INDEX('RawData_Aussois - Results Ausso'!$H2:$H2386,ROW(LOOKUP(CONCATENATE($A94,"innerApproximation","0",$L$1,N$2),'RawData_Aussois - Results Ausso'!B2:B2386)))</f>
        <v>80</v>
      </c>
      <c r="P94" s="25">
        <f>INDEX('RawData_Aussois - Results Ausso'!$M2:$M2386,ROW(LOOKUP(CONCATENATE($A94,"innerApproximation","0",$L$1,P$2),'RawData_Aussois - Results Ausso'!B2:B2386)))</f>
        <v>0.48182</v>
      </c>
      <c r="Q94" t="s" s="19">
        <f>INDEX('RawData_Aussois - Results Ausso'!$H2:$H2386,ROW(LOOKUP(CONCATENATE($A94,"innerApproximation","0",$L$1,P$2),'RawData_Aussois - Results Ausso'!B2:B2386)))</f>
        <v>80</v>
      </c>
      <c r="R94" s="25">
        <f>INDEX('RawData_Aussois - Results Ausso'!$M2:$M2386,ROW(LOOKUP(CONCATENATE($A94,"innerApproximation","0",$R$1,R$2),'RawData_Aussois - Results Ausso'!B2:B2386)))</f>
        <v>0.458835</v>
      </c>
      <c r="S94" t="s" s="19">
        <f>INDEX('RawData_Aussois - Results Ausso'!$H2:$H2386,ROW(LOOKUP(CONCATENATE($A94,"innerApproximation","0",$R$1,R$2),'RawData_Aussois - Results Ausso'!B2:B2386)))</f>
        <v>80</v>
      </c>
      <c r="T94" s="25">
        <f>INDEX('RawData_Aussois - Results Ausso'!$M2:$M2386,ROW(LOOKUP(CONCATENATE($A94,"innerApproximation","0",$R$1,T$2),'RawData_Aussois - Results Ausso'!B2:B2386)))</f>
        <v>0.364515</v>
      </c>
      <c r="U94" t="s" s="19">
        <f>INDEX('RawData_Aussois - Results Ausso'!$H2:$H2386,ROW(LOOKUP(CONCATENATE($A94,"innerApproximation","0",$T$1,T$2),'RawData_Aussois - Results Ausso'!B2:B2386)))</f>
        <v>80</v>
      </c>
      <c r="V94" s="25">
        <f>INDEX('RawData_Aussois - Results Ausso'!$M2:$M2386,ROW(LOOKUP(CONCATENATE($A94,"innerApproximation","0",$R$1,V$2),'RawData_Aussois - Results Ausso'!B2:B2386)))</f>
        <v>0.403847</v>
      </c>
      <c r="W94" t="s" s="19">
        <f>INDEX('RawData_Aussois - Results Ausso'!$H2:$H2386,ROW(LOOKUP(CONCATENATE($A94,"innerApproximation","0",$V$1,V$2),'RawData_Aussois - Results Ausso'!B2:B2386)))</f>
        <v>80</v>
      </c>
      <c r="X94" s="25">
        <f>INDEX('RawData_Aussois - Results Ausso'!M2:M2386,ROW(LOOKUP(CONCATENATE($A94,X$1,"0--"),'RawData_Aussois - Results Ausso'!B2:B2386)))</f>
        <v>1801.6</v>
      </c>
      <c r="Y94" t="s" s="19">
        <f>INDEX('RawData_Aussois - Results Ausso'!H2:H2386,ROW(LOOKUP(CONCATENATE($A94,X$1,"0--"),'RawData_Aussois - Results Ausso'!B2:B2386)))</f>
        <v>63</v>
      </c>
      <c r="Z94" s="25">
        <f>1-(X94-D94)/D94</f>
        <v>-3880.633104533260</v>
      </c>
      <c r="AA94" s="25">
        <f>INDEX('RawData_Aussois - Results Ausso'!M2:M2386,ROW(LOOKUP(CONCATENATE($A94,AA$1,"0--"),'RawData_Aussois - Results Ausso'!B2:B2386)))</f>
        <v>1800.77</v>
      </c>
      <c r="AB94" t="s" s="19">
        <f>INDEX('RawData_Aussois - Results Ausso'!H2:H2386,ROW(LOOKUP(CONCATENATE($A94,AA$1,"0--"),'RawData_Aussois - Results Ausso'!B2:B2386)))</f>
        <v>63</v>
      </c>
      <c r="AC94" s="25">
        <f>INDEX('RawData_Aussois - Results Ausso'!M2:M2386,ROW(LOOKUP(CONCATENATE($A94,AC$1,"0--"),'RawData_Aussois - Results Ausso'!B2:B2386)))</f>
        <v>1800.23</v>
      </c>
      <c r="AD94" t="s" s="19">
        <f>INDEX('RawData_Aussois - Results Ausso'!H2:H2386,ROW(LOOKUP(CONCATENATE($A94,AC$1,"0--"),'RawData_Aussois - Results Ausso'!B2:B2386)))</f>
        <v>63</v>
      </c>
      <c r="AE94" s="25">
        <v>3.92296266555786</v>
      </c>
      <c r="AF94" t="s" s="68">
        <v>80</v>
      </c>
      <c r="AG94" t="s" s="69">
        <f>LOOKUP("NO_NASH_EQ_FOUND",E94:W94)</f>
        <v>80</v>
      </c>
      <c r="AH94" t="s" s="70">
        <f>CONCATENATE(INDEX(D$1:V$1,MATCH(AI94,D94:V94)),INDEX(D$2:V$2,MATCH(AI94,D94:V94)))</f>
        <v>3577</v>
      </c>
      <c r="AI94" s="71">
        <f>MIN(F94:V94,D94)</f>
        <v>0.229763</v>
      </c>
      <c r="AJ94" s="72">
        <f>AI94/MAX(F94:V94,D94)</f>
        <v>0.249943160865086</v>
      </c>
    </row>
    <row r="95" ht="20.05" customHeight="1">
      <c r="A95" s="64">
        <v>93</v>
      </c>
      <c r="B95" s="65">
        <f>INDEX('RawData_Aussois - Results Ausso'!D2:D2386,ROW(LOOKUP(CONCATENATE($A95,D$1,"1--"),'RawData_Aussois - Results Ausso'!B2:B2386)))</f>
        <v>4</v>
      </c>
      <c r="C95" t="s" s="19">
        <f>INDEX('RawData_Aussois - Results Ausso'!E2:E2386,ROW(LOOKUP(CONCATENATE($A95,D$1,"1--"),'RawData_Aussois - Results Ausso'!B2:B2386)))</f>
        <v>990</v>
      </c>
      <c r="D95" s="25">
        <f>INDEX('RawData_Aussois - Results Ausso'!M2:M2386,ROW(LOOKUP(CONCATENATE($A95,D$1,"0--"),'RawData_Aussois - Results Ausso'!B2:B2386)))</f>
        <v>0.413862</v>
      </c>
      <c r="E95" t="s" s="19">
        <f>INDEX('RawData_Aussois - Results Ausso'!H2:H2386,ROW(LOOKUP(CONCATENATE($A95,D$1,"0--"),'RawData_Aussois - Results Ausso'!B2:B2386)))</f>
        <v>80</v>
      </c>
      <c r="F95" s="25">
        <f>INDEX('RawData_Aussois - Results Ausso'!M2:M2386,ROW(LOOKUP(CONCATENATE($A95,"innerApproximation","0",F$1,F$2),'RawData_Aussois - Results Ausso'!B2:B2386)))</f>
        <v>0.661992</v>
      </c>
      <c r="G95" t="s" s="19">
        <f>INDEX('RawData_Aussois - Results Ausso'!$H2:$H2386,ROW(LOOKUP(CONCATENATE($A95,"innerApproximation","0",$F$1,F$2),'RawData_Aussois - Results Ausso'!B2:B2386)))</f>
        <v>80</v>
      </c>
      <c r="H95" s="66">
        <f>INDEX('RawData_Aussois - Results Ausso'!$M2:$M2386,ROW(LOOKUP(CONCATENATE($A95,"innerApproximation","0",$F$1,H$2),'RawData_Aussois - Results Ausso'!B2:B2386)))</f>
        <v>0.51462</v>
      </c>
      <c r="I95" t="s" s="67">
        <f>INDEX('RawData_Aussois - Results Ausso'!$H2:$H2386,ROW(LOOKUP(CONCATENATE($A95,"innerApproximation","0",$F$1,H$2),'RawData_Aussois - Results Ausso'!B2:B2386)))</f>
        <v>80</v>
      </c>
      <c r="J95" s="25">
        <f>INDEX('RawData_Aussois - Results Ausso'!$M2:$M2386,ROW(LOOKUP(CONCATENATE($A95,"innerApproximation","0",$F$1,J$2),'RawData_Aussois - Results Ausso'!B2:B2386)))</f>
        <v>0.39941</v>
      </c>
      <c r="K95" t="s" s="19">
        <f>INDEX('RawData_Aussois - Results Ausso'!$H2:$H2386,ROW(LOOKUP(CONCATENATE($A95,"innerApproximation","0",$F$1,J$2),'RawData_Aussois - Results Ausso'!B2:B2386)))</f>
        <v>80</v>
      </c>
      <c r="L95" s="25">
        <f>INDEX('RawData_Aussois - Results Ausso'!$M2:$M2386,ROW(LOOKUP(CONCATENATE($A95,"innerApproximation","0",$L$1,L$2),'RawData_Aussois - Results Ausso'!B2:B2386)))</f>
        <v>0.600932</v>
      </c>
      <c r="M95" t="s" s="19">
        <f>INDEX('RawData_Aussois - Results Ausso'!$H2:$H2386,ROW(LOOKUP(CONCATENATE($A95,"innerApproximation","0",$L$1,L$2),'RawData_Aussois - Results Ausso'!B2:B2386)))</f>
        <v>80</v>
      </c>
      <c r="N95" s="25">
        <f>INDEX('RawData_Aussois - Results Ausso'!$M2:$M2386,ROW(LOOKUP(CONCATENATE($A95,"innerApproximation","0",$L$1,N$2),'RawData_Aussois - Results Ausso'!B2:B2386)))</f>
        <v>0.443952</v>
      </c>
      <c r="O95" t="s" s="19">
        <f>INDEX('RawData_Aussois - Results Ausso'!$H2:$H2386,ROW(LOOKUP(CONCATENATE($A95,"innerApproximation","0",$L$1,N$2),'RawData_Aussois - Results Ausso'!B2:B2386)))</f>
        <v>80</v>
      </c>
      <c r="P95" s="25">
        <f>INDEX('RawData_Aussois - Results Ausso'!$M2:$M2386,ROW(LOOKUP(CONCATENATE($A95,"innerApproximation","0",$L$1,P$2),'RawData_Aussois - Results Ausso'!B2:B2386)))</f>
        <v>0.455929</v>
      </c>
      <c r="Q95" t="s" s="19">
        <f>INDEX('RawData_Aussois - Results Ausso'!$H2:$H2386,ROW(LOOKUP(CONCATENATE($A95,"innerApproximation","0",$L$1,P$2),'RawData_Aussois - Results Ausso'!B2:B2386)))</f>
        <v>80</v>
      </c>
      <c r="R95" s="25">
        <f>INDEX('RawData_Aussois - Results Ausso'!$M2:$M2386,ROW(LOOKUP(CONCATENATE($A95,"innerApproximation","0",$R$1,R$2),'RawData_Aussois - Results Ausso'!B2:B2386)))</f>
        <v>0.704707</v>
      </c>
      <c r="S95" t="s" s="19">
        <f>INDEX('RawData_Aussois - Results Ausso'!$H2:$H2386,ROW(LOOKUP(CONCATENATE($A95,"innerApproximation","0",$R$1,R$2),'RawData_Aussois - Results Ausso'!B2:B2386)))</f>
        <v>80</v>
      </c>
      <c r="T95" s="25">
        <f>INDEX('RawData_Aussois - Results Ausso'!$M2:$M2386,ROW(LOOKUP(CONCATENATE($A95,"innerApproximation","0",$R$1,T$2),'RawData_Aussois - Results Ausso'!B2:B2386)))</f>
        <v>0.851428</v>
      </c>
      <c r="U95" t="s" s="19">
        <f>INDEX('RawData_Aussois - Results Ausso'!$H2:$H2386,ROW(LOOKUP(CONCATENATE($A95,"innerApproximation","0",$T$1,T$2),'RawData_Aussois - Results Ausso'!B2:B2386)))</f>
        <v>80</v>
      </c>
      <c r="V95" s="25">
        <f>INDEX('RawData_Aussois - Results Ausso'!$M2:$M2386,ROW(LOOKUP(CONCATENATE($A95,"innerApproximation","0",$R$1,V$2),'RawData_Aussois - Results Ausso'!B2:B2386)))</f>
        <v>0.426179</v>
      </c>
      <c r="W95" t="s" s="19">
        <f>INDEX('RawData_Aussois - Results Ausso'!$H2:$H2386,ROW(LOOKUP(CONCATENATE($A95,"innerApproximation","0",$V$1,V$2),'RawData_Aussois - Results Ausso'!B2:B2386)))</f>
        <v>80</v>
      </c>
      <c r="X95" s="25">
        <f>INDEX('RawData_Aussois - Results Ausso'!M2:M2386,ROW(LOOKUP(CONCATENATE($A95,X$1,"0--"),'RawData_Aussois - Results Ausso'!B2:B2386)))</f>
        <v>1801.52</v>
      </c>
      <c r="Y95" t="s" s="19">
        <f>INDEX('RawData_Aussois - Results Ausso'!H2:H2386,ROW(LOOKUP(CONCATENATE($A95,X$1,"0--"),'RawData_Aussois - Results Ausso'!B2:B2386)))</f>
        <v>63</v>
      </c>
      <c r="Z95" s="25">
        <f>1-(X95-D95)/D95</f>
        <v>-4350.948567396860</v>
      </c>
      <c r="AA95" s="25">
        <f>INDEX('RawData_Aussois - Results Ausso'!M2:M2386,ROW(LOOKUP(CONCATENATE($A95,AA$1,"0--"),'RawData_Aussois - Results Ausso'!B2:B2386)))</f>
        <v>29.9984</v>
      </c>
      <c r="AB95" t="s" s="19">
        <f>INDEX('RawData_Aussois - Results Ausso'!H2:H2386,ROW(LOOKUP(CONCATENATE($A95,AA$1,"0--"),'RawData_Aussois - Results Ausso'!B2:B2386)))</f>
        <v>80</v>
      </c>
      <c r="AC95" s="25">
        <f>INDEX('RawData_Aussois - Results Ausso'!M2:M2386,ROW(LOOKUP(CONCATENATE($A95,AC$1,"0--"),'RawData_Aussois - Results Ausso'!B2:B2386)))</f>
        <v>1800.1</v>
      </c>
      <c r="AD95" t="s" s="19">
        <f>INDEX('RawData_Aussois - Results Ausso'!H2:H2386,ROW(LOOKUP(CONCATENATE($A95,AC$1,"0--"),'RawData_Aussois - Results Ausso'!B2:B2386)))</f>
        <v>63</v>
      </c>
      <c r="AE95" s="25">
        <v>1800</v>
      </c>
      <c r="AF95" t="s" s="68">
        <v>63</v>
      </c>
      <c r="AG95" t="s" s="69">
        <f>LOOKUP("NO_NASH_EQ_FOUND",E95:W95)</f>
        <v>80</v>
      </c>
      <c r="AH95" t="s" s="70">
        <f>CONCATENATE(INDEX(D$1:V$1,MATCH(AI95,D95:V95)),INDEX(D$2:V$2,MATCH(AI95,D95:V95)))</f>
        <v>3583</v>
      </c>
      <c r="AI95" s="71">
        <f>MIN(F95:V95,D95)</f>
        <v>0.39941</v>
      </c>
      <c r="AJ95" s="72">
        <f>AI95/MAX(F95:V95,D95)</f>
        <v>0.469106019534241</v>
      </c>
    </row>
    <row r="96" ht="20.05" customHeight="1">
      <c r="A96" s="64">
        <v>94</v>
      </c>
      <c r="B96" s="65">
        <f>INDEX('RawData_Aussois - Results Ausso'!D2:D2386,ROW(LOOKUP(CONCATENATE($A96,D$1,"1--"),'RawData_Aussois - Results Ausso'!B2:B2386)))</f>
        <v>4</v>
      </c>
      <c r="C96" t="s" s="19">
        <f>INDEX('RawData_Aussois - Results Ausso'!E2:E2386,ROW(LOOKUP(CONCATENATE($A96,D$1,"1--"),'RawData_Aussois - Results Ausso'!B2:B2386)))</f>
        <v>1199</v>
      </c>
      <c r="D96" s="25">
        <f>INDEX('RawData_Aussois - Results Ausso'!M2:M2386,ROW(LOOKUP(CONCATENATE($A96,D$1,"0--"),'RawData_Aussois - Results Ausso'!B2:B2386)))</f>
        <v>0.995418</v>
      </c>
      <c r="E96" t="s" s="19">
        <f>INDEX('RawData_Aussois - Results Ausso'!H2:H2386,ROW(LOOKUP(CONCATENATE($A96,D$1,"0--"),'RawData_Aussois - Results Ausso'!B2:B2386)))</f>
        <v>80</v>
      </c>
      <c r="F96" s="25">
        <f>INDEX('RawData_Aussois - Results Ausso'!M2:M2386,ROW(LOOKUP(CONCATENATE($A96,"innerApproximation","0",F$1,F$2),'RawData_Aussois - Results Ausso'!B2:B2386)))</f>
        <v>3.27887</v>
      </c>
      <c r="G96" t="s" s="19">
        <f>INDEX('RawData_Aussois - Results Ausso'!$H2:$H2386,ROW(LOOKUP(CONCATENATE($A96,"innerApproximation","0",$F$1,F$2),'RawData_Aussois - Results Ausso'!B2:B2386)))</f>
        <v>80</v>
      </c>
      <c r="H96" s="66">
        <f>INDEX('RawData_Aussois - Results Ausso'!$M2:$M2386,ROW(LOOKUP(CONCATENATE($A96,"innerApproximation","0",$F$1,H$2),'RawData_Aussois - Results Ausso'!B2:B2386)))</f>
        <v>2.03086</v>
      </c>
      <c r="I96" t="s" s="67">
        <f>INDEX('RawData_Aussois - Results Ausso'!$H2:$H2386,ROW(LOOKUP(CONCATENATE($A96,"innerApproximation","0",$F$1,H$2),'RawData_Aussois - Results Ausso'!B2:B2386)))</f>
        <v>80</v>
      </c>
      <c r="J96" s="25">
        <f>INDEX('RawData_Aussois - Results Ausso'!$M2:$M2386,ROW(LOOKUP(CONCATENATE($A96,"innerApproximation","0",$F$1,J$2),'RawData_Aussois - Results Ausso'!B2:B2386)))</f>
        <v>2.86265</v>
      </c>
      <c r="K96" t="s" s="19">
        <f>INDEX('RawData_Aussois - Results Ausso'!$H2:$H2386,ROW(LOOKUP(CONCATENATE($A96,"innerApproximation","0",$F$1,J$2),'RawData_Aussois - Results Ausso'!B2:B2386)))</f>
        <v>80</v>
      </c>
      <c r="L96" s="25">
        <f>INDEX('RawData_Aussois - Results Ausso'!$M2:$M2386,ROW(LOOKUP(CONCATENATE($A96,"innerApproximation","0",$L$1,L$2),'RawData_Aussois - Results Ausso'!B2:B2386)))</f>
        <v>0.439773</v>
      </c>
      <c r="M96" t="s" s="19">
        <f>INDEX('RawData_Aussois - Results Ausso'!$H2:$H2386,ROW(LOOKUP(CONCATENATE($A96,"innerApproximation","0",$L$1,L$2),'RawData_Aussois - Results Ausso'!B2:B2386)))</f>
        <v>80</v>
      </c>
      <c r="N96" s="25">
        <f>INDEX('RawData_Aussois - Results Ausso'!$M2:$M2386,ROW(LOOKUP(CONCATENATE($A96,"innerApproximation","0",$L$1,N$2),'RawData_Aussois - Results Ausso'!B2:B2386)))</f>
        <v>1.74003</v>
      </c>
      <c r="O96" t="s" s="19">
        <f>INDEX('RawData_Aussois - Results Ausso'!$H2:$H2386,ROW(LOOKUP(CONCATENATE($A96,"innerApproximation","0",$L$1,N$2),'RawData_Aussois - Results Ausso'!B2:B2386)))</f>
        <v>80</v>
      </c>
      <c r="P96" s="25">
        <f>INDEX('RawData_Aussois - Results Ausso'!$M2:$M2386,ROW(LOOKUP(CONCATENATE($A96,"innerApproximation","0",$L$1,P$2),'RawData_Aussois - Results Ausso'!B2:B2386)))</f>
        <v>1.23096</v>
      </c>
      <c r="Q96" t="s" s="19">
        <f>INDEX('RawData_Aussois - Results Ausso'!$H2:$H2386,ROW(LOOKUP(CONCATENATE($A96,"innerApproximation","0",$L$1,P$2),'RawData_Aussois - Results Ausso'!B2:B2386)))</f>
        <v>80</v>
      </c>
      <c r="R96" s="25">
        <f>INDEX('RawData_Aussois - Results Ausso'!$M2:$M2386,ROW(LOOKUP(CONCATENATE($A96,"innerApproximation","0",$R$1,R$2),'RawData_Aussois - Results Ausso'!B2:B2386)))</f>
        <v>3.31065</v>
      </c>
      <c r="S96" t="s" s="19">
        <f>INDEX('RawData_Aussois - Results Ausso'!$H2:$H2386,ROW(LOOKUP(CONCATENATE($A96,"innerApproximation","0",$R$1,R$2),'RawData_Aussois - Results Ausso'!B2:B2386)))</f>
        <v>80</v>
      </c>
      <c r="T96" s="25">
        <f>INDEX('RawData_Aussois - Results Ausso'!$M2:$M2386,ROW(LOOKUP(CONCATENATE($A96,"innerApproximation","0",$R$1,T$2),'RawData_Aussois - Results Ausso'!B2:B2386)))</f>
        <v>57.7212</v>
      </c>
      <c r="U96" t="s" s="19">
        <f>INDEX('RawData_Aussois - Results Ausso'!$H2:$H2386,ROW(LOOKUP(CONCATENATE($A96,"innerApproximation","0",$T$1,T$2),'RawData_Aussois - Results Ausso'!B2:B2386)))</f>
        <v>80</v>
      </c>
      <c r="V96" s="25">
        <f>INDEX('RawData_Aussois - Results Ausso'!$M2:$M2386,ROW(LOOKUP(CONCATENATE($A96,"innerApproximation","0",$R$1,V$2),'RawData_Aussois - Results Ausso'!B2:B2386)))</f>
        <v>2.64767</v>
      </c>
      <c r="W96" t="s" s="19">
        <f>INDEX('RawData_Aussois - Results Ausso'!$H2:$H2386,ROW(LOOKUP(CONCATENATE($A96,"innerApproximation","0",$V$1,V$2),'RawData_Aussois - Results Ausso'!B2:B2386)))</f>
        <v>80</v>
      </c>
      <c r="X96" s="25">
        <f>INDEX('RawData_Aussois - Results Ausso'!M2:M2386,ROW(LOOKUP(CONCATENATE($A96,X$1,"0--"),'RawData_Aussois - Results Ausso'!B2:B2386)))</f>
        <v>1.01692</v>
      </c>
      <c r="Y96" t="s" s="19">
        <f>INDEX('RawData_Aussois - Results Ausso'!H2:H2386,ROW(LOOKUP(CONCATENATE($A96,X$1,"0--"),'RawData_Aussois - Results Ausso'!B2:B2386)))</f>
        <v>80</v>
      </c>
      <c r="Z96" s="25">
        <f>1-(X96-D96)/D96</f>
        <v>0.978399024329478</v>
      </c>
      <c r="AA96" s="25">
        <f>INDEX('RawData_Aussois - Results Ausso'!M2:M2386,ROW(LOOKUP(CONCATENATE($A96,AA$1,"0--"),'RawData_Aussois - Results Ausso'!B2:B2386)))</f>
        <v>0.293627</v>
      </c>
      <c r="AB96" t="s" s="19">
        <f>INDEX('RawData_Aussois - Results Ausso'!H2:H2386,ROW(LOOKUP(CONCATENATE($A96,AA$1,"0--"),'RawData_Aussois - Results Ausso'!B2:B2386)))</f>
        <v>80</v>
      </c>
      <c r="AC96" s="25">
        <f>INDEX('RawData_Aussois - Results Ausso'!M2:M2386,ROW(LOOKUP(CONCATENATE($A96,AC$1,"0--"),'RawData_Aussois - Results Ausso'!B2:B2386)))</f>
        <v>0.39899</v>
      </c>
      <c r="AD96" t="s" s="19">
        <f>INDEX('RawData_Aussois - Results Ausso'!H2:H2386,ROW(LOOKUP(CONCATENATE($A96,AC$1,"0--"),'RawData_Aussois - Results Ausso'!B2:B2386)))</f>
        <v>80</v>
      </c>
      <c r="AE96" s="25">
        <v>458.962941646576</v>
      </c>
      <c r="AF96" t="s" s="68">
        <v>80</v>
      </c>
      <c r="AG96" t="s" s="69">
        <f>LOOKUP("NO_NASH_EQ_FOUND",E96:W96)</f>
        <v>80</v>
      </c>
      <c r="AH96" t="s" s="70">
        <f>CONCATENATE(INDEX(D$1:V$1,MATCH(AI96,D96:V96)),INDEX(D$2:V$2,MATCH(AI96,D96:V96)))</f>
        <v>3577</v>
      </c>
      <c r="AI96" s="71">
        <f>MIN(F96:V96,D96)</f>
        <v>0.439773</v>
      </c>
      <c r="AJ96" s="72">
        <f>AI96/MAX(F96:V96,D96)</f>
        <v>0.00761891644664352</v>
      </c>
    </row>
    <row r="97" ht="20.05" customHeight="1">
      <c r="A97" s="64">
        <v>95</v>
      </c>
      <c r="B97" s="65">
        <f>INDEX('RawData_Aussois - Results Ausso'!D2:D2386,ROW(LOOKUP(CONCATENATE($A97,D$1,"1--"),'RawData_Aussois - Results Ausso'!B2:B2386)))</f>
        <v>4</v>
      </c>
      <c r="C97" t="s" s="19">
        <f>INDEX('RawData_Aussois - Results Ausso'!E2:E2386,ROW(LOOKUP(CONCATENATE($A97,D$1,"1--"),'RawData_Aussois - Results Ausso'!B2:B2386)))</f>
        <v>1119</v>
      </c>
      <c r="D97" s="25">
        <f>INDEX('RawData_Aussois - Results Ausso'!M2:M2386,ROW(LOOKUP(CONCATENATE($A97,D$1,"0--"),'RawData_Aussois - Results Ausso'!B2:B2386)))</f>
        <v>0.07848479999999999</v>
      </c>
      <c r="E97" t="s" s="19">
        <f>INDEX('RawData_Aussois - Results Ausso'!H2:H2386,ROW(LOOKUP(CONCATENATE($A97,D$1,"0--"),'RawData_Aussois - Results Ausso'!B2:B2386)))</f>
        <v>33</v>
      </c>
      <c r="F97" s="25">
        <f>INDEX('RawData_Aussois - Results Ausso'!M2:M2386,ROW(LOOKUP(CONCATENATE($A97,"innerApproximation","0",F$1,F$2),'RawData_Aussois - Results Ausso'!B2:B2386)))</f>
        <v>0.195263</v>
      </c>
      <c r="G97" t="s" s="19">
        <f>INDEX('RawData_Aussois - Results Ausso'!$H2:$H2386,ROW(LOOKUP(CONCATENATE($A97,"innerApproximation","0",$F$1,F$2),'RawData_Aussois - Results Ausso'!B2:B2386)))</f>
        <v>33</v>
      </c>
      <c r="H97" s="66">
        <f>INDEX('RawData_Aussois - Results Ausso'!$M2:$M2386,ROW(LOOKUP(CONCATENATE($A97,"innerApproximation","0",$F$1,H$2),'RawData_Aussois - Results Ausso'!B2:B2386)))</f>
        <v>0.091534</v>
      </c>
      <c r="I97" t="s" s="67">
        <f>INDEX('RawData_Aussois - Results Ausso'!$H2:$H2386,ROW(LOOKUP(CONCATENATE($A97,"innerApproximation","0",$F$1,H$2),'RawData_Aussois - Results Ausso'!B2:B2386)))</f>
        <v>33</v>
      </c>
      <c r="J97" s="25">
        <f>INDEX('RawData_Aussois - Results Ausso'!$M2:$M2386,ROW(LOOKUP(CONCATENATE($A97,"innerApproximation","0",$F$1,J$2),'RawData_Aussois - Results Ausso'!B2:B2386)))</f>
        <v>0.0933186</v>
      </c>
      <c r="K97" t="s" s="19">
        <f>INDEX('RawData_Aussois - Results Ausso'!$H2:$H2386,ROW(LOOKUP(CONCATENATE($A97,"innerApproximation","0",$F$1,J$2),'RawData_Aussois - Results Ausso'!B2:B2386)))</f>
        <v>33</v>
      </c>
      <c r="L97" s="25">
        <f>INDEX('RawData_Aussois - Results Ausso'!$M2:$M2386,ROW(LOOKUP(CONCATENATE($A97,"innerApproximation","0",$L$1,L$2),'RawData_Aussois - Results Ausso'!B2:B2386)))</f>
        <v>0.198834</v>
      </c>
      <c r="M97" t="s" s="19">
        <f>INDEX('RawData_Aussois - Results Ausso'!$H2:$H2386,ROW(LOOKUP(CONCATENATE($A97,"innerApproximation","0",$L$1,L$2),'RawData_Aussois - Results Ausso'!B2:B2386)))</f>
        <v>33</v>
      </c>
      <c r="N97" s="25">
        <f>INDEX('RawData_Aussois - Results Ausso'!$M2:$M2386,ROW(LOOKUP(CONCATENATE($A97,"innerApproximation","0",$L$1,N$2),'RawData_Aussois - Results Ausso'!B2:B2386)))</f>
        <v>0.0912524</v>
      </c>
      <c r="O97" t="s" s="19">
        <f>INDEX('RawData_Aussois - Results Ausso'!$H2:$H2386,ROW(LOOKUP(CONCATENATE($A97,"innerApproximation","0",$L$1,N$2),'RawData_Aussois - Results Ausso'!B2:B2386)))</f>
        <v>33</v>
      </c>
      <c r="P97" s="25">
        <f>INDEX('RawData_Aussois - Results Ausso'!$M2:$M2386,ROW(LOOKUP(CONCATENATE($A97,"innerApproximation","0",$L$1,P$2),'RawData_Aussois - Results Ausso'!B2:B2386)))</f>
        <v>0.0925527</v>
      </c>
      <c r="Q97" t="s" s="19">
        <f>INDEX('RawData_Aussois - Results Ausso'!$H2:$H2386,ROW(LOOKUP(CONCATENATE($A97,"innerApproximation","0",$L$1,P$2),'RawData_Aussois - Results Ausso'!B2:B2386)))</f>
        <v>33</v>
      </c>
      <c r="R97" s="25">
        <f>INDEX('RawData_Aussois - Results Ausso'!$M2:$M2386,ROW(LOOKUP(CONCATENATE($A97,"innerApproximation","0",$R$1,R$2),'RawData_Aussois - Results Ausso'!B2:B2386)))</f>
        <v>0.198667</v>
      </c>
      <c r="S97" t="s" s="19">
        <f>INDEX('RawData_Aussois - Results Ausso'!$H2:$H2386,ROW(LOOKUP(CONCATENATE($A97,"innerApproximation","0",$R$1,R$2),'RawData_Aussois - Results Ausso'!B2:B2386)))</f>
        <v>33</v>
      </c>
      <c r="T97" s="25">
        <f>INDEX('RawData_Aussois - Results Ausso'!$M2:$M2386,ROW(LOOKUP(CONCATENATE($A97,"innerApproximation","0",$R$1,T$2),'RawData_Aussois - Results Ausso'!B2:B2386)))</f>
        <v>0.0915077</v>
      </c>
      <c r="U97" t="s" s="19">
        <f>INDEX('RawData_Aussois - Results Ausso'!$H2:$H2386,ROW(LOOKUP(CONCATENATE($A97,"innerApproximation","0",$T$1,T$2),'RawData_Aussois - Results Ausso'!B2:B2386)))</f>
        <v>33</v>
      </c>
      <c r="V97" s="25">
        <f>INDEX('RawData_Aussois - Results Ausso'!$M2:$M2386,ROW(LOOKUP(CONCATENATE($A97,"innerApproximation","0",$R$1,V$2),'RawData_Aussois - Results Ausso'!B2:B2386)))</f>
        <v>0.0916006</v>
      </c>
      <c r="W97" t="s" s="19">
        <f>INDEX('RawData_Aussois - Results Ausso'!$H2:$H2386,ROW(LOOKUP(CONCATENATE($A97,"innerApproximation","0",$V$1,V$2),'RawData_Aussois - Results Ausso'!B2:B2386)))</f>
        <v>33</v>
      </c>
      <c r="X97" s="25">
        <f>INDEX('RawData_Aussois - Results Ausso'!M2:M2386,ROW(LOOKUP(CONCATENATE($A97,X$1,"0--"),'RawData_Aussois - Results Ausso'!B2:B2386)))</f>
        <v>1.53331</v>
      </c>
      <c r="Y97" t="s" s="19">
        <f>INDEX('RawData_Aussois - Results Ausso'!H2:H2386,ROW(LOOKUP(CONCATENATE($A97,X$1,"0--"),'RawData_Aussois - Results Ausso'!B2:B2386)))</f>
        <v>33</v>
      </c>
      <c r="Z97" s="25">
        <f>1-(X97-D97)/D97</f>
        <v>-17.5363943081973</v>
      </c>
      <c r="AA97" s="25">
        <f>INDEX('RawData_Aussois - Results Ausso'!M2:M2386,ROW(LOOKUP(CONCATENATE($A97,AA$1,"0--"),'RawData_Aussois - Results Ausso'!B2:B2386)))</f>
        <v>1.08412</v>
      </c>
      <c r="AB97" t="s" s="19">
        <f>INDEX('RawData_Aussois - Results Ausso'!H2:H2386,ROW(LOOKUP(CONCATENATE($A97,AA$1,"0--"),'RawData_Aussois - Results Ausso'!B2:B2386)))</f>
        <v>33</v>
      </c>
      <c r="AC97" s="25">
        <f>INDEX('RawData_Aussois - Results Ausso'!M2:M2386,ROW(LOOKUP(CONCATENATE($A97,AC$1,"0--"),'RawData_Aussois - Results Ausso'!B2:B2386)))</f>
        <v>1.2505</v>
      </c>
      <c r="AD97" t="s" s="19">
        <f>INDEX('RawData_Aussois - Results Ausso'!H2:H2386,ROW(LOOKUP(CONCATENATE($A97,AC$1,"0--"),'RawData_Aussois - Results Ausso'!B2:B2386)))</f>
        <v>33</v>
      </c>
      <c r="AE97" s="25">
        <v>1800</v>
      </c>
      <c r="AF97" t="s" s="68">
        <v>63</v>
      </c>
      <c r="AG97" t="s" s="69">
        <f>LOOKUP("NO_NASH_EQ_FOUND",E97:W97)</f>
        <v>33</v>
      </c>
      <c r="AH97" t="s" s="70">
        <f>CONCATENATE(INDEX(D$1:V$1,MATCH(AI97,D97:V97)),INDEX(D$2:V$2,MATCH(AI97,D97:V97)))</f>
        <v>3574</v>
      </c>
      <c r="AI97" s="71">
        <f>MIN(F97:V97,D97)</f>
        <v>0.07848479999999999</v>
      </c>
      <c r="AJ97" s="72">
        <f>AI97/MAX(F97:V97,D97)</f>
        <v>0.394725248196988</v>
      </c>
    </row>
    <row r="98" ht="20.05" customHeight="1">
      <c r="A98" s="64">
        <v>96</v>
      </c>
      <c r="B98" s="65">
        <f>INDEX('RawData_Aussois - Results Ausso'!D2:D2386,ROW(LOOKUP(CONCATENATE($A98,D$1,"1--"),'RawData_Aussois - Results Ausso'!B2:B2386)))</f>
        <v>4</v>
      </c>
      <c r="C98" t="s" s="19">
        <f>INDEX('RawData_Aussois - Results Ausso'!E2:E2386,ROW(LOOKUP(CONCATENATE($A98,D$1,"1--"),'RawData_Aussois - Results Ausso'!B2:B2386)))</f>
        <v>1727</v>
      </c>
      <c r="D98" s="25">
        <f>INDEX('RawData_Aussois - Results Ausso'!M2:M2386,ROW(LOOKUP(CONCATENATE($A98,D$1,"0--"),'RawData_Aussois - Results Ausso'!B2:B2386)))</f>
        <v>0.0609416</v>
      </c>
      <c r="E98" t="s" s="19">
        <f>INDEX('RawData_Aussois - Results Ausso'!H2:H2386,ROW(LOOKUP(CONCATENATE($A98,D$1,"0--"),'RawData_Aussois - Results Ausso'!B2:B2386)))</f>
        <v>33</v>
      </c>
      <c r="F98" s="25">
        <f>INDEX('RawData_Aussois - Results Ausso'!M2:M2386,ROW(LOOKUP(CONCATENATE($A98,"innerApproximation","0",F$1,F$2),'RawData_Aussois - Results Ausso'!B2:B2386)))</f>
        <v>0.111972</v>
      </c>
      <c r="G98" t="s" s="19">
        <f>INDEX('RawData_Aussois - Results Ausso'!$H2:$H2386,ROW(LOOKUP(CONCATENATE($A98,"innerApproximation","0",$F$1,F$2),'RawData_Aussois - Results Ausso'!B2:B2386)))</f>
        <v>33</v>
      </c>
      <c r="H98" s="66">
        <f>INDEX('RawData_Aussois - Results Ausso'!$M2:$M2386,ROW(LOOKUP(CONCATENATE($A98,"innerApproximation","0",$F$1,H$2),'RawData_Aussois - Results Ausso'!B2:B2386)))</f>
        <v>0.0727288</v>
      </c>
      <c r="I98" t="s" s="67">
        <f>INDEX('RawData_Aussois - Results Ausso'!$H2:$H2386,ROW(LOOKUP(CONCATENATE($A98,"innerApproximation","0",$F$1,H$2),'RawData_Aussois - Results Ausso'!B2:B2386)))</f>
        <v>33</v>
      </c>
      <c r="J98" s="25">
        <f>INDEX('RawData_Aussois - Results Ausso'!$M2:$M2386,ROW(LOOKUP(CONCATENATE($A98,"innerApproximation","0",$F$1,J$2),'RawData_Aussois - Results Ausso'!B2:B2386)))</f>
        <v>0.0722976</v>
      </c>
      <c r="K98" t="s" s="19">
        <f>INDEX('RawData_Aussois - Results Ausso'!$H2:$H2386,ROW(LOOKUP(CONCATENATE($A98,"innerApproximation","0",$F$1,J$2),'RawData_Aussois - Results Ausso'!B2:B2386)))</f>
        <v>33</v>
      </c>
      <c r="L98" s="25">
        <f>INDEX('RawData_Aussois - Results Ausso'!$M2:$M2386,ROW(LOOKUP(CONCATENATE($A98,"innerApproximation","0",$L$1,L$2),'RawData_Aussois - Results Ausso'!B2:B2386)))</f>
        <v>0.113428</v>
      </c>
      <c r="M98" t="s" s="19">
        <f>INDEX('RawData_Aussois - Results Ausso'!$H2:$H2386,ROW(LOOKUP(CONCATENATE($A98,"innerApproximation","0",$L$1,L$2),'RawData_Aussois - Results Ausso'!B2:B2386)))</f>
        <v>33</v>
      </c>
      <c r="N98" s="25">
        <f>INDEX('RawData_Aussois - Results Ausso'!$M2:$M2386,ROW(LOOKUP(CONCATENATE($A98,"innerApproximation","0",$L$1,N$2),'RawData_Aussois - Results Ausso'!B2:B2386)))</f>
        <v>0.072197</v>
      </c>
      <c r="O98" t="s" s="19">
        <f>INDEX('RawData_Aussois - Results Ausso'!$H2:$H2386,ROW(LOOKUP(CONCATENATE($A98,"innerApproximation","0",$L$1,N$2),'RawData_Aussois - Results Ausso'!B2:B2386)))</f>
        <v>33</v>
      </c>
      <c r="P98" s="25">
        <f>INDEX('RawData_Aussois - Results Ausso'!$M2:$M2386,ROW(LOOKUP(CONCATENATE($A98,"innerApproximation","0",$L$1,P$2),'RawData_Aussois - Results Ausso'!B2:B2386)))</f>
        <v>0.0727058</v>
      </c>
      <c r="Q98" t="s" s="19">
        <f>INDEX('RawData_Aussois - Results Ausso'!$H2:$H2386,ROW(LOOKUP(CONCATENATE($A98,"innerApproximation","0",$L$1,P$2),'RawData_Aussois - Results Ausso'!B2:B2386)))</f>
        <v>33</v>
      </c>
      <c r="R98" s="25">
        <f>INDEX('RawData_Aussois - Results Ausso'!$M2:$M2386,ROW(LOOKUP(CONCATENATE($A98,"innerApproximation","0",$R$1,R$2),'RawData_Aussois - Results Ausso'!B2:B2386)))</f>
        <v>0.112806</v>
      </c>
      <c r="S98" t="s" s="19">
        <f>INDEX('RawData_Aussois - Results Ausso'!$H2:$H2386,ROW(LOOKUP(CONCATENATE($A98,"innerApproximation","0",$R$1,R$2),'RawData_Aussois - Results Ausso'!B2:B2386)))</f>
        <v>33</v>
      </c>
      <c r="T98" s="25">
        <f>INDEX('RawData_Aussois - Results Ausso'!$M2:$M2386,ROW(LOOKUP(CONCATENATE($A98,"innerApproximation","0",$R$1,T$2),'RawData_Aussois - Results Ausso'!B2:B2386)))</f>
        <v>0.07396949999999999</v>
      </c>
      <c r="U98" t="s" s="19">
        <f>INDEX('RawData_Aussois - Results Ausso'!$H2:$H2386,ROW(LOOKUP(CONCATENATE($A98,"innerApproximation","0",$T$1,T$2),'RawData_Aussois - Results Ausso'!B2:B2386)))</f>
        <v>33</v>
      </c>
      <c r="V98" s="25">
        <f>INDEX('RawData_Aussois - Results Ausso'!$M2:$M2386,ROW(LOOKUP(CONCATENATE($A98,"innerApproximation","0",$R$1,V$2),'RawData_Aussois - Results Ausso'!B2:B2386)))</f>
        <v>0.07272049999999999</v>
      </c>
      <c r="W98" t="s" s="19">
        <f>INDEX('RawData_Aussois - Results Ausso'!$H2:$H2386,ROW(LOOKUP(CONCATENATE($A98,"innerApproximation","0",$V$1,V$2),'RawData_Aussois - Results Ausso'!B2:B2386)))</f>
        <v>33</v>
      </c>
      <c r="X98" s="25">
        <f>INDEX('RawData_Aussois - Results Ausso'!M2:M2386,ROW(LOOKUP(CONCATENATE($A98,X$1,"0--"),'RawData_Aussois - Results Ausso'!B2:B2386)))</f>
        <v>127.776</v>
      </c>
      <c r="Y98" t="s" s="19">
        <f>INDEX('RawData_Aussois - Results Ausso'!H2:H2386,ROW(LOOKUP(CONCATENATE($A98,X$1,"0--"),'RawData_Aussois - Results Ausso'!B2:B2386)))</f>
        <v>80</v>
      </c>
      <c r="Z98" s="25">
        <f>1-(X98-D98)/D98</f>
        <v>-2094.695853079010</v>
      </c>
      <c r="AA98" s="25">
        <f>INDEX('RawData_Aussois - Results Ausso'!M2:M2386,ROW(LOOKUP(CONCATENATE($A98,AA$1,"0--"),'RawData_Aussois - Results Ausso'!B2:B2386)))</f>
        <v>124.603</v>
      </c>
      <c r="AB98" t="s" s="19">
        <f>INDEX('RawData_Aussois - Results Ausso'!H2:H2386,ROW(LOOKUP(CONCATENATE($A98,AA$1,"0--"),'RawData_Aussois - Results Ausso'!B2:B2386)))</f>
        <v>80</v>
      </c>
      <c r="AC98" s="25">
        <f>INDEX('RawData_Aussois - Results Ausso'!M2:M2386,ROW(LOOKUP(CONCATENATE($A98,AC$1,"0--"),'RawData_Aussois - Results Ausso'!B2:B2386)))</f>
        <v>120.361</v>
      </c>
      <c r="AD98" t="s" s="19">
        <f>INDEX('RawData_Aussois - Results Ausso'!H2:H2386,ROW(LOOKUP(CONCATENATE($A98,AC$1,"0--"),'RawData_Aussois - Results Ausso'!B2:B2386)))</f>
        <v>80</v>
      </c>
      <c r="AE98" s="25">
        <v>1800</v>
      </c>
      <c r="AF98" t="s" s="68">
        <v>63</v>
      </c>
      <c r="AG98" t="s" s="69">
        <f>LOOKUP("NO_NASH_EQ_FOUND",E98:W98)</f>
        <v>33</v>
      </c>
      <c r="AH98" t="s" s="70">
        <f>CONCATENATE(INDEX(D$1:V$1,MATCH(AI98,D98:V98)),INDEX(D$2:V$2,MATCH(AI98,D98:V98)))</f>
        <v>3574</v>
      </c>
      <c r="AI98" s="71">
        <f>MIN(F98:V98,D98)</f>
        <v>0.0609416</v>
      </c>
      <c r="AJ98" s="72">
        <f>AI98/MAX(F98:V98,D98)</f>
        <v>0.537271220509927</v>
      </c>
    </row>
    <row r="99" ht="20.05" customHeight="1">
      <c r="A99" s="64">
        <v>97</v>
      </c>
      <c r="B99" s="65">
        <f>INDEX('RawData_Aussois - Results Ausso'!D2:D2386,ROW(LOOKUP(CONCATENATE($A99,D$1,"1--"),'RawData_Aussois - Results Ausso'!B2:B2386)))</f>
        <v>4</v>
      </c>
      <c r="C99" t="s" s="19">
        <f>INDEX('RawData_Aussois - Results Ausso'!E2:E2386,ROW(LOOKUP(CONCATENATE($A99,D$1,"1--"),'RawData_Aussois - Results Ausso'!B2:B2386)))</f>
        <v>990</v>
      </c>
      <c r="D99" s="25">
        <f>INDEX('RawData_Aussois - Results Ausso'!M2:M2386,ROW(LOOKUP(CONCATENATE($A99,D$1,"0--"),'RawData_Aussois - Results Ausso'!B2:B2386)))</f>
        <v>0.217666</v>
      </c>
      <c r="E99" t="s" s="19">
        <f>INDEX('RawData_Aussois - Results Ausso'!H2:H2386,ROW(LOOKUP(CONCATENATE($A99,D$1,"0--"),'RawData_Aussois - Results Ausso'!B2:B2386)))</f>
        <v>80</v>
      </c>
      <c r="F99" s="25">
        <f>INDEX('RawData_Aussois - Results Ausso'!M2:M2386,ROW(LOOKUP(CONCATENATE($A99,"innerApproximation","0",F$1,F$2),'RawData_Aussois - Results Ausso'!B2:B2386)))</f>
        <v>0.317228</v>
      </c>
      <c r="G99" t="s" s="19">
        <f>INDEX('RawData_Aussois - Results Ausso'!$H2:$H2386,ROW(LOOKUP(CONCATENATE($A99,"innerApproximation","0",$F$1,F$2),'RawData_Aussois - Results Ausso'!B2:B2386)))</f>
        <v>80</v>
      </c>
      <c r="H99" s="66">
        <f>INDEX('RawData_Aussois - Results Ausso'!$M2:$M2386,ROW(LOOKUP(CONCATENATE($A99,"innerApproximation","0",$F$1,H$2),'RawData_Aussois - Results Ausso'!B2:B2386)))</f>
        <v>0.256654</v>
      </c>
      <c r="I99" t="s" s="67">
        <f>INDEX('RawData_Aussois - Results Ausso'!$H2:$H2386,ROW(LOOKUP(CONCATENATE($A99,"innerApproximation","0",$F$1,H$2),'RawData_Aussois - Results Ausso'!B2:B2386)))</f>
        <v>80</v>
      </c>
      <c r="J99" s="25">
        <f>INDEX('RawData_Aussois - Results Ausso'!$M2:$M2386,ROW(LOOKUP(CONCATENATE($A99,"innerApproximation","0",$F$1,J$2),'RawData_Aussois - Results Ausso'!B2:B2386)))</f>
        <v>0.255646</v>
      </c>
      <c r="K99" t="s" s="19">
        <f>INDEX('RawData_Aussois - Results Ausso'!$H2:$H2386,ROW(LOOKUP(CONCATENATE($A99,"innerApproximation","0",$F$1,J$2),'RawData_Aussois - Results Ausso'!B2:B2386)))</f>
        <v>80</v>
      </c>
      <c r="L99" s="25">
        <f>INDEX('RawData_Aussois - Results Ausso'!$M2:$M2386,ROW(LOOKUP(CONCATENATE($A99,"innerApproximation","0",$L$1,L$2),'RawData_Aussois - Results Ausso'!B2:B2386)))</f>
        <v>0.219768</v>
      </c>
      <c r="M99" t="s" s="19">
        <f>INDEX('RawData_Aussois - Results Ausso'!$H2:$H2386,ROW(LOOKUP(CONCATENATE($A99,"innerApproximation","0",$L$1,L$2),'RawData_Aussois - Results Ausso'!B2:B2386)))</f>
        <v>80</v>
      </c>
      <c r="N99" s="25">
        <f>INDEX('RawData_Aussois - Results Ausso'!$M2:$M2386,ROW(LOOKUP(CONCATENATE($A99,"innerApproximation","0",$L$1,N$2),'RawData_Aussois - Results Ausso'!B2:B2386)))</f>
        <v>0.254562</v>
      </c>
      <c r="O99" t="s" s="19">
        <f>INDEX('RawData_Aussois - Results Ausso'!$H2:$H2386,ROW(LOOKUP(CONCATENATE($A99,"innerApproximation","0",$L$1,N$2),'RawData_Aussois - Results Ausso'!B2:B2386)))</f>
        <v>80</v>
      </c>
      <c r="P99" s="25">
        <f>INDEX('RawData_Aussois - Results Ausso'!$M2:$M2386,ROW(LOOKUP(CONCATENATE($A99,"innerApproximation","0",$L$1,P$2),'RawData_Aussois - Results Ausso'!B2:B2386)))</f>
        <v>0.254233</v>
      </c>
      <c r="Q99" t="s" s="19">
        <f>INDEX('RawData_Aussois - Results Ausso'!$H2:$H2386,ROW(LOOKUP(CONCATENATE($A99,"innerApproximation","0",$L$1,P$2),'RawData_Aussois - Results Ausso'!B2:B2386)))</f>
        <v>80</v>
      </c>
      <c r="R99" s="25">
        <f>INDEX('RawData_Aussois - Results Ausso'!$M2:$M2386,ROW(LOOKUP(CONCATENATE($A99,"innerApproximation","0",$R$1,R$2),'RawData_Aussois - Results Ausso'!B2:B2386)))</f>
        <v>0.319853</v>
      </c>
      <c r="S99" t="s" s="19">
        <f>INDEX('RawData_Aussois - Results Ausso'!$H2:$H2386,ROW(LOOKUP(CONCATENATE($A99,"innerApproximation","0",$R$1,R$2),'RawData_Aussois - Results Ausso'!B2:B2386)))</f>
        <v>80</v>
      </c>
      <c r="T99" s="25">
        <f>INDEX('RawData_Aussois - Results Ausso'!$M2:$M2386,ROW(LOOKUP(CONCATENATE($A99,"innerApproximation","0",$R$1,T$2),'RawData_Aussois - Results Ausso'!B2:B2386)))</f>
        <v>0.254965</v>
      </c>
      <c r="U99" t="s" s="19">
        <f>INDEX('RawData_Aussois - Results Ausso'!$H2:$H2386,ROW(LOOKUP(CONCATENATE($A99,"innerApproximation","0",$T$1,T$2),'RawData_Aussois - Results Ausso'!B2:B2386)))</f>
        <v>80</v>
      </c>
      <c r="V99" s="25">
        <f>INDEX('RawData_Aussois - Results Ausso'!$M2:$M2386,ROW(LOOKUP(CONCATENATE($A99,"innerApproximation","0",$R$1,V$2),'RawData_Aussois - Results Ausso'!B2:B2386)))</f>
        <v>0.255339</v>
      </c>
      <c r="W99" t="s" s="19">
        <f>INDEX('RawData_Aussois - Results Ausso'!$H2:$H2386,ROW(LOOKUP(CONCATENATE($A99,"innerApproximation","0",$V$1,V$2),'RawData_Aussois - Results Ausso'!B2:B2386)))</f>
        <v>80</v>
      </c>
      <c r="X99" s="25">
        <f>INDEX('RawData_Aussois - Results Ausso'!M2:M2386,ROW(LOOKUP(CONCATENATE($A99,X$1,"0--"),'RawData_Aussois - Results Ausso'!B2:B2386)))</f>
        <v>26.5069</v>
      </c>
      <c r="Y99" t="s" s="19">
        <f>INDEX('RawData_Aussois - Results Ausso'!H2:H2386,ROW(LOOKUP(CONCATENATE($A99,X$1,"0--"),'RawData_Aussois - Results Ausso'!B2:B2386)))</f>
        <v>80</v>
      </c>
      <c r="Z99" s="25">
        <f>1-(X99-D99)/D99</f>
        <v>-119.777861494216</v>
      </c>
      <c r="AA99" s="25">
        <f>INDEX('RawData_Aussois - Results Ausso'!M2:M2386,ROW(LOOKUP(CONCATENATE($A99,AA$1,"0--"),'RawData_Aussois - Results Ausso'!B2:B2386)))</f>
        <v>26.9581</v>
      </c>
      <c r="AB99" t="s" s="19">
        <f>INDEX('RawData_Aussois - Results Ausso'!H2:H2386,ROW(LOOKUP(CONCATENATE($A99,AA$1,"0--"),'RawData_Aussois - Results Ausso'!B2:B2386)))</f>
        <v>80</v>
      </c>
      <c r="AC99" s="25">
        <f>INDEX('RawData_Aussois - Results Ausso'!M2:M2386,ROW(LOOKUP(CONCATENATE($A99,AC$1,"0--"),'RawData_Aussois - Results Ausso'!B2:B2386)))</f>
        <v>25.7078</v>
      </c>
      <c r="AD99" t="s" s="19">
        <f>INDEX('RawData_Aussois - Results Ausso'!H2:H2386,ROW(LOOKUP(CONCATENATE($A99,AC$1,"0--"),'RawData_Aussois - Results Ausso'!B2:B2386)))</f>
        <v>80</v>
      </c>
      <c r="AE99" s="25">
        <v>1800</v>
      </c>
      <c r="AF99" t="s" s="68">
        <v>63</v>
      </c>
      <c r="AG99" t="s" s="69">
        <f>LOOKUP("NO_NASH_EQ_FOUND",E99:W99)</f>
        <v>80</v>
      </c>
      <c r="AH99" t="s" s="70">
        <f>CONCATENATE(INDEX(D$1:V$1,MATCH(AI99,D99:V99)),INDEX(D$2:V$2,MATCH(AI99,D99:V99)))</f>
        <v>3574</v>
      </c>
      <c r="AI99" s="71">
        <f>MIN(F99:V99,D99)</f>
        <v>0.217666</v>
      </c>
      <c r="AJ99" s="72">
        <f>AI99/MAX(F99:V99,D99)</f>
        <v>0.6805188633528531</v>
      </c>
    </row>
    <row r="100" ht="20.05" customHeight="1">
      <c r="A100" s="64">
        <v>98</v>
      </c>
      <c r="B100" s="65">
        <f>INDEX('RawData_Aussois - Results Ausso'!D2:D2386,ROW(LOOKUP(CONCATENATE($A100,D$1,"1--"),'RawData_Aussois - Results Ausso'!B2:B2386)))</f>
        <v>4</v>
      </c>
      <c r="C100" t="s" s="19">
        <f>INDEX('RawData_Aussois - Results Ausso'!E2:E2386,ROW(LOOKUP(CONCATENATE($A100,D$1,"1--"),'RawData_Aussois - Results Ausso'!B2:B2386)))</f>
        <v>1601</v>
      </c>
      <c r="D100" s="25">
        <f>INDEX('RawData_Aussois - Results Ausso'!M2:M2386,ROW(LOOKUP(CONCATENATE($A100,D$1,"0--"),'RawData_Aussois - Results Ausso'!B2:B2386)))</f>
        <v>0.266906</v>
      </c>
      <c r="E100" t="s" s="19">
        <f>INDEX('RawData_Aussois - Results Ausso'!H2:H2386,ROW(LOOKUP(CONCATENATE($A100,D$1,"0--"),'RawData_Aussois - Results Ausso'!B2:B2386)))</f>
        <v>80</v>
      </c>
      <c r="F100" s="25">
        <f>INDEX('RawData_Aussois - Results Ausso'!M2:M2386,ROW(LOOKUP(CONCATENATE($A100,"innerApproximation","0",F$1,F$2),'RawData_Aussois - Results Ausso'!B2:B2386)))</f>
        <v>0.178568</v>
      </c>
      <c r="G100" t="s" s="19">
        <f>INDEX('RawData_Aussois - Results Ausso'!$H2:$H2386,ROW(LOOKUP(CONCATENATE($A100,"innerApproximation","0",$F$1,F$2),'RawData_Aussois - Results Ausso'!B2:B2386)))</f>
        <v>80</v>
      </c>
      <c r="H100" s="66">
        <f>INDEX('RawData_Aussois - Results Ausso'!$M2:$M2386,ROW(LOOKUP(CONCATENATE($A100,"innerApproximation","0",$F$1,H$2),'RawData_Aussois - Results Ausso'!B2:B2386)))</f>
        <v>0.178511</v>
      </c>
      <c r="I100" t="s" s="67">
        <f>INDEX('RawData_Aussois - Results Ausso'!$H2:$H2386,ROW(LOOKUP(CONCATENATE($A100,"innerApproximation","0",$F$1,H$2),'RawData_Aussois - Results Ausso'!B2:B2386)))</f>
        <v>80</v>
      </c>
      <c r="J100" s="25">
        <f>INDEX('RawData_Aussois - Results Ausso'!$M2:$M2386,ROW(LOOKUP(CONCATENATE($A100,"innerApproximation","0",$F$1,J$2),'RawData_Aussois - Results Ausso'!B2:B2386)))</f>
        <v>0.179533</v>
      </c>
      <c r="K100" t="s" s="19">
        <f>INDEX('RawData_Aussois - Results Ausso'!$H2:$H2386,ROW(LOOKUP(CONCATENATE($A100,"innerApproximation","0",$F$1,J$2),'RawData_Aussois - Results Ausso'!B2:B2386)))</f>
        <v>80</v>
      </c>
      <c r="L100" s="25">
        <f>INDEX('RawData_Aussois - Results Ausso'!$M2:$M2386,ROW(LOOKUP(CONCATENATE($A100,"innerApproximation","0",$L$1,L$2),'RawData_Aussois - Results Ausso'!B2:B2386)))</f>
        <v>0.180657</v>
      </c>
      <c r="M100" t="s" s="19">
        <f>INDEX('RawData_Aussois - Results Ausso'!$H2:$H2386,ROW(LOOKUP(CONCATENATE($A100,"innerApproximation","0",$L$1,L$2),'RawData_Aussois - Results Ausso'!B2:B2386)))</f>
        <v>80</v>
      </c>
      <c r="N100" s="25">
        <f>INDEX('RawData_Aussois - Results Ausso'!$M2:$M2386,ROW(LOOKUP(CONCATENATE($A100,"innerApproximation","0",$L$1,N$2),'RawData_Aussois - Results Ausso'!B2:B2386)))</f>
        <v>0.17784</v>
      </c>
      <c r="O100" t="s" s="19">
        <f>INDEX('RawData_Aussois - Results Ausso'!$H2:$H2386,ROW(LOOKUP(CONCATENATE($A100,"innerApproximation","0",$L$1,N$2),'RawData_Aussois - Results Ausso'!B2:B2386)))</f>
        <v>80</v>
      </c>
      <c r="P100" s="25">
        <f>INDEX('RawData_Aussois - Results Ausso'!$M2:$M2386,ROW(LOOKUP(CONCATENATE($A100,"innerApproximation","0",$L$1,P$2),'RawData_Aussois - Results Ausso'!B2:B2386)))</f>
        <v>0.179394</v>
      </c>
      <c r="Q100" t="s" s="19">
        <f>INDEX('RawData_Aussois - Results Ausso'!$H2:$H2386,ROW(LOOKUP(CONCATENATE($A100,"innerApproximation","0",$L$1,P$2),'RawData_Aussois - Results Ausso'!B2:B2386)))</f>
        <v>80</v>
      </c>
      <c r="R100" s="25">
        <f>INDEX('RawData_Aussois - Results Ausso'!$M2:$M2386,ROW(LOOKUP(CONCATENATE($A100,"innerApproximation","0",$R$1,R$2),'RawData_Aussois - Results Ausso'!B2:B2386)))</f>
        <v>0.179213</v>
      </c>
      <c r="S100" t="s" s="19">
        <f>INDEX('RawData_Aussois - Results Ausso'!$H2:$H2386,ROW(LOOKUP(CONCATENATE($A100,"innerApproximation","0",$R$1,R$2),'RawData_Aussois - Results Ausso'!B2:B2386)))</f>
        <v>80</v>
      </c>
      <c r="T100" s="25">
        <f>INDEX('RawData_Aussois - Results Ausso'!$M2:$M2386,ROW(LOOKUP(CONCATENATE($A100,"innerApproximation","0",$R$1,T$2),'RawData_Aussois - Results Ausso'!B2:B2386)))</f>
        <v>0.178382</v>
      </c>
      <c r="U100" t="s" s="19">
        <f>INDEX('RawData_Aussois - Results Ausso'!$H2:$H2386,ROW(LOOKUP(CONCATENATE($A100,"innerApproximation","0",$T$1,T$2),'RawData_Aussois - Results Ausso'!B2:B2386)))</f>
        <v>80</v>
      </c>
      <c r="V100" s="25">
        <f>INDEX('RawData_Aussois - Results Ausso'!$M2:$M2386,ROW(LOOKUP(CONCATENATE($A100,"innerApproximation","0",$R$1,V$2),'RawData_Aussois - Results Ausso'!B2:B2386)))</f>
        <v>0.179703</v>
      </c>
      <c r="W100" t="s" s="19">
        <f>INDEX('RawData_Aussois - Results Ausso'!$H2:$H2386,ROW(LOOKUP(CONCATENATE($A100,"innerApproximation","0",$V$1,V$2),'RawData_Aussois - Results Ausso'!B2:B2386)))</f>
        <v>80</v>
      </c>
      <c r="X100" s="25">
        <f>INDEX('RawData_Aussois - Results Ausso'!M2:M2386,ROW(LOOKUP(CONCATENATE($A100,X$1,"0--"),'RawData_Aussois - Results Ausso'!B2:B2386)))</f>
        <v>2.78012</v>
      </c>
      <c r="Y100" t="s" s="19">
        <f>INDEX('RawData_Aussois - Results Ausso'!H2:H2386,ROW(LOOKUP(CONCATENATE($A100,X$1,"0--"),'RawData_Aussois - Results Ausso'!B2:B2386)))</f>
        <v>80</v>
      </c>
      <c r="Z100" s="25">
        <f>1-(X100-D100)/D100</f>
        <v>-8.416101548859899</v>
      </c>
      <c r="AA100" s="25">
        <f>INDEX('RawData_Aussois - Results Ausso'!M2:M2386,ROW(LOOKUP(CONCATENATE($A100,AA$1,"0--"),'RawData_Aussois - Results Ausso'!B2:B2386)))</f>
        <v>2.8492</v>
      </c>
      <c r="AB100" t="s" s="19">
        <f>INDEX('RawData_Aussois - Results Ausso'!H2:H2386,ROW(LOOKUP(CONCATENATE($A100,AA$1,"0--"),'RawData_Aussois - Results Ausso'!B2:B2386)))</f>
        <v>80</v>
      </c>
      <c r="AC100" s="25">
        <f>INDEX('RawData_Aussois - Results Ausso'!M2:M2386,ROW(LOOKUP(CONCATENATE($A100,AC$1,"0--"),'RawData_Aussois - Results Ausso'!B2:B2386)))</f>
        <v>47.709</v>
      </c>
      <c r="AD100" t="s" s="19">
        <f>INDEX('RawData_Aussois - Results Ausso'!H2:H2386,ROW(LOOKUP(CONCATENATE($A100,AC$1,"0--"),'RawData_Aussois - Results Ausso'!B2:B2386)))</f>
        <v>80</v>
      </c>
      <c r="AE100" s="25">
        <v>1.45546936988831</v>
      </c>
      <c r="AF100" t="s" s="68">
        <v>80</v>
      </c>
      <c r="AG100" t="s" s="69">
        <f>LOOKUP("NO_NASH_EQ_FOUND",E100:W100)</f>
        <v>80</v>
      </c>
      <c r="AH100" t="s" s="70">
        <f>CONCATENATE(INDEX(D$1:V$1,MATCH(AI100,D100:V100)),INDEX(D$2:V$2,MATCH(AI100,D100:V100)))</f>
        <v>3578</v>
      </c>
      <c r="AI100" s="71">
        <f>MIN(F100:V100,D100)</f>
        <v>0.17784</v>
      </c>
      <c r="AJ100" s="72">
        <f>AI100/MAX(F100:V100,D100)</f>
        <v>0.666301993960421</v>
      </c>
    </row>
    <row r="101" ht="20.05" customHeight="1">
      <c r="A101" s="64">
        <v>99</v>
      </c>
      <c r="B101" s="65">
        <f>INDEX('RawData_Aussois - Results Ausso'!D2:D2386,ROW(LOOKUP(CONCATENATE($A101,D$1,"1--"),'RawData_Aussois - Results Ausso'!B2:B2386)))</f>
        <v>4</v>
      </c>
      <c r="C101" t="s" s="19">
        <f>INDEX('RawData_Aussois - Results Ausso'!E2:E2386,ROW(LOOKUP(CONCATENATE($A101,D$1,"1--"),'RawData_Aussois - Results Ausso'!B2:B2386)))</f>
        <v>990</v>
      </c>
      <c r="D101" s="25">
        <f>INDEX('RawData_Aussois - Results Ausso'!M2:M2386,ROW(LOOKUP(CONCATENATE($A101,D$1,"0--"),'RawData_Aussois - Results Ausso'!B2:B2386)))</f>
        <v>0.174277</v>
      </c>
      <c r="E101" t="s" s="19">
        <f>INDEX('RawData_Aussois - Results Ausso'!H2:H2386,ROW(LOOKUP(CONCATENATE($A101,D$1,"0--"),'RawData_Aussois - Results Ausso'!B2:B2386)))</f>
        <v>33</v>
      </c>
      <c r="F101" s="25">
        <f>INDEX('RawData_Aussois - Results Ausso'!M2:M2386,ROW(LOOKUP(CONCATENATE($A101,"innerApproximation","0",F$1,F$2),'RawData_Aussois - Results Ausso'!B2:B2386)))</f>
        <v>0.631291</v>
      </c>
      <c r="G101" t="s" s="19">
        <f>INDEX('RawData_Aussois - Results Ausso'!$H2:$H2386,ROW(LOOKUP(CONCATENATE($A101,"innerApproximation","0",$F$1,F$2),'RawData_Aussois - Results Ausso'!B2:B2386)))</f>
        <v>33</v>
      </c>
      <c r="H101" s="66">
        <f>INDEX('RawData_Aussois - Results Ausso'!$M2:$M2386,ROW(LOOKUP(CONCATENATE($A101,"innerApproximation","0",$F$1,H$2),'RawData_Aussois - Results Ausso'!B2:B2386)))</f>
        <v>0.316558</v>
      </c>
      <c r="I101" t="s" s="67">
        <f>INDEX('RawData_Aussois - Results Ausso'!$H2:$H2386,ROW(LOOKUP(CONCATENATE($A101,"innerApproximation","0",$F$1,H$2),'RawData_Aussois - Results Ausso'!B2:B2386)))</f>
        <v>33</v>
      </c>
      <c r="J101" s="25">
        <f>INDEX('RawData_Aussois - Results Ausso'!$M2:$M2386,ROW(LOOKUP(CONCATENATE($A101,"innerApproximation","0",$F$1,J$2),'RawData_Aussois - Results Ausso'!B2:B2386)))</f>
        <v>0.19104</v>
      </c>
      <c r="K101" t="s" s="19">
        <f>INDEX('RawData_Aussois - Results Ausso'!$H2:$H2386,ROW(LOOKUP(CONCATENATE($A101,"innerApproximation","0",$F$1,J$2),'RawData_Aussois - Results Ausso'!B2:B2386)))</f>
        <v>33</v>
      </c>
      <c r="L101" s="25">
        <f>INDEX('RawData_Aussois - Results Ausso'!$M2:$M2386,ROW(LOOKUP(CONCATENATE($A101,"innerApproximation","0",$L$1,L$2),'RawData_Aussois - Results Ausso'!B2:B2386)))</f>
        <v>0.636615</v>
      </c>
      <c r="M101" t="s" s="19">
        <f>INDEX('RawData_Aussois - Results Ausso'!$H2:$H2386,ROW(LOOKUP(CONCATENATE($A101,"innerApproximation","0",$L$1,L$2),'RawData_Aussois - Results Ausso'!B2:B2386)))</f>
        <v>33</v>
      </c>
      <c r="N101" s="25">
        <f>INDEX('RawData_Aussois - Results Ausso'!$M2:$M2386,ROW(LOOKUP(CONCATENATE($A101,"innerApproximation","0",$L$1,N$2),'RawData_Aussois - Results Ausso'!B2:B2386)))</f>
        <v>0.31726</v>
      </c>
      <c r="O101" t="s" s="19">
        <f>INDEX('RawData_Aussois - Results Ausso'!$H2:$H2386,ROW(LOOKUP(CONCATENATE($A101,"innerApproximation","0",$L$1,N$2),'RawData_Aussois - Results Ausso'!B2:B2386)))</f>
        <v>33</v>
      </c>
      <c r="P101" s="25">
        <f>INDEX('RawData_Aussois - Results Ausso'!$M2:$M2386,ROW(LOOKUP(CONCATENATE($A101,"innerApproximation","0",$L$1,P$2),'RawData_Aussois - Results Ausso'!B2:B2386)))</f>
        <v>0.18931</v>
      </c>
      <c r="Q101" t="s" s="19">
        <f>INDEX('RawData_Aussois - Results Ausso'!$H2:$H2386,ROW(LOOKUP(CONCATENATE($A101,"innerApproximation","0",$L$1,P$2),'RawData_Aussois - Results Ausso'!B2:B2386)))</f>
        <v>33</v>
      </c>
      <c r="R101" s="25">
        <f>INDEX('RawData_Aussois - Results Ausso'!$M2:$M2386,ROW(LOOKUP(CONCATENATE($A101,"innerApproximation","0",$R$1,R$2),'RawData_Aussois - Results Ausso'!B2:B2386)))</f>
        <v>0.6363</v>
      </c>
      <c r="S101" t="s" s="19">
        <f>INDEX('RawData_Aussois - Results Ausso'!$H2:$H2386,ROW(LOOKUP(CONCATENATE($A101,"innerApproximation","0",$R$1,R$2),'RawData_Aussois - Results Ausso'!B2:B2386)))</f>
        <v>33</v>
      </c>
      <c r="T101" s="25">
        <f>INDEX('RawData_Aussois - Results Ausso'!$M2:$M2386,ROW(LOOKUP(CONCATENATE($A101,"innerApproximation","0",$R$1,T$2),'RawData_Aussois - Results Ausso'!B2:B2386)))</f>
        <v>0.318572</v>
      </c>
      <c r="U101" t="s" s="19">
        <f>INDEX('RawData_Aussois - Results Ausso'!$H2:$H2386,ROW(LOOKUP(CONCATENATE($A101,"innerApproximation","0",$T$1,T$2),'RawData_Aussois - Results Ausso'!B2:B2386)))</f>
        <v>33</v>
      </c>
      <c r="V101" s="25">
        <f>INDEX('RawData_Aussois - Results Ausso'!$M2:$M2386,ROW(LOOKUP(CONCATENATE($A101,"innerApproximation","0",$R$1,V$2),'RawData_Aussois - Results Ausso'!B2:B2386)))</f>
        <v>0.189784</v>
      </c>
      <c r="W101" t="s" s="19">
        <f>INDEX('RawData_Aussois - Results Ausso'!$H2:$H2386,ROW(LOOKUP(CONCATENATE($A101,"innerApproximation","0",$V$1,V$2),'RawData_Aussois - Results Ausso'!B2:B2386)))</f>
        <v>33</v>
      </c>
      <c r="X101" s="25">
        <f>INDEX('RawData_Aussois - Results Ausso'!M2:M2386,ROW(LOOKUP(CONCATENATE($A101,X$1,"0--"),'RawData_Aussois - Results Ausso'!B2:B2386)))</f>
        <v>1012.34</v>
      </c>
      <c r="Y101" t="s" s="19">
        <f>INDEX('RawData_Aussois - Results Ausso'!H2:H2386,ROW(LOOKUP(CONCATENATE($A101,X$1,"0--"),'RawData_Aussois - Results Ausso'!B2:B2386)))</f>
        <v>80</v>
      </c>
      <c r="Z101" s="25">
        <f>1-(X101-D101)/D101</f>
        <v>-5806.798636653140</v>
      </c>
      <c r="AA101" s="25">
        <f>INDEX('RawData_Aussois - Results Ausso'!M2:M2386,ROW(LOOKUP(CONCATENATE($A101,AA$1,"0--"),'RawData_Aussois - Results Ausso'!B2:B2386)))</f>
        <v>1800.16</v>
      </c>
      <c r="AB101" t="s" s="19">
        <f>INDEX('RawData_Aussois - Results Ausso'!H2:H2386,ROW(LOOKUP(CONCATENATE($A101,AA$1,"0--"),'RawData_Aussois - Results Ausso'!B2:B2386)))</f>
        <v>63</v>
      </c>
      <c r="AC101" s="25">
        <f>INDEX('RawData_Aussois - Results Ausso'!M2:M2386,ROW(LOOKUP(CONCATENATE($A101,AC$1,"0--"),'RawData_Aussois - Results Ausso'!B2:B2386)))</f>
        <v>909.543</v>
      </c>
      <c r="AD101" t="s" s="19">
        <f>INDEX('RawData_Aussois - Results Ausso'!H2:H2386,ROW(LOOKUP(CONCATENATE($A101,AC$1,"0--"),'RawData_Aussois - Results Ausso'!B2:B2386)))</f>
        <v>80</v>
      </c>
      <c r="AE101" s="25">
        <v>1800</v>
      </c>
      <c r="AF101" t="s" s="68">
        <v>63</v>
      </c>
      <c r="AG101" t="s" s="73">
        <f>LOOKUP("NO_NASH_EQ_FOUND",E101:W101)</f>
        <v>33</v>
      </c>
      <c r="AH101" t="s" s="74">
        <f>CONCATENATE(INDEX(D$1:V$1,MATCH(AI101,D101:V101)),INDEX(D$2:V$2,MATCH(AI101,D101:V101)))</f>
        <v>3574</v>
      </c>
      <c r="AI101" s="75">
        <f>MIN(F101:V101,D101)</f>
        <v>0.174277</v>
      </c>
      <c r="AJ101" s="76">
        <f>AI101/MAX(F101:V101,D101)</f>
        <v>0.273755723632022</v>
      </c>
    </row>
    <row r="102" ht="20.05" customHeight="1">
      <c r="A102" s="64">
        <v>100</v>
      </c>
      <c r="B102" s="65">
        <f>INDEX('RawData_Aussois - Results Ausso'!D2:D2386,ROW(LOOKUP(CONCATENATE($A102,D$1,"1--"),'RawData_Aussois - Results Ausso'!B2:B2386)))</f>
        <v>5</v>
      </c>
      <c r="C102" t="s" s="19">
        <f>INDEX('RawData_Aussois - Results Ausso'!E2:E2386,ROW(LOOKUP(CONCATENATE($A102,D$1,"1--"),'RawData_Aussois - Results Ausso'!B2:B2386)))</f>
        <v>1794</v>
      </c>
      <c r="D102" s="25">
        <f>INDEX('RawData_Aussois - Results Ausso'!M2:M2386,ROW(LOOKUP(CONCATENATE($A102,D$1,"0--"),'RawData_Aussois - Results Ausso'!B2:B2386)))</f>
        <v>0.149329</v>
      </c>
      <c r="E102" t="s" s="19">
        <f>INDEX('RawData_Aussois - Results Ausso'!H2:H2386,ROW(LOOKUP(CONCATENATE($A102,D$1,"0--"),'RawData_Aussois - Results Ausso'!B2:B2386)))</f>
        <v>33</v>
      </c>
      <c r="F102" s="25">
        <f>INDEX('RawData_Aussois - Results Ausso'!M2:M2386,ROW(LOOKUP(CONCATENATE($A102,"innerApproximation","0",F$1,F$2),'RawData_Aussois - Results Ausso'!B2:B2386)))</f>
        <v>0.384853</v>
      </c>
      <c r="G102" t="s" s="19">
        <f>INDEX('RawData_Aussois - Results Ausso'!$H2:$H2386,ROW(LOOKUP(CONCATENATE($A102,"innerApproximation","0",$F$1,F$2),'RawData_Aussois - Results Ausso'!B2:B2386)))</f>
        <v>33</v>
      </c>
      <c r="H102" s="66">
        <f>INDEX('RawData_Aussois - Results Ausso'!$M2:$M2386,ROW(LOOKUP(CONCATENATE($A102,"innerApproximation","0",$F$1,H$2),'RawData_Aussois - Results Ausso'!B2:B2386)))</f>
        <v>0.16675</v>
      </c>
      <c r="I102" t="s" s="67">
        <f>INDEX('RawData_Aussois - Results Ausso'!$H2:$H2386,ROW(LOOKUP(CONCATENATE($A102,"innerApproximation","0",$F$1,H$2),'RawData_Aussois - Results Ausso'!B2:B2386)))</f>
        <v>33</v>
      </c>
      <c r="J102" s="25">
        <f>INDEX('RawData_Aussois - Results Ausso'!$M2:$M2386,ROW(LOOKUP(CONCATENATE($A102,"innerApproximation","0",$F$1,J$2),'RawData_Aussois - Results Ausso'!B2:B2386)))</f>
        <v>0.164256</v>
      </c>
      <c r="K102" t="s" s="19">
        <f>INDEX('RawData_Aussois - Results Ausso'!$H2:$H2386,ROW(LOOKUP(CONCATENATE($A102,"innerApproximation","0",$F$1,J$2),'RawData_Aussois - Results Ausso'!B2:B2386)))</f>
        <v>33</v>
      </c>
      <c r="L102" s="25">
        <f>INDEX('RawData_Aussois - Results Ausso'!$M2:$M2386,ROW(LOOKUP(CONCATENATE($A102,"innerApproximation","0",$L$1,L$2),'RawData_Aussois - Results Ausso'!B2:B2386)))</f>
        <v>0.390253</v>
      </c>
      <c r="M102" t="s" s="19">
        <f>INDEX('RawData_Aussois - Results Ausso'!$H2:$H2386,ROW(LOOKUP(CONCATENATE($A102,"innerApproximation","0",$L$1,L$2),'RawData_Aussois - Results Ausso'!B2:B2386)))</f>
        <v>33</v>
      </c>
      <c r="N102" s="25">
        <f>INDEX('RawData_Aussois - Results Ausso'!$M2:$M2386,ROW(LOOKUP(CONCATENATE($A102,"innerApproximation","0",$L$1,N$2),'RawData_Aussois - Results Ausso'!B2:B2386)))</f>
        <v>0.16409</v>
      </c>
      <c r="O102" t="s" s="19">
        <f>INDEX('RawData_Aussois - Results Ausso'!$H2:$H2386,ROW(LOOKUP(CONCATENATE($A102,"innerApproximation","0",$L$1,N$2),'RawData_Aussois - Results Ausso'!B2:B2386)))</f>
        <v>33</v>
      </c>
      <c r="P102" s="25">
        <f>INDEX('RawData_Aussois - Results Ausso'!$M2:$M2386,ROW(LOOKUP(CONCATENATE($A102,"innerApproximation","0",$L$1,P$2),'RawData_Aussois - Results Ausso'!B2:B2386)))</f>
        <v>0.165893</v>
      </c>
      <c r="Q102" t="s" s="19">
        <f>INDEX('RawData_Aussois - Results Ausso'!$H2:$H2386,ROW(LOOKUP(CONCATENATE($A102,"innerApproximation","0",$L$1,P$2),'RawData_Aussois - Results Ausso'!B2:B2386)))</f>
        <v>33</v>
      </c>
      <c r="R102" s="25">
        <f>INDEX('RawData_Aussois - Results Ausso'!$M2:$M2386,ROW(LOOKUP(CONCATENATE($A102,"innerApproximation","0",$R$1,R$2),'RawData_Aussois - Results Ausso'!B2:B2386)))</f>
        <v>0.383783</v>
      </c>
      <c r="S102" t="s" s="19">
        <f>INDEX('RawData_Aussois - Results Ausso'!$H2:$H2386,ROW(LOOKUP(CONCATENATE($A102,"innerApproximation","0",$R$1,R$2),'RawData_Aussois - Results Ausso'!B2:B2386)))</f>
        <v>33</v>
      </c>
      <c r="T102" s="25">
        <f>INDEX('RawData_Aussois - Results Ausso'!$M2:$M2386,ROW(LOOKUP(CONCATENATE($A102,"innerApproximation","0",$R$1,T$2),'RawData_Aussois - Results Ausso'!B2:B2386)))</f>
        <v>0.165589</v>
      </c>
      <c r="U102" t="s" s="19">
        <f>INDEX('RawData_Aussois - Results Ausso'!$H2:$H2386,ROW(LOOKUP(CONCATENATE($A102,"innerApproximation","0",$T$1,T$2),'RawData_Aussois - Results Ausso'!B2:B2386)))</f>
        <v>33</v>
      </c>
      <c r="V102" s="25">
        <f>INDEX('RawData_Aussois - Results Ausso'!$M2:$M2386,ROW(LOOKUP(CONCATENATE($A102,"innerApproximation","0",$R$1,V$2),'RawData_Aussois - Results Ausso'!B2:B2386)))</f>
        <v>0.166013</v>
      </c>
      <c r="W102" t="s" s="19">
        <f>INDEX('RawData_Aussois - Results Ausso'!$H2:$H2386,ROW(LOOKUP(CONCATENATE($A102,"innerApproximation","0",$V$1,V$2),'RawData_Aussois - Results Ausso'!B2:B2386)))</f>
        <v>33</v>
      </c>
      <c r="X102" s="25">
        <f>INDEX('RawData_Aussois - Results Ausso'!M2:M2386,ROW(LOOKUP(CONCATENATE($A102,X$1,"0--"),'RawData_Aussois - Results Ausso'!B2:B2386)))</f>
        <v>1801.12</v>
      </c>
      <c r="Y102" t="s" s="19">
        <f>INDEX('RawData_Aussois - Results Ausso'!H2:H2386,ROW(LOOKUP(CONCATENATE($A102,X$1,"0--"),'RawData_Aussois - Results Ausso'!B2:B2386)))</f>
        <v>63</v>
      </c>
      <c r="Z102" s="25">
        <f>1-(X102-D102)/D102</f>
        <v>-12059.4214251753</v>
      </c>
      <c r="AA102" s="25">
        <f>INDEX('RawData_Aussois - Results Ausso'!M2:M2386,ROW(LOOKUP(CONCATENATE($A102,AA$1,"0--"),'RawData_Aussois - Results Ausso'!B2:B2386)))</f>
        <v>7.62858</v>
      </c>
      <c r="AB102" t="s" s="19">
        <f>INDEX('RawData_Aussois - Results Ausso'!H2:H2386,ROW(LOOKUP(CONCATENATE($A102,AA$1,"0--"),'RawData_Aussois - Results Ausso'!B2:B2386)))</f>
        <v>80</v>
      </c>
      <c r="AC102" s="25">
        <f>INDEX('RawData_Aussois - Results Ausso'!M2:M2386,ROW(LOOKUP(CONCATENATE($A102,AC$1,"0--"),'RawData_Aussois - Results Ausso'!B2:B2386)))</f>
        <v>239.828</v>
      </c>
      <c r="AD102" t="s" s="19">
        <f>INDEX('RawData_Aussois - Results Ausso'!H2:H2386,ROW(LOOKUP(CONCATENATE($A102,AC$1,"0--"),'RawData_Aussois - Results Ausso'!B2:B2386)))</f>
        <v>80</v>
      </c>
      <c r="AE102" s="25">
        <v>1800</v>
      </c>
      <c r="AF102" t="s" s="68">
        <v>63</v>
      </c>
      <c r="AG102" t="s" s="77">
        <f>LOOKUP("NO_NASH_EQ_FOUND",E102:W102)</f>
        <v>33</v>
      </c>
      <c r="AH102" t="s" s="78">
        <f>CONCATENATE(INDEX(D$1:V$1,MATCH(AI102,D102:V102)),INDEX(D$2:V$2,MATCH(AI102,D102:V102)))</f>
        <v>3574</v>
      </c>
      <c r="AI102" s="79">
        <f>MIN(F102:V102,D102)</f>
        <v>0.149329</v>
      </c>
      <c r="AJ102" s="80">
        <f>AI102/MAX(F102:V102,D102)</f>
        <v>0.382646642050157</v>
      </c>
    </row>
    <row r="103" ht="20.05" customHeight="1">
      <c r="A103" s="64">
        <v>101</v>
      </c>
      <c r="B103" s="65">
        <f>INDEX('RawData_Aussois - Results Ausso'!D2:D2386,ROW(LOOKUP(CONCATENATE($A103,D$1,"1--"),'RawData_Aussois - Results Ausso'!B2:B2386)))</f>
        <v>5</v>
      </c>
      <c r="C103" t="s" s="19">
        <f>INDEX('RawData_Aussois - Results Ausso'!E2:E2386,ROW(LOOKUP(CONCATENATE($A103,D$1,"1--"),'RawData_Aussois - Results Ausso'!B2:B2386)))</f>
        <v>1814</v>
      </c>
      <c r="D103" s="25">
        <f>INDEX('RawData_Aussois - Results Ausso'!M2:M2386,ROW(LOOKUP(CONCATENATE($A103,D$1,"0--"),'RawData_Aussois - Results Ausso'!B2:B2386)))</f>
        <v>1800.36</v>
      </c>
      <c r="E103" t="s" s="19">
        <f>INDEX('RawData_Aussois - Results Ausso'!H2:H2386,ROW(LOOKUP(CONCATENATE($A103,D$1,"0--"),'RawData_Aussois - Results Ausso'!B2:B2386)))</f>
        <v>63</v>
      </c>
      <c r="F103" s="25">
        <f>INDEX('RawData_Aussois - Results Ausso'!M2:M2386,ROW(LOOKUP(CONCATENATE($A103,"innerApproximation","0",F$1,F$2),'RawData_Aussois - Results Ausso'!B2:B2386)))</f>
        <v>1800.24</v>
      </c>
      <c r="G103" t="s" s="19">
        <f>INDEX('RawData_Aussois - Results Ausso'!$H2:$H2386,ROW(LOOKUP(CONCATENATE($A103,"innerApproximation","0",$F$1,F$2),'RawData_Aussois - Results Ausso'!B2:B2386)))</f>
        <v>63</v>
      </c>
      <c r="H103" s="66">
        <f>INDEX('RawData_Aussois - Results Ausso'!$M2:$M2386,ROW(LOOKUP(CONCATENATE($A103,"innerApproximation","0",$F$1,H$2),'RawData_Aussois - Results Ausso'!B2:B2386)))</f>
        <v>1800.37</v>
      </c>
      <c r="I103" t="s" s="67">
        <f>INDEX('RawData_Aussois - Results Ausso'!$H2:$H2386,ROW(LOOKUP(CONCATENATE($A103,"innerApproximation","0",$F$1,H$2),'RawData_Aussois - Results Ausso'!B2:B2386)))</f>
        <v>63</v>
      </c>
      <c r="J103" s="25">
        <f>INDEX('RawData_Aussois - Results Ausso'!$M2:$M2386,ROW(LOOKUP(CONCATENATE($A103,"innerApproximation","0",$F$1,J$2),'RawData_Aussois - Results Ausso'!B2:B2386)))</f>
        <v>1800.26</v>
      </c>
      <c r="K103" t="s" s="19">
        <f>INDEX('RawData_Aussois - Results Ausso'!$H2:$H2386,ROW(LOOKUP(CONCATENATE($A103,"innerApproximation","0",$F$1,J$2),'RawData_Aussois - Results Ausso'!B2:B2386)))</f>
        <v>63</v>
      </c>
      <c r="L103" s="25">
        <f>INDEX('RawData_Aussois - Results Ausso'!$M2:$M2386,ROW(LOOKUP(CONCATENATE($A103,"innerApproximation","0",$L$1,L$2),'RawData_Aussois - Results Ausso'!B2:B2386)))</f>
        <v>1.82344</v>
      </c>
      <c r="M103" t="s" s="19">
        <f>INDEX('RawData_Aussois - Results Ausso'!$H2:$H2386,ROW(LOOKUP(CONCATENATE($A103,"innerApproximation","0",$L$1,L$2),'RawData_Aussois - Results Ausso'!B2:B2386)))</f>
        <v>80</v>
      </c>
      <c r="N103" s="25">
        <f>INDEX('RawData_Aussois - Results Ausso'!$M2:$M2386,ROW(LOOKUP(CONCATENATE($A103,"innerApproximation","0",$L$1,N$2),'RawData_Aussois - Results Ausso'!B2:B2386)))</f>
        <v>1800.18</v>
      </c>
      <c r="O103" t="s" s="19">
        <f>INDEX('RawData_Aussois - Results Ausso'!$H2:$H2386,ROW(LOOKUP(CONCATENATE($A103,"innerApproximation","0",$L$1,N$2),'RawData_Aussois - Results Ausso'!B2:B2386)))</f>
        <v>63</v>
      </c>
      <c r="P103" s="25">
        <f>INDEX('RawData_Aussois - Results Ausso'!$M2:$M2386,ROW(LOOKUP(CONCATENATE($A103,"innerApproximation","0",$L$1,P$2),'RawData_Aussois - Results Ausso'!B2:B2386)))</f>
        <v>1800.24</v>
      </c>
      <c r="Q103" t="s" s="19">
        <f>INDEX('RawData_Aussois - Results Ausso'!$H2:$H2386,ROW(LOOKUP(CONCATENATE($A103,"innerApproximation","0",$L$1,P$2),'RawData_Aussois - Results Ausso'!B2:B2386)))</f>
        <v>63</v>
      </c>
      <c r="R103" s="25">
        <f>INDEX('RawData_Aussois - Results Ausso'!$M2:$M2386,ROW(LOOKUP(CONCATENATE($A103,"innerApproximation","0",$R$1,R$2),'RawData_Aussois - Results Ausso'!B2:B2386)))</f>
        <v>1800.17</v>
      </c>
      <c r="S103" t="s" s="19">
        <f>INDEX('RawData_Aussois - Results Ausso'!$H2:$H2386,ROW(LOOKUP(CONCATENATE($A103,"innerApproximation","0",$R$1,R$2),'RawData_Aussois - Results Ausso'!B2:B2386)))</f>
        <v>63</v>
      </c>
      <c r="T103" s="25">
        <f>INDEX('RawData_Aussois - Results Ausso'!$M2:$M2386,ROW(LOOKUP(CONCATENATE($A103,"innerApproximation","0",$R$1,T$2),'RawData_Aussois - Results Ausso'!B2:B2386)))</f>
        <v>1800.22</v>
      </c>
      <c r="U103" t="s" s="19">
        <f>INDEX('RawData_Aussois - Results Ausso'!$H2:$H2386,ROW(LOOKUP(CONCATENATE($A103,"innerApproximation","0",$T$1,T$2),'RawData_Aussois - Results Ausso'!B2:B2386)))</f>
        <v>63</v>
      </c>
      <c r="V103" s="25">
        <f>INDEX('RawData_Aussois - Results Ausso'!$M2:$M2386,ROW(LOOKUP(CONCATENATE($A103,"innerApproximation","0",$R$1,V$2),'RawData_Aussois - Results Ausso'!B2:B2386)))</f>
        <v>1800.25</v>
      </c>
      <c r="W103" t="s" s="19">
        <f>INDEX('RawData_Aussois - Results Ausso'!$H2:$H2386,ROW(LOOKUP(CONCATENATE($A103,"innerApproximation","0",$V$1,V$2),'RawData_Aussois - Results Ausso'!B2:B2386)))</f>
        <v>63</v>
      </c>
      <c r="X103" s="25">
        <f>INDEX('RawData_Aussois - Results Ausso'!M2:M2386,ROW(LOOKUP(CONCATENATE($A103,X$1,"0--"),'RawData_Aussois - Results Ausso'!B2:B2386)))</f>
        <v>1803.04</v>
      </c>
      <c r="Y103" t="s" s="19">
        <f>INDEX('RawData_Aussois - Results Ausso'!H2:H2386,ROW(LOOKUP(CONCATENATE($A103,X$1,"0--"),'RawData_Aussois - Results Ausso'!B2:B2386)))</f>
        <v>63</v>
      </c>
      <c r="Z103" s="25">
        <f>1-(X103-D103)/D103</f>
        <v>0.998511408829345</v>
      </c>
      <c r="AA103" s="25">
        <f>INDEX('RawData_Aussois - Results Ausso'!M2:M2386,ROW(LOOKUP(CONCATENATE($A103,AA$1,"0--"),'RawData_Aussois - Results Ausso'!B2:B2386)))</f>
        <v>1800.23</v>
      </c>
      <c r="AB103" t="s" s="19">
        <f>INDEX('RawData_Aussois - Results Ausso'!H2:H2386,ROW(LOOKUP(CONCATENATE($A103,AA$1,"0--"),'RawData_Aussois - Results Ausso'!B2:B2386)))</f>
        <v>63</v>
      </c>
      <c r="AC103" s="25">
        <f>INDEX('RawData_Aussois - Results Ausso'!M2:M2386,ROW(LOOKUP(CONCATENATE($A103,AC$1,"0--"),'RawData_Aussois - Results Ausso'!B2:B2386)))</f>
        <v>1800.75</v>
      </c>
      <c r="AD103" t="s" s="19">
        <f>INDEX('RawData_Aussois - Results Ausso'!H2:H2386,ROW(LOOKUP(CONCATENATE($A103,AC$1,"0--"),'RawData_Aussois - Results Ausso'!B2:B2386)))</f>
        <v>63</v>
      </c>
      <c r="AE103" s="25">
        <v>1800</v>
      </c>
      <c r="AF103" t="s" s="68">
        <v>63</v>
      </c>
      <c r="AG103" t="s" s="69">
        <f>LOOKUP("NO_NASH_EQ_FOUND",E103:W103)</f>
        <v>80</v>
      </c>
      <c r="AH103" t="s" s="70">
        <f>CONCATENATE(INDEX(D$1:V$1,MATCH(AI103,D103:V103)),INDEX(D$2:V$2,MATCH(AI103,D103:V103)))</f>
        <v>3577</v>
      </c>
      <c r="AI103" s="71">
        <f>MIN(F103:V103,D103)</f>
        <v>1.82344</v>
      </c>
      <c r="AJ103" s="72">
        <f>AI103/MAX(F103:V103,D103)</f>
        <v>0.00101281403267106</v>
      </c>
    </row>
    <row r="104" ht="20.05" customHeight="1">
      <c r="A104" s="64">
        <v>102</v>
      </c>
      <c r="B104" s="65">
        <f>INDEX('RawData_Aussois - Results Ausso'!D2:D2386,ROW(LOOKUP(CONCATENATE($A104,D$1,"1--"),'RawData_Aussois - Results Ausso'!B2:B2386)))</f>
        <v>5</v>
      </c>
      <c r="C104" t="s" s="19">
        <f>INDEX('RawData_Aussois - Results Ausso'!E2:E2386,ROW(LOOKUP(CONCATENATE($A104,D$1,"1--"),'RawData_Aussois - Results Ausso'!B2:B2386)))</f>
        <v>1839</v>
      </c>
      <c r="D104" s="25">
        <f>INDEX('RawData_Aussois - Results Ausso'!M2:M2386,ROW(LOOKUP(CONCATENATE($A104,D$1,"0--"),'RawData_Aussois - Results Ausso'!B2:B2386)))</f>
        <v>4.45024</v>
      </c>
      <c r="E104" t="s" s="19">
        <f>INDEX('RawData_Aussois - Results Ausso'!H2:H2386,ROW(LOOKUP(CONCATENATE($A104,D$1,"0--"),'RawData_Aussois - Results Ausso'!B2:B2386)))</f>
        <v>80</v>
      </c>
      <c r="F104" s="25">
        <f>INDEX('RawData_Aussois - Results Ausso'!M2:M2386,ROW(LOOKUP(CONCATENATE($A104,"innerApproximation","0",F$1,F$2),'RawData_Aussois - Results Ausso'!B2:B2386)))</f>
        <v>2.36403</v>
      </c>
      <c r="G104" t="s" s="19">
        <f>INDEX('RawData_Aussois - Results Ausso'!$H2:$H2386,ROW(LOOKUP(CONCATENATE($A104,"innerApproximation","0",$F$1,F$2),'RawData_Aussois - Results Ausso'!B2:B2386)))</f>
        <v>80</v>
      </c>
      <c r="H104" s="66">
        <f>INDEX('RawData_Aussois - Results Ausso'!$M2:$M2386,ROW(LOOKUP(CONCATENATE($A104,"innerApproximation","0",$F$1,H$2),'RawData_Aussois - Results Ausso'!B2:B2386)))</f>
        <v>1.13854</v>
      </c>
      <c r="I104" t="s" s="67">
        <f>INDEX('RawData_Aussois - Results Ausso'!$H2:$H2386,ROW(LOOKUP(CONCATENATE($A104,"innerApproximation","0",$F$1,H$2),'RawData_Aussois - Results Ausso'!B2:B2386)))</f>
        <v>80</v>
      </c>
      <c r="J104" s="25">
        <f>INDEX('RawData_Aussois - Results Ausso'!$M2:$M2386,ROW(LOOKUP(CONCATENATE($A104,"innerApproximation","0",$F$1,J$2),'RawData_Aussois - Results Ausso'!B2:B2386)))</f>
        <v>1.35524</v>
      </c>
      <c r="K104" t="s" s="19">
        <f>INDEX('RawData_Aussois - Results Ausso'!$H2:$H2386,ROW(LOOKUP(CONCATENATE($A104,"innerApproximation","0",$F$1,J$2),'RawData_Aussois - Results Ausso'!B2:B2386)))</f>
        <v>80</v>
      </c>
      <c r="L104" s="25">
        <f>INDEX('RawData_Aussois - Results Ausso'!$M2:$M2386,ROW(LOOKUP(CONCATENATE($A104,"innerApproximation","0",$L$1,L$2),'RawData_Aussois - Results Ausso'!B2:B2386)))</f>
        <v>4.71017</v>
      </c>
      <c r="M104" t="s" s="19">
        <f>INDEX('RawData_Aussois - Results Ausso'!$H2:$H2386,ROW(LOOKUP(CONCATENATE($A104,"innerApproximation","0",$L$1,L$2),'RawData_Aussois - Results Ausso'!B2:B2386)))</f>
        <v>80</v>
      </c>
      <c r="N104" s="25">
        <f>INDEX('RawData_Aussois - Results Ausso'!$M2:$M2386,ROW(LOOKUP(CONCATENATE($A104,"innerApproximation","0",$L$1,N$2),'RawData_Aussois - Results Ausso'!B2:B2386)))</f>
        <v>2.84009</v>
      </c>
      <c r="O104" t="s" s="19">
        <f>INDEX('RawData_Aussois - Results Ausso'!$H2:$H2386,ROW(LOOKUP(CONCATENATE($A104,"innerApproximation","0",$L$1,N$2),'RawData_Aussois - Results Ausso'!B2:B2386)))</f>
        <v>80</v>
      </c>
      <c r="P104" s="25">
        <f>INDEX('RawData_Aussois - Results Ausso'!$M2:$M2386,ROW(LOOKUP(CONCATENATE($A104,"innerApproximation","0",$L$1,P$2),'RawData_Aussois - Results Ausso'!B2:B2386)))</f>
        <v>41.9695</v>
      </c>
      <c r="Q104" t="s" s="19">
        <f>INDEX('RawData_Aussois - Results Ausso'!$H2:$H2386,ROW(LOOKUP(CONCATENATE($A104,"innerApproximation","0",$L$1,P$2),'RawData_Aussois - Results Ausso'!B2:B2386)))</f>
        <v>80</v>
      </c>
      <c r="R104" s="25">
        <f>INDEX('RawData_Aussois - Results Ausso'!$M2:$M2386,ROW(LOOKUP(CONCATENATE($A104,"innerApproximation","0",$R$1,R$2),'RawData_Aussois - Results Ausso'!B2:B2386)))</f>
        <v>51.4743</v>
      </c>
      <c r="S104" t="s" s="19">
        <f>INDEX('RawData_Aussois - Results Ausso'!$H2:$H2386,ROW(LOOKUP(CONCATENATE($A104,"innerApproximation","0",$R$1,R$2),'RawData_Aussois - Results Ausso'!B2:B2386)))</f>
        <v>80</v>
      </c>
      <c r="T104" s="25">
        <f>INDEX('RawData_Aussois - Results Ausso'!$M2:$M2386,ROW(LOOKUP(CONCATENATE($A104,"innerApproximation","0",$R$1,T$2),'RawData_Aussois - Results Ausso'!B2:B2386)))</f>
        <v>1.34584</v>
      </c>
      <c r="U104" t="s" s="19">
        <f>INDEX('RawData_Aussois - Results Ausso'!$H2:$H2386,ROW(LOOKUP(CONCATENATE($A104,"innerApproximation","0",$T$1,T$2),'RawData_Aussois - Results Ausso'!B2:B2386)))</f>
        <v>80</v>
      </c>
      <c r="V104" s="25">
        <f>INDEX('RawData_Aussois - Results Ausso'!$M2:$M2386,ROW(LOOKUP(CONCATENATE($A104,"innerApproximation","0",$R$1,V$2),'RawData_Aussois - Results Ausso'!B2:B2386)))</f>
        <v>3.7561</v>
      </c>
      <c r="W104" t="s" s="19">
        <f>INDEX('RawData_Aussois - Results Ausso'!$H2:$H2386,ROW(LOOKUP(CONCATENATE($A104,"innerApproximation","0",$V$1,V$2),'RawData_Aussois - Results Ausso'!B2:B2386)))</f>
        <v>80</v>
      </c>
      <c r="X104" s="25">
        <f>INDEX('RawData_Aussois - Results Ausso'!M2:M2386,ROW(LOOKUP(CONCATENATE($A104,X$1,"0--"),'RawData_Aussois - Results Ausso'!B2:B2386)))</f>
        <v>1805.21</v>
      </c>
      <c r="Y104" t="s" s="19">
        <f>INDEX('RawData_Aussois - Results Ausso'!H2:H2386,ROW(LOOKUP(CONCATENATE($A104,X$1,"0--"),'RawData_Aussois - Results Ausso'!B2:B2386)))</f>
        <v>63</v>
      </c>
      <c r="Z104" s="25">
        <f>1-(X104-D104)/D104</f>
        <v>-403.643291148343</v>
      </c>
      <c r="AA104" s="25">
        <f>INDEX('RawData_Aussois - Results Ausso'!M2:M2386,ROW(LOOKUP(CONCATENATE($A104,AA$1,"0--"),'RawData_Aussois - Results Ausso'!B2:B2386)))</f>
        <v>1800.27</v>
      </c>
      <c r="AB104" t="s" s="19">
        <f>INDEX('RawData_Aussois - Results Ausso'!H2:H2386,ROW(LOOKUP(CONCATENATE($A104,AA$1,"0--"),'RawData_Aussois - Results Ausso'!B2:B2386)))</f>
        <v>63</v>
      </c>
      <c r="AC104" s="25">
        <f>INDEX('RawData_Aussois - Results Ausso'!M2:M2386,ROW(LOOKUP(CONCATENATE($A104,AC$1,"0--"),'RawData_Aussois - Results Ausso'!B2:B2386)))</f>
        <v>1800.63</v>
      </c>
      <c r="AD104" t="s" s="19">
        <f>INDEX('RawData_Aussois - Results Ausso'!H2:H2386,ROW(LOOKUP(CONCATENATE($A104,AC$1,"0--"),'RawData_Aussois - Results Ausso'!B2:B2386)))</f>
        <v>63</v>
      </c>
      <c r="AE104" s="25">
        <v>1800</v>
      </c>
      <c r="AF104" t="s" s="68">
        <v>63</v>
      </c>
      <c r="AG104" t="s" s="69">
        <f>LOOKUP("NO_NASH_EQ_FOUND",E104:W104)</f>
        <v>80</v>
      </c>
      <c r="AH104" t="s" s="70">
        <f>CONCATENATE(INDEX(D$1:V$1,MATCH(AI104,D104:V104)),INDEX(D$2:V$2,MATCH(AI104,D104:V104)))</f>
        <v>3581</v>
      </c>
      <c r="AI104" s="71">
        <f>MIN(F104:V104,D104)</f>
        <v>1.13854</v>
      </c>
      <c r="AJ104" s="72">
        <f>AI104/MAX(F104:V104,D104)</f>
        <v>0.022118610646478</v>
      </c>
    </row>
    <row r="105" ht="20.05" customHeight="1">
      <c r="A105" s="64">
        <v>103</v>
      </c>
      <c r="B105" s="65">
        <f>INDEX('RawData_Aussois - Results Ausso'!D2:D2386,ROW(LOOKUP(CONCATENATE($A105,D$1,"1--"),'RawData_Aussois - Results Ausso'!B2:B2386)))</f>
        <v>5</v>
      </c>
      <c r="C105" t="s" s="19">
        <f>INDEX('RawData_Aussois - Results Ausso'!E2:E2386,ROW(LOOKUP(CONCATENATE($A105,D$1,"1--"),'RawData_Aussois - Results Ausso'!B2:B2386)))</f>
        <v>1862</v>
      </c>
      <c r="D105" s="25">
        <f>INDEX('RawData_Aussois - Results Ausso'!M2:M2386,ROW(LOOKUP(CONCATENATE($A105,D$1,"0--"),'RawData_Aussois - Results Ausso'!B2:B2386)))</f>
        <v>1.28895</v>
      </c>
      <c r="E105" t="s" s="19">
        <f>INDEX('RawData_Aussois - Results Ausso'!H2:H2386,ROW(LOOKUP(CONCATENATE($A105,D$1,"0--"),'RawData_Aussois - Results Ausso'!B2:B2386)))</f>
        <v>80</v>
      </c>
      <c r="F105" s="25">
        <f>INDEX('RawData_Aussois - Results Ausso'!M2:M2386,ROW(LOOKUP(CONCATENATE($A105,"innerApproximation","0",F$1,F$2),'RawData_Aussois - Results Ausso'!B2:B2386)))</f>
        <v>0.27722</v>
      </c>
      <c r="G105" t="s" s="19">
        <f>INDEX('RawData_Aussois - Results Ausso'!$H2:$H2386,ROW(LOOKUP(CONCATENATE($A105,"innerApproximation","0",$F$1,F$2),'RawData_Aussois - Results Ausso'!B2:B2386)))</f>
        <v>80</v>
      </c>
      <c r="H105" s="66">
        <f>INDEX('RawData_Aussois - Results Ausso'!$M2:$M2386,ROW(LOOKUP(CONCATENATE($A105,"innerApproximation","0",$F$1,H$2),'RawData_Aussois - Results Ausso'!B2:B2386)))</f>
        <v>0.277125</v>
      </c>
      <c r="I105" t="s" s="67">
        <f>INDEX('RawData_Aussois - Results Ausso'!$H2:$H2386,ROW(LOOKUP(CONCATENATE($A105,"innerApproximation","0",$F$1,H$2),'RawData_Aussois - Results Ausso'!B2:B2386)))</f>
        <v>80</v>
      </c>
      <c r="J105" s="25">
        <f>INDEX('RawData_Aussois - Results Ausso'!$M2:$M2386,ROW(LOOKUP(CONCATENATE($A105,"innerApproximation","0",$F$1,J$2),'RawData_Aussois - Results Ausso'!B2:B2386)))</f>
        <v>0.27817</v>
      </c>
      <c r="K105" t="s" s="19">
        <f>INDEX('RawData_Aussois - Results Ausso'!$H2:$H2386,ROW(LOOKUP(CONCATENATE($A105,"innerApproximation","0",$F$1,J$2),'RawData_Aussois - Results Ausso'!B2:B2386)))</f>
        <v>80</v>
      </c>
      <c r="L105" s="25">
        <f>INDEX('RawData_Aussois - Results Ausso'!$M2:$M2386,ROW(LOOKUP(CONCATENATE($A105,"innerApproximation","0",$L$1,L$2),'RawData_Aussois - Results Ausso'!B2:B2386)))</f>
        <v>0.278063</v>
      </c>
      <c r="M105" t="s" s="19">
        <f>INDEX('RawData_Aussois - Results Ausso'!$H2:$H2386,ROW(LOOKUP(CONCATENATE($A105,"innerApproximation","0",$L$1,L$2),'RawData_Aussois - Results Ausso'!B2:B2386)))</f>
        <v>80</v>
      </c>
      <c r="N105" s="25">
        <f>INDEX('RawData_Aussois - Results Ausso'!$M2:$M2386,ROW(LOOKUP(CONCATENATE($A105,"innerApproximation","0",$L$1,N$2),'RawData_Aussois - Results Ausso'!B2:B2386)))</f>
        <v>0.277046</v>
      </c>
      <c r="O105" t="s" s="19">
        <f>INDEX('RawData_Aussois - Results Ausso'!$H2:$H2386,ROW(LOOKUP(CONCATENATE($A105,"innerApproximation","0",$L$1,N$2),'RawData_Aussois - Results Ausso'!B2:B2386)))</f>
        <v>80</v>
      </c>
      <c r="P105" s="25">
        <f>INDEX('RawData_Aussois - Results Ausso'!$M2:$M2386,ROW(LOOKUP(CONCATENATE($A105,"innerApproximation","0",$L$1,P$2),'RawData_Aussois - Results Ausso'!B2:B2386)))</f>
        <v>0.277674</v>
      </c>
      <c r="Q105" t="s" s="19">
        <f>INDEX('RawData_Aussois - Results Ausso'!$H2:$H2386,ROW(LOOKUP(CONCATENATE($A105,"innerApproximation","0",$L$1,P$2),'RawData_Aussois - Results Ausso'!B2:B2386)))</f>
        <v>80</v>
      </c>
      <c r="R105" s="25">
        <f>INDEX('RawData_Aussois - Results Ausso'!$M2:$M2386,ROW(LOOKUP(CONCATENATE($A105,"innerApproximation","0",$R$1,R$2),'RawData_Aussois - Results Ausso'!B2:B2386)))</f>
        <v>0.275495</v>
      </c>
      <c r="S105" t="s" s="19">
        <f>INDEX('RawData_Aussois - Results Ausso'!$H2:$H2386,ROW(LOOKUP(CONCATENATE($A105,"innerApproximation","0",$R$1,R$2),'RawData_Aussois - Results Ausso'!B2:B2386)))</f>
        <v>80</v>
      </c>
      <c r="T105" s="25">
        <f>INDEX('RawData_Aussois - Results Ausso'!$M2:$M2386,ROW(LOOKUP(CONCATENATE($A105,"innerApproximation","0",$R$1,T$2),'RawData_Aussois - Results Ausso'!B2:B2386)))</f>
        <v>0.27549</v>
      </c>
      <c r="U105" t="s" s="19">
        <f>INDEX('RawData_Aussois - Results Ausso'!$H2:$H2386,ROW(LOOKUP(CONCATENATE($A105,"innerApproximation","0",$T$1,T$2),'RawData_Aussois - Results Ausso'!B2:B2386)))</f>
        <v>80</v>
      </c>
      <c r="V105" s="25">
        <f>INDEX('RawData_Aussois - Results Ausso'!$M2:$M2386,ROW(LOOKUP(CONCATENATE($A105,"innerApproximation","0",$R$1,V$2),'RawData_Aussois - Results Ausso'!B2:B2386)))</f>
        <v>0.276877</v>
      </c>
      <c r="W105" t="s" s="19">
        <f>INDEX('RawData_Aussois - Results Ausso'!$H2:$H2386,ROW(LOOKUP(CONCATENATE($A105,"innerApproximation","0",$V$1,V$2),'RawData_Aussois - Results Ausso'!B2:B2386)))</f>
        <v>80</v>
      </c>
      <c r="X105" s="25">
        <f>INDEX('RawData_Aussois - Results Ausso'!M2:M2386,ROW(LOOKUP(CONCATENATE($A105,X$1,"0--"),'RawData_Aussois - Results Ausso'!B2:B2386)))</f>
        <v>392.299</v>
      </c>
      <c r="Y105" t="s" s="19">
        <f>INDEX('RawData_Aussois - Results Ausso'!H2:H2386,ROW(LOOKUP(CONCATENATE($A105,X$1,"0--"),'RawData_Aussois - Results Ausso'!B2:B2386)))</f>
        <v>80</v>
      </c>
      <c r="Z105" s="25">
        <f>1-(X105-D105)/D105</f>
        <v>-302.355483145196</v>
      </c>
      <c r="AA105" s="25">
        <f>INDEX('RawData_Aussois - Results Ausso'!M2:M2386,ROW(LOOKUP(CONCATENATE($A105,AA$1,"0--"),'RawData_Aussois - Results Ausso'!B2:B2386)))</f>
        <v>340.9</v>
      </c>
      <c r="AB105" t="s" s="19">
        <f>INDEX('RawData_Aussois - Results Ausso'!H2:H2386,ROW(LOOKUP(CONCATENATE($A105,AA$1,"0--"),'RawData_Aussois - Results Ausso'!B2:B2386)))</f>
        <v>80</v>
      </c>
      <c r="AC105" s="25">
        <f>INDEX('RawData_Aussois - Results Ausso'!M2:M2386,ROW(LOOKUP(CONCATENATE($A105,AC$1,"0--"),'RawData_Aussois - Results Ausso'!B2:B2386)))</f>
        <v>1.2896</v>
      </c>
      <c r="AD105" t="s" s="19">
        <f>INDEX('RawData_Aussois - Results Ausso'!H2:H2386,ROW(LOOKUP(CONCATENATE($A105,AC$1,"0--"),'RawData_Aussois - Results Ausso'!B2:B2386)))</f>
        <v>80</v>
      </c>
      <c r="AE105" s="25">
        <v>1800</v>
      </c>
      <c r="AF105" t="s" s="68">
        <v>63</v>
      </c>
      <c r="AG105" t="s" s="69">
        <f>LOOKUP("NO_NASH_EQ_FOUND",E105:W105)</f>
        <v>80</v>
      </c>
      <c r="AH105" t="s" s="70">
        <f>CONCATENATE(INDEX(D$1:V$1,MATCH(AI105,D105:V105)),INDEX(D$2:V$2,MATCH(AI105,D105:V105)))</f>
        <v>3582</v>
      </c>
      <c r="AI105" s="71">
        <f>MIN(F105:V105,D105)</f>
        <v>0.27549</v>
      </c>
      <c r="AJ105" s="72">
        <f>AI105/MAX(F105:V105,D105)</f>
        <v>0.213732107529384</v>
      </c>
    </row>
    <row r="106" ht="20.05" customHeight="1">
      <c r="A106" s="64">
        <v>104</v>
      </c>
      <c r="B106" s="65">
        <f>INDEX('RawData_Aussois - Results Ausso'!D2:D2386,ROW(LOOKUP(CONCATENATE($A106,D$1,"1--"),'RawData_Aussois - Results Ausso'!B2:B2386)))</f>
        <v>5</v>
      </c>
      <c r="C106" t="s" s="19">
        <f>INDEX('RawData_Aussois - Results Ausso'!E2:E2386,ROW(LOOKUP(CONCATENATE($A106,D$1,"1--"),'RawData_Aussois - Results Ausso'!B2:B2386)))</f>
        <v>1881</v>
      </c>
      <c r="D106" s="25">
        <f>INDEX('RawData_Aussois - Results Ausso'!M2:M2386,ROW(LOOKUP(CONCATENATE($A106,D$1,"0--"),'RawData_Aussois - Results Ausso'!B2:B2386)))</f>
        <v>0.368045</v>
      </c>
      <c r="E106" t="s" s="19">
        <f>INDEX('RawData_Aussois - Results Ausso'!H2:H2386,ROW(LOOKUP(CONCATENATE($A106,D$1,"0--"),'RawData_Aussois - Results Ausso'!B2:B2386)))</f>
        <v>80</v>
      </c>
      <c r="F106" s="25">
        <f>INDEX('RawData_Aussois - Results Ausso'!M2:M2386,ROW(LOOKUP(CONCATENATE($A106,"innerApproximation","0",F$1,F$2),'RawData_Aussois - Results Ausso'!B2:B2386)))</f>
        <v>0.310688</v>
      </c>
      <c r="G106" t="s" s="19">
        <f>INDEX('RawData_Aussois - Results Ausso'!$H2:$H2386,ROW(LOOKUP(CONCATENATE($A106,"innerApproximation","0",$F$1,F$2),'RawData_Aussois - Results Ausso'!B2:B2386)))</f>
        <v>80</v>
      </c>
      <c r="H106" s="66">
        <f>INDEX('RawData_Aussois - Results Ausso'!$M2:$M2386,ROW(LOOKUP(CONCATENATE($A106,"innerApproximation","0",$F$1,H$2),'RawData_Aussois - Results Ausso'!B2:B2386)))</f>
        <v>0.330079</v>
      </c>
      <c r="I106" t="s" s="67">
        <f>INDEX('RawData_Aussois - Results Ausso'!$H2:$H2386,ROW(LOOKUP(CONCATENATE($A106,"innerApproximation","0",$F$1,H$2),'RawData_Aussois - Results Ausso'!B2:B2386)))</f>
        <v>80</v>
      </c>
      <c r="J106" s="25">
        <f>INDEX('RawData_Aussois - Results Ausso'!$M2:$M2386,ROW(LOOKUP(CONCATENATE($A106,"innerApproximation","0",$F$1,J$2),'RawData_Aussois - Results Ausso'!B2:B2386)))</f>
        <v>0.332301</v>
      </c>
      <c r="K106" t="s" s="19">
        <f>INDEX('RawData_Aussois - Results Ausso'!$H2:$H2386,ROW(LOOKUP(CONCATENATE($A106,"innerApproximation","0",$F$1,J$2),'RawData_Aussois - Results Ausso'!B2:B2386)))</f>
        <v>80</v>
      </c>
      <c r="L106" s="25">
        <f>INDEX('RawData_Aussois - Results Ausso'!$M2:$M2386,ROW(LOOKUP(CONCATENATE($A106,"innerApproximation","0",$L$1,L$2),'RawData_Aussois - Results Ausso'!B2:B2386)))</f>
        <v>0.417914</v>
      </c>
      <c r="M106" t="s" s="19">
        <f>INDEX('RawData_Aussois - Results Ausso'!$H2:$H2386,ROW(LOOKUP(CONCATENATE($A106,"innerApproximation","0",$L$1,L$2),'RawData_Aussois - Results Ausso'!B2:B2386)))</f>
        <v>80</v>
      </c>
      <c r="N106" s="25">
        <f>INDEX('RawData_Aussois - Results Ausso'!$M2:$M2386,ROW(LOOKUP(CONCATENATE($A106,"innerApproximation","0",$L$1,N$2),'RawData_Aussois - Results Ausso'!B2:B2386)))</f>
        <v>0.312595</v>
      </c>
      <c r="O106" t="s" s="19">
        <f>INDEX('RawData_Aussois - Results Ausso'!$H2:$H2386,ROW(LOOKUP(CONCATENATE($A106,"innerApproximation","0",$L$1,N$2),'RawData_Aussois - Results Ausso'!B2:B2386)))</f>
        <v>80</v>
      </c>
      <c r="P106" s="25">
        <f>INDEX('RawData_Aussois - Results Ausso'!$M2:$M2386,ROW(LOOKUP(CONCATENATE($A106,"innerApproximation","0",$L$1,P$2),'RawData_Aussois - Results Ausso'!B2:B2386)))</f>
        <v>0.313112</v>
      </c>
      <c r="Q106" t="s" s="19">
        <f>INDEX('RawData_Aussois - Results Ausso'!$H2:$H2386,ROW(LOOKUP(CONCATENATE($A106,"innerApproximation","0",$L$1,P$2),'RawData_Aussois - Results Ausso'!B2:B2386)))</f>
        <v>80</v>
      </c>
      <c r="R106" s="25">
        <f>INDEX('RawData_Aussois - Results Ausso'!$M2:$M2386,ROW(LOOKUP(CONCATENATE($A106,"innerApproximation","0",$R$1,R$2),'RawData_Aussois - Results Ausso'!B2:B2386)))</f>
        <v>0.604102</v>
      </c>
      <c r="S106" t="s" s="19">
        <f>INDEX('RawData_Aussois - Results Ausso'!$H2:$H2386,ROW(LOOKUP(CONCATENATE($A106,"innerApproximation","0",$R$1,R$2),'RawData_Aussois - Results Ausso'!B2:B2386)))</f>
        <v>80</v>
      </c>
      <c r="T106" s="25">
        <f>INDEX('RawData_Aussois - Results Ausso'!$M2:$M2386,ROW(LOOKUP(CONCATENATE($A106,"innerApproximation","0",$R$1,T$2),'RawData_Aussois - Results Ausso'!B2:B2386)))</f>
        <v>0.312604</v>
      </c>
      <c r="U106" t="s" s="19">
        <f>INDEX('RawData_Aussois - Results Ausso'!$H2:$H2386,ROW(LOOKUP(CONCATENATE($A106,"innerApproximation","0",$T$1,T$2),'RawData_Aussois - Results Ausso'!B2:B2386)))</f>
        <v>80</v>
      </c>
      <c r="V106" s="25">
        <f>INDEX('RawData_Aussois - Results Ausso'!$M2:$M2386,ROW(LOOKUP(CONCATENATE($A106,"innerApproximation","0",$R$1,V$2),'RawData_Aussois - Results Ausso'!B2:B2386)))</f>
        <v>0.332274</v>
      </c>
      <c r="W106" t="s" s="19">
        <f>INDEX('RawData_Aussois - Results Ausso'!$H2:$H2386,ROW(LOOKUP(CONCATENATE($A106,"innerApproximation","0",$V$1,V$2),'RawData_Aussois - Results Ausso'!B2:B2386)))</f>
        <v>80</v>
      </c>
      <c r="X106" s="25">
        <f>INDEX('RawData_Aussois - Results Ausso'!M2:M2386,ROW(LOOKUP(CONCATENATE($A106,X$1,"0--"),'RawData_Aussois - Results Ausso'!B2:B2386)))</f>
        <v>5.44405</v>
      </c>
      <c r="Y106" t="s" s="19">
        <f>INDEX('RawData_Aussois - Results Ausso'!H2:H2386,ROW(LOOKUP(CONCATENATE($A106,X$1,"0--"),'RawData_Aussois - Results Ausso'!B2:B2386)))</f>
        <v>80</v>
      </c>
      <c r="Z106" s="25">
        <f>1-(X106-D106)/D106</f>
        <v>-12.7918053498893</v>
      </c>
      <c r="AA106" s="25">
        <f>INDEX('RawData_Aussois - Results Ausso'!M2:M2386,ROW(LOOKUP(CONCATENATE($A106,AA$1,"0--"),'RawData_Aussois - Results Ausso'!B2:B2386)))</f>
        <v>2.11893</v>
      </c>
      <c r="AB106" t="s" s="19">
        <f>INDEX('RawData_Aussois - Results Ausso'!H2:H2386,ROW(LOOKUP(CONCATENATE($A106,AA$1,"0--"),'RawData_Aussois - Results Ausso'!B2:B2386)))</f>
        <v>80</v>
      </c>
      <c r="AC106" s="25">
        <f>INDEX('RawData_Aussois - Results Ausso'!M2:M2386,ROW(LOOKUP(CONCATENATE($A106,AC$1,"0--"),'RawData_Aussois - Results Ausso'!B2:B2386)))</f>
        <v>64.179</v>
      </c>
      <c r="AD106" t="s" s="19">
        <f>INDEX('RawData_Aussois - Results Ausso'!H2:H2386,ROW(LOOKUP(CONCATENATE($A106,AC$1,"0--"),'RawData_Aussois - Results Ausso'!B2:B2386)))</f>
        <v>80</v>
      </c>
      <c r="AE106" s="25">
        <v>1800</v>
      </c>
      <c r="AF106" t="s" s="68">
        <v>63</v>
      </c>
      <c r="AG106" t="s" s="69">
        <f>LOOKUP("NO_NASH_EQ_FOUND",E106:W106)</f>
        <v>80</v>
      </c>
      <c r="AH106" t="s" s="70">
        <f>CONCATENATE(INDEX(D$1:V$1,MATCH(AI106,D106:V106)),INDEX(D$2:V$2,MATCH(AI106,D106:V106)))</f>
        <v>3575</v>
      </c>
      <c r="AI106" s="71">
        <f>MIN(F106:V106,D106)</f>
        <v>0.310688</v>
      </c>
      <c r="AJ106" s="72">
        <f>AI106/MAX(F106:V106,D106)</f>
        <v>0.514297254437165</v>
      </c>
    </row>
    <row r="107" ht="20.05" customHeight="1">
      <c r="A107" s="64">
        <v>105</v>
      </c>
      <c r="B107" s="65">
        <f>INDEX('RawData_Aussois - Results Ausso'!D2:D2386,ROW(LOOKUP(CONCATENATE($A107,D$1,"1--"),'RawData_Aussois - Results Ausso'!B2:B2386)))</f>
        <v>5</v>
      </c>
      <c r="C107" t="s" s="19">
        <f>INDEX('RawData_Aussois - Results Ausso'!E2:E2386,ROW(LOOKUP(CONCATENATE($A107,D$1,"1--"),'RawData_Aussois - Results Ausso'!B2:B2386)))</f>
        <v>1901</v>
      </c>
      <c r="D107" s="25">
        <f>INDEX('RawData_Aussois - Results Ausso'!M2:M2386,ROW(LOOKUP(CONCATENATE($A107,D$1,"0--"),'RawData_Aussois - Results Ausso'!B2:B2386)))</f>
        <v>0.324239</v>
      </c>
      <c r="E107" t="s" s="19">
        <f>INDEX('RawData_Aussois - Results Ausso'!H2:H2386,ROW(LOOKUP(CONCATENATE($A107,D$1,"0--"),'RawData_Aussois - Results Ausso'!B2:B2386)))</f>
        <v>33</v>
      </c>
      <c r="F107" s="25">
        <f>INDEX('RawData_Aussois - Results Ausso'!M2:M2386,ROW(LOOKUP(CONCATENATE($A107,"innerApproximation","0",F$1,F$2),'RawData_Aussois - Results Ausso'!B2:B2386)))</f>
        <v>1.76286</v>
      </c>
      <c r="G107" t="s" s="19">
        <f>INDEX('RawData_Aussois - Results Ausso'!$H2:$H2386,ROW(LOOKUP(CONCATENATE($A107,"innerApproximation","0",$F$1,F$2),'RawData_Aussois - Results Ausso'!B2:B2386)))</f>
        <v>33</v>
      </c>
      <c r="H107" s="66">
        <f>INDEX('RawData_Aussois - Results Ausso'!$M2:$M2386,ROW(LOOKUP(CONCATENATE($A107,"innerApproximation","0",$F$1,H$2),'RawData_Aussois - Results Ausso'!B2:B2386)))</f>
        <v>0.774444</v>
      </c>
      <c r="I107" t="s" s="67">
        <f>INDEX('RawData_Aussois - Results Ausso'!$H2:$H2386,ROW(LOOKUP(CONCATENATE($A107,"innerApproximation","0",$F$1,H$2),'RawData_Aussois - Results Ausso'!B2:B2386)))</f>
        <v>33</v>
      </c>
      <c r="J107" s="25">
        <f>INDEX('RawData_Aussois - Results Ausso'!$M2:$M2386,ROW(LOOKUP(CONCATENATE($A107,"innerApproximation","0",$F$1,J$2),'RawData_Aussois - Results Ausso'!B2:B2386)))</f>
        <v>0.57928</v>
      </c>
      <c r="K107" t="s" s="19">
        <f>INDEX('RawData_Aussois - Results Ausso'!$H2:$H2386,ROW(LOOKUP(CONCATENATE($A107,"innerApproximation","0",$F$1,J$2),'RawData_Aussois - Results Ausso'!B2:B2386)))</f>
        <v>33</v>
      </c>
      <c r="L107" s="25">
        <f>INDEX('RawData_Aussois - Results Ausso'!$M2:$M2386,ROW(LOOKUP(CONCATENATE($A107,"innerApproximation","0",$L$1,L$2),'RawData_Aussois - Results Ausso'!B2:B2386)))</f>
        <v>1.77864</v>
      </c>
      <c r="M107" t="s" s="19">
        <f>INDEX('RawData_Aussois - Results Ausso'!$H2:$H2386,ROW(LOOKUP(CONCATENATE($A107,"innerApproximation","0",$L$1,L$2),'RawData_Aussois - Results Ausso'!B2:B2386)))</f>
        <v>33</v>
      </c>
      <c r="N107" s="25">
        <f>INDEX('RawData_Aussois - Results Ausso'!$M2:$M2386,ROW(LOOKUP(CONCATENATE($A107,"innerApproximation","0",$L$1,N$2),'RawData_Aussois - Results Ausso'!B2:B2386)))</f>
        <v>0.772965</v>
      </c>
      <c r="O107" t="s" s="19">
        <f>INDEX('RawData_Aussois - Results Ausso'!$H2:$H2386,ROW(LOOKUP(CONCATENATE($A107,"innerApproximation","0",$L$1,N$2),'RawData_Aussois - Results Ausso'!B2:B2386)))</f>
        <v>33</v>
      </c>
      <c r="P107" s="25">
        <f>INDEX('RawData_Aussois - Results Ausso'!$M2:$M2386,ROW(LOOKUP(CONCATENATE($A107,"innerApproximation","0",$L$1,P$2),'RawData_Aussois - Results Ausso'!B2:B2386)))</f>
        <v>0.579531</v>
      </c>
      <c r="Q107" t="s" s="19">
        <f>INDEX('RawData_Aussois - Results Ausso'!$H2:$H2386,ROW(LOOKUP(CONCATENATE($A107,"innerApproximation","0",$L$1,P$2),'RawData_Aussois - Results Ausso'!B2:B2386)))</f>
        <v>33</v>
      </c>
      <c r="R107" s="25">
        <f>INDEX('RawData_Aussois - Results Ausso'!$M2:$M2386,ROW(LOOKUP(CONCATENATE($A107,"innerApproximation","0",$R$1,R$2),'RawData_Aussois - Results Ausso'!B2:B2386)))</f>
        <v>1.78009</v>
      </c>
      <c r="S107" t="s" s="19">
        <f>INDEX('RawData_Aussois - Results Ausso'!$H2:$H2386,ROW(LOOKUP(CONCATENATE($A107,"innerApproximation","0",$R$1,R$2),'RawData_Aussois - Results Ausso'!B2:B2386)))</f>
        <v>33</v>
      </c>
      <c r="T107" s="25">
        <f>INDEX('RawData_Aussois - Results Ausso'!$M2:$M2386,ROW(LOOKUP(CONCATENATE($A107,"innerApproximation","0",$R$1,T$2),'RawData_Aussois - Results Ausso'!B2:B2386)))</f>
        <v>0.773577</v>
      </c>
      <c r="U107" t="s" s="19">
        <f>INDEX('RawData_Aussois - Results Ausso'!$H2:$H2386,ROW(LOOKUP(CONCATENATE($A107,"innerApproximation","0",$T$1,T$2),'RawData_Aussois - Results Ausso'!B2:B2386)))</f>
        <v>33</v>
      </c>
      <c r="V107" s="25">
        <f>INDEX('RawData_Aussois - Results Ausso'!$M2:$M2386,ROW(LOOKUP(CONCATENATE($A107,"innerApproximation","0",$R$1,V$2),'RawData_Aussois - Results Ausso'!B2:B2386)))</f>
        <v>0.581296</v>
      </c>
      <c r="W107" t="s" s="19">
        <f>INDEX('RawData_Aussois - Results Ausso'!$H2:$H2386,ROW(LOOKUP(CONCATENATE($A107,"innerApproximation","0",$V$1,V$2),'RawData_Aussois - Results Ausso'!B2:B2386)))</f>
        <v>33</v>
      </c>
      <c r="X107" s="25">
        <f>INDEX('RawData_Aussois - Results Ausso'!M2:M2386,ROW(LOOKUP(CONCATENATE($A107,X$1,"0--"),'RawData_Aussois - Results Ausso'!B2:B2386)))</f>
        <v>1801.5</v>
      </c>
      <c r="Y107" t="s" s="19">
        <f>INDEX('RawData_Aussois - Results Ausso'!H2:H2386,ROW(LOOKUP(CONCATENATE($A107,X$1,"0--"),'RawData_Aussois - Results Ausso'!B2:B2386)))</f>
        <v>63</v>
      </c>
      <c r="Z107" s="25">
        <f>1-(X107-D107)/D107</f>
        <v>-5554.086713812960</v>
      </c>
      <c r="AA107" s="25">
        <f>INDEX('RawData_Aussois - Results Ausso'!M2:M2386,ROW(LOOKUP(CONCATENATE($A107,AA$1,"0--"),'RawData_Aussois - Results Ausso'!B2:B2386)))</f>
        <v>6.65127</v>
      </c>
      <c r="AB107" t="s" s="19">
        <f>INDEX('RawData_Aussois - Results Ausso'!H2:H2386,ROW(LOOKUP(CONCATENATE($A107,AA$1,"0--"),'RawData_Aussois - Results Ausso'!B2:B2386)))</f>
        <v>80</v>
      </c>
      <c r="AC107" s="25">
        <f>INDEX('RawData_Aussois - Results Ausso'!M2:M2386,ROW(LOOKUP(CONCATENATE($A107,AC$1,"0--"),'RawData_Aussois - Results Ausso'!B2:B2386)))</f>
        <v>1800.24</v>
      </c>
      <c r="AD107" t="s" s="19">
        <f>INDEX('RawData_Aussois - Results Ausso'!H2:H2386,ROW(LOOKUP(CONCATENATE($A107,AC$1,"0--"),'RawData_Aussois - Results Ausso'!B2:B2386)))</f>
        <v>63</v>
      </c>
      <c r="AE107" s="25">
        <v>1800</v>
      </c>
      <c r="AF107" t="s" s="68">
        <v>63</v>
      </c>
      <c r="AG107" t="s" s="69">
        <f>LOOKUP("NO_NASH_EQ_FOUND",E107:W107)</f>
        <v>33</v>
      </c>
      <c r="AH107" t="s" s="70">
        <f>CONCATENATE(INDEX(D$1:V$1,MATCH(AI107,D107:V107)),INDEX(D$2:V$2,MATCH(AI107,D107:V107)))</f>
        <v>3574</v>
      </c>
      <c r="AI107" s="71">
        <f>MIN(F107:V107,D107)</f>
        <v>0.324239</v>
      </c>
      <c r="AJ107" s="72">
        <f>AI107/MAX(F107:V107,D107)</f>
        <v>0.182147531866366</v>
      </c>
    </row>
    <row r="108" ht="20.05" customHeight="1">
      <c r="A108" s="64">
        <v>106</v>
      </c>
      <c r="B108" s="65">
        <f>INDEX('RawData_Aussois - Results Ausso'!D2:D2386,ROW(LOOKUP(CONCATENATE($A108,D$1,"1--"),'RawData_Aussois - Results Ausso'!B2:B2386)))</f>
        <v>5</v>
      </c>
      <c r="C108" t="s" s="19">
        <f>INDEX('RawData_Aussois - Results Ausso'!E2:E2386,ROW(LOOKUP(CONCATENATE($A108,D$1,"1--"),'RawData_Aussois - Results Ausso'!B2:B2386)))</f>
        <v>1919</v>
      </c>
      <c r="D108" s="25">
        <f>INDEX('RawData_Aussois - Results Ausso'!M2:M2386,ROW(LOOKUP(CONCATENATE($A108,D$1,"0--"),'RawData_Aussois - Results Ausso'!B2:B2386)))</f>
        <v>0.185321</v>
      </c>
      <c r="E108" t="s" s="19">
        <f>INDEX('RawData_Aussois - Results Ausso'!H2:H2386,ROW(LOOKUP(CONCATENATE($A108,D$1,"0--"),'RawData_Aussois - Results Ausso'!B2:B2386)))</f>
        <v>33</v>
      </c>
      <c r="F108" s="25">
        <f>INDEX('RawData_Aussois - Results Ausso'!M2:M2386,ROW(LOOKUP(CONCATENATE($A108,"innerApproximation","0",F$1,F$2),'RawData_Aussois - Results Ausso'!B2:B2386)))</f>
        <v>0.478132</v>
      </c>
      <c r="G108" t="s" s="19">
        <f>INDEX('RawData_Aussois - Results Ausso'!$H2:$H2386,ROW(LOOKUP(CONCATENATE($A108,"innerApproximation","0",$F$1,F$2),'RawData_Aussois - Results Ausso'!B2:B2386)))</f>
        <v>33</v>
      </c>
      <c r="H108" s="66">
        <f>INDEX('RawData_Aussois - Results Ausso'!$M2:$M2386,ROW(LOOKUP(CONCATENATE($A108,"innerApproximation","0",$F$1,H$2),'RawData_Aussois - Results Ausso'!B2:B2386)))</f>
        <v>0.206895</v>
      </c>
      <c r="I108" t="s" s="67">
        <f>INDEX('RawData_Aussois - Results Ausso'!$H2:$H2386,ROW(LOOKUP(CONCATENATE($A108,"innerApproximation","0",$F$1,H$2),'RawData_Aussois - Results Ausso'!B2:B2386)))</f>
        <v>33</v>
      </c>
      <c r="J108" s="25">
        <f>INDEX('RawData_Aussois - Results Ausso'!$M2:$M2386,ROW(LOOKUP(CONCATENATE($A108,"innerApproximation","0",$F$1,J$2),'RawData_Aussois - Results Ausso'!B2:B2386)))</f>
        <v>0.207027</v>
      </c>
      <c r="K108" t="s" s="19">
        <f>INDEX('RawData_Aussois - Results Ausso'!$H2:$H2386,ROW(LOOKUP(CONCATENATE($A108,"innerApproximation","0",$F$1,J$2),'RawData_Aussois - Results Ausso'!B2:B2386)))</f>
        <v>33</v>
      </c>
      <c r="L108" s="25">
        <f>INDEX('RawData_Aussois - Results Ausso'!$M2:$M2386,ROW(LOOKUP(CONCATENATE($A108,"innerApproximation","0",$L$1,L$2),'RawData_Aussois - Results Ausso'!B2:B2386)))</f>
        <v>0.481618</v>
      </c>
      <c r="M108" t="s" s="19">
        <f>INDEX('RawData_Aussois - Results Ausso'!$H2:$H2386,ROW(LOOKUP(CONCATENATE($A108,"innerApproximation","0",$L$1,L$2),'RawData_Aussois - Results Ausso'!B2:B2386)))</f>
        <v>33</v>
      </c>
      <c r="N108" s="25">
        <f>INDEX('RawData_Aussois - Results Ausso'!$M2:$M2386,ROW(LOOKUP(CONCATENATE($A108,"innerApproximation","0",$L$1,N$2),'RawData_Aussois - Results Ausso'!B2:B2386)))</f>
        <v>0.202237</v>
      </c>
      <c r="O108" t="s" s="19">
        <f>INDEX('RawData_Aussois - Results Ausso'!$H2:$H2386,ROW(LOOKUP(CONCATENATE($A108,"innerApproximation","0",$L$1,N$2),'RawData_Aussois - Results Ausso'!B2:B2386)))</f>
        <v>33</v>
      </c>
      <c r="P108" s="25">
        <f>INDEX('RawData_Aussois - Results Ausso'!$M2:$M2386,ROW(LOOKUP(CONCATENATE($A108,"innerApproximation","0",$L$1,P$2),'RawData_Aussois - Results Ausso'!B2:B2386)))</f>
        <v>0.201815</v>
      </c>
      <c r="Q108" t="s" s="19">
        <f>INDEX('RawData_Aussois - Results Ausso'!$H2:$H2386,ROW(LOOKUP(CONCATENATE($A108,"innerApproximation","0",$L$1,P$2),'RawData_Aussois - Results Ausso'!B2:B2386)))</f>
        <v>33</v>
      </c>
      <c r="R108" s="25">
        <f>INDEX('RawData_Aussois - Results Ausso'!$M2:$M2386,ROW(LOOKUP(CONCATENATE($A108,"innerApproximation","0",$R$1,R$2),'RawData_Aussois - Results Ausso'!B2:B2386)))</f>
        <v>0.482338</v>
      </c>
      <c r="S108" t="s" s="19">
        <f>INDEX('RawData_Aussois - Results Ausso'!$H2:$H2386,ROW(LOOKUP(CONCATENATE($A108,"innerApproximation","0",$R$1,R$2),'RawData_Aussois - Results Ausso'!B2:B2386)))</f>
        <v>33</v>
      </c>
      <c r="T108" s="25">
        <f>INDEX('RawData_Aussois - Results Ausso'!$M2:$M2386,ROW(LOOKUP(CONCATENATE($A108,"innerApproximation","0",$R$1,T$2),'RawData_Aussois - Results Ausso'!B2:B2386)))</f>
        <v>0.202744</v>
      </c>
      <c r="U108" t="s" s="19">
        <f>INDEX('RawData_Aussois - Results Ausso'!$H2:$H2386,ROW(LOOKUP(CONCATENATE($A108,"innerApproximation","0",$T$1,T$2),'RawData_Aussois - Results Ausso'!B2:B2386)))</f>
        <v>33</v>
      </c>
      <c r="V108" s="25">
        <f>INDEX('RawData_Aussois - Results Ausso'!$M2:$M2386,ROW(LOOKUP(CONCATENATE($A108,"innerApproximation","0",$R$1,V$2),'RawData_Aussois - Results Ausso'!B2:B2386)))</f>
        <v>0.201034</v>
      </c>
      <c r="W108" t="s" s="19">
        <f>INDEX('RawData_Aussois - Results Ausso'!$H2:$H2386,ROW(LOOKUP(CONCATENATE($A108,"innerApproximation","0",$V$1,V$2),'RawData_Aussois - Results Ausso'!B2:B2386)))</f>
        <v>33</v>
      </c>
      <c r="X108" s="25">
        <f>INDEX('RawData_Aussois - Results Ausso'!M2:M2386,ROW(LOOKUP(CONCATENATE($A108,X$1,"0--"),'RawData_Aussois - Results Ausso'!B2:B2386)))</f>
        <v>774.408</v>
      </c>
      <c r="Y108" t="s" s="19">
        <f>INDEX('RawData_Aussois - Results Ausso'!H2:H2386,ROW(LOOKUP(CONCATENATE($A108,X$1,"0--"),'RawData_Aussois - Results Ausso'!B2:B2386)))</f>
        <v>80</v>
      </c>
      <c r="Z108" s="25">
        <f>1-(X108-D108)/D108</f>
        <v>-4176.738513174440</v>
      </c>
      <c r="AA108" s="25">
        <f>INDEX('RawData_Aussois - Results Ausso'!M2:M2386,ROW(LOOKUP(CONCATENATE($A108,AA$1,"0--"),'RawData_Aussois - Results Ausso'!B2:B2386)))</f>
        <v>901.128</v>
      </c>
      <c r="AB108" t="s" s="19">
        <f>INDEX('RawData_Aussois - Results Ausso'!H2:H2386,ROW(LOOKUP(CONCATENATE($A108,AA$1,"0--"),'RawData_Aussois - Results Ausso'!B2:B2386)))</f>
        <v>80</v>
      </c>
      <c r="AC108" s="25">
        <f>INDEX('RawData_Aussois - Results Ausso'!M2:M2386,ROW(LOOKUP(CONCATENATE($A108,AC$1,"0--"),'RawData_Aussois - Results Ausso'!B2:B2386)))</f>
        <v>796.707</v>
      </c>
      <c r="AD108" t="s" s="19">
        <f>INDEX('RawData_Aussois - Results Ausso'!H2:H2386,ROW(LOOKUP(CONCATENATE($A108,AC$1,"0--"),'RawData_Aussois - Results Ausso'!B2:B2386)))</f>
        <v>80</v>
      </c>
      <c r="AE108" s="25">
        <v>1800</v>
      </c>
      <c r="AF108" t="s" s="68">
        <v>63</v>
      </c>
      <c r="AG108" t="s" s="69">
        <f>LOOKUP("NO_NASH_EQ_FOUND",E108:W108)</f>
        <v>33</v>
      </c>
      <c r="AH108" t="s" s="70">
        <f>CONCATENATE(INDEX(D$1:V$1,MATCH(AI108,D108:V108)),INDEX(D$2:V$2,MATCH(AI108,D108:V108)))</f>
        <v>3574</v>
      </c>
      <c r="AI108" s="71">
        <f>MIN(F108:V108,D108)</f>
        <v>0.185321</v>
      </c>
      <c r="AJ108" s="72">
        <f>AI108/MAX(F108:V108,D108)</f>
        <v>0.384213974432867</v>
      </c>
    </row>
    <row r="109" ht="20.05" customHeight="1">
      <c r="A109" s="64">
        <v>107</v>
      </c>
      <c r="B109" s="65">
        <f>INDEX('RawData_Aussois - Results Ausso'!D2:D2386,ROW(LOOKUP(CONCATENATE($A109,D$1,"1--"),'RawData_Aussois - Results Ausso'!B2:B2386)))</f>
        <v>5</v>
      </c>
      <c r="C109" t="s" s="19">
        <f>INDEX('RawData_Aussois - Results Ausso'!E2:E2386,ROW(LOOKUP(CONCATENATE($A109,D$1,"1--"),'RawData_Aussois - Results Ausso'!B2:B2386)))</f>
        <v>1937</v>
      </c>
      <c r="D109" s="25">
        <f>INDEX('RawData_Aussois - Results Ausso'!M2:M2386,ROW(LOOKUP(CONCATENATE($A109,D$1,"0--"),'RawData_Aussois - Results Ausso'!B2:B2386)))</f>
        <v>0.206988</v>
      </c>
      <c r="E109" t="s" s="19">
        <f>INDEX('RawData_Aussois - Results Ausso'!H2:H2386,ROW(LOOKUP(CONCATENATE($A109,D$1,"0--"),'RawData_Aussois - Results Ausso'!B2:B2386)))</f>
        <v>80</v>
      </c>
      <c r="F109" s="25">
        <f>INDEX('RawData_Aussois - Results Ausso'!M2:M2386,ROW(LOOKUP(CONCATENATE($A109,"innerApproximation","0",F$1,F$2),'RawData_Aussois - Results Ausso'!B2:B2386)))</f>
        <v>0.810555</v>
      </c>
      <c r="G109" t="s" s="19">
        <f>INDEX('RawData_Aussois - Results Ausso'!$H2:$H2386,ROW(LOOKUP(CONCATENATE($A109,"innerApproximation","0",$F$1,F$2),'RawData_Aussois - Results Ausso'!B2:B2386)))</f>
        <v>80</v>
      </c>
      <c r="H109" s="66">
        <f>INDEX('RawData_Aussois - Results Ausso'!$M2:$M2386,ROW(LOOKUP(CONCATENATE($A109,"innerApproximation","0",$F$1,H$2),'RawData_Aussois - Results Ausso'!B2:B2386)))</f>
        <v>0.379882</v>
      </c>
      <c r="I109" t="s" s="67">
        <f>INDEX('RawData_Aussois - Results Ausso'!$H2:$H2386,ROW(LOOKUP(CONCATENATE($A109,"innerApproximation","0",$F$1,H$2),'RawData_Aussois - Results Ausso'!B2:B2386)))</f>
        <v>80</v>
      </c>
      <c r="J109" s="25">
        <f>INDEX('RawData_Aussois - Results Ausso'!$M2:$M2386,ROW(LOOKUP(CONCATENATE($A109,"innerApproximation","0",$F$1,J$2),'RawData_Aussois - Results Ausso'!B2:B2386)))</f>
        <v>0.229236</v>
      </c>
      <c r="K109" t="s" s="19">
        <f>INDEX('RawData_Aussois - Results Ausso'!$H2:$H2386,ROW(LOOKUP(CONCATENATE($A109,"innerApproximation","0",$F$1,J$2),'RawData_Aussois - Results Ausso'!B2:B2386)))</f>
        <v>80</v>
      </c>
      <c r="L109" s="25">
        <f>INDEX('RawData_Aussois - Results Ausso'!$M2:$M2386,ROW(LOOKUP(CONCATENATE($A109,"innerApproximation","0",$L$1,L$2),'RawData_Aussois - Results Ausso'!B2:B2386)))</f>
        <v>0.833281</v>
      </c>
      <c r="M109" t="s" s="19">
        <f>INDEX('RawData_Aussois - Results Ausso'!$H2:$H2386,ROW(LOOKUP(CONCATENATE($A109,"innerApproximation","0",$L$1,L$2),'RawData_Aussois - Results Ausso'!B2:B2386)))</f>
        <v>80</v>
      </c>
      <c r="N109" s="25">
        <f>INDEX('RawData_Aussois - Results Ausso'!$M2:$M2386,ROW(LOOKUP(CONCATENATE($A109,"innerApproximation","0",$L$1,N$2),'RawData_Aussois - Results Ausso'!B2:B2386)))</f>
        <v>0.380293</v>
      </c>
      <c r="O109" t="s" s="19">
        <f>INDEX('RawData_Aussois - Results Ausso'!$H2:$H2386,ROW(LOOKUP(CONCATENATE($A109,"innerApproximation","0",$L$1,N$2),'RawData_Aussois - Results Ausso'!B2:B2386)))</f>
        <v>80</v>
      </c>
      <c r="P109" s="25">
        <f>INDEX('RawData_Aussois - Results Ausso'!$M2:$M2386,ROW(LOOKUP(CONCATENATE($A109,"innerApproximation","0",$L$1,P$2),'RawData_Aussois - Results Ausso'!B2:B2386)))</f>
        <v>0.225752</v>
      </c>
      <c r="Q109" t="s" s="19">
        <f>INDEX('RawData_Aussois - Results Ausso'!$H2:$H2386,ROW(LOOKUP(CONCATENATE($A109,"innerApproximation","0",$L$1,P$2),'RawData_Aussois - Results Ausso'!B2:B2386)))</f>
        <v>80</v>
      </c>
      <c r="R109" s="25">
        <f>INDEX('RawData_Aussois - Results Ausso'!$M2:$M2386,ROW(LOOKUP(CONCATENATE($A109,"innerApproximation","0",$R$1,R$2),'RawData_Aussois - Results Ausso'!B2:B2386)))</f>
        <v>0.827905</v>
      </c>
      <c r="S109" t="s" s="19">
        <f>INDEX('RawData_Aussois - Results Ausso'!$H2:$H2386,ROW(LOOKUP(CONCATENATE($A109,"innerApproximation","0",$R$1,R$2),'RawData_Aussois - Results Ausso'!B2:B2386)))</f>
        <v>80</v>
      </c>
      <c r="T109" s="25">
        <f>INDEX('RawData_Aussois - Results Ausso'!$M2:$M2386,ROW(LOOKUP(CONCATENATE($A109,"innerApproximation","0",$R$1,T$2),'RawData_Aussois - Results Ausso'!B2:B2386)))</f>
        <v>0.383419</v>
      </c>
      <c r="U109" t="s" s="19">
        <f>INDEX('RawData_Aussois - Results Ausso'!$H2:$H2386,ROW(LOOKUP(CONCATENATE($A109,"innerApproximation","0",$T$1,T$2),'RawData_Aussois - Results Ausso'!B2:B2386)))</f>
        <v>80</v>
      </c>
      <c r="V109" s="25">
        <f>INDEX('RawData_Aussois - Results Ausso'!$M2:$M2386,ROW(LOOKUP(CONCATENATE($A109,"innerApproximation","0",$R$1,V$2),'RawData_Aussois - Results Ausso'!B2:B2386)))</f>
        <v>0.226162</v>
      </c>
      <c r="W109" t="s" s="19">
        <f>INDEX('RawData_Aussois - Results Ausso'!$H2:$H2386,ROW(LOOKUP(CONCATENATE($A109,"innerApproximation","0",$V$1,V$2),'RawData_Aussois - Results Ausso'!B2:B2386)))</f>
        <v>80</v>
      </c>
      <c r="X109" s="25">
        <f>INDEX('RawData_Aussois - Results Ausso'!M2:M2386,ROW(LOOKUP(CONCATENATE($A109,X$1,"0--"),'RawData_Aussois - Results Ausso'!B2:B2386)))</f>
        <v>57.5608</v>
      </c>
      <c r="Y109" t="s" s="19">
        <f>INDEX('RawData_Aussois - Results Ausso'!H2:H2386,ROW(LOOKUP(CONCATENATE($A109,X$1,"0--"),'RawData_Aussois - Results Ausso'!B2:B2386)))</f>
        <v>80</v>
      </c>
      <c r="Z109" s="25">
        <f>1-(X109-D109)/D109</f>
        <v>-276.087618605910</v>
      </c>
      <c r="AA109" s="25">
        <f>INDEX('RawData_Aussois - Results Ausso'!M2:M2386,ROW(LOOKUP(CONCATENATE($A109,AA$1,"0--"),'RawData_Aussois - Results Ausso'!B2:B2386)))</f>
        <v>1800.25</v>
      </c>
      <c r="AB109" t="s" s="19">
        <f>INDEX('RawData_Aussois - Results Ausso'!H2:H2386,ROW(LOOKUP(CONCATENATE($A109,AA$1,"0--"),'RawData_Aussois - Results Ausso'!B2:B2386)))</f>
        <v>63</v>
      </c>
      <c r="AC109" s="25">
        <f>INDEX('RawData_Aussois - Results Ausso'!M2:M2386,ROW(LOOKUP(CONCATENATE($A109,AC$1,"0--"),'RawData_Aussois - Results Ausso'!B2:B2386)))</f>
        <v>45.325</v>
      </c>
      <c r="AD109" t="s" s="19">
        <f>INDEX('RawData_Aussois - Results Ausso'!H2:H2386,ROW(LOOKUP(CONCATENATE($A109,AC$1,"0--"),'RawData_Aussois - Results Ausso'!B2:B2386)))</f>
        <v>80</v>
      </c>
      <c r="AE109" s="25">
        <v>31.5501983165741</v>
      </c>
      <c r="AF109" t="s" s="68">
        <v>80</v>
      </c>
      <c r="AG109" t="s" s="69">
        <f>LOOKUP("NO_NASH_EQ_FOUND",E109:W109)</f>
        <v>80</v>
      </c>
      <c r="AH109" t="s" s="70">
        <f>CONCATENATE(INDEX(D$1:V$1,MATCH(AI109,D109:V109)),INDEX(D$2:V$2,MATCH(AI109,D109:V109)))</f>
        <v>3574</v>
      </c>
      <c r="AI109" s="71">
        <f>MIN(F109:V109,D109)</f>
        <v>0.206988</v>
      </c>
      <c r="AJ109" s="72">
        <f>AI109/MAX(F109:V109,D109)</f>
        <v>0.248401199595335</v>
      </c>
    </row>
    <row r="110" ht="20.05" customHeight="1">
      <c r="A110" s="64">
        <v>108</v>
      </c>
      <c r="B110" s="65">
        <f>INDEX('RawData_Aussois - Results Ausso'!D2:D2386,ROW(LOOKUP(CONCATENATE($A110,D$1,"1--"),'RawData_Aussois - Results Ausso'!B2:B2386)))</f>
        <v>5</v>
      </c>
      <c r="C110" t="s" s="19">
        <f>INDEX('RawData_Aussois - Results Ausso'!E2:E2386,ROW(LOOKUP(CONCATENATE($A110,D$1,"1--"),'RawData_Aussois - Results Ausso'!B2:B2386)))</f>
        <v>1955</v>
      </c>
      <c r="D110" s="25">
        <f>INDEX('RawData_Aussois - Results Ausso'!M2:M2386,ROW(LOOKUP(CONCATENATE($A110,D$1,"0--"),'RawData_Aussois - Results Ausso'!B2:B2386)))</f>
        <v>0.14478</v>
      </c>
      <c r="E110" t="s" s="19">
        <f>INDEX('RawData_Aussois - Results Ausso'!H2:H2386,ROW(LOOKUP(CONCATENATE($A110,D$1,"0--"),'RawData_Aussois - Results Ausso'!B2:B2386)))</f>
        <v>33</v>
      </c>
      <c r="F110" s="25">
        <f>INDEX('RawData_Aussois - Results Ausso'!M2:M2386,ROW(LOOKUP(CONCATENATE($A110,"innerApproximation","0",F$1,F$2),'RawData_Aussois - Results Ausso'!B2:B2386)))</f>
        <v>0.350026</v>
      </c>
      <c r="G110" t="s" s="19">
        <f>INDEX('RawData_Aussois - Results Ausso'!$H2:$H2386,ROW(LOOKUP(CONCATENATE($A110,"innerApproximation","0",$F$1,F$2),'RawData_Aussois - Results Ausso'!B2:B2386)))</f>
        <v>33</v>
      </c>
      <c r="H110" s="66">
        <f>INDEX('RawData_Aussois - Results Ausso'!$M2:$M2386,ROW(LOOKUP(CONCATENATE($A110,"innerApproximation","0",$F$1,H$2),'RawData_Aussois - Results Ausso'!B2:B2386)))</f>
        <v>0.168593</v>
      </c>
      <c r="I110" t="s" s="67">
        <f>INDEX('RawData_Aussois - Results Ausso'!$H2:$H2386,ROW(LOOKUP(CONCATENATE($A110,"innerApproximation","0",$F$1,H$2),'RawData_Aussois - Results Ausso'!B2:B2386)))</f>
        <v>33</v>
      </c>
      <c r="J110" s="25">
        <f>INDEX('RawData_Aussois - Results Ausso'!$M2:$M2386,ROW(LOOKUP(CONCATENATE($A110,"innerApproximation","0",$F$1,J$2),'RawData_Aussois - Results Ausso'!B2:B2386)))</f>
        <v>0.161713</v>
      </c>
      <c r="K110" t="s" s="19">
        <f>INDEX('RawData_Aussois - Results Ausso'!$H2:$H2386,ROW(LOOKUP(CONCATENATE($A110,"innerApproximation","0",$F$1,J$2),'RawData_Aussois - Results Ausso'!B2:B2386)))</f>
        <v>33</v>
      </c>
      <c r="L110" s="25">
        <f>INDEX('RawData_Aussois - Results Ausso'!$M2:$M2386,ROW(LOOKUP(CONCATENATE($A110,"innerApproximation","0",$L$1,L$2),'RawData_Aussois - Results Ausso'!B2:B2386)))</f>
        <v>0.349159</v>
      </c>
      <c r="M110" t="s" s="19">
        <f>INDEX('RawData_Aussois - Results Ausso'!$H2:$H2386,ROW(LOOKUP(CONCATENATE($A110,"innerApproximation","0",$L$1,L$2),'RawData_Aussois - Results Ausso'!B2:B2386)))</f>
        <v>33</v>
      </c>
      <c r="N110" s="25">
        <f>INDEX('RawData_Aussois - Results Ausso'!$M2:$M2386,ROW(LOOKUP(CONCATENATE($A110,"innerApproximation","0",$L$1,N$2),'RawData_Aussois - Results Ausso'!B2:B2386)))</f>
        <v>0.167994</v>
      </c>
      <c r="O110" t="s" s="19">
        <f>INDEX('RawData_Aussois - Results Ausso'!$H2:$H2386,ROW(LOOKUP(CONCATENATE($A110,"innerApproximation","0",$L$1,N$2),'RawData_Aussois - Results Ausso'!B2:B2386)))</f>
        <v>33</v>
      </c>
      <c r="P110" s="25">
        <f>INDEX('RawData_Aussois - Results Ausso'!$M2:$M2386,ROW(LOOKUP(CONCATENATE($A110,"innerApproximation","0",$L$1,P$2),'RawData_Aussois - Results Ausso'!B2:B2386)))</f>
        <v>0.161772</v>
      </c>
      <c r="Q110" t="s" s="19">
        <f>INDEX('RawData_Aussois - Results Ausso'!$H2:$H2386,ROW(LOOKUP(CONCATENATE($A110,"innerApproximation","0",$L$1,P$2),'RawData_Aussois - Results Ausso'!B2:B2386)))</f>
        <v>33</v>
      </c>
      <c r="R110" s="25">
        <f>INDEX('RawData_Aussois - Results Ausso'!$M2:$M2386,ROW(LOOKUP(CONCATENATE($A110,"innerApproximation","0",$R$1,R$2),'RawData_Aussois - Results Ausso'!B2:B2386)))</f>
        <v>0.356294</v>
      </c>
      <c r="S110" t="s" s="19">
        <f>INDEX('RawData_Aussois - Results Ausso'!$H2:$H2386,ROW(LOOKUP(CONCATENATE($A110,"innerApproximation","0",$R$1,R$2),'RawData_Aussois - Results Ausso'!B2:B2386)))</f>
        <v>33</v>
      </c>
      <c r="T110" s="25">
        <f>INDEX('RawData_Aussois - Results Ausso'!$M2:$M2386,ROW(LOOKUP(CONCATENATE($A110,"innerApproximation","0",$R$1,T$2),'RawData_Aussois - Results Ausso'!B2:B2386)))</f>
        <v>0.162915</v>
      </c>
      <c r="U110" t="s" s="19">
        <f>INDEX('RawData_Aussois - Results Ausso'!$H2:$H2386,ROW(LOOKUP(CONCATENATE($A110,"innerApproximation","0",$T$1,T$2),'RawData_Aussois - Results Ausso'!B2:B2386)))</f>
        <v>33</v>
      </c>
      <c r="V110" s="25">
        <f>INDEX('RawData_Aussois - Results Ausso'!$M2:$M2386,ROW(LOOKUP(CONCATENATE($A110,"innerApproximation","0",$R$1,V$2),'RawData_Aussois - Results Ausso'!B2:B2386)))</f>
        <v>0.165294</v>
      </c>
      <c r="W110" t="s" s="19">
        <f>INDEX('RawData_Aussois - Results Ausso'!$H2:$H2386,ROW(LOOKUP(CONCATENATE($A110,"innerApproximation","0",$V$1,V$2),'RawData_Aussois - Results Ausso'!B2:B2386)))</f>
        <v>33</v>
      </c>
      <c r="X110" s="25">
        <f>INDEX('RawData_Aussois - Results Ausso'!M2:M2386,ROW(LOOKUP(CONCATENATE($A110,X$1,"0--"),'RawData_Aussois - Results Ausso'!B2:B2386)))</f>
        <v>5.0461</v>
      </c>
      <c r="Y110" t="s" s="19">
        <f>INDEX('RawData_Aussois - Results Ausso'!H2:H2386,ROW(LOOKUP(CONCATENATE($A110,X$1,"0--"),'RawData_Aussois - Results Ausso'!B2:B2386)))</f>
        <v>80</v>
      </c>
      <c r="Z110" s="25">
        <f>1-(X110-D110)/D110</f>
        <v>-32.853570935212</v>
      </c>
      <c r="AA110" s="25">
        <f>INDEX('RawData_Aussois - Results Ausso'!M2:M2386,ROW(LOOKUP(CONCATENATE($A110,AA$1,"0--"),'RawData_Aussois - Results Ausso'!B2:B2386)))</f>
        <v>119.471</v>
      </c>
      <c r="AB110" t="s" s="19">
        <f>INDEX('RawData_Aussois - Results Ausso'!H2:H2386,ROW(LOOKUP(CONCATENATE($A110,AA$1,"0--"),'RawData_Aussois - Results Ausso'!B2:B2386)))</f>
        <v>33</v>
      </c>
      <c r="AC110" s="25">
        <f>INDEX('RawData_Aussois - Results Ausso'!M2:M2386,ROW(LOOKUP(CONCATENATE($A110,AC$1,"0--"),'RawData_Aussois - Results Ausso'!B2:B2386)))</f>
        <v>3.67242</v>
      </c>
      <c r="AD110" t="s" s="19">
        <f>INDEX('RawData_Aussois - Results Ausso'!H2:H2386,ROW(LOOKUP(CONCATENATE($A110,AC$1,"0--"),'RawData_Aussois - Results Ausso'!B2:B2386)))</f>
        <v>80</v>
      </c>
      <c r="AE110" s="25">
        <v>1800</v>
      </c>
      <c r="AF110" t="s" s="68">
        <v>63</v>
      </c>
      <c r="AG110" t="s" s="69">
        <f>LOOKUP("NO_NASH_EQ_FOUND",E110:W110)</f>
        <v>33</v>
      </c>
      <c r="AH110" t="s" s="70">
        <f>CONCATENATE(INDEX(D$1:V$1,MATCH(AI110,D110:V110)),INDEX(D$2:V$2,MATCH(AI110,D110:V110)))</f>
        <v>3574</v>
      </c>
      <c r="AI110" s="71">
        <f>MIN(F110:V110,D110)</f>
        <v>0.14478</v>
      </c>
      <c r="AJ110" s="72">
        <f>AI110/MAX(F110:V110,D110)</f>
        <v>0.406349812233717</v>
      </c>
    </row>
    <row r="111" ht="20.05" customHeight="1">
      <c r="A111" s="64">
        <v>109</v>
      </c>
      <c r="B111" s="65">
        <f>INDEX('RawData_Aussois - Results Ausso'!D2:D2386,ROW(LOOKUP(CONCATENATE($A111,D$1,"1--"),'RawData_Aussois - Results Ausso'!B2:B2386)))</f>
        <v>5</v>
      </c>
      <c r="C111" t="s" s="19">
        <f>INDEX('RawData_Aussois - Results Ausso'!E2:E2386,ROW(LOOKUP(CONCATENATE($A111,D$1,"1--"),'RawData_Aussois - Results Ausso'!B2:B2386)))</f>
        <v>1973</v>
      </c>
      <c r="D111" s="25">
        <f>INDEX('RawData_Aussois - Results Ausso'!M2:M2386,ROW(LOOKUP(CONCATENATE($A111,D$1,"0--"),'RawData_Aussois - Results Ausso'!B2:B2386)))</f>
        <v>582.943</v>
      </c>
      <c r="E111" t="s" s="19">
        <f>INDEX('RawData_Aussois - Results Ausso'!H2:H2386,ROW(LOOKUP(CONCATENATE($A111,D$1,"0--"),'RawData_Aussois - Results Ausso'!B2:B2386)))</f>
        <v>80</v>
      </c>
      <c r="F111" s="25">
        <f>INDEX('RawData_Aussois - Results Ausso'!M2:M2386,ROW(LOOKUP(CONCATENATE($A111,"innerApproximation","0",F$1,F$2),'RawData_Aussois - Results Ausso'!B2:B2386)))</f>
        <v>2.1234</v>
      </c>
      <c r="G111" t="s" s="19">
        <f>INDEX('RawData_Aussois - Results Ausso'!$H2:$H2386,ROW(LOOKUP(CONCATENATE($A111,"innerApproximation","0",$F$1,F$2),'RawData_Aussois - Results Ausso'!B2:B2386)))</f>
        <v>80</v>
      </c>
      <c r="H111" s="66">
        <f>INDEX('RawData_Aussois - Results Ausso'!$M2:$M2386,ROW(LOOKUP(CONCATENATE($A111,"innerApproximation","0",$F$1,H$2),'RawData_Aussois - Results Ausso'!B2:B2386)))</f>
        <v>2.09125</v>
      </c>
      <c r="I111" t="s" s="67">
        <f>INDEX('RawData_Aussois - Results Ausso'!$H2:$H2386,ROW(LOOKUP(CONCATENATE($A111,"innerApproximation","0",$F$1,H$2),'RawData_Aussois - Results Ausso'!B2:B2386)))</f>
        <v>80</v>
      </c>
      <c r="J111" s="25">
        <f>INDEX('RawData_Aussois - Results Ausso'!$M2:$M2386,ROW(LOOKUP(CONCATENATE($A111,"innerApproximation","0",$F$1,J$2),'RawData_Aussois - Results Ausso'!B2:B2386)))</f>
        <v>2.11476</v>
      </c>
      <c r="K111" t="s" s="19">
        <f>INDEX('RawData_Aussois - Results Ausso'!$H2:$H2386,ROW(LOOKUP(CONCATENATE($A111,"innerApproximation","0",$F$1,J$2),'RawData_Aussois - Results Ausso'!B2:B2386)))</f>
        <v>80</v>
      </c>
      <c r="L111" s="25">
        <f>INDEX('RawData_Aussois - Results Ausso'!$M2:$M2386,ROW(LOOKUP(CONCATENATE($A111,"innerApproximation","0",$L$1,L$2),'RawData_Aussois - Results Ausso'!B2:B2386)))</f>
        <v>2.11118</v>
      </c>
      <c r="M111" t="s" s="19">
        <f>INDEX('RawData_Aussois - Results Ausso'!$H2:$H2386,ROW(LOOKUP(CONCATENATE($A111,"innerApproximation","0",$L$1,L$2),'RawData_Aussois - Results Ausso'!B2:B2386)))</f>
        <v>80</v>
      </c>
      <c r="N111" s="25">
        <f>INDEX('RawData_Aussois - Results Ausso'!$M2:$M2386,ROW(LOOKUP(CONCATENATE($A111,"innerApproximation","0",$L$1,N$2),'RawData_Aussois - Results Ausso'!B2:B2386)))</f>
        <v>2.11996</v>
      </c>
      <c r="O111" t="s" s="19">
        <f>INDEX('RawData_Aussois - Results Ausso'!$H2:$H2386,ROW(LOOKUP(CONCATENATE($A111,"innerApproximation","0",$L$1,N$2),'RawData_Aussois - Results Ausso'!B2:B2386)))</f>
        <v>80</v>
      </c>
      <c r="P111" s="25">
        <f>INDEX('RawData_Aussois - Results Ausso'!$M2:$M2386,ROW(LOOKUP(CONCATENATE($A111,"innerApproximation","0",$L$1,P$2),'RawData_Aussois - Results Ausso'!B2:B2386)))</f>
        <v>2.10751</v>
      </c>
      <c r="Q111" t="s" s="19">
        <f>INDEX('RawData_Aussois - Results Ausso'!$H2:$H2386,ROW(LOOKUP(CONCATENATE($A111,"innerApproximation","0",$L$1,P$2),'RawData_Aussois - Results Ausso'!B2:B2386)))</f>
        <v>80</v>
      </c>
      <c r="R111" s="25">
        <f>INDEX('RawData_Aussois - Results Ausso'!$M2:$M2386,ROW(LOOKUP(CONCATENATE($A111,"innerApproximation","0",$R$1,R$2),'RawData_Aussois - Results Ausso'!B2:B2386)))</f>
        <v>2.0984</v>
      </c>
      <c r="S111" t="s" s="19">
        <f>INDEX('RawData_Aussois - Results Ausso'!$H2:$H2386,ROW(LOOKUP(CONCATENATE($A111,"innerApproximation","0",$R$1,R$2),'RawData_Aussois - Results Ausso'!B2:B2386)))</f>
        <v>80</v>
      </c>
      <c r="T111" s="25">
        <f>INDEX('RawData_Aussois - Results Ausso'!$M2:$M2386,ROW(LOOKUP(CONCATENATE($A111,"innerApproximation","0",$R$1,T$2),'RawData_Aussois - Results Ausso'!B2:B2386)))</f>
        <v>2.11</v>
      </c>
      <c r="U111" t="s" s="19">
        <f>INDEX('RawData_Aussois - Results Ausso'!$H2:$H2386,ROW(LOOKUP(CONCATENATE($A111,"innerApproximation","0",$T$1,T$2),'RawData_Aussois - Results Ausso'!B2:B2386)))</f>
        <v>80</v>
      </c>
      <c r="V111" s="25">
        <f>INDEX('RawData_Aussois - Results Ausso'!$M2:$M2386,ROW(LOOKUP(CONCATENATE($A111,"innerApproximation","0",$R$1,V$2),'RawData_Aussois - Results Ausso'!B2:B2386)))</f>
        <v>2.09797</v>
      </c>
      <c r="W111" t="s" s="19">
        <f>INDEX('RawData_Aussois - Results Ausso'!$H2:$H2386,ROW(LOOKUP(CONCATENATE($A111,"innerApproximation","0",$V$1,V$2),'RawData_Aussois - Results Ausso'!B2:B2386)))</f>
        <v>80</v>
      </c>
      <c r="X111" s="25">
        <f>INDEX('RawData_Aussois - Results Ausso'!M2:M2386,ROW(LOOKUP(CONCATENATE($A111,X$1,"0--"),'RawData_Aussois - Results Ausso'!B2:B2386)))</f>
        <v>15.2082</v>
      </c>
      <c r="Y111" t="s" s="19">
        <f>INDEX('RawData_Aussois - Results Ausso'!H2:H2386,ROW(LOOKUP(CONCATENATE($A111,X$1,"0--"),'RawData_Aussois - Results Ausso'!B2:B2386)))</f>
        <v>80</v>
      </c>
      <c r="Z111" s="25">
        <f>1-(X111-D111)/D111</f>
        <v>1.97391134296149</v>
      </c>
      <c r="AA111" s="25">
        <f>INDEX('RawData_Aussois - Results Ausso'!M2:M2386,ROW(LOOKUP(CONCATENATE($A111,AA$1,"0--"),'RawData_Aussois - Results Ausso'!B2:B2386)))</f>
        <v>6.3003</v>
      </c>
      <c r="AB111" t="s" s="19">
        <f>INDEX('RawData_Aussois - Results Ausso'!H2:H2386,ROW(LOOKUP(CONCATENATE($A111,AA$1,"0--"),'RawData_Aussois - Results Ausso'!B2:B2386)))</f>
        <v>80</v>
      </c>
      <c r="AC111" s="25">
        <f>INDEX('RawData_Aussois - Results Ausso'!M2:M2386,ROW(LOOKUP(CONCATENATE($A111,AC$1,"0--"),'RawData_Aussois - Results Ausso'!B2:B2386)))</f>
        <v>13.8873</v>
      </c>
      <c r="AD111" t="s" s="19">
        <f>INDEX('RawData_Aussois - Results Ausso'!H2:H2386,ROW(LOOKUP(CONCATENATE($A111,AC$1,"0--"),'RawData_Aussois - Results Ausso'!B2:B2386)))</f>
        <v>80</v>
      </c>
      <c r="AE111" s="25">
        <v>1800</v>
      </c>
      <c r="AF111" t="s" s="68">
        <v>63</v>
      </c>
      <c r="AG111" t="s" s="69">
        <f>LOOKUP("NO_NASH_EQ_FOUND",E111:W111)</f>
        <v>80</v>
      </c>
      <c r="AH111" t="s" s="70">
        <f>CONCATENATE(INDEX(D$1:V$1,MATCH(AI111,D111:V111)),INDEX(D$2:V$2,MATCH(AI111,D111:V111)))</f>
        <v>3581</v>
      </c>
      <c r="AI111" s="71">
        <f>MIN(F111:V111,D111)</f>
        <v>2.09125</v>
      </c>
      <c r="AJ111" s="72">
        <f>AI111/MAX(F111:V111,D111)</f>
        <v>0.00358740048340918</v>
      </c>
    </row>
    <row r="112" ht="20.05" customHeight="1">
      <c r="A112" s="64">
        <v>110</v>
      </c>
      <c r="B112" s="65">
        <f>INDEX('RawData_Aussois - Results Ausso'!D2:D2386,ROW(LOOKUP(CONCATENATE($A112,D$1,"1--"),'RawData_Aussois - Results Ausso'!B2:B2386)))</f>
        <v>5</v>
      </c>
      <c r="C112" t="s" s="19">
        <f>INDEX('RawData_Aussois - Results Ausso'!E2:E2386,ROW(LOOKUP(CONCATENATE($A112,D$1,"1--"),'RawData_Aussois - Results Ausso'!B2:B2386)))</f>
        <v>1992</v>
      </c>
      <c r="D112" s="25">
        <f>INDEX('RawData_Aussois - Results Ausso'!M2:M2386,ROW(LOOKUP(CONCATENATE($A112,D$1,"0--"),'RawData_Aussois - Results Ausso'!B2:B2386)))</f>
        <v>0.292978</v>
      </c>
      <c r="E112" t="s" s="19">
        <f>INDEX('RawData_Aussois - Results Ausso'!H2:H2386,ROW(LOOKUP(CONCATENATE($A112,D$1,"0--"),'RawData_Aussois - Results Ausso'!B2:B2386)))</f>
        <v>33</v>
      </c>
      <c r="F112" s="25">
        <f>INDEX('RawData_Aussois - Results Ausso'!M2:M2386,ROW(LOOKUP(CONCATENATE($A112,"innerApproximation","0",F$1,F$2),'RawData_Aussois - Results Ausso'!B2:B2386)))</f>
        <v>0.671801</v>
      </c>
      <c r="G112" t="s" s="19">
        <f>INDEX('RawData_Aussois - Results Ausso'!$H2:$H2386,ROW(LOOKUP(CONCATENATE($A112,"innerApproximation","0",$F$1,F$2),'RawData_Aussois - Results Ausso'!B2:B2386)))</f>
        <v>33</v>
      </c>
      <c r="H112" s="66">
        <f>INDEX('RawData_Aussois - Results Ausso'!$M2:$M2386,ROW(LOOKUP(CONCATENATE($A112,"innerApproximation","0",$F$1,H$2),'RawData_Aussois - Results Ausso'!B2:B2386)))</f>
        <v>0.331546</v>
      </c>
      <c r="I112" t="s" s="67">
        <f>INDEX('RawData_Aussois - Results Ausso'!$H2:$H2386,ROW(LOOKUP(CONCATENATE($A112,"innerApproximation","0",$F$1,H$2),'RawData_Aussois - Results Ausso'!B2:B2386)))</f>
        <v>33</v>
      </c>
      <c r="J112" s="25">
        <f>INDEX('RawData_Aussois - Results Ausso'!$M2:$M2386,ROW(LOOKUP(CONCATENATE($A112,"innerApproximation","0",$F$1,J$2),'RawData_Aussois - Results Ausso'!B2:B2386)))</f>
        <v>0.318832</v>
      </c>
      <c r="K112" t="s" s="19">
        <f>INDEX('RawData_Aussois - Results Ausso'!$H2:$H2386,ROW(LOOKUP(CONCATENATE($A112,"innerApproximation","0",$F$1,J$2),'RawData_Aussois - Results Ausso'!B2:B2386)))</f>
        <v>33</v>
      </c>
      <c r="L112" s="25">
        <f>INDEX('RawData_Aussois - Results Ausso'!$M2:$M2386,ROW(LOOKUP(CONCATENATE($A112,"innerApproximation","0",$L$1,L$2),'RawData_Aussois - Results Ausso'!B2:B2386)))</f>
        <v>0.690837</v>
      </c>
      <c r="M112" t="s" s="19">
        <f>INDEX('RawData_Aussois - Results Ausso'!$H2:$H2386,ROW(LOOKUP(CONCATENATE($A112,"innerApproximation","0",$L$1,L$2),'RawData_Aussois - Results Ausso'!B2:B2386)))</f>
        <v>33</v>
      </c>
      <c r="N112" s="25">
        <f>INDEX('RawData_Aussois - Results Ausso'!$M2:$M2386,ROW(LOOKUP(CONCATENATE($A112,"innerApproximation","0",$L$1,N$2),'RawData_Aussois - Results Ausso'!B2:B2386)))</f>
        <v>0.31894</v>
      </c>
      <c r="O112" t="s" s="19">
        <f>INDEX('RawData_Aussois - Results Ausso'!$H2:$H2386,ROW(LOOKUP(CONCATENATE($A112,"innerApproximation","0",$L$1,N$2),'RawData_Aussois - Results Ausso'!B2:B2386)))</f>
        <v>33</v>
      </c>
      <c r="P112" s="25">
        <f>INDEX('RawData_Aussois - Results Ausso'!$M2:$M2386,ROW(LOOKUP(CONCATENATE($A112,"innerApproximation","0",$L$1,P$2),'RawData_Aussois - Results Ausso'!B2:B2386)))</f>
        <v>0.320471</v>
      </c>
      <c r="Q112" t="s" s="19">
        <f>INDEX('RawData_Aussois - Results Ausso'!$H2:$H2386,ROW(LOOKUP(CONCATENATE($A112,"innerApproximation","0",$L$1,P$2),'RawData_Aussois - Results Ausso'!B2:B2386)))</f>
        <v>33</v>
      </c>
      <c r="R112" s="25">
        <f>INDEX('RawData_Aussois - Results Ausso'!$M2:$M2386,ROW(LOOKUP(CONCATENATE($A112,"innerApproximation","0",$R$1,R$2),'RawData_Aussois - Results Ausso'!B2:B2386)))</f>
        <v>0.668861</v>
      </c>
      <c r="S112" t="s" s="19">
        <f>INDEX('RawData_Aussois - Results Ausso'!$H2:$H2386,ROW(LOOKUP(CONCATENATE($A112,"innerApproximation","0",$R$1,R$2),'RawData_Aussois - Results Ausso'!B2:B2386)))</f>
        <v>33</v>
      </c>
      <c r="T112" s="25">
        <f>INDEX('RawData_Aussois - Results Ausso'!$M2:$M2386,ROW(LOOKUP(CONCATENATE($A112,"innerApproximation","0",$R$1,T$2),'RawData_Aussois - Results Ausso'!B2:B2386)))</f>
        <v>0.319337</v>
      </c>
      <c r="U112" t="s" s="19">
        <f>INDEX('RawData_Aussois - Results Ausso'!$H2:$H2386,ROW(LOOKUP(CONCATENATE($A112,"innerApproximation","0",$T$1,T$2),'RawData_Aussois - Results Ausso'!B2:B2386)))</f>
        <v>33</v>
      </c>
      <c r="V112" s="25">
        <f>INDEX('RawData_Aussois - Results Ausso'!$M2:$M2386,ROW(LOOKUP(CONCATENATE($A112,"innerApproximation","0",$R$1,V$2),'RawData_Aussois - Results Ausso'!B2:B2386)))</f>
        <v>0.320232</v>
      </c>
      <c r="W112" t="s" s="19">
        <f>INDEX('RawData_Aussois - Results Ausso'!$H2:$H2386,ROW(LOOKUP(CONCATENATE($A112,"innerApproximation","0",$V$1,V$2),'RawData_Aussois - Results Ausso'!B2:B2386)))</f>
        <v>33</v>
      </c>
      <c r="X112" s="25">
        <f>INDEX('RawData_Aussois - Results Ausso'!M2:M2386,ROW(LOOKUP(CONCATENATE($A112,X$1,"0--"),'RawData_Aussois - Results Ausso'!B2:B2386)))</f>
        <v>1812.32</v>
      </c>
      <c r="Y112" t="s" s="19">
        <f>INDEX('RawData_Aussois - Results Ausso'!H2:H2386,ROW(LOOKUP(CONCATENATE($A112,X$1,"0--"),'RawData_Aussois - Results Ausso'!B2:B2386)))</f>
        <v>63</v>
      </c>
      <c r="Z112" s="25">
        <f>1-(X112-D112)/D112</f>
        <v>-6183.856958542960</v>
      </c>
      <c r="AA112" s="25">
        <f>INDEX('RawData_Aussois - Results Ausso'!M2:M2386,ROW(LOOKUP(CONCATENATE($A112,AA$1,"0--"),'RawData_Aussois - Results Ausso'!B2:B2386)))</f>
        <v>1801.21</v>
      </c>
      <c r="AB112" t="s" s="19">
        <f>INDEX('RawData_Aussois - Results Ausso'!H2:H2386,ROW(LOOKUP(CONCATENATE($A112,AA$1,"0--"),'RawData_Aussois - Results Ausso'!B2:B2386)))</f>
        <v>63</v>
      </c>
      <c r="AC112" s="25">
        <f>INDEX('RawData_Aussois - Results Ausso'!M2:M2386,ROW(LOOKUP(CONCATENATE($A112,AC$1,"0--"),'RawData_Aussois - Results Ausso'!B2:B2386)))</f>
        <v>1802.5</v>
      </c>
      <c r="AD112" t="s" s="19">
        <f>INDEX('RawData_Aussois - Results Ausso'!H2:H2386,ROW(LOOKUP(CONCATENATE($A112,AC$1,"0--"),'RawData_Aussois - Results Ausso'!B2:B2386)))</f>
        <v>63</v>
      </c>
      <c r="AE112" s="25">
        <v>1800</v>
      </c>
      <c r="AF112" t="s" s="68">
        <v>63</v>
      </c>
      <c r="AG112" t="s" s="69">
        <f>LOOKUP("NO_NASH_EQ_FOUND",E112:W112)</f>
        <v>33</v>
      </c>
      <c r="AH112" t="s" s="70">
        <f>CONCATENATE(INDEX(D$1:V$1,MATCH(AI112,D112:V112)),INDEX(D$2:V$2,MATCH(AI112,D112:V112)))</f>
        <v>3574</v>
      </c>
      <c r="AI112" s="71">
        <f>MIN(F112:V112,D112)</f>
        <v>0.292978</v>
      </c>
      <c r="AJ112" s="72">
        <f>AI112/MAX(F112:V112,D112)</f>
        <v>0.424091355848051</v>
      </c>
    </row>
    <row r="113" ht="20.05" customHeight="1">
      <c r="A113" s="64">
        <v>111</v>
      </c>
      <c r="B113" s="65">
        <f>INDEX('RawData_Aussois - Results Ausso'!D2:D2386,ROW(LOOKUP(CONCATENATE($A113,D$1,"1--"),'RawData_Aussois - Results Ausso'!B2:B2386)))</f>
        <v>5</v>
      </c>
      <c r="C113" t="s" s="19">
        <f>INDEX('RawData_Aussois - Results Ausso'!E2:E2386,ROW(LOOKUP(CONCATENATE($A113,D$1,"1--"),'RawData_Aussois - Results Ausso'!B2:B2386)))</f>
        <v>2010</v>
      </c>
      <c r="D113" s="25">
        <f>INDEX('RawData_Aussois - Results Ausso'!M2:M2386,ROW(LOOKUP(CONCATENATE($A113,D$1,"0--"),'RawData_Aussois - Results Ausso'!B2:B2386)))</f>
        <v>0.212234</v>
      </c>
      <c r="E113" t="s" s="19">
        <f>INDEX('RawData_Aussois - Results Ausso'!H2:H2386,ROW(LOOKUP(CONCATENATE($A113,D$1,"0--"),'RawData_Aussois - Results Ausso'!B2:B2386)))</f>
        <v>33</v>
      </c>
      <c r="F113" s="25">
        <f>INDEX('RawData_Aussois - Results Ausso'!M2:M2386,ROW(LOOKUP(CONCATENATE($A113,"innerApproximation","0",F$1,F$2),'RawData_Aussois - Results Ausso'!B2:B2386)))</f>
        <v>0.664588</v>
      </c>
      <c r="G113" t="s" s="19">
        <f>INDEX('RawData_Aussois - Results Ausso'!$H2:$H2386,ROW(LOOKUP(CONCATENATE($A113,"innerApproximation","0",$F$1,F$2),'RawData_Aussois - Results Ausso'!B2:B2386)))</f>
        <v>33</v>
      </c>
      <c r="H113" s="66">
        <f>INDEX('RawData_Aussois - Results Ausso'!$M2:$M2386,ROW(LOOKUP(CONCATENATE($A113,"innerApproximation","0",$F$1,H$2),'RawData_Aussois - Results Ausso'!B2:B2386)))</f>
        <v>0.406405</v>
      </c>
      <c r="I113" t="s" s="67">
        <f>INDEX('RawData_Aussois - Results Ausso'!$H2:$H2386,ROW(LOOKUP(CONCATENATE($A113,"innerApproximation","0",$F$1,H$2),'RawData_Aussois - Results Ausso'!B2:B2386)))</f>
        <v>33</v>
      </c>
      <c r="J113" s="25">
        <f>INDEX('RawData_Aussois - Results Ausso'!$M2:$M2386,ROW(LOOKUP(CONCATENATE($A113,"innerApproximation","0",$F$1,J$2),'RawData_Aussois - Results Ausso'!B2:B2386)))</f>
        <v>0.234335</v>
      </c>
      <c r="K113" t="s" s="19">
        <f>INDEX('RawData_Aussois - Results Ausso'!$H2:$H2386,ROW(LOOKUP(CONCATENATE($A113,"innerApproximation","0",$F$1,J$2),'RawData_Aussois - Results Ausso'!B2:B2386)))</f>
        <v>33</v>
      </c>
      <c r="L113" s="25">
        <f>INDEX('RawData_Aussois - Results Ausso'!$M2:$M2386,ROW(LOOKUP(CONCATENATE($A113,"innerApproximation","0",$L$1,L$2),'RawData_Aussois - Results Ausso'!B2:B2386)))</f>
        <v>0.657206</v>
      </c>
      <c r="M113" t="s" s="19">
        <f>INDEX('RawData_Aussois - Results Ausso'!$H2:$H2386,ROW(LOOKUP(CONCATENATE($A113,"innerApproximation","0",$L$1,L$2),'RawData_Aussois - Results Ausso'!B2:B2386)))</f>
        <v>33</v>
      </c>
      <c r="N113" s="25">
        <f>INDEX('RawData_Aussois - Results Ausso'!$M2:$M2386,ROW(LOOKUP(CONCATENATE($A113,"innerApproximation","0",$L$1,N$2),'RawData_Aussois - Results Ausso'!B2:B2386)))</f>
        <v>0.405105</v>
      </c>
      <c r="O113" t="s" s="19">
        <f>INDEX('RawData_Aussois - Results Ausso'!$H2:$H2386,ROW(LOOKUP(CONCATENATE($A113,"innerApproximation","0",$L$1,N$2),'RawData_Aussois - Results Ausso'!B2:B2386)))</f>
        <v>33</v>
      </c>
      <c r="P113" s="25">
        <f>INDEX('RawData_Aussois - Results Ausso'!$M2:$M2386,ROW(LOOKUP(CONCATENATE($A113,"innerApproximation","0",$L$1,P$2),'RawData_Aussois - Results Ausso'!B2:B2386)))</f>
        <v>0.229955</v>
      </c>
      <c r="Q113" t="s" s="19">
        <f>INDEX('RawData_Aussois - Results Ausso'!$H2:$H2386,ROW(LOOKUP(CONCATENATE($A113,"innerApproximation","0",$L$1,P$2),'RawData_Aussois - Results Ausso'!B2:B2386)))</f>
        <v>33</v>
      </c>
      <c r="R113" s="25">
        <f>INDEX('RawData_Aussois - Results Ausso'!$M2:$M2386,ROW(LOOKUP(CONCATENATE($A113,"innerApproximation","0",$R$1,R$2),'RawData_Aussois - Results Ausso'!B2:B2386)))</f>
        <v>0.663009</v>
      </c>
      <c r="S113" t="s" s="19">
        <f>INDEX('RawData_Aussois - Results Ausso'!$H2:$H2386,ROW(LOOKUP(CONCATENATE($A113,"innerApproximation","0",$R$1,R$2),'RawData_Aussois - Results Ausso'!B2:B2386)))</f>
        <v>33</v>
      </c>
      <c r="T113" s="25">
        <f>INDEX('RawData_Aussois - Results Ausso'!$M2:$M2386,ROW(LOOKUP(CONCATENATE($A113,"innerApproximation","0",$R$1,T$2),'RawData_Aussois - Results Ausso'!B2:B2386)))</f>
        <v>0.406074</v>
      </c>
      <c r="U113" t="s" s="19">
        <f>INDEX('RawData_Aussois - Results Ausso'!$H2:$H2386,ROW(LOOKUP(CONCATENATE($A113,"innerApproximation","0",$T$1,T$2),'RawData_Aussois - Results Ausso'!B2:B2386)))</f>
        <v>33</v>
      </c>
      <c r="V113" s="25">
        <f>INDEX('RawData_Aussois - Results Ausso'!$M2:$M2386,ROW(LOOKUP(CONCATENATE($A113,"innerApproximation","0",$R$1,V$2),'RawData_Aussois - Results Ausso'!B2:B2386)))</f>
        <v>0.23211</v>
      </c>
      <c r="W113" t="s" s="19">
        <f>INDEX('RawData_Aussois - Results Ausso'!$H2:$H2386,ROW(LOOKUP(CONCATENATE($A113,"innerApproximation","0",$V$1,V$2),'RawData_Aussois - Results Ausso'!B2:B2386)))</f>
        <v>33</v>
      </c>
      <c r="X113" s="25">
        <f>INDEX('RawData_Aussois - Results Ausso'!M2:M2386,ROW(LOOKUP(CONCATENATE($A113,X$1,"0--"),'RawData_Aussois - Results Ausso'!B2:B2386)))</f>
        <v>1801.36</v>
      </c>
      <c r="Y113" t="s" s="19">
        <f>INDEX('RawData_Aussois - Results Ausso'!H2:H2386,ROW(LOOKUP(CONCATENATE($A113,X$1,"0--"),'RawData_Aussois - Results Ausso'!B2:B2386)))</f>
        <v>63</v>
      </c>
      <c r="Z113" s="25">
        <f>1-(X113-D113)/D113</f>
        <v>-8485.612729345910</v>
      </c>
      <c r="AA113" s="25">
        <f>INDEX('RawData_Aussois - Results Ausso'!M2:M2386,ROW(LOOKUP(CONCATENATE($A113,AA$1,"0--"),'RawData_Aussois - Results Ausso'!B2:B2386)))</f>
        <v>1800.18</v>
      </c>
      <c r="AB113" t="s" s="19">
        <f>INDEX('RawData_Aussois - Results Ausso'!H2:H2386,ROW(LOOKUP(CONCATENATE($A113,AA$1,"0--"),'RawData_Aussois - Results Ausso'!B2:B2386)))</f>
        <v>63</v>
      </c>
      <c r="AC113" s="25">
        <f>INDEX('RawData_Aussois - Results Ausso'!M2:M2386,ROW(LOOKUP(CONCATENATE($A113,AC$1,"0--"),'RawData_Aussois - Results Ausso'!B2:B2386)))</f>
        <v>1800.18</v>
      </c>
      <c r="AD113" t="s" s="19">
        <f>INDEX('RawData_Aussois - Results Ausso'!H2:H2386,ROW(LOOKUP(CONCATENATE($A113,AC$1,"0--"),'RawData_Aussois - Results Ausso'!B2:B2386)))</f>
        <v>63</v>
      </c>
      <c r="AE113" s="25">
        <v>1800</v>
      </c>
      <c r="AF113" t="s" s="68">
        <v>63</v>
      </c>
      <c r="AG113" t="s" s="69">
        <f>LOOKUP("NO_NASH_EQ_FOUND",E113:W113)</f>
        <v>33</v>
      </c>
      <c r="AH113" t="s" s="70">
        <f>CONCATENATE(INDEX(D$1:V$1,MATCH(AI113,D113:V113)),INDEX(D$2:V$2,MATCH(AI113,D113:V113)))</f>
        <v>3574</v>
      </c>
      <c r="AI113" s="71">
        <f>MIN(F113:V113,D113)</f>
        <v>0.212234</v>
      </c>
      <c r="AJ113" s="72">
        <f>AI113/MAX(F113:V113,D113)</f>
        <v>0.319346723082571</v>
      </c>
    </row>
    <row r="114" ht="20.05" customHeight="1">
      <c r="A114" s="64">
        <v>112</v>
      </c>
      <c r="B114" s="65">
        <f>INDEX('RawData_Aussois - Results Ausso'!D2:D2386,ROW(LOOKUP(CONCATENATE($A114,D$1,"1--"),'RawData_Aussois - Results Ausso'!B2:B2386)))</f>
        <v>5</v>
      </c>
      <c r="C114" t="s" s="19">
        <f>INDEX('RawData_Aussois - Results Ausso'!E2:E2386,ROW(LOOKUP(CONCATENATE($A114,D$1,"1--"),'RawData_Aussois - Results Ausso'!B2:B2386)))</f>
        <v>2028</v>
      </c>
      <c r="D114" s="25">
        <f>INDEX('RawData_Aussois - Results Ausso'!M2:M2386,ROW(LOOKUP(CONCATENATE($A114,D$1,"0--"),'RawData_Aussois - Results Ausso'!B2:B2386)))</f>
        <v>0.494003</v>
      </c>
      <c r="E114" t="s" s="19">
        <f>INDEX('RawData_Aussois - Results Ausso'!H2:H2386,ROW(LOOKUP(CONCATENATE($A114,D$1,"0--"),'RawData_Aussois - Results Ausso'!B2:B2386)))</f>
        <v>80</v>
      </c>
      <c r="F114" s="25">
        <f>INDEX('RawData_Aussois - Results Ausso'!M2:M2386,ROW(LOOKUP(CONCATENATE($A114,"innerApproximation","0",F$1,F$2),'RawData_Aussois - Results Ausso'!B2:B2386)))</f>
        <v>0.735463</v>
      </c>
      <c r="G114" t="s" s="19">
        <f>INDEX('RawData_Aussois - Results Ausso'!$H2:$H2386,ROW(LOOKUP(CONCATENATE($A114,"innerApproximation","0",$F$1,F$2),'RawData_Aussois - Results Ausso'!B2:B2386)))</f>
        <v>80</v>
      </c>
      <c r="H114" s="66">
        <f>INDEX('RawData_Aussois - Results Ausso'!$M2:$M2386,ROW(LOOKUP(CONCATENATE($A114,"innerApproximation","0",$F$1,H$2),'RawData_Aussois - Results Ausso'!B2:B2386)))</f>
        <v>0.460908</v>
      </c>
      <c r="I114" t="s" s="67">
        <f>INDEX('RawData_Aussois - Results Ausso'!$H2:$H2386,ROW(LOOKUP(CONCATENATE($A114,"innerApproximation","0",$F$1,H$2),'RawData_Aussois - Results Ausso'!B2:B2386)))</f>
        <v>80</v>
      </c>
      <c r="J114" s="25">
        <f>INDEX('RawData_Aussois - Results Ausso'!$M2:$M2386,ROW(LOOKUP(CONCATENATE($A114,"innerApproximation","0",$F$1,J$2),'RawData_Aussois - Results Ausso'!B2:B2386)))</f>
        <v>0.501381</v>
      </c>
      <c r="K114" t="s" s="19">
        <f>INDEX('RawData_Aussois - Results Ausso'!$H2:$H2386,ROW(LOOKUP(CONCATENATE($A114,"innerApproximation","0",$F$1,J$2),'RawData_Aussois - Results Ausso'!B2:B2386)))</f>
        <v>80</v>
      </c>
      <c r="L114" s="25">
        <f>INDEX('RawData_Aussois - Results Ausso'!$M2:$M2386,ROW(LOOKUP(CONCATENATE($A114,"innerApproximation","0",$L$1,L$2),'RawData_Aussois - Results Ausso'!B2:B2386)))</f>
        <v>0.315762</v>
      </c>
      <c r="M114" t="s" s="19">
        <f>INDEX('RawData_Aussois - Results Ausso'!$H2:$H2386,ROW(LOOKUP(CONCATENATE($A114,"innerApproximation","0",$L$1,L$2),'RawData_Aussois - Results Ausso'!B2:B2386)))</f>
        <v>80</v>
      </c>
      <c r="N114" s="25">
        <f>INDEX('RawData_Aussois - Results Ausso'!$M2:$M2386,ROW(LOOKUP(CONCATENATE($A114,"innerApproximation","0",$L$1,N$2),'RawData_Aussois - Results Ausso'!B2:B2386)))</f>
        <v>0.433278</v>
      </c>
      <c r="O114" t="s" s="19">
        <f>INDEX('RawData_Aussois - Results Ausso'!$H2:$H2386,ROW(LOOKUP(CONCATENATE($A114,"innerApproximation","0",$L$1,N$2),'RawData_Aussois - Results Ausso'!B2:B2386)))</f>
        <v>80</v>
      </c>
      <c r="P114" s="25">
        <f>INDEX('RawData_Aussois - Results Ausso'!$M2:$M2386,ROW(LOOKUP(CONCATENATE($A114,"innerApproximation","0",$L$1,P$2),'RawData_Aussois - Results Ausso'!B2:B2386)))</f>
        <v>0.505433</v>
      </c>
      <c r="Q114" t="s" s="19">
        <f>INDEX('RawData_Aussois - Results Ausso'!$H2:$H2386,ROW(LOOKUP(CONCATENATE($A114,"innerApproximation","0",$L$1,P$2),'RawData_Aussois - Results Ausso'!B2:B2386)))</f>
        <v>80</v>
      </c>
      <c r="R114" s="25">
        <f>INDEX('RawData_Aussois - Results Ausso'!$M2:$M2386,ROW(LOOKUP(CONCATENATE($A114,"innerApproximation","0",$R$1,R$2),'RawData_Aussois - Results Ausso'!B2:B2386)))</f>
        <v>0.74708</v>
      </c>
      <c r="S114" t="s" s="19">
        <f>INDEX('RawData_Aussois - Results Ausso'!$H2:$H2386,ROW(LOOKUP(CONCATENATE($A114,"innerApproximation","0",$R$1,R$2),'RawData_Aussois - Results Ausso'!B2:B2386)))</f>
        <v>80</v>
      </c>
      <c r="T114" s="25">
        <f>INDEX('RawData_Aussois - Results Ausso'!$M2:$M2386,ROW(LOOKUP(CONCATENATE($A114,"innerApproximation","0",$R$1,T$2),'RawData_Aussois - Results Ausso'!B2:B2386)))</f>
        <v>0.434615</v>
      </c>
      <c r="U114" t="s" s="19">
        <f>INDEX('RawData_Aussois - Results Ausso'!$H2:$H2386,ROW(LOOKUP(CONCATENATE($A114,"innerApproximation","0",$T$1,T$2),'RawData_Aussois - Results Ausso'!B2:B2386)))</f>
        <v>80</v>
      </c>
      <c r="V114" s="25">
        <f>INDEX('RawData_Aussois - Results Ausso'!$M2:$M2386,ROW(LOOKUP(CONCATENATE($A114,"innerApproximation","0",$R$1,V$2),'RawData_Aussois - Results Ausso'!B2:B2386)))</f>
        <v>0.515752</v>
      </c>
      <c r="W114" t="s" s="19">
        <f>INDEX('RawData_Aussois - Results Ausso'!$H2:$H2386,ROW(LOOKUP(CONCATENATE($A114,"innerApproximation","0",$V$1,V$2),'RawData_Aussois - Results Ausso'!B2:B2386)))</f>
        <v>80</v>
      </c>
      <c r="X114" s="25">
        <f>INDEX('RawData_Aussois - Results Ausso'!M2:M2386,ROW(LOOKUP(CONCATENATE($A114,X$1,"0--"),'RawData_Aussois - Results Ausso'!B2:B2386)))</f>
        <v>1801.23</v>
      </c>
      <c r="Y114" t="s" s="19">
        <f>INDEX('RawData_Aussois - Results Ausso'!H2:H2386,ROW(LOOKUP(CONCATENATE($A114,X$1,"0--"),'RawData_Aussois - Results Ausso'!B2:B2386)))</f>
        <v>63</v>
      </c>
      <c r="Z114" s="25">
        <f>1-(X114-D114)/D114</f>
        <v>-3644.192432029770</v>
      </c>
      <c r="AA114" s="25">
        <f>INDEX('RawData_Aussois - Results Ausso'!M2:M2386,ROW(LOOKUP(CONCATENATE($A114,AA$1,"0--"),'RawData_Aussois - Results Ausso'!B2:B2386)))</f>
        <v>1800.18</v>
      </c>
      <c r="AB114" t="s" s="19">
        <f>INDEX('RawData_Aussois - Results Ausso'!H2:H2386,ROW(LOOKUP(CONCATENATE($A114,AA$1,"0--"),'RawData_Aussois - Results Ausso'!B2:B2386)))</f>
        <v>63</v>
      </c>
      <c r="AC114" s="25">
        <f>INDEX('RawData_Aussois - Results Ausso'!M2:M2386,ROW(LOOKUP(CONCATENATE($A114,AC$1,"0--"),'RawData_Aussois - Results Ausso'!B2:B2386)))</f>
        <v>1800.18</v>
      </c>
      <c r="AD114" t="s" s="19">
        <f>INDEX('RawData_Aussois - Results Ausso'!H2:H2386,ROW(LOOKUP(CONCATENATE($A114,AC$1,"0--"),'RawData_Aussois - Results Ausso'!B2:B2386)))</f>
        <v>63</v>
      </c>
      <c r="AE114" s="25">
        <v>1800</v>
      </c>
      <c r="AF114" t="s" s="68">
        <v>63</v>
      </c>
      <c r="AG114" t="s" s="69">
        <f>LOOKUP("NO_NASH_EQ_FOUND",E114:W114)</f>
        <v>80</v>
      </c>
      <c r="AH114" t="s" s="70">
        <f>CONCATENATE(INDEX(D$1:V$1,MATCH(AI114,D114:V114)),INDEX(D$2:V$2,MATCH(AI114,D114:V114)))</f>
        <v>3577</v>
      </c>
      <c r="AI114" s="71">
        <f>MIN(F114:V114,D114)</f>
        <v>0.315762</v>
      </c>
      <c r="AJ114" s="72">
        <f>AI114/MAX(F114:V114,D114)</f>
        <v>0.422661562349414</v>
      </c>
    </row>
    <row r="115" ht="20.05" customHeight="1">
      <c r="A115" s="64">
        <v>113</v>
      </c>
      <c r="B115" s="65">
        <f>INDEX('RawData_Aussois - Results Ausso'!D2:D2386,ROW(LOOKUP(CONCATENATE($A115,D$1,"1--"),'RawData_Aussois - Results Ausso'!B2:B2386)))</f>
        <v>5</v>
      </c>
      <c r="C115" t="s" s="19">
        <f>INDEX('RawData_Aussois - Results Ausso'!E2:E2386,ROW(LOOKUP(CONCATENATE($A115,D$1,"1--"),'RawData_Aussois - Results Ausso'!B2:B2386)))</f>
        <v>2049</v>
      </c>
      <c r="D115" s="25">
        <f>INDEX('RawData_Aussois - Results Ausso'!M2:M2386,ROW(LOOKUP(CONCATENATE($A115,D$1,"0--"),'RawData_Aussois - Results Ausso'!B2:B2386)))</f>
        <v>0.344893</v>
      </c>
      <c r="E115" t="s" s="19">
        <f>INDEX('RawData_Aussois - Results Ausso'!H2:H2386,ROW(LOOKUP(CONCATENATE($A115,D$1,"0--"),'RawData_Aussois - Results Ausso'!B2:B2386)))</f>
        <v>80</v>
      </c>
      <c r="F115" s="25">
        <f>INDEX('RawData_Aussois - Results Ausso'!M2:M2386,ROW(LOOKUP(CONCATENATE($A115,"innerApproximation","0",F$1,F$2),'RawData_Aussois - Results Ausso'!B2:B2386)))</f>
        <v>0.75978</v>
      </c>
      <c r="G115" t="s" s="19">
        <f>INDEX('RawData_Aussois - Results Ausso'!$H2:$H2386,ROW(LOOKUP(CONCATENATE($A115,"innerApproximation","0",$F$1,F$2),'RawData_Aussois - Results Ausso'!B2:B2386)))</f>
        <v>80</v>
      </c>
      <c r="H115" s="66">
        <f>INDEX('RawData_Aussois - Results Ausso'!$M2:$M2386,ROW(LOOKUP(CONCATENATE($A115,"innerApproximation","0",$F$1,H$2),'RawData_Aussois - Results Ausso'!B2:B2386)))</f>
        <v>0.381325</v>
      </c>
      <c r="I115" t="s" s="67">
        <f>INDEX('RawData_Aussois - Results Ausso'!$H2:$H2386,ROW(LOOKUP(CONCATENATE($A115,"innerApproximation","0",$F$1,H$2),'RawData_Aussois - Results Ausso'!B2:B2386)))</f>
        <v>80</v>
      </c>
      <c r="J115" s="25">
        <f>INDEX('RawData_Aussois - Results Ausso'!$M2:$M2386,ROW(LOOKUP(CONCATENATE($A115,"innerApproximation","0",$F$1,J$2),'RawData_Aussois - Results Ausso'!B2:B2386)))</f>
        <v>0.383617</v>
      </c>
      <c r="K115" t="s" s="19">
        <f>INDEX('RawData_Aussois - Results Ausso'!$H2:$H2386,ROW(LOOKUP(CONCATENATE($A115,"innerApproximation","0",$F$1,J$2),'RawData_Aussois - Results Ausso'!B2:B2386)))</f>
        <v>80</v>
      </c>
      <c r="L115" s="25">
        <f>INDEX('RawData_Aussois - Results Ausso'!$M2:$M2386,ROW(LOOKUP(CONCATENATE($A115,"innerApproximation","0",$L$1,L$2),'RawData_Aussois - Results Ausso'!B2:B2386)))</f>
        <v>0.246802</v>
      </c>
      <c r="M115" t="s" s="19">
        <f>INDEX('RawData_Aussois - Results Ausso'!$H2:$H2386,ROW(LOOKUP(CONCATENATE($A115,"innerApproximation","0",$L$1,L$2),'RawData_Aussois - Results Ausso'!B2:B2386)))</f>
        <v>80</v>
      </c>
      <c r="N115" s="25">
        <f>INDEX('RawData_Aussois - Results Ausso'!$M2:$M2386,ROW(LOOKUP(CONCATENATE($A115,"innerApproximation","0",$L$1,N$2),'RawData_Aussois - Results Ausso'!B2:B2386)))</f>
        <v>0.380395</v>
      </c>
      <c r="O115" t="s" s="19">
        <f>INDEX('RawData_Aussois - Results Ausso'!$H2:$H2386,ROW(LOOKUP(CONCATENATE($A115,"innerApproximation","0",$L$1,N$2),'RawData_Aussois - Results Ausso'!B2:B2386)))</f>
        <v>80</v>
      </c>
      <c r="P115" s="25">
        <f>INDEX('RawData_Aussois - Results Ausso'!$M2:$M2386,ROW(LOOKUP(CONCATENATE($A115,"innerApproximation","0",$L$1,P$2),'RawData_Aussois - Results Ausso'!B2:B2386)))</f>
        <v>0.381298</v>
      </c>
      <c r="Q115" t="s" s="19">
        <f>INDEX('RawData_Aussois - Results Ausso'!$H2:$H2386,ROW(LOOKUP(CONCATENATE($A115,"innerApproximation","0",$L$1,P$2),'RawData_Aussois - Results Ausso'!B2:B2386)))</f>
        <v>80</v>
      </c>
      <c r="R115" s="25">
        <f>INDEX('RawData_Aussois - Results Ausso'!$M2:$M2386,ROW(LOOKUP(CONCATENATE($A115,"innerApproximation","0",$R$1,R$2),'RawData_Aussois - Results Ausso'!B2:B2386)))</f>
        <v>0.509978</v>
      </c>
      <c r="S115" t="s" s="19">
        <f>INDEX('RawData_Aussois - Results Ausso'!$H2:$H2386,ROW(LOOKUP(CONCATENATE($A115,"innerApproximation","0",$R$1,R$2),'RawData_Aussois - Results Ausso'!B2:B2386)))</f>
        <v>80</v>
      </c>
      <c r="T115" s="25">
        <f>INDEX('RawData_Aussois - Results Ausso'!$M2:$M2386,ROW(LOOKUP(CONCATENATE($A115,"innerApproximation","0",$R$1,T$2),'RawData_Aussois - Results Ausso'!B2:B2386)))</f>
        <v>0.380883</v>
      </c>
      <c r="U115" t="s" s="19">
        <f>INDEX('RawData_Aussois - Results Ausso'!$H2:$H2386,ROW(LOOKUP(CONCATENATE($A115,"innerApproximation","0",$T$1,T$2),'RawData_Aussois - Results Ausso'!B2:B2386)))</f>
        <v>80</v>
      </c>
      <c r="V115" s="25">
        <f>INDEX('RawData_Aussois - Results Ausso'!$M2:$M2386,ROW(LOOKUP(CONCATENATE($A115,"innerApproximation","0",$R$1,V$2),'RawData_Aussois - Results Ausso'!B2:B2386)))</f>
        <v>0.384471</v>
      </c>
      <c r="W115" t="s" s="19">
        <f>INDEX('RawData_Aussois - Results Ausso'!$H2:$H2386,ROW(LOOKUP(CONCATENATE($A115,"innerApproximation","0",$V$1,V$2),'RawData_Aussois - Results Ausso'!B2:B2386)))</f>
        <v>80</v>
      </c>
      <c r="X115" s="25">
        <f>INDEX('RawData_Aussois - Results Ausso'!M2:M2386,ROW(LOOKUP(CONCATENATE($A115,X$1,"0--"),'RawData_Aussois - Results Ausso'!B2:B2386)))</f>
        <v>3.7664</v>
      </c>
      <c r="Y115" t="s" s="19">
        <f>INDEX('RawData_Aussois - Results Ausso'!H2:H2386,ROW(LOOKUP(CONCATENATE($A115,X$1,"0--"),'RawData_Aussois - Results Ausso'!B2:B2386)))</f>
        <v>80</v>
      </c>
      <c r="Z115" s="25">
        <f>1-(X115-D115)/D115</f>
        <v>-8.92048838335368</v>
      </c>
      <c r="AA115" s="25">
        <f>INDEX('RawData_Aussois - Results Ausso'!M2:M2386,ROW(LOOKUP(CONCATENATE($A115,AA$1,"0--"),'RawData_Aussois - Results Ausso'!B2:B2386)))</f>
        <v>1.90122</v>
      </c>
      <c r="AB115" t="s" s="19">
        <f>INDEX('RawData_Aussois - Results Ausso'!H2:H2386,ROW(LOOKUP(CONCATENATE($A115,AA$1,"0--"),'RawData_Aussois - Results Ausso'!B2:B2386)))</f>
        <v>80</v>
      </c>
      <c r="AC115" s="25">
        <f>INDEX('RawData_Aussois - Results Ausso'!M2:M2386,ROW(LOOKUP(CONCATENATE($A115,AC$1,"0--"),'RawData_Aussois - Results Ausso'!B2:B2386)))</f>
        <v>1.87119</v>
      </c>
      <c r="AD115" t="s" s="19">
        <f>INDEX('RawData_Aussois - Results Ausso'!H2:H2386,ROW(LOOKUP(CONCATENATE($A115,AC$1,"0--"),'RawData_Aussois - Results Ausso'!B2:B2386)))</f>
        <v>80</v>
      </c>
      <c r="AE115" s="25">
        <v>1800</v>
      </c>
      <c r="AF115" t="s" s="68">
        <v>63</v>
      </c>
      <c r="AG115" t="s" s="69">
        <f>LOOKUP("NO_NASH_EQ_FOUND",E115:W115)</f>
        <v>80</v>
      </c>
      <c r="AH115" t="s" s="70">
        <f>CONCATENATE(INDEX(D$1:V$1,MATCH(AI115,D115:V115)),INDEX(D$2:V$2,MATCH(AI115,D115:V115)))</f>
        <v>3577</v>
      </c>
      <c r="AI115" s="71">
        <f>MIN(F115:V115,D115)</f>
        <v>0.246802</v>
      </c>
      <c r="AJ115" s="72">
        <f>AI115/MAX(F115:V115,D115)</f>
        <v>0.324833504435494</v>
      </c>
    </row>
    <row r="116" ht="20.05" customHeight="1">
      <c r="A116" s="64">
        <v>114</v>
      </c>
      <c r="B116" s="65">
        <f>INDEX('RawData_Aussois - Results Ausso'!D2:D2386,ROW(LOOKUP(CONCATENATE($A116,D$1,"1--"),'RawData_Aussois - Results Ausso'!B2:B2386)))</f>
        <v>5</v>
      </c>
      <c r="C116" t="s" s="19">
        <f>INDEX('RawData_Aussois - Results Ausso'!E2:E2386,ROW(LOOKUP(CONCATENATE($A116,D$1,"1--"),'RawData_Aussois - Results Ausso'!B2:B2386)))</f>
        <v>2067</v>
      </c>
      <c r="D116" s="25">
        <f>INDEX('RawData_Aussois - Results Ausso'!M2:M2386,ROW(LOOKUP(CONCATENATE($A116,D$1,"0--"),'RawData_Aussois - Results Ausso'!B2:B2386)))</f>
        <v>0.210912</v>
      </c>
      <c r="E116" t="s" s="19">
        <f>INDEX('RawData_Aussois - Results Ausso'!H2:H2386,ROW(LOOKUP(CONCATENATE($A116,D$1,"0--"),'RawData_Aussois - Results Ausso'!B2:B2386)))</f>
        <v>33</v>
      </c>
      <c r="F116" s="25">
        <f>INDEX('RawData_Aussois - Results Ausso'!M2:M2386,ROW(LOOKUP(CONCATENATE($A116,"innerApproximation","0",F$1,F$2),'RawData_Aussois - Results Ausso'!B2:B2386)))</f>
        <v>0.526169</v>
      </c>
      <c r="G116" t="s" s="19">
        <f>INDEX('RawData_Aussois - Results Ausso'!$H2:$H2386,ROW(LOOKUP(CONCATENATE($A116,"innerApproximation","0",$F$1,F$2),'RawData_Aussois - Results Ausso'!B2:B2386)))</f>
        <v>33</v>
      </c>
      <c r="H116" s="66">
        <f>INDEX('RawData_Aussois - Results Ausso'!$M2:$M2386,ROW(LOOKUP(CONCATENATE($A116,"innerApproximation","0",$F$1,H$2),'RawData_Aussois - Results Ausso'!B2:B2386)))</f>
        <v>0.232324</v>
      </c>
      <c r="I116" t="s" s="67">
        <f>INDEX('RawData_Aussois - Results Ausso'!$H2:$H2386,ROW(LOOKUP(CONCATENATE($A116,"innerApproximation","0",$F$1,H$2),'RawData_Aussois - Results Ausso'!B2:B2386)))</f>
        <v>33</v>
      </c>
      <c r="J116" s="25">
        <f>INDEX('RawData_Aussois - Results Ausso'!$M2:$M2386,ROW(LOOKUP(CONCATENATE($A116,"innerApproximation","0",$F$1,J$2),'RawData_Aussois - Results Ausso'!B2:B2386)))</f>
        <v>0.23495</v>
      </c>
      <c r="K116" t="s" s="19">
        <f>INDEX('RawData_Aussois - Results Ausso'!$H2:$H2386,ROW(LOOKUP(CONCATENATE($A116,"innerApproximation","0",$F$1,J$2),'RawData_Aussois - Results Ausso'!B2:B2386)))</f>
        <v>33</v>
      </c>
      <c r="L116" s="25">
        <f>INDEX('RawData_Aussois - Results Ausso'!$M2:$M2386,ROW(LOOKUP(CONCATENATE($A116,"innerApproximation","0",$L$1,L$2),'RawData_Aussois - Results Ausso'!B2:B2386)))</f>
        <v>0.534139</v>
      </c>
      <c r="M116" t="s" s="19">
        <f>INDEX('RawData_Aussois - Results Ausso'!$H2:$H2386,ROW(LOOKUP(CONCATENATE($A116,"innerApproximation","0",$L$1,L$2),'RawData_Aussois - Results Ausso'!B2:B2386)))</f>
        <v>33</v>
      </c>
      <c r="N116" s="25">
        <f>INDEX('RawData_Aussois - Results Ausso'!$M2:$M2386,ROW(LOOKUP(CONCATENATE($A116,"innerApproximation","0",$L$1,N$2),'RawData_Aussois - Results Ausso'!B2:B2386)))</f>
        <v>0.232952</v>
      </c>
      <c r="O116" t="s" s="19">
        <f>INDEX('RawData_Aussois - Results Ausso'!$H2:$H2386,ROW(LOOKUP(CONCATENATE($A116,"innerApproximation","0",$L$1,N$2),'RawData_Aussois - Results Ausso'!B2:B2386)))</f>
        <v>33</v>
      </c>
      <c r="P116" s="25">
        <f>INDEX('RawData_Aussois - Results Ausso'!$M2:$M2386,ROW(LOOKUP(CONCATENATE($A116,"innerApproximation","0",$L$1,P$2),'RawData_Aussois - Results Ausso'!B2:B2386)))</f>
        <v>0.231784</v>
      </c>
      <c r="Q116" t="s" s="19">
        <f>INDEX('RawData_Aussois - Results Ausso'!$H2:$H2386,ROW(LOOKUP(CONCATENATE($A116,"innerApproximation","0",$L$1,P$2),'RawData_Aussois - Results Ausso'!B2:B2386)))</f>
        <v>33</v>
      </c>
      <c r="R116" s="25">
        <f>INDEX('RawData_Aussois - Results Ausso'!$M2:$M2386,ROW(LOOKUP(CONCATENATE($A116,"innerApproximation","0",$R$1,R$2),'RawData_Aussois - Results Ausso'!B2:B2386)))</f>
        <v>0.52905</v>
      </c>
      <c r="S116" t="s" s="19">
        <f>INDEX('RawData_Aussois - Results Ausso'!$H2:$H2386,ROW(LOOKUP(CONCATENATE($A116,"innerApproximation","0",$R$1,R$2),'RawData_Aussois - Results Ausso'!B2:B2386)))</f>
        <v>33</v>
      </c>
      <c r="T116" s="25">
        <f>INDEX('RawData_Aussois - Results Ausso'!$M2:$M2386,ROW(LOOKUP(CONCATENATE($A116,"innerApproximation","0",$R$1,T$2),'RawData_Aussois - Results Ausso'!B2:B2386)))</f>
        <v>0.232921</v>
      </c>
      <c r="U116" t="s" s="19">
        <f>INDEX('RawData_Aussois - Results Ausso'!$H2:$H2386,ROW(LOOKUP(CONCATENATE($A116,"innerApproximation","0",$T$1,T$2),'RawData_Aussois - Results Ausso'!B2:B2386)))</f>
        <v>33</v>
      </c>
      <c r="V116" s="25">
        <f>INDEX('RawData_Aussois - Results Ausso'!$M2:$M2386,ROW(LOOKUP(CONCATENATE($A116,"innerApproximation","0",$R$1,V$2),'RawData_Aussois - Results Ausso'!B2:B2386)))</f>
        <v>0.234588</v>
      </c>
      <c r="W116" t="s" s="19">
        <f>INDEX('RawData_Aussois - Results Ausso'!$H2:$H2386,ROW(LOOKUP(CONCATENATE($A116,"innerApproximation","0",$V$1,V$2),'RawData_Aussois - Results Ausso'!B2:B2386)))</f>
        <v>33</v>
      </c>
      <c r="X116" s="25">
        <f>INDEX('RawData_Aussois - Results Ausso'!M2:M2386,ROW(LOOKUP(CONCATENATE($A116,X$1,"0--"),'RawData_Aussois - Results Ausso'!B2:B2386)))</f>
        <v>15.2495</v>
      </c>
      <c r="Y116" t="s" s="19">
        <f>INDEX('RawData_Aussois - Results Ausso'!H2:H2386,ROW(LOOKUP(CONCATENATE($A116,X$1,"0--"),'RawData_Aussois - Results Ausso'!B2:B2386)))</f>
        <v>33</v>
      </c>
      <c r="Z116" s="25">
        <f>1-(X116-D116)/D116</f>
        <v>-70.3026665149446</v>
      </c>
      <c r="AA116" s="25">
        <f>INDEX('RawData_Aussois - Results Ausso'!M2:M2386,ROW(LOOKUP(CONCATENATE($A116,AA$1,"0--"),'RawData_Aussois - Results Ausso'!B2:B2386)))</f>
        <v>16.3125</v>
      </c>
      <c r="AB116" t="s" s="19">
        <f>INDEX('RawData_Aussois - Results Ausso'!H2:H2386,ROW(LOOKUP(CONCATENATE($A116,AA$1,"0--"),'RawData_Aussois - Results Ausso'!B2:B2386)))</f>
        <v>33</v>
      </c>
      <c r="AC116" s="25">
        <f>INDEX('RawData_Aussois - Results Ausso'!M2:M2386,ROW(LOOKUP(CONCATENATE($A116,AC$1,"0--"),'RawData_Aussois - Results Ausso'!B2:B2386)))</f>
        <v>5.32738</v>
      </c>
      <c r="AD116" t="s" s="19">
        <f>INDEX('RawData_Aussois - Results Ausso'!H2:H2386,ROW(LOOKUP(CONCATENATE($A116,AC$1,"0--"),'RawData_Aussois - Results Ausso'!B2:B2386)))</f>
        <v>33</v>
      </c>
      <c r="AE116" s="25">
        <v>1800</v>
      </c>
      <c r="AF116" t="s" s="68">
        <v>63</v>
      </c>
      <c r="AG116" t="s" s="69">
        <f>LOOKUP("NO_NASH_EQ_FOUND",E116:W116)</f>
        <v>33</v>
      </c>
      <c r="AH116" t="s" s="70">
        <f>CONCATENATE(INDEX(D$1:V$1,MATCH(AI116,D116:V116)),INDEX(D$2:V$2,MATCH(AI116,D116:V116)))</f>
        <v>3574</v>
      </c>
      <c r="AI116" s="71">
        <f>MIN(F116:V116,D116)</f>
        <v>0.210912</v>
      </c>
      <c r="AJ116" s="72">
        <f>AI116/MAX(F116:V116,D116)</f>
        <v>0.394863509311247</v>
      </c>
    </row>
    <row r="117" ht="20.05" customHeight="1">
      <c r="A117" s="64">
        <v>115</v>
      </c>
      <c r="B117" s="65">
        <f>INDEX('RawData_Aussois - Results Ausso'!D2:D2386,ROW(LOOKUP(CONCATENATE($A117,D$1,"1--"),'RawData_Aussois - Results Ausso'!B2:B2386)))</f>
        <v>5</v>
      </c>
      <c r="C117" t="s" s="19">
        <f>INDEX('RawData_Aussois - Results Ausso'!E2:E2386,ROW(LOOKUP(CONCATENATE($A117,D$1,"1--"),'RawData_Aussois - Results Ausso'!B2:B2386)))</f>
        <v>2085</v>
      </c>
      <c r="D117" s="25">
        <f>INDEX('RawData_Aussois - Results Ausso'!M2:M2386,ROW(LOOKUP(CONCATENATE($A117,D$1,"0--"),'RawData_Aussois - Results Ausso'!B2:B2386)))</f>
        <v>0.238073</v>
      </c>
      <c r="E117" t="s" s="19">
        <f>INDEX('RawData_Aussois - Results Ausso'!H2:H2386,ROW(LOOKUP(CONCATENATE($A117,D$1,"0--"),'RawData_Aussois - Results Ausso'!B2:B2386)))</f>
        <v>33</v>
      </c>
      <c r="F117" s="25">
        <f>INDEX('RawData_Aussois - Results Ausso'!M2:M2386,ROW(LOOKUP(CONCATENATE($A117,"innerApproximation","0",F$1,F$2),'RawData_Aussois - Results Ausso'!B2:B2386)))</f>
        <v>0.592666</v>
      </c>
      <c r="G117" t="s" s="19">
        <f>INDEX('RawData_Aussois - Results Ausso'!$H2:$H2386,ROW(LOOKUP(CONCATENATE($A117,"innerApproximation","0",$F$1,F$2),'RawData_Aussois - Results Ausso'!B2:B2386)))</f>
        <v>33</v>
      </c>
      <c r="H117" s="66">
        <f>INDEX('RawData_Aussois - Results Ausso'!$M2:$M2386,ROW(LOOKUP(CONCATENATE($A117,"innerApproximation","0",$F$1,H$2),'RawData_Aussois - Results Ausso'!B2:B2386)))</f>
        <v>0.257929</v>
      </c>
      <c r="I117" t="s" s="67">
        <f>INDEX('RawData_Aussois - Results Ausso'!$H2:$H2386,ROW(LOOKUP(CONCATENATE($A117,"innerApproximation","0",$F$1,H$2),'RawData_Aussois - Results Ausso'!B2:B2386)))</f>
        <v>33</v>
      </c>
      <c r="J117" s="25">
        <f>INDEX('RawData_Aussois - Results Ausso'!$M2:$M2386,ROW(LOOKUP(CONCATENATE($A117,"innerApproximation","0",$F$1,J$2),'RawData_Aussois - Results Ausso'!B2:B2386)))</f>
        <v>0.256194</v>
      </c>
      <c r="K117" t="s" s="19">
        <f>INDEX('RawData_Aussois - Results Ausso'!$H2:$H2386,ROW(LOOKUP(CONCATENATE($A117,"innerApproximation","0",$F$1,J$2),'RawData_Aussois - Results Ausso'!B2:B2386)))</f>
        <v>33</v>
      </c>
      <c r="L117" s="25">
        <f>INDEX('RawData_Aussois - Results Ausso'!$M2:$M2386,ROW(LOOKUP(CONCATENATE($A117,"innerApproximation","0",$L$1,L$2),'RawData_Aussois - Results Ausso'!B2:B2386)))</f>
        <v>0.585276</v>
      </c>
      <c r="M117" t="s" s="19">
        <f>INDEX('RawData_Aussois - Results Ausso'!$H2:$H2386,ROW(LOOKUP(CONCATENATE($A117,"innerApproximation","0",$L$1,L$2),'RawData_Aussois - Results Ausso'!B2:B2386)))</f>
        <v>33</v>
      </c>
      <c r="N117" s="25">
        <f>INDEX('RawData_Aussois - Results Ausso'!$M2:$M2386,ROW(LOOKUP(CONCATENATE($A117,"innerApproximation","0",$L$1,N$2),'RawData_Aussois - Results Ausso'!B2:B2386)))</f>
        <v>0.25749</v>
      </c>
      <c r="O117" t="s" s="19">
        <f>INDEX('RawData_Aussois - Results Ausso'!$H2:$H2386,ROW(LOOKUP(CONCATENATE($A117,"innerApproximation","0",$L$1,N$2),'RawData_Aussois - Results Ausso'!B2:B2386)))</f>
        <v>33</v>
      </c>
      <c r="P117" s="25">
        <f>INDEX('RawData_Aussois - Results Ausso'!$M2:$M2386,ROW(LOOKUP(CONCATENATE($A117,"innerApproximation","0",$L$1,P$2),'RawData_Aussois - Results Ausso'!B2:B2386)))</f>
        <v>0.25801</v>
      </c>
      <c r="Q117" t="s" s="19">
        <f>INDEX('RawData_Aussois - Results Ausso'!$H2:$H2386,ROW(LOOKUP(CONCATENATE($A117,"innerApproximation","0",$L$1,P$2),'RawData_Aussois - Results Ausso'!B2:B2386)))</f>
        <v>33</v>
      </c>
      <c r="R117" s="25">
        <f>INDEX('RawData_Aussois - Results Ausso'!$M2:$M2386,ROW(LOOKUP(CONCATENATE($A117,"innerApproximation","0",$R$1,R$2),'RawData_Aussois - Results Ausso'!B2:B2386)))</f>
        <v>0.587616</v>
      </c>
      <c r="S117" t="s" s="19">
        <f>INDEX('RawData_Aussois - Results Ausso'!$H2:$H2386,ROW(LOOKUP(CONCATENATE($A117,"innerApproximation","0",$R$1,R$2),'RawData_Aussois - Results Ausso'!B2:B2386)))</f>
        <v>33</v>
      </c>
      <c r="T117" s="25">
        <f>INDEX('RawData_Aussois - Results Ausso'!$M2:$M2386,ROW(LOOKUP(CONCATENATE($A117,"innerApproximation","0",$R$1,T$2),'RawData_Aussois - Results Ausso'!B2:B2386)))</f>
        <v>0.256032</v>
      </c>
      <c r="U117" t="s" s="19">
        <f>INDEX('RawData_Aussois - Results Ausso'!$H2:$H2386,ROW(LOOKUP(CONCATENATE($A117,"innerApproximation","0",$T$1,T$2),'RawData_Aussois - Results Ausso'!B2:B2386)))</f>
        <v>33</v>
      </c>
      <c r="V117" s="25">
        <f>INDEX('RawData_Aussois - Results Ausso'!$M2:$M2386,ROW(LOOKUP(CONCATENATE($A117,"innerApproximation","0",$R$1,V$2),'RawData_Aussois - Results Ausso'!B2:B2386)))</f>
        <v>0.267537</v>
      </c>
      <c r="W117" t="s" s="19">
        <f>INDEX('RawData_Aussois - Results Ausso'!$H2:$H2386,ROW(LOOKUP(CONCATENATE($A117,"innerApproximation","0",$V$1,V$2),'RawData_Aussois - Results Ausso'!B2:B2386)))</f>
        <v>33</v>
      </c>
      <c r="X117" s="25">
        <f>INDEX('RawData_Aussois - Results Ausso'!M2:M2386,ROW(LOOKUP(CONCATENATE($A117,X$1,"0--"),'RawData_Aussois - Results Ausso'!B2:B2386)))</f>
        <v>1805.47</v>
      </c>
      <c r="Y117" t="s" s="19">
        <f>INDEX('RawData_Aussois - Results Ausso'!H2:H2386,ROW(LOOKUP(CONCATENATE($A117,X$1,"0--"),'RawData_Aussois - Results Ausso'!B2:B2386)))</f>
        <v>63</v>
      </c>
      <c r="Z117" s="25">
        <f>1-(X117-D117)/D117</f>
        <v>-7581.682315928310</v>
      </c>
      <c r="AA117" s="25">
        <f>INDEX('RawData_Aussois - Results Ausso'!M2:M2386,ROW(LOOKUP(CONCATENATE($A117,AA$1,"0--"),'RawData_Aussois - Results Ausso'!B2:B2386)))</f>
        <v>4.81839</v>
      </c>
      <c r="AB117" t="s" s="19">
        <f>INDEX('RawData_Aussois - Results Ausso'!H2:H2386,ROW(LOOKUP(CONCATENATE($A117,AA$1,"0--"),'RawData_Aussois - Results Ausso'!B2:B2386)))</f>
        <v>80</v>
      </c>
      <c r="AC117" s="25">
        <f>INDEX('RawData_Aussois - Results Ausso'!M2:M2386,ROW(LOOKUP(CONCATENATE($A117,AC$1,"0--"),'RawData_Aussois - Results Ausso'!B2:B2386)))</f>
        <v>1800.66</v>
      </c>
      <c r="AD117" t="s" s="19">
        <f>INDEX('RawData_Aussois - Results Ausso'!H2:H2386,ROW(LOOKUP(CONCATENATE($A117,AC$1,"0--"),'RawData_Aussois - Results Ausso'!B2:B2386)))</f>
        <v>63</v>
      </c>
      <c r="AE117" s="25">
        <v>1800</v>
      </c>
      <c r="AF117" t="s" s="68">
        <v>63</v>
      </c>
      <c r="AG117" t="s" s="69">
        <f>LOOKUP("NO_NASH_EQ_FOUND",E117:W117)</f>
        <v>33</v>
      </c>
      <c r="AH117" t="s" s="70">
        <f>CONCATENATE(INDEX(D$1:V$1,MATCH(AI117,D117:V117)),INDEX(D$2:V$2,MATCH(AI117,D117:V117)))</f>
        <v>3574</v>
      </c>
      <c r="AI117" s="71">
        <f>MIN(F117:V117,D117)</f>
        <v>0.238073</v>
      </c>
      <c r="AJ117" s="72">
        <f>AI117/MAX(F117:V117,D117)</f>
        <v>0.401698427107342</v>
      </c>
    </row>
    <row r="118" ht="20.05" customHeight="1">
      <c r="A118" s="64">
        <v>116</v>
      </c>
      <c r="B118" s="65">
        <f>INDEX('RawData_Aussois - Results Ausso'!D2:D2386,ROW(LOOKUP(CONCATENATE($A118,D$1,"1--"),'RawData_Aussois - Results Ausso'!B2:B2386)))</f>
        <v>5</v>
      </c>
      <c r="C118" t="s" s="19">
        <f>INDEX('RawData_Aussois - Results Ausso'!E2:E2386,ROW(LOOKUP(CONCATENATE($A118,D$1,"1--"),'RawData_Aussois - Results Ausso'!B2:B2386)))</f>
        <v>2103</v>
      </c>
      <c r="D118" s="25">
        <f>INDEX('RawData_Aussois - Results Ausso'!M2:M2386,ROW(LOOKUP(CONCATENATE($A118,D$1,"0--"),'RawData_Aussois - Results Ausso'!B2:B2386)))</f>
        <v>0.16414</v>
      </c>
      <c r="E118" t="s" s="19">
        <f>INDEX('RawData_Aussois - Results Ausso'!H2:H2386,ROW(LOOKUP(CONCATENATE($A118,D$1,"0--"),'RawData_Aussois - Results Ausso'!B2:B2386)))</f>
        <v>33</v>
      </c>
      <c r="F118" s="25">
        <f>INDEX('RawData_Aussois - Results Ausso'!M2:M2386,ROW(LOOKUP(CONCATENATE($A118,"innerApproximation","0",F$1,F$2),'RawData_Aussois - Results Ausso'!B2:B2386)))</f>
        <v>0.298135</v>
      </c>
      <c r="G118" t="s" s="19">
        <f>INDEX('RawData_Aussois - Results Ausso'!$H2:$H2386,ROW(LOOKUP(CONCATENATE($A118,"innerApproximation","0",$F$1,F$2),'RawData_Aussois - Results Ausso'!B2:B2386)))</f>
        <v>33</v>
      </c>
      <c r="H118" s="66">
        <f>INDEX('RawData_Aussois - Results Ausso'!$M2:$M2386,ROW(LOOKUP(CONCATENATE($A118,"innerApproximation","0",$F$1,H$2),'RawData_Aussois - Results Ausso'!B2:B2386)))</f>
        <v>0.182848</v>
      </c>
      <c r="I118" t="s" s="67">
        <f>INDEX('RawData_Aussois - Results Ausso'!$H2:$H2386,ROW(LOOKUP(CONCATENATE($A118,"innerApproximation","0",$F$1,H$2),'RawData_Aussois - Results Ausso'!B2:B2386)))</f>
        <v>33</v>
      </c>
      <c r="J118" s="25">
        <f>INDEX('RawData_Aussois - Results Ausso'!$M2:$M2386,ROW(LOOKUP(CONCATENATE($A118,"innerApproximation","0",$F$1,J$2),'RawData_Aussois - Results Ausso'!B2:B2386)))</f>
        <v>0.181524</v>
      </c>
      <c r="K118" t="s" s="19">
        <f>INDEX('RawData_Aussois - Results Ausso'!$H2:$H2386,ROW(LOOKUP(CONCATENATE($A118,"innerApproximation","0",$F$1,J$2),'RawData_Aussois - Results Ausso'!B2:B2386)))</f>
        <v>33</v>
      </c>
      <c r="L118" s="25">
        <f>INDEX('RawData_Aussois - Results Ausso'!$M2:$M2386,ROW(LOOKUP(CONCATENATE($A118,"innerApproximation","0",$L$1,L$2),'RawData_Aussois - Results Ausso'!B2:B2386)))</f>
        <v>0.298542</v>
      </c>
      <c r="M118" t="s" s="19">
        <f>INDEX('RawData_Aussois - Results Ausso'!$H2:$H2386,ROW(LOOKUP(CONCATENATE($A118,"innerApproximation","0",$L$1,L$2),'RawData_Aussois - Results Ausso'!B2:B2386)))</f>
        <v>33</v>
      </c>
      <c r="N118" s="25">
        <f>INDEX('RawData_Aussois - Results Ausso'!$M2:$M2386,ROW(LOOKUP(CONCATENATE($A118,"innerApproximation","0",$L$1,N$2),'RawData_Aussois - Results Ausso'!B2:B2386)))</f>
        <v>0.179663</v>
      </c>
      <c r="O118" t="s" s="19">
        <f>INDEX('RawData_Aussois - Results Ausso'!$H2:$H2386,ROW(LOOKUP(CONCATENATE($A118,"innerApproximation","0",$L$1,N$2),'RawData_Aussois - Results Ausso'!B2:B2386)))</f>
        <v>33</v>
      </c>
      <c r="P118" s="25">
        <f>INDEX('RawData_Aussois - Results Ausso'!$M2:$M2386,ROW(LOOKUP(CONCATENATE($A118,"innerApproximation","0",$L$1,P$2),'RawData_Aussois - Results Ausso'!B2:B2386)))</f>
        <v>0.17971</v>
      </c>
      <c r="Q118" t="s" s="19">
        <f>INDEX('RawData_Aussois - Results Ausso'!$H2:$H2386,ROW(LOOKUP(CONCATENATE($A118,"innerApproximation","0",$L$1,P$2),'RawData_Aussois - Results Ausso'!B2:B2386)))</f>
        <v>33</v>
      </c>
      <c r="R118" s="25">
        <f>INDEX('RawData_Aussois - Results Ausso'!$M2:$M2386,ROW(LOOKUP(CONCATENATE($A118,"innerApproximation","0",$R$1,R$2),'RawData_Aussois - Results Ausso'!B2:B2386)))</f>
        <v>0.299903</v>
      </c>
      <c r="S118" t="s" s="19">
        <f>INDEX('RawData_Aussois - Results Ausso'!$H2:$H2386,ROW(LOOKUP(CONCATENATE($A118,"innerApproximation","0",$R$1,R$2),'RawData_Aussois - Results Ausso'!B2:B2386)))</f>
        <v>33</v>
      </c>
      <c r="T118" s="25">
        <f>INDEX('RawData_Aussois - Results Ausso'!$M2:$M2386,ROW(LOOKUP(CONCATENATE($A118,"innerApproximation","0",$R$1,T$2),'RawData_Aussois - Results Ausso'!B2:B2386)))</f>
        <v>0.182998</v>
      </c>
      <c r="U118" t="s" s="19">
        <f>INDEX('RawData_Aussois - Results Ausso'!$H2:$H2386,ROW(LOOKUP(CONCATENATE($A118,"innerApproximation","0",$T$1,T$2),'RawData_Aussois - Results Ausso'!B2:B2386)))</f>
        <v>33</v>
      </c>
      <c r="V118" s="25">
        <f>INDEX('RawData_Aussois - Results Ausso'!$M2:$M2386,ROW(LOOKUP(CONCATENATE($A118,"innerApproximation","0",$R$1,V$2),'RawData_Aussois - Results Ausso'!B2:B2386)))</f>
        <v>0.180518</v>
      </c>
      <c r="W118" t="s" s="19">
        <f>INDEX('RawData_Aussois - Results Ausso'!$H2:$H2386,ROW(LOOKUP(CONCATENATE($A118,"innerApproximation","0",$V$1,V$2),'RawData_Aussois - Results Ausso'!B2:B2386)))</f>
        <v>33</v>
      </c>
      <c r="X118" s="25">
        <f>INDEX('RawData_Aussois - Results Ausso'!M2:M2386,ROW(LOOKUP(CONCATENATE($A118,X$1,"0--"),'RawData_Aussois - Results Ausso'!B2:B2386)))</f>
        <v>1.19871</v>
      </c>
      <c r="Y118" t="s" s="19">
        <f>INDEX('RawData_Aussois - Results Ausso'!H2:H2386,ROW(LOOKUP(CONCATENATE($A118,X$1,"0--"),'RawData_Aussois - Results Ausso'!B2:B2386)))</f>
        <v>80</v>
      </c>
      <c r="Z118" s="25">
        <f>1-(X118-D118)/D118</f>
        <v>-5.302973071768</v>
      </c>
      <c r="AA118" s="25">
        <f>INDEX('RawData_Aussois - Results Ausso'!M2:M2386,ROW(LOOKUP(CONCATENATE($A118,AA$1,"0--"),'RawData_Aussois - Results Ausso'!B2:B2386)))</f>
        <v>0.414927</v>
      </c>
      <c r="AB118" t="s" s="19">
        <f>INDEX('RawData_Aussois - Results Ausso'!H2:H2386,ROW(LOOKUP(CONCATENATE($A118,AA$1,"0--"),'RawData_Aussois - Results Ausso'!B2:B2386)))</f>
        <v>80</v>
      </c>
      <c r="AC118" s="25">
        <f>INDEX('RawData_Aussois - Results Ausso'!M2:M2386,ROW(LOOKUP(CONCATENATE($A118,AC$1,"0--"),'RawData_Aussois - Results Ausso'!B2:B2386)))</f>
        <v>0.5872270000000001</v>
      </c>
      <c r="AD118" t="s" s="19">
        <f>INDEX('RawData_Aussois - Results Ausso'!H2:H2386,ROW(LOOKUP(CONCATENATE($A118,AC$1,"0--"),'RawData_Aussois - Results Ausso'!B2:B2386)))</f>
        <v>80</v>
      </c>
      <c r="AE118" s="25">
        <v>1800</v>
      </c>
      <c r="AF118" t="s" s="68">
        <v>63</v>
      </c>
      <c r="AG118" t="s" s="69">
        <f>LOOKUP("NO_NASH_EQ_FOUND",E118:W118)</f>
        <v>33</v>
      </c>
      <c r="AH118" t="s" s="70">
        <f>CONCATENATE(INDEX(D$1:V$1,MATCH(AI118,D118:V118)),INDEX(D$2:V$2,MATCH(AI118,D118:V118)))</f>
        <v>3574</v>
      </c>
      <c r="AI118" s="71">
        <f>MIN(F118:V118,D118)</f>
        <v>0.16414</v>
      </c>
      <c r="AJ118" s="72">
        <f>AI118/MAX(F118:V118,D118)</f>
        <v>0.547310296996029</v>
      </c>
    </row>
    <row r="119" ht="20.05" customHeight="1">
      <c r="A119" s="64">
        <v>117</v>
      </c>
      <c r="B119" s="65">
        <f>INDEX('RawData_Aussois - Results Ausso'!D2:D2386,ROW(LOOKUP(CONCATENATE($A119,D$1,"1--"),'RawData_Aussois - Results Ausso'!B2:B2386)))</f>
        <v>5</v>
      </c>
      <c r="C119" t="s" s="19">
        <f>INDEX('RawData_Aussois - Results Ausso'!E2:E2386,ROW(LOOKUP(CONCATENATE($A119,D$1,"1--"),'RawData_Aussois - Results Ausso'!B2:B2386)))</f>
        <v>1919</v>
      </c>
      <c r="D119" s="25">
        <f>INDEX('RawData_Aussois - Results Ausso'!M2:M2386,ROW(LOOKUP(CONCATENATE($A119,D$1,"0--"),'RawData_Aussois - Results Ausso'!B2:B2386)))</f>
        <v>6.065</v>
      </c>
      <c r="E119" t="s" s="19">
        <f>INDEX('RawData_Aussois - Results Ausso'!H2:H2386,ROW(LOOKUP(CONCATENATE($A119,D$1,"0--"),'RawData_Aussois - Results Ausso'!B2:B2386)))</f>
        <v>80</v>
      </c>
      <c r="F119" s="25">
        <f>INDEX('RawData_Aussois - Results Ausso'!M2:M2386,ROW(LOOKUP(CONCATENATE($A119,"innerApproximation","0",F$1,F$2),'RawData_Aussois - Results Ausso'!B2:B2386)))</f>
        <v>20.3617</v>
      </c>
      <c r="G119" t="s" s="19">
        <f>INDEX('RawData_Aussois - Results Ausso'!$H2:$H2386,ROW(LOOKUP(CONCATENATE($A119,"innerApproximation","0",$F$1,F$2),'RawData_Aussois - Results Ausso'!B2:B2386)))</f>
        <v>80</v>
      </c>
      <c r="H119" s="66">
        <f>INDEX('RawData_Aussois - Results Ausso'!$M2:$M2386,ROW(LOOKUP(CONCATENATE($A119,"innerApproximation","0",$F$1,H$2),'RawData_Aussois - Results Ausso'!B2:B2386)))</f>
        <v>5.1846</v>
      </c>
      <c r="I119" t="s" s="67">
        <f>INDEX('RawData_Aussois - Results Ausso'!$H2:$H2386,ROW(LOOKUP(CONCATENATE($A119,"innerApproximation","0",$F$1,H$2),'RawData_Aussois - Results Ausso'!B2:B2386)))</f>
        <v>80</v>
      </c>
      <c r="J119" s="25">
        <f>INDEX('RawData_Aussois - Results Ausso'!$M2:$M2386,ROW(LOOKUP(CONCATENATE($A119,"innerApproximation","0",$F$1,J$2),'RawData_Aussois - Results Ausso'!B2:B2386)))</f>
        <v>5.00923</v>
      </c>
      <c r="K119" t="s" s="19">
        <f>INDEX('RawData_Aussois - Results Ausso'!$H2:$H2386,ROW(LOOKUP(CONCATENATE($A119,"innerApproximation","0",$F$1,J$2),'RawData_Aussois - Results Ausso'!B2:B2386)))</f>
        <v>80</v>
      </c>
      <c r="L119" s="25">
        <f>INDEX('RawData_Aussois - Results Ausso'!$M2:$M2386,ROW(LOOKUP(CONCATENATE($A119,"innerApproximation","0",$L$1,L$2),'RawData_Aussois - Results Ausso'!B2:B2386)))</f>
        <v>1.09067</v>
      </c>
      <c r="M119" t="s" s="19">
        <f>INDEX('RawData_Aussois - Results Ausso'!$H2:$H2386,ROW(LOOKUP(CONCATENATE($A119,"innerApproximation","0",$L$1,L$2),'RawData_Aussois - Results Ausso'!B2:B2386)))</f>
        <v>80</v>
      </c>
      <c r="N119" s="25">
        <f>INDEX('RawData_Aussois - Results Ausso'!$M2:$M2386,ROW(LOOKUP(CONCATENATE($A119,"innerApproximation","0",$L$1,N$2),'RawData_Aussois - Results Ausso'!B2:B2386)))</f>
        <v>1.79188</v>
      </c>
      <c r="O119" t="s" s="19">
        <f>INDEX('RawData_Aussois - Results Ausso'!$H2:$H2386,ROW(LOOKUP(CONCATENATE($A119,"innerApproximation","0",$L$1,N$2),'RawData_Aussois - Results Ausso'!B2:B2386)))</f>
        <v>80</v>
      </c>
      <c r="P119" s="25">
        <f>INDEX('RawData_Aussois - Results Ausso'!$M2:$M2386,ROW(LOOKUP(CONCATENATE($A119,"innerApproximation","0",$L$1,P$2),'RawData_Aussois - Results Ausso'!B2:B2386)))</f>
        <v>2.81147</v>
      </c>
      <c r="Q119" t="s" s="19">
        <f>INDEX('RawData_Aussois - Results Ausso'!$H2:$H2386,ROW(LOOKUP(CONCATENATE($A119,"innerApproximation","0",$L$1,P$2),'RawData_Aussois - Results Ausso'!B2:B2386)))</f>
        <v>80</v>
      </c>
      <c r="R119" s="25">
        <f>INDEX('RawData_Aussois - Results Ausso'!$M2:$M2386,ROW(LOOKUP(CONCATENATE($A119,"innerApproximation","0",$R$1,R$2),'RawData_Aussois - Results Ausso'!B2:B2386)))</f>
        <v>0.339057</v>
      </c>
      <c r="S119" t="s" s="19">
        <f>INDEX('RawData_Aussois - Results Ausso'!$H2:$H2386,ROW(LOOKUP(CONCATENATE($A119,"innerApproximation","0",$R$1,R$2),'RawData_Aussois - Results Ausso'!B2:B2386)))</f>
        <v>80</v>
      </c>
      <c r="T119" s="25">
        <f>INDEX('RawData_Aussois - Results Ausso'!$M2:$M2386,ROW(LOOKUP(CONCATENATE($A119,"innerApproximation","0",$R$1,T$2),'RawData_Aussois - Results Ausso'!B2:B2386)))</f>
        <v>27.8084</v>
      </c>
      <c r="U119" t="s" s="19">
        <f>INDEX('RawData_Aussois - Results Ausso'!$H2:$H2386,ROW(LOOKUP(CONCATENATE($A119,"innerApproximation","0",$T$1,T$2),'RawData_Aussois - Results Ausso'!B2:B2386)))</f>
        <v>80</v>
      </c>
      <c r="V119" s="25">
        <f>INDEX('RawData_Aussois - Results Ausso'!$M2:$M2386,ROW(LOOKUP(CONCATENATE($A119,"innerApproximation","0",$R$1,V$2),'RawData_Aussois - Results Ausso'!B2:B2386)))</f>
        <v>3.08503</v>
      </c>
      <c r="W119" t="s" s="19">
        <f>INDEX('RawData_Aussois - Results Ausso'!$H2:$H2386,ROW(LOOKUP(CONCATENATE($A119,"innerApproximation","0",$V$1,V$2),'RawData_Aussois - Results Ausso'!B2:B2386)))</f>
        <v>80</v>
      </c>
      <c r="X119" s="25">
        <f>INDEX('RawData_Aussois - Results Ausso'!M2:M2386,ROW(LOOKUP(CONCATENATE($A119,X$1,"0--"),'RawData_Aussois - Results Ausso'!B2:B2386)))</f>
        <v>807.03</v>
      </c>
      <c r="Y119" t="s" s="19">
        <f>INDEX('RawData_Aussois - Results Ausso'!H2:H2386,ROW(LOOKUP(CONCATENATE($A119,X$1,"0--"),'RawData_Aussois - Results Ausso'!B2:B2386)))</f>
        <v>80</v>
      </c>
      <c r="Z119" s="25">
        <f>1-(X119-D119)/D119</f>
        <v>-131.063478977741</v>
      </c>
      <c r="AA119" s="25">
        <f>INDEX('RawData_Aussois - Results Ausso'!M2:M2386,ROW(LOOKUP(CONCATENATE($A119,AA$1,"0--"),'RawData_Aussois - Results Ausso'!B2:B2386)))</f>
        <v>1800.16</v>
      </c>
      <c r="AB119" t="s" s="19">
        <f>INDEX('RawData_Aussois - Results Ausso'!H2:H2386,ROW(LOOKUP(CONCATENATE($A119,AA$1,"0--"),'RawData_Aussois - Results Ausso'!B2:B2386)))</f>
        <v>63</v>
      </c>
      <c r="AC119" s="25">
        <f>INDEX('RawData_Aussois - Results Ausso'!M2:M2386,ROW(LOOKUP(CONCATENATE($A119,AC$1,"0--"),'RawData_Aussois - Results Ausso'!B2:B2386)))</f>
        <v>798.6079999999999</v>
      </c>
      <c r="AD119" t="s" s="19">
        <f>INDEX('RawData_Aussois - Results Ausso'!H2:H2386,ROW(LOOKUP(CONCATENATE($A119,AC$1,"0--"),'RawData_Aussois - Results Ausso'!B2:B2386)))</f>
        <v>80</v>
      </c>
      <c r="AE119" s="25">
        <v>1800</v>
      </c>
      <c r="AF119" t="s" s="68">
        <v>63</v>
      </c>
      <c r="AG119" t="s" s="69">
        <f>LOOKUP("NO_NASH_EQ_FOUND",E119:W119)</f>
        <v>80</v>
      </c>
      <c r="AH119" t="s" s="70">
        <f>CONCATENATE(INDEX(D$1:V$1,MATCH(AI119,D119:V119)),INDEX(D$2:V$2,MATCH(AI119,D119:V119)))</f>
        <v>3576</v>
      </c>
      <c r="AI119" s="71">
        <f>MIN(F119:V119,D119)</f>
        <v>0.339057</v>
      </c>
      <c r="AJ119" s="72">
        <f>AI119/MAX(F119:V119,D119)</f>
        <v>0.0121926108657816</v>
      </c>
    </row>
    <row r="120" ht="20.05" customHeight="1">
      <c r="A120" s="64">
        <v>118</v>
      </c>
      <c r="B120" s="65">
        <f>INDEX('RawData_Aussois - Results Ausso'!D2:D2386,ROW(LOOKUP(CONCATENATE($A120,D$1,"1--"),'RawData_Aussois - Results Ausso'!B2:B2386)))</f>
        <v>5</v>
      </c>
      <c r="C120" t="s" s="19">
        <f>INDEX('RawData_Aussois - Results Ausso'!E2:E2386,ROW(LOOKUP(CONCATENATE($A120,D$1,"1--"),'RawData_Aussois - Results Ausso'!B2:B2386)))</f>
        <v>2036</v>
      </c>
      <c r="D120" s="25">
        <f>INDEX('RawData_Aussois - Results Ausso'!M2:M2386,ROW(LOOKUP(CONCATENATE($A120,D$1,"0--"),'RawData_Aussois - Results Ausso'!B2:B2386)))</f>
        <v>0.196826</v>
      </c>
      <c r="E120" t="s" s="19">
        <f>INDEX('RawData_Aussois - Results Ausso'!H2:H2386,ROW(LOOKUP(CONCATENATE($A120,D$1,"0--"),'RawData_Aussois - Results Ausso'!B2:B2386)))</f>
        <v>33</v>
      </c>
      <c r="F120" s="25">
        <f>INDEX('RawData_Aussois - Results Ausso'!M2:M2386,ROW(LOOKUP(CONCATENATE($A120,"innerApproximation","0",F$1,F$2),'RawData_Aussois - Results Ausso'!B2:B2386)))</f>
        <v>0.468519</v>
      </c>
      <c r="G120" t="s" s="19">
        <f>INDEX('RawData_Aussois - Results Ausso'!$H2:$H2386,ROW(LOOKUP(CONCATENATE($A120,"innerApproximation","0",$F$1,F$2),'RawData_Aussois - Results Ausso'!B2:B2386)))</f>
        <v>33</v>
      </c>
      <c r="H120" s="66">
        <f>INDEX('RawData_Aussois - Results Ausso'!$M2:$M2386,ROW(LOOKUP(CONCATENATE($A120,"innerApproximation","0",$F$1,H$2),'RawData_Aussois - Results Ausso'!B2:B2386)))</f>
        <v>0.219038</v>
      </c>
      <c r="I120" t="s" s="67">
        <f>INDEX('RawData_Aussois - Results Ausso'!$H2:$H2386,ROW(LOOKUP(CONCATENATE($A120,"innerApproximation","0",$F$1,H$2),'RawData_Aussois - Results Ausso'!B2:B2386)))</f>
        <v>33</v>
      </c>
      <c r="J120" s="25">
        <f>INDEX('RawData_Aussois - Results Ausso'!$M2:$M2386,ROW(LOOKUP(CONCATENATE($A120,"innerApproximation","0",$F$1,J$2),'RawData_Aussois - Results Ausso'!B2:B2386)))</f>
        <v>0.217885</v>
      </c>
      <c r="K120" t="s" s="19">
        <f>INDEX('RawData_Aussois - Results Ausso'!$H2:$H2386,ROW(LOOKUP(CONCATENATE($A120,"innerApproximation","0",$F$1,J$2),'RawData_Aussois - Results Ausso'!B2:B2386)))</f>
        <v>33</v>
      </c>
      <c r="L120" s="25">
        <f>INDEX('RawData_Aussois - Results Ausso'!$M2:$M2386,ROW(LOOKUP(CONCATENATE($A120,"innerApproximation","0",$L$1,L$2),'RawData_Aussois - Results Ausso'!B2:B2386)))</f>
        <v>0.479866</v>
      </c>
      <c r="M120" t="s" s="19">
        <f>INDEX('RawData_Aussois - Results Ausso'!$H2:$H2386,ROW(LOOKUP(CONCATENATE($A120,"innerApproximation","0",$L$1,L$2),'RawData_Aussois - Results Ausso'!B2:B2386)))</f>
        <v>33</v>
      </c>
      <c r="N120" s="25">
        <f>INDEX('RawData_Aussois - Results Ausso'!$M2:$M2386,ROW(LOOKUP(CONCATENATE($A120,"innerApproximation","0",$L$1,N$2),'RawData_Aussois - Results Ausso'!B2:B2386)))</f>
        <v>0.218379</v>
      </c>
      <c r="O120" t="s" s="19">
        <f>INDEX('RawData_Aussois - Results Ausso'!$H2:$H2386,ROW(LOOKUP(CONCATENATE($A120,"innerApproximation","0",$L$1,N$2),'RawData_Aussois - Results Ausso'!B2:B2386)))</f>
        <v>33</v>
      </c>
      <c r="P120" s="25">
        <f>INDEX('RawData_Aussois - Results Ausso'!$M2:$M2386,ROW(LOOKUP(CONCATENATE($A120,"innerApproximation","0",$L$1,P$2),'RawData_Aussois - Results Ausso'!B2:B2386)))</f>
        <v>0.21768</v>
      </c>
      <c r="Q120" t="s" s="19">
        <f>INDEX('RawData_Aussois - Results Ausso'!$H2:$H2386,ROW(LOOKUP(CONCATENATE($A120,"innerApproximation","0",$L$1,P$2),'RawData_Aussois - Results Ausso'!B2:B2386)))</f>
        <v>33</v>
      </c>
      <c r="R120" s="25">
        <f>INDEX('RawData_Aussois - Results Ausso'!$M2:$M2386,ROW(LOOKUP(CONCATENATE($A120,"innerApproximation","0",$R$1,R$2),'RawData_Aussois - Results Ausso'!B2:B2386)))</f>
        <v>0.480143</v>
      </c>
      <c r="S120" t="s" s="19">
        <f>INDEX('RawData_Aussois - Results Ausso'!$H2:$H2386,ROW(LOOKUP(CONCATENATE($A120,"innerApproximation","0",$R$1,R$2),'RawData_Aussois - Results Ausso'!B2:B2386)))</f>
        <v>33</v>
      </c>
      <c r="T120" s="25">
        <f>INDEX('RawData_Aussois - Results Ausso'!$M2:$M2386,ROW(LOOKUP(CONCATENATE($A120,"innerApproximation","0",$R$1,T$2),'RawData_Aussois - Results Ausso'!B2:B2386)))</f>
        <v>0.218806</v>
      </c>
      <c r="U120" t="s" s="19">
        <f>INDEX('RawData_Aussois - Results Ausso'!$H2:$H2386,ROW(LOOKUP(CONCATENATE($A120,"innerApproximation","0",$T$1,T$2),'RawData_Aussois - Results Ausso'!B2:B2386)))</f>
        <v>33</v>
      </c>
      <c r="V120" s="25">
        <f>INDEX('RawData_Aussois - Results Ausso'!$M2:$M2386,ROW(LOOKUP(CONCATENATE($A120,"innerApproximation","0",$R$1,V$2),'RawData_Aussois - Results Ausso'!B2:B2386)))</f>
        <v>0.217168</v>
      </c>
      <c r="W120" t="s" s="19">
        <f>INDEX('RawData_Aussois - Results Ausso'!$H2:$H2386,ROW(LOOKUP(CONCATENATE($A120,"innerApproximation","0",$V$1,V$2),'RawData_Aussois - Results Ausso'!B2:B2386)))</f>
        <v>33</v>
      </c>
      <c r="X120" s="25">
        <f>INDEX('RawData_Aussois - Results Ausso'!M2:M2386,ROW(LOOKUP(CONCATENATE($A120,X$1,"0--"),'RawData_Aussois - Results Ausso'!B2:B2386)))</f>
        <v>941.035</v>
      </c>
      <c r="Y120" t="s" s="19">
        <f>INDEX('RawData_Aussois - Results Ausso'!H2:H2386,ROW(LOOKUP(CONCATENATE($A120,X$1,"0--"),'RawData_Aussois - Results Ausso'!B2:B2386)))</f>
        <v>33</v>
      </c>
      <c r="Z120" s="25">
        <f>1-(X120-D120)/D120</f>
        <v>-4779.050267749180</v>
      </c>
      <c r="AA120" s="25">
        <f>INDEX('RawData_Aussois - Results Ausso'!M2:M2386,ROW(LOOKUP(CONCATENATE($A120,AA$1,"0--"),'RawData_Aussois - Results Ausso'!B2:B2386)))</f>
        <v>1361.83</v>
      </c>
      <c r="AB120" t="s" s="19">
        <f>INDEX('RawData_Aussois - Results Ausso'!H2:H2386,ROW(LOOKUP(CONCATENATE($A120,AA$1,"0--"),'RawData_Aussois - Results Ausso'!B2:B2386)))</f>
        <v>33</v>
      </c>
      <c r="AC120" s="25">
        <f>INDEX('RawData_Aussois - Results Ausso'!M2:M2386,ROW(LOOKUP(CONCATENATE($A120,AC$1,"0--"),'RawData_Aussois - Results Ausso'!B2:B2386)))</f>
        <v>955.689</v>
      </c>
      <c r="AD120" t="s" s="19">
        <f>INDEX('RawData_Aussois - Results Ausso'!H2:H2386,ROW(LOOKUP(CONCATENATE($A120,AC$1,"0--"),'RawData_Aussois - Results Ausso'!B2:B2386)))</f>
        <v>33</v>
      </c>
      <c r="AE120" s="25">
        <v>72.5896811485291</v>
      </c>
      <c r="AF120" t="s" s="68">
        <v>33</v>
      </c>
      <c r="AG120" t="s" s="69">
        <f>LOOKUP("NO_NASH_EQ_FOUND",E120:W120)</f>
        <v>33</v>
      </c>
      <c r="AH120" t="s" s="70">
        <f>CONCATENATE(INDEX(D$1:V$1,MATCH(AI120,D120:V120)),INDEX(D$2:V$2,MATCH(AI120,D120:V120)))</f>
        <v>3574</v>
      </c>
      <c r="AI120" s="71">
        <f>MIN(F120:V120,D120)</f>
        <v>0.196826</v>
      </c>
      <c r="AJ120" s="72">
        <f>AI120/MAX(F120:V120,D120)</f>
        <v>0.409932041079428</v>
      </c>
    </row>
    <row r="121" ht="20.05" customHeight="1">
      <c r="A121" s="64">
        <v>119</v>
      </c>
      <c r="B121" s="65">
        <f>INDEX('RawData_Aussois - Results Ausso'!D2:D2386,ROW(LOOKUP(CONCATENATE($A121,D$1,"1--"),'RawData_Aussois - Results Ausso'!B2:B2386)))</f>
        <v>5</v>
      </c>
      <c r="C121" t="s" s="19">
        <f>INDEX('RawData_Aussois - Results Ausso'!E2:E2386,ROW(LOOKUP(CONCATENATE($A121,D$1,"1--"),'RawData_Aussois - Results Ausso'!B2:B2386)))</f>
        <v>2157</v>
      </c>
      <c r="D121" s="25">
        <f>INDEX('RawData_Aussois - Results Ausso'!M2:M2386,ROW(LOOKUP(CONCATENATE($A121,D$1,"0--"),'RawData_Aussois - Results Ausso'!B2:B2386)))</f>
        <v>1.60604</v>
      </c>
      <c r="E121" t="s" s="19">
        <f>INDEX('RawData_Aussois - Results Ausso'!H2:H2386,ROW(LOOKUP(CONCATENATE($A121,D$1,"0--"),'RawData_Aussois - Results Ausso'!B2:B2386)))</f>
        <v>80</v>
      </c>
      <c r="F121" s="25">
        <f>INDEX('RawData_Aussois - Results Ausso'!M2:M2386,ROW(LOOKUP(CONCATENATE($A121,"innerApproximation","0",F$1,F$2),'RawData_Aussois - Results Ausso'!B2:B2386)))</f>
        <v>2.0321</v>
      </c>
      <c r="G121" t="s" s="19">
        <f>INDEX('RawData_Aussois - Results Ausso'!$H2:$H2386,ROW(LOOKUP(CONCATENATE($A121,"innerApproximation","0",$F$1,F$2),'RawData_Aussois - Results Ausso'!B2:B2386)))</f>
        <v>80</v>
      </c>
      <c r="H121" s="66">
        <f>INDEX('RawData_Aussois - Results Ausso'!$M2:$M2386,ROW(LOOKUP(CONCATENATE($A121,"innerApproximation","0",$F$1,H$2),'RawData_Aussois - Results Ausso'!B2:B2386)))</f>
        <v>25.4922</v>
      </c>
      <c r="I121" t="s" s="67">
        <f>INDEX('RawData_Aussois - Results Ausso'!$H2:$H2386,ROW(LOOKUP(CONCATENATE($A121,"innerApproximation","0",$F$1,H$2),'RawData_Aussois - Results Ausso'!B2:B2386)))</f>
        <v>80</v>
      </c>
      <c r="J121" s="25">
        <f>INDEX('RawData_Aussois - Results Ausso'!$M2:$M2386,ROW(LOOKUP(CONCATENATE($A121,"innerApproximation","0",$F$1,J$2),'RawData_Aussois - Results Ausso'!B2:B2386)))</f>
        <v>6.88207</v>
      </c>
      <c r="K121" t="s" s="19">
        <f>INDEX('RawData_Aussois - Results Ausso'!$H2:$H2386,ROW(LOOKUP(CONCATENATE($A121,"innerApproximation","0",$F$1,J$2),'RawData_Aussois - Results Ausso'!B2:B2386)))</f>
        <v>80</v>
      </c>
      <c r="L121" s="25">
        <f>INDEX('RawData_Aussois - Results Ausso'!$M2:$M2386,ROW(LOOKUP(CONCATENATE($A121,"innerApproximation","0",$L$1,L$2),'RawData_Aussois - Results Ausso'!B2:B2386)))</f>
        <v>0.6803360000000001</v>
      </c>
      <c r="M121" t="s" s="19">
        <f>INDEX('RawData_Aussois - Results Ausso'!$H2:$H2386,ROW(LOOKUP(CONCATENATE($A121,"innerApproximation","0",$L$1,L$2),'RawData_Aussois - Results Ausso'!B2:B2386)))</f>
        <v>80</v>
      </c>
      <c r="N121" s="25">
        <f>INDEX('RawData_Aussois - Results Ausso'!$M2:$M2386,ROW(LOOKUP(CONCATENATE($A121,"innerApproximation","0",$L$1,N$2),'RawData_Aussois - Results Ausso'!B2:B2386)))</f>
        <v>1.8586</v>
      </c>
      <c r="O121" t="s" s="19">
        <f>INDEX('RawData_Aussois - Results Ausso'!$H2:$H2386,ROW(LOOKUP(CONCATENATE($A121,"innerApproximation","0",$L$1,N$2),'RawData_Aussois - Results Ausso'!B2:B2386)))</f>
        <v>80</v>
      </c>
      <c r="P121" s="25">
        <f>INDEX('RawData_Aussois - Results Ausso'!$M2:$M2386,ROW(LOOKUP(CONCATENATE($A121,"innerApproximation","0",$L$1,P$2),'RawData_Aussois - Results Ausso'!B2:B2386)))</f>
        <v>1.34418</v>
      </c>
      <c r="Q121" t="s" s="19">
        <f>INDEX('RawData_Aussois - Results Ausso'!$H2:$H2386,ROW(LOOKUP(CONCATENATE($A121,"innerApproximation","0",$L$1,P$2),'RawData_Aussois - Results Ausso'!B2:B2386)))</f>
        <v>80</v>
      </c>
      <c r="R121" s="25">
        <f>INDEX('RawData_Aussois - Results Ausso'!$M2:$M2386,ROW(LOOKUP(CONCATENATE($A121,"innerApproximation","0",$R$1,R$2),'RawData_Aussois - Results Ausso'!B2:B2386)))</f>
        <v>12.0019</v>
      </c>
      <c r="S121" t="s" s="19">
        <f>INDEX('RawData_Aussois - Results Ausso'!$H2:$H2386,ROW(LOOKUP(CONCATENATE($A121,"innerApproximation","0",$R$1,R$2),'RawData_Aussois - Results Ausso'!B2:B2386)))</f>
        <v>80</v>
      </c>
      <c r="T121" s="25">
        <f>INDEX('RawData_Aussois - Results Ausso'!$M2:$M2386,ROW(LOOKUP(CONCATENATE($A121,"innerApproximation","0",$R$1,T$2),'RawData_Aussois - Results Ausso'!B2:B2386)))</f>
        <v>3.34773</v>
      </c>
      <c r="U121" t="s" s="19">
        <f>INDEX('RawData_Aussois - Results Ausso'!$H2:$H2386,ROW(LOOKUP(CONCATENATE($A121,"innerApproximation","0",$T$1,T$2),'RawData_Aussois - Results Ausso'!B2:B2386)))</f>
        <v>80</v>
      </c>
      <c r="V121" s="25">
        <f>INDEX('RawData_Aussois - Results Ausso'!$M2:$M2386,ROW(LOOKUP(CONCATENATE($A121,"innerApproximation","0",$R$1,V$2),'RawData_Aussois - Results Ausso'!B2:B2386)))</f>
        <v>47.5293</v>
      </c>
      <c r="W121" t="s" s="19">
        <f>INDEX('RawData_Aussois - Results Ausso'!$H2:$H2386,ROW(LOOKUP(CONCATENATE($A121,"innerApproximation","0",$V$1,V$2),'RawData_Aussois - Results Ausso'!B2:B2386)))</f>
        <v>80</v>
      </c>
      <c r="X121" s="25">
        <f>INDEX('RawData_Aussois - Results Ausso'!M2:M2386,ROW(LOOKUP(CONCATENATE($A121,X$1,"0--"),'RawData_Aussois - Results Ausso'!B2:B2386)))</f>
        <v>1802.71</v>
      </c>
      <c r="Y121" t="s" s="19">
        <f>INDEX('RawData_Aussois - Results Ausso'!H2:H2386,ROW(LOOKUP(CONCATENATE($A121,X$1,"0--"),'RawData_Aussois - Results Ausso'!B2:B2386)))</f>
        <v>63</v>
      </c>
      <c r="Z121" s="25">
        <f>1-(X121-D121)/D121</f>
        <v>-1120.456476800080</v>
      </c>
      <c r="AA121" s="25">
        <f>INDEX('RawData_Aussois - Results Ausso'!M2:M2386,ROW(LOOKUP(CONCATENATE($A121,AA$1,"0--"),'RawData_Aussois - Results Ausso'!B2:B2386)))</f>
        <v>1800.34</v>
      </c>
      <c r="AB121" t="s" s="19">
        <f>INDEX('RawData_Aussois - Results Ausso'!H2:H2386,ROW(LOOKUP(CONCATENATE($A121,AA$1,"0--"),'RawData_Aussois - Results Ausso'!B2:B2386)))</f>
        <v>63</v>
      </c>
      <c r="AC121" s="25">
        <f>INDEX('RawData_Aussois - Results Ausso'!M2:M2386,ROW(LOOKUP(CONCATENATE($A121,AC$1,"0--"),'RawData_Aussois - Results Ausso'!B2:B2386)))</f>
        <v>879.827</v>
      </c>
      <c r="AD121" t="s" s="19">
        <f>INDEX('RawData_Aussois - Results Ausso'!H2:H2386,ROW(LOOKUP(CONCATENATE($A121,AC$1,"0--"),'RawData_Aussois - Results Ausso'!B2:B2386)))</f>
        <v>80</v>
      </c>
      <c r="AE121" s="25">
        <v>1800</v>
      </c>
      <c r="AF121" t="s" s="68">
        <v>63</v>
      </c>
      <c r="AG121" t="s" s="69">
        <f>LOOKUP("NO_NASH_EQ_FOUND",E121:W121)</f>
        <v>80</v>
      </c>
      <c r="AH121" t="s" s="70">
        <f>CONCATENATE(INDEX(D$1:V$1,MATCH(AI121,D121:V121)),INDEX(D$2:V$2,MATCH(AI121,D121:V121)))</f>
        <v>3577</v>
      </c>
      <c r="AI121" s="71">
        <f>MIN(F121:V121,D121)</f>
        <v>0.6803360000000001</v>
      </c>
      <c r="AJ121" s="72">
        <f>AI121/MAX(F121:V121,D121)</f>
        <v>0.0143140336592376</v>
      </c>
    </row>
    <row r="122" ht="20.05" customHeight="1">
      <c r="A122" s="64">
        <v>120</v>
      </c>
      <c r="B122" s="65">
        <f>INDEX('RawData_Aussois - Results Ausso'!D2:D2386,ROW(LOOKUP(CONCATENATE($A122,D$1,"1--"),'RawData_Aussois - Results Ausso'!B2:B2386)))</f>
        <v>5</v>
      </c>
      <c r="C122" t="s" s="19">
        <f>INDEX('RawData_Aussois - Results Ausso'!E2:E2386,ROW(LOOKUP(CONCATENATE($A122,D$1,"1--"),'RawData_Aussois - Results Ausso'!B2:B2386)))</f>
        <v>2179</v>
      </c>
      <c r="D122" s="25">
        <f>INDEX('RawData_Aussois - Results Ausso'!M2:M2386,ROW(LOOKUP(CONCATENATE($A122,D$1,"0--"),'RawData_Aussois - Results Ausso'!B2:B2386)))</f>
        <v>0.190727</v>
      </c>
      <c r="E122" t="s" s="19">
        <f>INDEX('RawData_Aussois - Results Ausso'!H2:H2386,ROW(LOOKUP(CONCATENATE($A122,D$1,"0--"),'RawData_Aussois - Results Ausso'!B2:B2386)))</f>
        <v>33</v>
      </c>
      <c r="F122" s="25">
        <f>INDEX('RawData_Aussois - Results Ausso'!M2:M2386,ROW(LOOKUP(CONCATENATE($A122,"innerApproximation","0",F$1,F$2),'RawData_Aussois - Results Ausso'!B2:B2386)))</f>
        <v>0.497678</v>
      </c>
      <c r="G122" t="s" s="19">
        <f>INDEX('RawData_Aussois - Results Ausso'!$H2:$H2386,ROW(LOOKUP(CONCATENATE($A122,"innerApproximation","0",$F$1,F$2),'RawData_Aussois - Results Ausso'!B2:B2386)))</f>
        <v>33</v>
      </c>
      <c r="H122" s="66">
        <f>INDEX('RawData_Aussois - Results Ausso'!$M2:$M2386,ROW(LOOKUP(CONCATENATE($A122,"innerApproximation","0",$F$1,H$2),'RawData_Aussois - Results Ausso'!B2:B2386)))</f>
        <v>0.218682</v>
      </c>
      <c r="I122" t="s" s="67">
        <f>INDEX('RawData_Aussois - Results Ausso'!$H2:$H2386,ROW(LOOKUP(CONCATENATE($A122,"innerApproximation","0",$F$1,H$2),'RawData_Aussois - Results Ausso'!B2:B2386)))</f>
        <v>33</v>
      </c>
      <c r="J122" s="25">
        <f>INDEX('RawData_Aussois - Results Ausso'!$M2:$M2386,ROW(LOOKUP(CONCATENATE($A122,"innerApproximation","0",$F$1,J$2),'RawData_Aussois - Results Ausso'!B2:B2386)))</f>
        <v>0.210417</v>
      </c>
      <c r="K122" t="s" s="19">
        <f>INDEX('RawData_Aussois - Results Ausso'!$H2:$H2386,ROW(LOOKUP(CONCATENATE($A122,"innerApproximation","0",$F$1,J$2),'RawData_Aussois - Results Ausso'!B2:B2386)))</f>
        <v>33</v>
      </c>
      <c r="L122" s="25">
        <f>INDEX('RawData_Aussois - Results Ausso'!$M2:$M2386,ROW(LOOKUP(CONCATENATE($A122,"innerApproximation","0",$L$1,L$2),'RawData_Aussois - Results Ausso'!B2:B2386)))</f>
        <v>0.496867</v>
      </c>
      <c r="M122" t="s" s="19">
        <f>INDEX('RawData_Aussois - Results Ausso'!$H2:$H2386,ROW(LOOKUP(CONCATENATE($A122,"innerApproximation","0",$L$1,L$2),'RawData_Aussois - Results Ausso'!B2:B2386)))</f>
        <v>33</v>
      </c>
      <c r="N122" s="25">
        <f>INDEX('RawData_Aussois - Results Ausso'!$M2:$M2386,ROW(LOOKUP(CONCATENATE($A122,"innerApproximation","0",$L$1,N$2),'RawData_Aussois - Results Ausso'!B2:B2386)))</f>
        <v>0.215634</v>
      </c>
      <c r="O122" t="s" s="19">
        <f>INDEX('RawData_Aussois - Results Ausso'!$H2:$H2386,ROW(LOOKUP(CONCATENATE($A122,"innerApproximation","0",$L$1,N$2),'RawData_Aussois - Results Ausso'!B2:B2386)))</f>
        <v>33</v>
      </c>
      <c r="P122" s="25">
        <f>INDEX('RawData_Aussois - Results Ausso'!$M2:$M2386,ROW(LOOKUP(CONCATENATE($A122,"innerApproximation","0",$L$1,P$2),'RawData_Aussois - Results Ausso'!B2:B2386)))</f>
        <v>0.215275</v>
      </c>
      <c r="Q122" t="s" s="19">
        <f>INDEX('RawData_Aussois - Results Ausso'!$H2:$H2386,ROW(LOOKUP(CONCATENATE($A122,"innerApproximation","0",$L$1,P$2),'RawData_Aussois - Results Ausso'!B2:B2386)))</f>
        <v>33</v>
      </c>
      <c r="R122" s="25">
        <f>INDEX('RawData_Aussois - Results Ausso'!$M2:$M2386,ROW(LOOKUP(CONCATENATE($A122,"innerApproximation","0",$R$1,R$2),'RawData_Aussois - Results Ausso'!B2:B2386)))</f>
        <v>0.492323</v>
      </c>
      <c r="S122" t="s" s="19">
        <f>INDEX('RawData_Aussois - Results Ausso'!$H2:$H2386,ROW(LOOKUP(CONCATENATE($A122,"innerApproximation","0",$R$1,R$2),'RawData_Aussois - Results Ausso'!B2:B2386)))</f>
        <v>33</v>
      </c>
      <c r="T122" s="25">
        <f>INDEX('RawData_Aussois - Results Ausso'!$M2:$M2386,ROW(LOOKUP(CONCATENATE($A122,"innerApproximation","0",$R$1,T$2),'RawData_Aussois - Results Ausso'!B2:B2386)))</f>
        <v>0.220687</v>
      </c>
      <c r="U122" t="s" s="19">
        <f>INDEX('RawData_Aussois - Results Ausso'!$H2:$H2386,ROW(LOOKUP(CONCATENATE($A122,"innerApproximation","0",$T$1,T$2),'RawData_Aussois - Results Ausso'!B2:B2386)))</f>
        <v>33</v>
      </c>
      <c r="V122" s="25">
        <f>INDEX('RawData_Aussois - Results Ausso'!$M2:$M2386,ROW(LOOKUP(CONCATENATE($A122,"innerApproximation","0",$R$1,V$2),'RawData_Aussois - Results Ausso'!B2:B2386)))</f>
        <v>0.218953</v>
      </c>
      <c r="W122" t="s" s="19">
        <f>INDEX('RawData_Aussois - Results Ausso'!$H2:$H2386,ROW(LOOKUP(CONCATENATE($A122,"innerApproximation","0",$V$1,V$2),'RawData_Aussois - Results Ausso'!B2:B2386)))</f>
        <v>33</v>
      </c>
      <c r="X122" s="25">
        <f>INDEX('RawData_Aussois - Results Ausso'!M2:M2386,ROW(LOOKUP(CONCATENATE($A122,X$1,"0--"),'RawData_Aussois - Results Ausso'!B2:B2386)))</f>
        <v>1804.11</v>
      </c>
      <c r="Y122" t="s" s="19">
        <f>INDEX('RawData_Aussois - Results Ausso'!H2:H2386,ROW(LOOKUP(CONCATENATE($A122,X$1,"0--"),'RawData_Aussois - Results Ausso'!B2:B2386)))</f>
        <v>63</v>
      </c>
      <c r="Z122" s="25">
        <f>1-(X122-D122)/D122</f>
        <v>-9457.122200842039</v>
      </c>
      <c r="AA122" s="25">
        <f>INDEX('RawData_Aussois - Results Ausso'!M2:M2386,ROW(LOOKUP(CONCATENATE($A122,AA$1,"0--"),'RawData_Aussois - Results Ausso'!B2:B2386)))</f>
        <v>1800.46</v>
      </c>
      <c r="AB122" t="s" s="19">
        <f>INDEX('RawData_Aussois - Results Ausso'!H2:H2386,ROW(LOOKUP(CONCATENATE($A122,AA$1,"0--"),'RawData_Aussois - Results Ausso'!B2:B2386)))</f>
        <v>63</v>
      </c>
      <c r="AC122" s="25">
        <f>INDEX('RawData_Aussois - Results Ausso'!M2:M2386,ROW(LOOKUP(CONCATENATE($A122,AC$1,"0--"),'RawData_Aussois - Results Ausso'!B2:B2386)))</f>
        <v>1800.56</v>
      </c>
      <c r="AD122" t="s" s="19">
        <f>INDEX('RawData_Aussois - Results Ausso'!H2:H2386,ROW(LOOKUP(CONCATENATE($A122,AC$1,"0--"),'RawData_Aussois - Results Ausso'!B2:B2386)))</f>
        <v>63</v>
      </c>
      <c r="AE122" s="25">
        <v>1800</v>
      </c>
      <c r="AF122" t="s" s="68">
        <v>63</v>
      </c>
      <c r="AG122" t="s" s="69">
        <f>LOOKUP("NO_NASH_EQ_FOUND",E122:W122)</f>
        <v>33</v>
      </c>
      <c r="AH122" t="s" s="70">
        <f>CONCATENATE(INDEX(D$1:V$1,MATCH(AI122,D122:V122)),INDEX(D$2:V$2,MATCH(AI122,D122:V122)))</f>
        <v>3574</v>
      </c>
      <c r="AI122" s="71">
        <f>MIN(F122:V122,D122)</f>
        <v>0.190727</v>
      </c>
      <c r="AJ122" s="72">
        <f>AI122/MAX(F122:V122,D122)</f>
        <v>0.383233737476842</v>
      </c>
    </row>
    <row r="123" ht="20.05" customHeight="1">
      <c r="A123" s="64">
        <v>121</v>
      </c>
      <c r="B123" s="65">
        <f>INDEX('RawData_Aussois - Results Ausso'!D2:D2386,ROW(LOOKUP(CONCATENATE($A123,D$1,"1--"),'RawData_Aussois - Results Ausso'!B2:B2386)))</f>
        <v>5</v>
      </c>
      <c r="C123" t="s" s="19">
        <f>INDEX('RawData_Aussois - Results Ausso'!E2:E2386,ROW(LOOKUP(CONCATENATE($A123,D$1,"1--"),'RawData_Aussois - Results Ausso'!B2:B2386)))</f>
        <v>2197</v>
      </c>
      <c r="D123" s="25">
        <f>INDEX('RawData_Aussois - Results Ausso'!M2:M2386,ROW(LOOKUP(CONCATENATE($A123,D$1,"0--"),'RawData_Aussois - Results Ausso'!B2:B2386)))</f>
        <v>0.137672</v>
      </c>
      <c r="E123" t="s" s="19">
        <f>INDEX('RawData_Aussois - Results Ausso'!H2:H2386,ROW(LOOKUP(CONCATENATE($A123,D$1,"0--"),'RawData_Aussois - Results Ausso'!B2:B2386)))</f>
        <v>33</v>
      </c>
      <c r="F123" s="25">
        <f>INDEX('RawData_Aussois - Results Ausso'!M2:M2386,ROW(LOOKUP(CONCATENATE($A123,"innerApproximation","0",F$1,F$2),'RawData_Aussois - Results Ausso'!B2:B2386)))</f>
        <v>0.35203</v>
      </c>
      <c r="G123" t="s" s="19">
        <f>INDEX('RawData_Aussois - Results Ausso'!$H2:$H2386,ROW(LOOKUP(CONCATENATE($A123,"innerApproximation","0",$F$1,F$2),'RawData_Aussois - Results Ausso'!B2:B2386)))</f>
        <v>33</v>
      </c>
      <c r="H123" s="66">
        <f>INDEX('RawData_Aussois - Results Ausso'!$M2:$M2386,ROW(LOOKUP(CONCATENATE($A123,"innerApproximation","0",$F$1,H$2),'RawData_Aussois - Results Ausso'!B2:B2386)))</f>
        <v>0.158649</v>
      </c>
      <c r="I123" t="s" s="67">
        <f>INDEX('RawData_Aussois - Results Ausso'!$H2:$H2386,ROW(LOOKUP(CONCATENATE($A123,"innerApproximation","0",$F$1,H$2),'RawData_Aussois - Results Ausso'!B2:B2386)))</f>
        <v>33</v>
      </c>
      <c r="J123" s="25">
        <f>INDEX('RawData_Aussois - Results Ausso'!$M2:$M2386,ROW(LOOKUP(CONCATENATE($A123,"innerApproximation","0",$F$1,J$2),'RawData_Aussois - Results Ausso'!B2:B2386)))</f>
        <v>0.152486</v>
      </c>
      <c r="K123" t="s" s="19">
        <f>INDEX('RawData_Aussois - Results Ausso'!$H2:$H2386,ROW(LOOKUP(CONCATENATE($A123,"innerApproximation","0",$F$1,J$2),'RawData_Aussois - Results Ausso'!B2:B2386)))</f>
        <v>33</v>
      </c>
      <c r="L123" s="25">
        <f>INDEX('RawData_Aussois - Results Ausso'!$M2:$M2386,ROW(LOOKUP(CONCATENATE($A123,"innerApproximation","0",$L$1,L$2),'RawData_Aussois - Results Ausso'!B2:B2386)))</f>
        <v>0.356406</v>
      </c>
      <c r="M123" t="s" s="19">
        <f>INDEX('RawData_Aussois - Results Ausso'!$H2:$H2386,ROW(LOOKUP(CONCATENATE($A123,"innerApproximation","0",$L$1,L$2),'RawData_Aussois - Results Ausso'!B2:B2386)))</f>
        <v>33</v>
      </c>
      <c r="N123" s="25">
        <f>INDEX('RawData_Aussois - Results Ausso'!$M2:$M2386,ROW(LOOKUP(CONCATENATE($A123,"innerApproximation","0",$L$1,N$2),'RawData_Aussois - Results Ausso'!B2:B2386)))</f>
        <v>0.154267</v>
      </c>
      <c r="O123" t="s" s="19">
        <f>INDEX('RawData_Aussois - Results Ausso'!$H2:$H2386,ROW(LOOKUP(CONCATENATE($A123,"innerApproximation","0",$L$1,N$2),'RawData_Aussois - Results Ausso'!B2:B2386)))</f>
        <v>33</v>
      </c>
      <c r="P123" s="25">
        <f>INDEX('RawData_Aussois - Results Ausso'!$M2:$M2386,ROW(LOOKUP(CONCATENATE($A123,"innerApproximation","0",$L$1,P$2),'RawData_Aussois - Results Ausso'!B2:B2386)))</f>
        <v>0.157048</v>
      </c>
      <c r="Q123" t="s" s="19">
        <f>INDEX('RawData_Aussois - Results Ausso'!$H2:$H2386,ROW(LOOKUP(CONCATENATE($A123,"innerApproximation","0",$L$1,P$2),'RawData_Aussois - Results Ausso'!B2:B2386)))</f>
        <v>33</v>
      </c>
      <c r="R123" s="25">
        <f>INDEX('RawData_Aussois - Results Ausso'!$M2:$M2386,ROW(LOOKUP(CONCATENATE($A123,"innerApproximation","0",$R$1,R$2),'RawData_Aussois - Results Ausso'!B2:B2386)))</f>
        <v>0.357133</v>
      </c>
      <c r="S123" t="s" s="19">
        <f>INDEX('RawData_Aussois - Results Ausso'!$H2:$H2386,ROW(LOOKUP(CONCATENATE($A123,"innerApproximation","0",$R$1,R$2),'RawData_Aussois - Results Ausso'!B2:B2386)))</f>
        <v>33</v>
      </c>
      <c r="T123" s="25">
        <f>INDEX('RawData_Aussois - Results Ausso'!$M2:$M2386,ROW(LOOKUP(CONCATENATE($A123,"innerApproximation","0",$R$1,T$2),'RawData_Aussois - Results Ausso'!B2:B2386)))</f>
        <v>0.158792</v>
      </c>
      <c r="U123" t="s" s="19">
        <f>INDEX('RawData_Aussois - Results Ausso'!$H2:$H2386,ROW(LOOKUP(CONCATENATE($A123,"innerApproximation","0",$T$1,T$2),'RawData_Aussois - Results Ausso'!B2:B2386)))</f>
        <v>33</v>
      </c>
      <c r="V123" s="25">
        <f>INDEX('RawData_Aussois - Results Ausso'!$M2:$M2386,ROW(LOOKUP(CONCATENATE($A123,"innerApproximation","0",$R$1,V$2),'RawData_Aussois - Results Ausso'!B2:B2386)))</f>
        <v>0.153362</v>
      </c>
      <c r="W123" t="s" s="19">
        <f>INDEX('RawData_Aussois - Results Ausso'!$H2:$H2386,ROW(LOOKUP(CONCATENATE($A123,"innerApproximation","0",$V$1,V$2),'RawData_Aussois - Results Ausso'!B2:B2386)))</f>
        <v>33</v>
      </c>
      <c r="X123" s="25">
        <f>INDEX('RawData_Aussois - Results Ausso'!M2:M2386,ROW(LOOKUP(CONCATENATE($A123,X$1,"0--"),'RawData_Aussois - Results Ausso'!B2:B2386)))</f>
        <v>1.86279</v>
      </c>
      <c r="Y123" t="s" s="19">
        <f>INDEX('RawData_Aussois - Results Ausso'!H2:H2386,ROW(LOOKUP(CONCATENATE($A123,X$1,"0--"),'RawData_Aussois - Results Ausso'!B2:B2386)))</f>
        <v>80</v>
      </c>
      <c r="Z123" s="25">
        <f>1-(X123-D123)/D123</f>
        <v>-11.5306380382358</v>
      </c>
      <c r="AA123" s="25">
        <f>INDEX('RawData_Aussois - Results Ausso'!M2:M2386,ROW(LOOKUP(CONCATENATE($A123,AA$1,"0--"),'RawData_Aussois - Results Ausso'!B2:B2386)))</f>
        <v>3.89076</v>
      </c>
      <c r="AB123" t="s" s="19">
        <f>INDEX('RawData_Aussois - Results Ausso'!H2:H2386,ROW(LOOKUP(CONCATENATE($A123,AA$1,"0--"),'RawData_Aussois - Results Ausso'!B2:B2386)))</f>
        <v>33</v>
      </c>
      <c r="AC123" s="25">
        <f>INDEX('RawData_Aussois - Results Ausso'!M2:M2386,ROW(LOOKUP(CONCATENATE($A123,AC$1,"0--"),'RawData_Aussois - Results Ausso'!B2:B2386)))</f>
        <v>0.726641</v>
      </c>
      <c r="AD123" t="s" s="19">
        <f>INDEX('RawData_Aussois - Results Ausso'!H2:H2386,ROW(LOOKUP(CONCATENATE($A123,AC$1,"0--"),'RawData_Aussois - Results Ausso'!B2:B2386)))</f>
        <v>80</v>
      </c>
      <c r="AE123" s="25">
        <v>1800</v>
      </c>
      <c r="AF123" t="s" s="68">
        <v>63</v>
      </c>
      <c r="AG123" t="s" s="69">
        <f>LOOKUP("NO_NASH_EQ_FOUND",E123:W123)</f>
        <v>33</v>
      </c>
      <c r="AH123" t="s" s="70">
        <f>CONCATENATE(INDEX(D$1:V$1,MATCH(AI123,D123:V123)),INDEX(D$2:V$2,MATCH(AI123,D123:V123)))</f>
        <v>3574</v>
      </c>
      <c r="AI123" s="71">
        <f>MIN(F123:V123,D123)</f>
        <v>0.137672</v>
      </c>
      <c r="AJ123" s="72">
        <f>AI123/MAX(F123:V123,D123)</f>
        <v>0.385492239585813</v>
      </c>
    </row>
    <row r="124" ht="20.05" customHeight="1">
      <c r="A124" s="64">
        <v>122</v>
      </c>
      <c r="B124" s="65">
        <f>INDEX('RawData_Aussois - Results Ausso'!D2:D2386,ROW(LOOKUP(CONCATENATE($A124,D$1,"1--"),'RawData_Aussois - Results Ausso'!B2:B2386)))</f>
        <v>5</v>
      </c>
      <c r="C124" t="s" s="19">
        <f>INDEX('RawData_Aussois - Results Ausso'!E2:E2386,ROW(LOOKUP(CONCATENATE($A124,D$1,"1--"),'RawData_Aussois - Results Ausso'!B2:B2386)))</f>
        <v>2215</v>
      </c>
      <c r="D124" s="25">
        <f>INDEX('RawData_Aussois - Results Ausso'!M2:M2386,ROW(LOOKUP(CONCATENATE($A124,D$1,"0--"),'RawData_Aussois - Results Ausso'!B2:B2386)))</f>
        <v>0.203685</v>
      </c>
      <c r="E124" t="s" s="19">
        <f>INDEX('RawData_Aussois - Results Ausso'!H2:H2386,ROW(LOOKUP(CONCATENATE($A124,D$1,"0--"),'RawData_Aussois - Results Ausso'!B2:B2386)))</f>
        <v>33</v>
      </c>
      <c r="F124" s="25">
        <f>INDEX('RawData_Aussois - Results Ausso'!M2:M2386,ROW(LOOKUP(CONCATENATE($A124,"innerApproximation","0",F$1,F$2),'RawData_Aussois - Results Ausso'!B2:B2386)))</f>
        <v>0.512399</v>
      </c>
      <c r="G124" t="s" s="19">
        <f>INDEX('RawData_Aussois - Results Ausso'!$H2:$H2386,ROW(LOOKUP(CONCATENATE($A124,"innerApproximation","0",$F$1,F$2),'RawData_Aussois - Results Ausso'!B2:B2386)))</f>
        <v>33</v>
      </c>
      <c r="H124" s="66">
        <f>INDEX('RawData_Aussois - Results Ausso'!$M2:$M2386,ROW(LOOKUP(CONCATENATE($A124,"innerApproximation","0",$F$1,H$2),'RawData_Aussois - Results Ausso'!B2:B2386)))</f>
        <v>0.227699</v>
      </c>
      <c r="I124" t="s" s="67">
        <f>INDEX('RawData_Aussois - Results Ausso'!$H2:$H2386,ROW(LOOKUP(CONCATENATE($A124,"innerApproximation","0",$F$1,H$2),'RawData_Aussois - Results Ausso'!B2:B2386)))</f>
        <v>33</v>
      </c>
      <c r="J124" s="25">
        <f>INDEX('RawData_Aussois - Results Ausso'!$M2:$M2386,ROW(LOOKUP(CONCATENATE($A124,"innerApproximation","0",$F$1,J$2),'RawData_Aussois - Results Ausso'!B2:B2386)))</f>
        <v>0.226118</v>
      </c>
      <c r="K124" t="s" s="19">
        <f>INDEX('RawData_Aussois - Results Ausso'!$H2:$H2386,ROW(LOOKUP(CONCATENATE($A124,"innerApproximation","0",$F$1,J$2),'RawData_Aussois - Results Ausso'!B2:B2386)))</f>
        <v>33</v>
      </c>
      <c r="L124" s="25">
        <f>INDEX('RawData_Aussois - Results Ausso'!$M2:$M2386,ROW(LOOKUP(CONCATENATE($A124,"innerApproximation","0",$L$1,L$2),'RawData_Aussois - Results Ausso'!B2:B2386)))</f>
        <v>0.513668</v>
      </c>
      <c r="M124" t="s" s="19">
        <f>INDEX('RawData_Aussois - Results Ausso'!$H2:$H2386,ROW(LOOKUP(CONCATENATE($A124,"innerApproximation","0",$L$1,L$2),'RawData_Aussois - Results Ausso'!B2:B2386)))</f>
        <v>33</v>
      </c>
      <c r="N124" s="25">
        <f>INDEX('RawData_Aussois - Results Ausso'!$M2:$M2386,ROW(LOOKUP(CONCATENATE($A124,"innerApproximation","0",$L$1,N$2),'RawData_Aussois - Results Ausso'!B2:B2386)))</f>
        <v>0.225368</v>
      </c>
      <c r="O124" t="s" s="19">
        <f>INDEX('RawData_Aussois - Results Ausso'!$H2:$H2386,ROW(LOOKUP(CONCATENATE($A124,"innerApproximation","0",$L$1,N$2),'RawData_Aussois - Results Ausso'!B2:B2386)))</f>
        <v>33</v>
      </c>
      <c r="P124" s="25">
        <f>INDEX('RawData_Aussois - Results Ausso'!$M2:$M2386,ROW(LOOKUP(CONCATENATE($A124,"innerApproximation","0",$L$1,P$2),'RawData_Aussois - Results Ausso'!B2:B2386)))</f>
        <v>0.228183</v>
      </c>
      <c r="Q124" t="s" s="19">
        <f>INDEX('RawData_Aussois - Results Ausso'!$H2:$H2386,ROW(LOOKUP(CONCATENATE($A124,"innerApproximation","0",$L$1,P$2),'RawData_Aussois - Results Ausso'!B2:B2386)))</f>
        <v>33</v>
      </c>
      <c r="R124" s="25">
        <f>INDEX('RawData_Aussois - Results Ausso'!$M2:$M2386,ROW(LOOKUP(CONCATENATE($A124,"innerApproximation","0",$R$1,R$2),'RawData_Aussois - Results Ausso'!B2:B2386)))</f>
        <v>0.518132</v>
      </c>
      <c r="S124" t="s" s="19">
        <f>INDEX('RawData_Aussois - Results Ausso'!$H2:$H2386,ROW(LOOKUP(CONCATENATE($A124,"innerApproximation","0",$R$1,R$2),'RawData_Aussois - Results Ausso'!B2:B2386)))</f>
        <v>33</v>
      </c>
      <c r="T124" s="25">
        <f>INDEX('RawData_Aussois - Results Ausso'!$M2:$M2386,ROW(LOOKUP(CONCATENATE($A124,"innerApproximation","0",$R$1,T$2),'RawData_Aussois - Results Ausso'!B2:B2386)))</f>
        <v>0.225825</v>
      </c>
      <c r="U124" t="s" s="19">
        <f>INDEX('RawData_Aussois - Results Ausso'!$H2:$H2386,ROW(LOOKUP(CONCATENATE($A124,"innerApproximation","0",$T$1,T$2),'RawData_Aussois - Results Ausso'!B2:B2386)))</f>
        <v>33</v>
      </c>
      <c r="V124" s="25">
        <f>INDEX('RawData_Aussois - Results Ausso'!$M2:$M2386,ROW(LOOKUP(CONCATENATE($A124,"innerApproximation","0",$R$1,V$2),'RawData_Aussois - Results Ausso'!B2:B2386)))</f>
        <v>0.225974</v>
      </c>
      <c r="W124" t="s" s="19">
        <f>INDEX('RawData_Aussois - Results Ausso'!$H2:$H2386,ROW(LOOKUP(CONCATENATE($A124,"innerApproximation","0",$V$1,V$2),'RawData_Aussois - Results Ausso'!B2:B2386)))</f>
        <v>33</v>
      </c>
      <c r="X124" s="25">
        <f>INDEX('RawData_Aussois - Results Ausso'!M2:M2386,ROW(LOOKUP(CONCATENATE($A124,X$1,"0--"),'RawData_Aussois - Results Ausso'!B2:B2386)))</f>
        <v>27.2402</v>
      </c>
      <c r="Y124" t="s" s="19">
        <f>INDEX('RawData_Aussois - Results Ausso'!H2:H2386,ROW(LOOKUP(CONCATENATE($A124,X$1,"0--"),'RawData_Aussois - Results Ausso'!B2:B2386)))</f>
        <v>80</v>
      </c>
      <c r="Z124" s="25">
        <f>1-(X124-D124)/D124</f>
        <v>-131.736897660603</v>
      </c>
      <c r="AA124" s="25">
        <f>INDEX('RawData_Aussois - Results Ausso'!M2:M2386,ROW(LOOKUP(CONCATENATE($A124,AA$1,"0--"),'RawData_Aussois - Results Ausso'!B2:B2386)))</f>
        <v>75.4477</v>
      </c>
      <c r="AB124" t="s" s="19">
        <f>INDEX('RawData_Aussois - Results Ausso'!H2:H2386,ROW(LOOKUP(CONCATENATE($A124,AA$1,"0--"),'RawData_Aussois - Results Ausso'!B2:B2386)))</f>
        <v>80</v>
      </c>
      <c r="AC124" s="25">
        <f>INDEX('RawData_Aussois - Results Ausso'!M2:M2386,ROW(LOOKUP(CONCATENATE($A124,AC$1,"0--"),'RawData_Aussois - Results Ausso'!B2:B2386)))</f>
        <v>21.4932</v>
      </c>
      <c r="AD124" t="s" s="19">
        <f>INDEX('RawData_Aussois - Results Ausso'!H2:H2386,ROW(LOOKUP(CONCATENATE($A124,AC$1,"0--"),'RawData_Aussois - Results Ausso'!B2:B2386)))</f>
        <v>80</v>
      </c>
      <c r="AE124" s="25">
        <v>1800</v>
      </c>
      <c r="AF124" t="s" s="68">
        <v>63</v>
      </c>
      <c r="AG124" t="s" s="69">
        <f>LOOKUP("NO_NASH_EQ_FOUND",E124:W124)</f>
        <v>33</v>
      </c>
      <c r="AH124" t="s" s="70">
        <f>CONCATENATE(INDEX(D$1:V$1,MATCH(AI124,D124:V124)),INDEX(D$2:V$2,MATCH(AI124,D124:V124)))</f>
        <v>3574</v>
      </c>
      <c r="AI124" s="71">
        <f>MIN(F124:V124,D124)</f>
        <v>0.203685</v>
      </c>
      <c r="AJ124" s="72">
        <f>AI124/MAX(F124:V124,D124)</f>
        <v>0.393114109917936</v>
      </c>
    </row>
    <row r="125" ht="20.05" customHeight="1">
      <c r="A125" s="64">
        <v>123</v>
      </c>
      <c r="B125" s="65">
        <f>INDEX('RawData_Aussois - Results Ausso'!D2:D2386,ROW(LOOKUP(CONCATENATE($A125,D$1,"1--"),'RawData_Aussois - Results Ausso'!B2:B2386)))</f>
        <v>5</v>
      </c>
      <c r="C125" t="s" s="19">
        <f>INDEX('RawData_Aussois - Results Ausso'!E2:E2386,ROW(LOOKUP(CONCATENATE($A125,D$1,"1--"),'RawData_Aussois - Results Ausso'!B2:B2386)))</f>
        <v>2233</v>
      </c>
      <c r="D125" s="25">
        <f>INDEX('RawData_Aussois - Results Ausso'!M2:M2386,ROW(LOOKUP(CONCATENATE($A125,D$1,"0--"),'RawData_Aussois - Results Ausso'!B2:B2386)))</f>
        <v>0.210927</v>
      </c>
      <c r="E125" t="s" s="19">
        <f>INDEX('RawData_Aussois - Results Ausso'!H2:H2386,ROW(LOOKUP(CONCATENATE($A125,D$1,"0--"),'RawData_Aussois - Results Ausso'!B2:B2386)))</f>
        <v>33</v>
      </c>
      <c r="F125" s="25">
        <f>INDEX('RawData_Aussois - Results Ausso'!M2:M2386,ROW(LOOKUP(CONCATENATE($A125,"innerApproximation","0",F$1,F$2),'RawData_Aussois - Results Ausso'!B2:B2386)))</f>
        <v>0.531906</v>
      </c>
      <c r="G125" t="s" s="19">
        <f>INDEX('RawData_Aussois - Results Ausso'!$H2:$H2386,ROW(LOOKUP(CONCATENATE($A125,"innerApproximation","0",$F$1,F$2),'RawData_Aussois - Results Ausso'!B2:B2386)))</f>
        <v>33</v>
      </c>
      <c r="H125" s="66">
        <f>INDEX('RawData_Aussois - Results Ausso'!$M2:$M2386,ROW(LOOKUP(CONCATENATE($A125,"innerApproximation","0",$F$1,H$2),'RawData_Aussois - Results Ausso'!B2:B2386)))</f>
        <v>0.229314</v>
      </c>
      <c r="I125" t="s" s="67">
        <f>INDEX('RawData_Aussois - Results Ausso'!$H2:$H2386,ROW(LOOKUP(CONCATENATE($A125,"innerApproximation","0",$F$1,H$2),'RawData_Aussois - Results Ausso'!B2:B2386)))</f>
        <v>33</v>
      </c>
      <c r="J125" s="25">
        <f>INDEX('RawData_Aussois - Results Ausso'!$M2:$M2386,ROW(LOOKUP(CONCATENATE($A125,"innerApproximation","0",$F$1,J$2),'RawData_Aussois - Results Ausso'!B2:B2386)))</f>
        <v>0.22963</v>
      </c>
      <c r="K125" t="s" s="19">
        <f>INDEX('RawData_Aussois - Results Ausso'!$H2:$H2386,ROW(LOOKUP(CONCATENATE($A125,"innerApproximation","0",$F$1,J$2),'RawData_Aussois - Results Ausso'!B2:B2386)))</f>
        <v>33</v>
      </c>
      <c r="L125" s="25">
        <f>INDEX('RawData_Aussois - Results Ausso'!$M2:$M2386,ROW(LOOKUP(CONCATENATE($A125,"innerApproximation","0",$L$1,L$2),'RawData_Aussois - Results Ausso'!B2:B2386)))</f>
        <v>0.533016</v>
      </c>
      <c r="M125" t="s" s="19">
        <f>INDEX('RawData_Aussois - Results Ausso'!$H2:$H2386,ROW(LOOKUP(CONCATENATE($A125,"innerApproximation","0",$L$1,L$2),'RawData_Aussois - Results Ausso'!B2:B2386)))</f>
        <v>33</v>
      </c>
      <c r="N125" s="25">
        <f>INDEX('RawData_Aussois - Results Ausso'!$M2:$M2386,ROW(LOOKUP(CONCATENATE($A125,"innerApproximation","0",$L$1,N$2),'RawData_Aussois - Results Ausso'!B2:B2386)))</f>
        <v>0.230907</v>
      </c>
      <c r="O125" t="s" s="19">
        <f>INDEX('RawData_Aussois - Results Ausso'!$H2:$H2386,ROW(LOOKUP(CONCATENATE($A125,"innerApproximation","0",$L$1,N$2),'RawData_Aussois - Results Ausso'!B2:B2386)))</f>
        <v>33</v>
      </c>
      <c r="P125" s="25">
        <f>INDEX('RawData_Aussois - Results Ausso'!$M2:$M2386,ROW(LOOKUP(CONCATENATE($A125,"innerApproximation","0",$L$1,P$2),'RawData_Aussois - Results Ausso'!B2:B2386)))</f>
        <v>0.230919</v>
      </c>
      <c r="Q125" t="s" s="19">
        <f>INDEX('RawData_Aussois - Results Ausso'!$H2:$H2386,ROW(LOOKUP(CONCATENATE($A125,"innerApproximation","0",$L$1,P$2),'RawData_Aussois - Results Ausso'!B2:B2386)))</f>
        <v>33</v>
      </c>
      <c r="R125" s="25">
        <f>INDEX('RawData_Aussois - Results Ausso'!$M2:$M2386,ROW(LOOKUP(CONCATENATE($A125,"innerApproximation","0",$R$1,R$2),'RawData_Aussois - Results Ausso'!B2:B2386)))</f>
        <v>0.530923</v>
      </c>
      <c r="S125" t="s" s="19">
        <f>INDEX('RawData_Aussois - Results Ausso'!$H2:$H2386,ROW(LOOKUP(CONCATENATE($A125,"innerApproximation","0",$R$1,R$2),'RawData_Aussois - Results Ausso'!B2:B2386)))</f>
        <v>33</v>
      </c>
      <c r="T125" s="25">
        <f>INDEX('RawData_Aussois - Results Ausso'!$M2:$M2386,ROW(LOOKUP(CONCATENATE($A125,"innerApproximation","0",$R$1,T$2),'RawData_Aussois - Results Ausso'!B2:B2386)))</f>
        <v>0.232396</v>
      </c>
      <c r="U125" t="s" s="19">
        <f>INDEX('RawData_Aussois - Results Ausso'!$H2:$H2386,ROW(LOOKUP(CONCATENATE($A125,"innerApproximation","0",$T$1,T$2),'RawData_Aussois - Results Ausso'!B2:B2386)))</f>
        <v>33</v>
      </c>
      <c r="V125" s="25">
        <f>INDEX('RawData_Aussois - Results Ausso'!$M2:$M2386,ROW(LOOKUP(CONCATENATE($A125,"innerApproximation","0",$R$1,V$2),'RawData_Aussois - Results Ausso'!B2:B2386)))</f>
        <v>0.235968</v>
      </c>
      <c r="W125" t="s" s="19">
        <f>INDEX('RawData_Aussois - Results Ausso'!$H2:$H2386,ROW(LOOKUP(CONCATENATE($A125,"innerApproximation","0",$V$1,V$2),'RawData_Aussois - Results Ausso'!B2:B2386)))</f>
        <v>33</v>
      </c>
      <c r="X125" s="25">
        <f>INDEX('RawData_Aussois - Results Ausso'!M2:M2386,ROW(LOOKUP(CONCATENATE($A125,X$1,"0--"),'RawData_Aussois - Results Ausso'!B2:B2386)))</f>
        <v>1802.14</v>
      </c>
      <c r="Y125" t="s" s="19">
        <f>INDEX('RawData_Aussois - Results Ausso'!H2:H2386,ROW(LOOKUP(CONCATENATE($A125,X$1,"0--"),'RawData_Aussois - Results Ausso'!B2:B2386)))</f>
        <v>63</v>
      </c>
      <c r="Z125" s="25">
        <f>1-(X125-D125)/D125</f>
        <v>-8541.903815063981</v>
      </c>
      <c r="AA125" s="25">
        <f>INDEX('RawData_Aussois - Results Ausso'!M2:M2386,ROW(LOOKUP(CONCATENATE($A125,AA$1,"0--"),'RawData_Aussois - Results Ausso'!B2:B2386)))</f>
        <v>1800.4</v>
      </c>
      <c r="AB125" t="s" s="19">
        <f>INDEX('RawData_Aussois - Results Ausso'!H2:H2386,ROW(LOOKUP(CONCATENATE($A125,AA$1,"0--"),'RawData_Aussois - Results Ausso'!B2:B2386)))</f>
        <v>63</v>
      </c>
      <c r="AC125" s="25">
        <f>INDEX('RawData_Aussois - Results Ausso'!M2:M2386,ROW(LOOKUP(CONCATENATE($A125,AC$1,"0--"),'RawData_Aussois - Results Ausso'!B2:B2386)))</f>
        <v>1803.2</v>
      </c>
      <c r="AD125" t="s" s="19">
        <f>INDEX('RawData_Aussois - Results Ausso'!H2:H2386,ROW(LOOKUP(CONCATENATE($A125,AC$1,"0--"),'RawData_Aussois - Results Ausso'!B2:B2386)))</f>
        <v>63</v>
      </c>
      <c r="AE125" s="25">
        <v>1800</v>
      </c>
      <c r="AF125" t="s" s="68">
        <v>63</v>
      </c>
      <c r="AG125" t="s" s="69">
        <f>LOOKUP("NO_NASH_EQ_FOUND",E125:W125)</f>
        <v>33</v>
      </c>
      <c r="AH125" t="s" s="70">
        <f>CONCATENATE(INDEX(D$1:V$1,MATCH(AI125,D125:V125)),INDEX(D$2:V$2,MATCH(AI125,D125:V125)))</f>
        <v>3574</v>
      </c>
      <c r="AI125" s="71">
        <f>MIN(F125:V125,D125)</f>
        <v>0.210927</v>
      </c>
      <c r="AJ125" s="72">
        <f>AI125/MAX(F125:V125,D125)</f>
        <v>0.395723580530416</v>
      </c>
    </row>
    <row r="126" ht="20.05" customHeight="1">
      <c r="A126" s="64">
        <v>124</v>
      </c>
      <c r="B126" s="65">
        <f>INDEX('RawData_Aussois - Results Ausso'!D2:D2386,ROW(LOOKUP(CONCATENATE($A126,D$1,"1--"),'RawData_Aussois - Results Ausso'!B2:B2386)))</f>
        <v>5</v>
      </c>
      <c r="C126" t="s" s="19">
        <f>INDEX('RawData_Aussois - Results Ausso'!E2:E2386,ROW(LOOKUP(CONCATENATE($A126,D$1,"1--"),'RawData_Aussois - Results Ausso'!B2:B2386)))</f>
        <v>2250</v>
      </c>
      <c r="D126" s="25">
        <f>INDEX('RawData_Aussois - Results Ausso'!M2:M2386,ROW(LOOKUP(CONCATENATE($A126,D$1,"0--"),'RawData_Aussois - Results Ausso'!B2:B2386)))</f>
        <v>2.09525</v>
      </c>
      <c r="E126" t="s" s="19">
        <f>INDEX('RawData_Aussois - Results Ausso'!H2:H2386,ROW(LOOKUP(CONCATENATE($A126,D$1,"0--"),'RawData_Aussois - Results Ausso'!B2:B2386)))</f>
        <v>80</v>
      </c>
      <c r="F126" s="25">
        <f>INDEX('RawData_Aussois - Results Ausso'!M2:M2386,ROW(LOOKUP(CONCATENATE($A126,"innerApproximation","0",F$1,F$2),'RawData_Aussois - Results Ausso'!B2:B2386)))</f>
        <v>0.260727</v>
      </c>
      <c r="G126" t="s" s="19">
        <f>INDEX('RawData_Aussois - Results Ausso'!$H2:$H2386,ROW(LOOKUP(CONCATENATE($A126,"innerApproximation","0",$F$1,F$2),'RawData_Aussois - Results Ausso'!B2:B2386)))</f>
        <v>80</v>
      </c>
      <c r="H126" s="66">
        <f>INDEX('RawData_Aussois - Results Ausso'!$M2:$M2386,ROW(LOOKUP(CONCATENATE($A126,"innerApproximation","0",$F$1,H$2),'RawData_Aussois - Results Ausso'!B2:B2386)))</f>
        <v>0.258135</v>
      </c>
      <c r="I126" t="s" s="67">
        <f>INDEX('RawData_Aussois - Results Ausso'!$H2:$H2386,ROW(LOOKUP(CONCATENATE($A126,"innerApproximation","0",$F$1,H$2),'RawData_Aussois - Results Ausso'!B2:B2386)))</f>
        <v>80</v>
      </c>
      <c r="J126" s="25">
        <f>INDEX('RawData_Aussois - Results Ausso'!$M2:$M2386,ROW(LOOKUP(CONCATENATE($A126,"innerApproximation","0",$F$1,J$2),'RawData_Aussois - Results Ausso'!B2:B2386)))</f>
        <v>0.257018</v>
      </c>
      <c r="K126" t="s" s="19">
        <f>INDEX('RawData_Aussois - Results Ausso'!$H2:$H2386,ROW(LOOKUP(CONCATENATE($A126,"innerApproximation","0",$F$1,J$2),'RawData_Aussois - Results Ausso'!B2:B2386)))</f>
        <v>80</v>
      </c>
      <c r="L126" s="25">
        <f>INDEX('RawData_Aussois - Results Ausso'!$M2:$M2386,ROW(LOOKUP(CONCATENATE($A126,"innerApproximation","0",$L$1,L$2),'RawData_Aussois - Results Ausso'!B2:B2386)))</f>
        <v>0.259387</v>
      </c>
      <c r="M126" t="s" s="19">
        <f>INDEX('RawData_Aussois - Results Ausso'!$H2:$H2386,ROW(LOOKUP(CONCATENATE($A126,"innerApproximation","0",$L$1,L$2),'RawData_Aussois - Results Ausso'!B2:B2386)))</f>
        <v>80</v>
      </c>
      <c r="N126" s="25">
        <f>INDEX('RawData_Aussois - Results Ausso'!$M2:$M2386,ROW(LOOKUP(CONCATENATE($A126,"innerApproximation","0",$L$1,N$2),'RawData_Aussois - Results Ausso'!B2:B2386)))</f>
        <v>0.261167</v>
      </c>
      <c r="O126" t="s" s="19">
        <f>INDEX('RawData_Aussois - Results Ausso'!$H2:$H2386,ROW(LOOKUP(CONCATENATE($A126,"innerApproximation","0",$L$1,N$2),'RawData_Aussois - Results Ausso'!B2:B2386)))</f>
        <v>80</v>
      </c>
      <c r="P126" s="25">
        <f>INDEX('RawData_Aussois - Results Ausso'!$M2:$M2386,ROW(LOOKUP(CONCATENATE($A126,"innerApproximation","0",$L$1,P$2),'RawData_Aussois - Results Ausso'!B2:B2386)))</f>
        <v>0.259912</v>
      </c>
      <c r="Q126" t="s" s="19">
        <f>INDEX('RawData_Aussois - Results Ausso'!$H2:$H2386,ROW(LOOKUP(CONCATENATE($A126,"innerApproximation","0",$L$1,P$2),'RawData_Aussois - Results Ausso'!B2:B2386)))</f>
        <v>80</v>
      </c>
      <c r="R126" s="25">
        <f>INDEX('RawData_Aussois - Results Ausso'!$M2:$M2386,ROW(LOOKUP(CONCATENATE($A126,"innerApproximation","0",$R$1,R$2),'RawData_Aussois - Results Ausso'!B2:B2386)))</f>
        <v>0.257569</v>
      </c>
      <c r="S126" t="s" s="19">
        <f>INDEX('RawData_Aussois - Results Ausso'!$H2:$H2386,ROW(LOOKUP(CONCATENATE($A126,"innerApproximation","0",$R$1,R$2),'RawData_Aussois - Results Ausso'!B2:B2386)))</f>
        <v>80</v>
      </c>
      <c r="T126" s="25">
        <f>INDEX('RawData_Aussois - Results Ausso'!$M2:$M2386,ROW(LOOKUP(CONCATENATE($A126,"innerApproximation","0",$R$1,T$2),'RawData_Aussois - Results Ausso'!B2:B2386)))</f>
        <v>0.260942</v>
      </c>
      <c r="U126" t="s" s="19">
        <f>INDEX('RawData_Aussois - Results Ausso'!$H2:$H2386,ROW(LOOKUP(CONCATENATE($A126,"innerApproximation","0",$T$1,T$2),'RawData_Aussois - Results Ausso'!B2:B2386)))</f>
        <v>80</v>
      </c>
      <c r="V126" s="25">
        <f>INDEX('RawData_Aussois - Results Ausso'!$M2:$M2386,ROW(LOOKUP(CONCATENATE($A126,"innerApproximation","0",$R$1,V$2),'RawData_Aussois - Results Ausso'!B2:B2386)))</f>
        <v>0.261083</v>
      </c>
      <c r="W126" t="s" s="19">
        <f>INDEX('RawData_Aussois - Results Ausso'!$H2:$H2386,ROW(LOOKUP(CONCATENATE($A126,"innerApproximation","0",$V$1,V$2),'RawData_Aussois - Results Ausso'!B2:B2386)))</f>
        <v>80</v>
      </c>
      <c r="X126" s="25">
        <f>INDEX('RawData_Aussois - Results Ausso'!M2:M2386,ROW(LOOKUP(CONCATENATE($A126,X$1,"0--"),'RawData_Aussois - Results Ausso'!B2:B2386)))</f>
        <v>1801.59</v>
      </c>
      <c r="Y126" t="s" s="19">
        <f>INDEX('RawData_Aussois - Results Ausso'!H2:H2386,ROW(LOOKUP(CONCATENATE($A126,X$1,"0--"),'RawData_Aussois - Results Ausso'!B2:B2386)))</f>
        <v>63</v>
      </c>
      <c r="Z126" s="25">
        <f>1-(X126-D126)/D126</f>
        <v>-857.844887244959</v>
      </c>
      <c r="AA126" s="25">
        <f>INDEX('RawData_Aussois - Results Ausso'!M2:M2386,ROW(LOOKUP(CONCATENATE($A126,AA$1,"0--"),'RawData_Aussois - Results Ausso'!B2:B2386)))</f>
        <v>26.1891</v>
      </c>
      <c r="AB126" t="s" s="19">
        <f>INDEX('RawData_Aussois - Results Ausso'!H2:H2386,ROW(LOOKUP(CONCATENATE($A126,AA$1,"0--"),'RawData_Aussois - Results Ausso'!B2:B2386)))</f>
        <v>80</v>
      </c>
      <c r="AC126" s="25">
        <f>INDEX('RawData_Aussois - Results Ausso'!M2:M2386,ROW(LOOKUP(CONCATENATE($A126,AC$1,"0--"),'RawData_Aussois - Results Ausso'!B2:B2386)))</f>
        <v>1800.22</v>
      </c>
      <c r="AD126" t="s" s="19">
        <f>INDEX('RawData_Aussois - Results Ausso'!H2:H2386,ROW(LOOKUP(CONCATENATE($A126,AC$1,"0--"),'RawData_Aussois - Results Ausso'!B2:B2386)))</f>
        <v>63</v>
      </c>
      <c r="AE126" s="25">
        <v>1800</v>
      </c>
      <c r="AF126" t="s" s="68">
        <v>63</v>
      </c>
      <c r="AG126" t="s" s="69">
        <f>LOOKUP("NO_NASH_EQ_FOUND",E126:W126)</f>
        <v>80</v>
      </c>
      <c r="AH126" t="s" s="70">
        <f>CONCATENATE(INDEX(D$1:V$1,MATCH(AI126,D126:V126)),INDEX(D$2:V$2,MATCH(AI126,D126:V126)))</f>
        <v>3583</v>
      </c>
      <c r="AI126" s="71">
        <f>MIN(F126:V126,D126)</f>
        <v>0.257018</v>
      </c>
      <c r="AJ126" s="72">
        <f>AI126/MAX(F126:V126,D126)</f>
        <v>0.122666984846677</v>
      </c>
    </row>
    <row r="127" ht="20.05" customHeight="1">
      <c r="A127" s="64">
        <v>125</v>
      </c>
      <c r="B127" s="65">
        <f>INDEX('RawData_Aussois - Results Ausso'!D2:D2386,ROW(LOOKUP(CONCATENATE($A127,D$1,"1--"),'RawData_Aussois - Results Ausso'!B2:B2386)))</f>
        <v>5</v>
      </c>
      <c r="C127" t="s" s="19">
        <f>INDEX('RawData_Aussois - Results Ausso'!E2:E2386,ROW(LOOKUP(CONCATENATE($A127,D$1,"1--"),'RawData_Aussois - Results Ausso'!B2:B2386)))</f>
        <v>2269</v>
      </c>
      <c r="D127" s="25">
        <f>INDEX('RawData_Aussois - Results Ausso'!M2:M2386,ROW(LOOKUP(CONCATENATE($A127,D$1,"0--"),'RawData_Aussois - Results Ausso'!B2:B2386)))</f>
        <v>2.12025</v>
      </c>
      <c r="E127" t="s" s="19">
        <f>INDEX('RawData_Aussois - Results Ausso'!H2:H2386,ROW(LOOKUP(CONCATENATE($A127,D$1,"0--"),'RawData_Aussois - Results Ausso'!B2:B2386)))</f>
        <v>80</v>
      </c>
      <c r="F127" s="25">
        <f>INDEX('RawData_Aussois - Results Ausso'!M2:M2386,ROW(LOOKUP(CONCATENATE($A127,"innerApproximation","0",F$1,F$2),'RawData_Aussois - Results Ausso'!B2:B2386)))</f>
        <v>0.502097</v>
      </c>
      <c r="G127" t="s" s="19">
        <f>INDEX('RawData_Aussois - Results Ausso'!$H2:$H2386,ROW(LOOKUP(CONCATENATE($A127,"innerApproximation","0",$F$1,F$2),'RawData_Aussois - Results Ausso'!B2:B2386)))</f>
        <v>80</v>
      </c>
      <c r="H127" s="66">
        <f>INDEX('RawData_Aussois - Results Ausso'!$M2:$M2386,ROW(LOOKUP(CONCATENATE($A127,"innerApproximation","0",$F$1,H$2),'RawData_Aussois - Results Ausso'!B2:B2386)))</f>
        <v>0.5075</v>
      </c>
      <c r="I127" t="s" s="67">
        <f>INDEX('RawData_Aussois - Results Ausso'!$H2:$H2386,ROW(LOOKUP(CONCATENATE($A127,"innerApproximation","0",$F$1,H$2),'RawData_Aussois - Results Ausso'!B2:B2386)))</f>
        <v>80</v>
      </c>
      <c r="J127" s="25">
        <f>INDEX('RawData_Aussois - Results Ausso'!$M2:$M2386,ROW(LOOKUP(CONCATENATE($A127,"innerApproximation","0",$F$1,J$2),'RawData_Aussois - Results Ausso'!B2:B2386)))</f>
        <v>0.502289</v>
      </c>
      <c r="K127" t="s" s="19">
        <f>INDEX('RawData_Aussois - Results Ausso'!$H2:$H2386,ROW(LOOKUP(CONCATENATE($A127,"innerApproximation","0",$F$1,J$2),'RawData_Aussois - Results Ausso'!B2:B2386)))</f>
        <v>80</v>
      </c>
      <c r="L127" s="25">
        <f>INDEX('RawData_Aussois - Results Ausso'!$M2:$M2386,ROW(LOOKUP(CONCATENATE($A127,"innerApproximation","0",$L$1,L$2),'RawData_Aussois - Results Ausso'!B2:B2386)))</f>
        <v>0.494693</v>
      </c>
      <c r="M127" t="s" s="19">
        <f>INDEX('RawData_Aussois - Results Ausso'!$H2:$H2386,ROW(LOOKUP(CONCATENATE($A127,"innerApproximation","0",$L$1,L$2),'RawData_Aussois - Results Ausso'!B2:B2386)))</f>
        <v>80</v>
      </c>
      <c r="N127" s="25">
        <f>INDEX('RawData_Aussois - Results Ausso'!$M2:$M2386,ROW(LOOKUP(CONCATENATE($A127,"innerApproximation","0",$L$1,N$2),'RawData_Aussois - Results Ausso'!B2:B2386)))</f>
        <v>0.500169</v>
      </c>
      <c r="O127" t="s" s="19">
        <f>INDEX('RawData_Aussois - Results Ausso'!$H2:$H2386,ROW(LOOKUP(CONCATENATE($A127,"innerApproximation","0",$L$1,N$2),'RawData_Aussois - Results Ausso'!B2:B2386)))</f>
        <v>80</v>
      </c>
      <c r="P127" s="25">
        <f>INDEX('RawData_Aussois - Results Ausso'!$M2:$M2386,ROW(LOOKUP(CONCATENATE($A127,"innerApproximation","0",$L$1,P$2),'RawData_Aussois - Results Ausso'!B2:B2386)))</f>
        <v>0.504017</v>
      </c>
      <c r="Q127" t="s" s="19">
        <f>INDEX('RawData_Aussois - Results Ausso'!$H2:$H2386,ROW(LOOKUP(CONCATENATE($A127,"innerApproximation","0",$L$1,P$2),'RawData_Aussois - Results Ausso'!B2:B2386)))</f>
        <v>80</v>
      </c>
      <c r="R127" s="25">
        <f>INDEX('RawData_Aussois - Results Ausso'!$M2:$M2386,ROW(LOOKUP(CONCATENATE($A127,"innerApproximation","0",$R$1,R$2),'RawData_Aussois - Results Ausso'!B2:B2386)))</f>
        <v>0.504726</v>
      </c>
      <c r="S127" t="s" s="19">
        <f>INDEX('RawData_Aussois - Results Ausso'!$H2:$H2386,ROW(LOOKUP(CONCATENATE($A127,"innerApproximation","0",$R$1,R$2),'RawData_Aussois - Results Ausso'!B2:B2386)))</f>
        <v>80</v>
      </c>
      <c r="T127" s="25">
        <f>INDEX('RawData_Aussois - Results Ausso'!$M2:$M2386,ROW(LOOKUP(CONCATENATE($A127,"innerApproximation","0",$R$1,T$2),'RawData_Aussois - Results Ausso'!B2:B2386)))</f>
        <v>0.508249</v>
      </c>
      <c r="U127" t="s" s="19">
        <f>INDEX('RawData_Aussois - Results Ausso'!$H2:$H2386,ROW(LOOKUP(CONCATENATE($A127,"innerApproximation","0",$T$1,T$2),'RawData_Aussois - Results Ausso'!B2:B2386)))</f>
        <v>80</v>
      </c>
      <c r="V127" s="25">
        <f>INDEX('RawData_Aussois - Results Ausso'!$M2:$M2386,ROW(LOOKUP(CONCATENATE($A127,"innerApproximation","0",$R$1,V$2),'RawData_Aussois - Results Ausso'!B2:B2386)))</f>
        <v>0.506095</v>
      </c>
      <c r="W127" t="s" s="19">
        <f>INDEX('RawData_Aussois - Results Ausso'!$H2:$H2386,ROW(LOOKUP(CONCATENATE($A127,"innerApproximation","0",$V$1,V$2),'RawData_Aussois - Results Ausso'!B2:B2386)))</f>
        <v>80</v>
      </c>
      <c r="X127" s="25">
        <f>INDEX('RawData_Aussois - Results Ausso'!M2:M2386,ROW(LOOKUP(CONCATENATE($A127,X$1,"0--"),'RawData_Aussois - Results Ausso'!B2:B2386)))</f>
        <v>1802.18</v>
      </c>
      <c r="Y127" t="s" s="19">
        <f>INDEX('RawData_Aussois - Results Ausso'!H2:H2386,ROW(LOOKUP(CONCATENATE($A127,X$1,"0--"),'RawData_Aussois - Results Ausso'!B2:B2386)))</f>
        <v>63</v>
      </c>
      <c r="Z127" s="25">
        <f>1-(X127-D127)/D127</f>
        <v>-847.984671618913</v>
      </c>
      <c r="AA127" s="25">
        <f>INDEX('RawData_Aussois - Results Ausso'!M2:M2386,ROW(LOOKUP(CONCATENATE($A127,AA$1,"0--"),'RawData_Aussois - Results Ausso'!B2:B2386)))</f>
        <v>1800.55</v>
      </c>
      <c r="AB127" t="s" s="19">
        <f>INDEX('RawData_Aussois - Results Ausso'!H2:H2386,ROW(LOOKUP(CONCATENATE($A127,AA$1,"0--"),'RawData_Aussois - Results Ausso'!B2:B2386)))</f>
        <v>63</v>
      </c>
      <c r="AC127" s="25">
        <f>INDEX('RawData_Aussois - Results Ausso'!M2:M2386,ROW(LOOKUP(CONCATENATE($A127,AC$1,"0--"),'RawData_Aussois - Results Ausso'!B2:B2386)))</f>
        <v>1800.28</v>
      </c>
      <c r="AD127" t="s" s="19">
        <f>INDEX('RawData_Aussois - Results Ausso'!H2:H2386,ROW(LOOKUP(CONCATENATE($A127,AC$1,"0--"),'RawData_Aussois - Results Ausso'!B2:B2386)))</f>
        <v>63</v>
      </c>
      <c r="AE127" s="25">
        <v>1800</v>
      </c>
      <c r="AF127" t="s" s="68">
        <v>63</v>
      </c>
      <c r="AG127" t="s" s="69">
        <f>LOOKUP("NO_NASH_EQ_FOUND",E127:W127)</f>
        <v>80</v>
      </c>
      <c r="AH127" t="s" s="70">
        <f>CONCATENATE(INDEX(D$1:V$1,MATCH(AI127,D127:V127)),INDEX(D$2:V$2,MATCH(AI127,D127:V127)))</f>
        <v>3577</v>
      </c>
      <c r="AI127" s="71">
        <f>MIN(F127:V127,D127)</f>
        <v>0.494693</v>
      </c>
      <c r="AJ127" s="72">
        <f>AI127/MAX(F127:V127,D127)</f>
        <v>0.233318240773494</v>
      </c>
    </row>
    <row r="128" ht="20.05" customHeight="1">
      <c r="A128" s="64">
        <v>126</v>
      </c>
      <c r="B128" s="65">
        <f>INDEX('RawData_Aussois - Results Ausso'!D2:D2386,ROW(LOOKUP(CONCATENATE($A128,D$1,"1--"),'RawData_Aussois - Results Ausso'!B2:B2386)))</f>
        <v>5</v>
      </c>
      <c r="C128" t="s" s="19">
        <f>INDEX('RawData_Aussois - Results Ausso'!E2:E2386,ROW(LOOKUP(CONCATENATE($A128,D$1,"1--"),'RawData_Aussois - Results Ausso'!B2:B2386)))</f>
        <v>2036</v>
      </c>
      <c r="D128" s="25">
        <f>INDEX('RawData_Aussois - Results Ausso'!M2:M2386,ROW(LOOKUP(CONCATENATE($A128,D$1,"0--"),'RawData_Aussois - Results Ausso'!B2:B2386)))</f>
        <v>0.9455480000000001</v>
      </c>
      <c r="E128" t="s" s="19">
        <f>INDEX('RawData_Aussois - Results Ausso'!H2:H2386,ROW(LOOKUP(CONCATENATE($A128,D$1,"0--"),'RawData_Aussois - Results Ausso'!B2:B2386)))</f>
        <v>80</v>
      </c>
      <c r="F128" s="25">
        <f>INDEX('RawData_Aussois - Results Ausso'!M2:M2386,ROW(LOOKUP(CONCATENATE($A128,"innerApproximation","0",F$1,F$2),'RawData_Aussois - Results Ausso'!B2:B2386)))</f>
        <v>0.474462</v>
      </c>
      <c r="G128" t="s" s="19">
        <f>INDEX('RawData_Aussois - Results Ausso'!$H2:$H2386,ROW(LOOKUP(CONCATENATE($A128,"innerApproximation","0",$F$1,F$2),'RawData_Aussois - Results Ausso'!B2:B2386)))</f>
        <v>80</v>
      </c>
      <c r="H128" s="66">
        <f>INDEX('RawData_Aussois - Results Ausso'!$M2:$M2386,ROW(LOOKUP(CONCATENATE($A128,"innerApproximation","0",$F$1,H$2),'RawData_Aussois - Results Ausso'!B2:B2386)))</f>
        <v>0.473693</v>
      </c>
      <c r="I128" t="s" s="67">
        <f>INDEX('RawData_Aussois - Results Ausso'!$H2:$H2386,ROW(LOOKUP(CONCATENATE($A128,"innerApproximation","0",$F$1,H$2),'RawData_Aussois - Results Ausso'!B2:B2386)))</f>
        <v>80</v>
      </c>
      <c r="J128" s="25">
        <f>INDEX('RawData_Aussois - Results Ausso'!$M2:$M2386,ROW(LOOKUP(CONCATENATE($A128,"innerApproximation","0",$F$1,J$2),'RawData_Aussois - Results Ausso'!B2:B2386)))</f>
        <v>0.474022</v>
      </c>
      <c r="K128" t="s" s="19">
        <f>INDEX('RawData_Aussois - Results Ausso'!$H2:$H2386,ROW(LOOKUP(CONCATENATE($A128,"innerApproximation","0",$F$1,J$2),'RawData_Aussois - Results Ausso'!B2:B2386)))</f>
        <v>80</v>
      </c>
      <c r="L128" s="25">
        <f>INDEX('RawData_Aussois - Results Ausso'!$M2:$M2386,ROW(LOOKUP(CONCATENATE($A128,"innerApproximation","0",$L$1,L$2),'RawData_Aussois - Results Ausso'!B2:B2386)))</f>
        <v>0.467552</v>
      </c>
      <c r="M128" t="s" s="19">
        <f>INDEX('RawData_Aussois - Results Ausso'!$H2:$H2386,ROW(LOOKUP(CONCATENATE($A128,"innerApproximation","0",$L$1,L$2),'RawData_Aussois - Results Ausso'!B2:B2386)))</f>
        <v>80</v>
      </c>
      <c r="N128" s="25">
        <f>INDEX('RawData_Aussois - Results Ausso'!$M2:$M2386,ROW(LOOKUP(CONCATENATE($A128,"innerApproximation","0",$L$1,N$2),'RawData_Aussois - Results Ausso'!B2:B2386)))</f>
        <v>0.474121</v>
      </c>
      <c r="O128" t="s" s="19">
        <f>INDEX('RawData_Aussois - Results Ausso'!$H2:$H2386,ROW(LOOKUP(CONCATENATE($A128,"innerApproximation","0",$L$1,N$2),'RawData_Aussois - Results Ausso'!B2:B2386)))</f>
        <v>80</v>
      </c>
      <c r="P128" s="25">
        <f>INDEX('RawData_Aussois - Results Ausso'!$M2:$M2386,ROW(LOOKUP(CONCATENATE($A128,"innerApproximation","0",$L$1,P$2),'RawData_Aussois - Results Ausso'!B2:B2386)))</f>
        <v>0.47393</v>
      </c>
      <c r="Q128" t="s" s="19">
        <f>INDEX('RawData_Aussois - Results Ausso'!$H2:$H2386,ROW(LOOKUP(CONCATENATE($A128,"innerApproximation","0",$L$1,P$2),'RawData_Aussois - Results Ausso'!B2:B2386)))</f>
        <v>80</v>
      </c>
      <c r="R128" s="25">
        <f>INDEX('RawData_Aussois - Results Ausso'!$M2:$M2386,ROW(LOOKUP(CONCATENATE($A128,"innerApproximation","0",$R$1,R$2),'RawData_Aussois - Results Ausso'!B2:B2386)))</f>
        <v>0.473627</v>
      </c>
      <c r="S128" t="s" s="19">
        <f>INDEX('RawData_Aussois - Results Ausso'!$H2:$H2386,ROW(LOOKUP(CONCATENATE($A128,"innerApproximation","0",$R$1,R$2),'RawData_Aussois - Results Ausso'!B2:B2386)))</f>
        <v>80</v>
      </c>
      <c r="T128" s="25">
        <f>INDEX('RawData_Aussois - Results Ausso'!$M2:$M2386,ROW(LOOKUP(CONCATENATE($A128,"innerApproximation","0",$R$1,T$2),'RawData_Aussois - Results Ausso'!B2:B2386)))</f>
        <v>0.476191</v>
      </c>
      <c r="U128" t="s" s="19">
        <f>INDEX('RawData_Aussois - Results Ausso'!$H2:$H2386,ROW(LOOKUP(CONCATENATE($A128,"innerApproximation","0",$T$1,T$2),'RawData_Aussois - Results Ausso'!B2:B2386)))</f>
        <v>80</v>
      </c>
      <c r="V128" s="25">
        <f>INDEX('RawData_Aussois - Results Ausso'!$M2:$M2386,ROW(LOOKUP(CONCATENATE($A128,"innerApproximation","0",$R$1,V$2),'RawData_Aussois - Results Ausso'!B2:B2386)))</f>
        <v>0.476439</v>
      </c>
      <c r="W128" t="s" s="19">
        <f>INDEX('RawData_Aussois - Results Ausso'!$H2:$H2386,ROW(LOOKUP(CONCATENATE($A128,"innerApproximation","0",$V$1,V$2),'RawData_Aussois - Results Ausso'!B2:B2386)))</f>
        <v>80</v>
      </c>
      <c r="X128" s="25">
        <f>INDEX('RawData_Aussois - Results Ausso'!M2:M2386,ROW(LOOKUP(CONCATENATE($A128,X$1,"0--"),'RawData_Aussois - Results Ausso'!B2:B2386)))</f>
        <v>1802.45</v>
      </c>
      <c r="Y128" t="s" s="19">
        <f>INDEX('RawData_Aussois - Results Ausso'!H2:H2386,ROW(LOOKUP(CONCATENATE($A128,X$1,"0--"),'RawData_Aussois - Results Ausso'!B2:B2386)))</f>
        <v>63</v>
      </c>
      <c r="Z128" s="25">
        <f>1-(X128-D128)/D128</f>
        <v>-1904.2490746107</v>
      </c>
      <c r="AA128" s="25">
        <f>INDEX('RawData_Aussois - Results Ausso'!M2:M2386,ROW(LOOKUP(CONCATENATE($A128,AA$1,"0--"),'RawData_Aussois - Results Ausso'!B2:B2386)))</f>
        <v>1800.39</v>
      </c>
      <c r="AB128" t="s" s="19">
        <f>INDEX('RawData_Aussois - Results Ausso'!H2:H2386,ROW(LOOKUP(CONCATENATE($A128,AA$1,"0--"),'RawData_Aussois - Results Ausso'!B2:B2386)))</f>
        <v>63</v>
      </c>
      <c r="AC128" s="25">
        <f>INDEX('RawData_Aussois - Results Ausso'!M2:M2386,ROW(LOOKUP(CONCATENATE($A128,AC$1,"0--"),'RawData_Aussois - Results Ausso'!B2:B2386)))</f>
        <v>1800.32</v>
      </c>
      <c r="AD128" t="s" s="19">
        <f>INDEX('RawData_Aussois - Results Ausso'!H2:H2386,ROW(LOOKUP(CONCATENATE($A128,AC$1,"0--"),'RawData_Aussois - Results Ausso'!B2:B2386)))</f>
        <v>63</v>
      </c>
      <c r="AE128" s="25">
        <v>1800</v>
      </c>
      <c r="AF128" t="s" s="68">
        <v>63</v>
      </c>
      <c r="AG128" t="s" s="69">
        <f>LOOKUP("NO_NASH_EQ_FOUND",E128:W128)</f>
        <v>80</v>
      </c>
      <c r="AH128" t="s" s="70">
        <f>CONCATENATE(INDEX(D$1:V$1,MATCH(AI128,D128:V128)),INDEX(D$2:V$2,MATCH(AI128,D128:V128)))</f>
        <v>3577</v>
      </c>
      <c r="AI128" s="71">
        <f>MIN(F128:V128,D128)</f>
        <v>0.467552</v>
      </c>
      <c r="AJ128" s="72">
        <f>AI128/MAX(F128:V128,D128)</f>
        <v>0.494477276669191</v>
      </c>
    </row>
    <row r="129" ht="20.05" customHeight="1">
      <c r="A129" s="64">
        <v>127</v>
      </c>
      <c r="B129" s="65">
        <f>INDEX('RawData_Aussois - Results Ausso'!D2:D2386,ROW(LOOKUP(CONCATENATE($A129,D$1,"1--"),'RawData_Aussois - Results Ausso'!B2:B2386)))</f>
        <v>5</v>
      </c>
      <c r="C129" t="s" s="19">
        <f>INDEX('RawData_Aussois - Results Ausso'!E2:E2386,ROW(LOOKUP(CONCATENATE($A129,D$1,"1--"),'RawData_Aussois - Results Ausso'!B2:B2386)))</f>
        <v>2306</v>
      </c>
      <c r="D129" s="25">
        <f>INDEX('RawData_Aussois - Results Ausso'!M2:M2386,ROW(LOOKUP(CONCATENATE($A129,D$1,"0--"),'RawData_Aussois - Results Ausso'!B2:B2386)))</f>
        <v>0.30133</v>
      </c>
      <c r="E129" t="s" s="19">
        <f>INDEX('RawData_Aussois - Results Ausso'!H2:H2386,ROW(LOOKUP(CONCATENATE($A129,D$1,"0--"),'RawData_Aussois - Results Ausso'!B2:B2386)))</f>
        <v>80</v>
      </c>
      <c r="F129" s="25">
        <f>INDEX('RawData_Aussois - Results Ausso'!M2:M2386,ROW(LOOKUP(CONCATENATE($A129,"innerApproximation","0",F$1,F$2),'RawData_Aussois - Results Ausso'!B2:B2386)))</f>
        <v>0.516087</v>
      </c>
      <c r="G129" t="s" s="19">
        <f>INDEX('RawData_Aussois - Results Ausso'!$H2:$H2386,ROW(LOOKUP(CONCATENATE($A129,"innerApproximation","0",$F$1,F$2),'RawData_Aussois - Results Ausso'!B2:B2386)))</f>
        <v>80</v>
      </c>
      <c r="H129" s="66">
        <f>INDEX('RawData_Aussois - Results Ausso'!$M2:$M2386,ROW(LOOKUP(CONCATENATE($A129,"innerApproximation","0",$F$1,H$2),'RawData_Aussois - Results Ausso'!B2:B2386)))</f>
        <v>0.334339</v>
      </c>
      <c r="I129" t="s" s="67">
        <f>INDEX('RawData_Aussois - Results Ausso'!$H2:$H2386,ROW(LOOKUP(CONCATENATE($A129,"innerApproximation","0",$F$1,H$2),'RawData_Aussois - Results Ausso'!B2:B2386)))</f>
        <v>80</v>
      </c>
      <c r="J129" s="25">
        <f>INDEX('RawData_Aussois - Results Ausso'!$M2:$M2386,ROW(LOOKUP(CONCATENATE($A129,"innerApproximation","0",$F$1,J$2),'RawData_Aussois - Results Ausso'!B2:B2386)))</f>
        <v>0.334648</v>
      </c>
      <c r="K129" t="s" s="19">
        <f>INDEX('RawData_Aussois - Results Ausso'!$H2:$H2386,ROW(LOOKUP(CONCATENATE($A129,"innerApproximation","0",$F$1,J$2),'RawData_Aussois - Results Ausso'!B2:B2386)))</f>
        <v>80</v>
      </c>
      <c r="L129" s="25">
        <f>INDEX('RawData_Aussois - Results Ausso'!$M2:$M2386,ROW(LOOKUP(CONCATENATE($A129,"innerApproximation","0",$L$1,L$2),'RawData_Aussois - Results Ausso'!B2:B2386)))</f>
        <v>0.217837</v>
      </c>
      <c r="M129" t="s" s="19">
        <f>INDEX('RawData_Aussois - Results Ausso'!$H2:$H2386,ROW(LOOKUP(CONCATENATE($A129,"innerApproximation","0",$L$1,L$2),'RawData_Aussois - Results Ausso'!B2:B2386)))</f>
        <v>80</v>
      </c>
      <c r="N129" s="25">
        <f>INDEX('RawData_Aussois - Results Ausso'!$M2:$M2386,ROW(LOOKUP(CONCATENATE($A129,"innerApproximation","0",$L$1,N$2),'RawData_Aussois - Results Ausso'!B2:B2386)))</f>
        <v>0.298292</v>
      </c>
      <c r="O129" t="s" s="19">
        <f>INDEX('RawData_Aussois - Results Ausso'!$H2:$H2386,ROW(LOOKUP(CONCATENATE($A129,"innerApproximation","0",$L$1,N$2),'RawData_Aussois - Results Ausso'!B2:B2386)))</f>
        <v>80</v>
      </c>
      <c r="P129" s="25">
        <f>INDEX('RawData_Aussois - Results Ausso'!$M2:$M2386,ROW(LOOKUP(CONCATENATE($A129,"innerApproximation","0",$L$1,P$2),'RawData_Aussois - Results Ausso'!B2:B2386)))</f>
        <v>0.296958</v>
      </c>
      <c r="Q129" t="s" s="19">
        <f>INDEX('RawData_Aussois - Results Ausso'!$H2:$H2386,ROW(LOOKUP(CONCATENATE($A129,"innerApproximation","0",$L$1,P$2),'RawData_Aussois - Results Ausso'!B2:B2386)))</f>
        <v>80</v>
      </c>
      <c r="R129" s="25">
        <f>INDEX('RawData_Aussois - Results Ausso'!$M2:$M2386,ROW(LOOKUP(CONCATENATE($A129,"innerApproximation","0",$R$1,R$2),'RawData_Aussois - Results Ausso'!B2:B2386)))</f>
        <v>0.511398</v>
      </c>
      <c r="S129" t="s" s="19">
        <f>INDEX('RawData_Aussois - Results Ausso'!$H2:$H2386,ROW(LOOKUP(CONCATENATE($A129,"innerApproximation","0",$R$1,R$2),'RawData_Aussois - Results Ausso'!B2:B2386)))</f>
        <v>80</v>
      </c>
      <c r="T129" s="25">
        <f>INDEX('RawData_Aussois - Results Ausso'!$M2:$M2386,ROW(LOOKUP(CONCATENATE($A129,"innerApproximation","0",$R$1,T$2),'RawData_Aussois - Results Ausso'!B2:B2386)))</f>
        <v>0.292055</v>
      </c>
      <c r="U129" t="s" s="19">
        <f>INDEX('RawData_Aussois - Results Ausso'!$H2:$H2386,ROW(LOOKUP(CONCATENATE($A129,"innerApproximation","0",$T$1,T$2),'RawData_Aussois - Results Ausso'!B2:B2386)))</f>
        <v>80</v>
      </c>
      <c r="V129" s="25">
        <f>INDEX('RawData_Aussois - Results Ausso'!$M2:$M2386,ROW(LOOKUP(CONCATENATE($A129,"innerApproximation","0",$R$1,V$2),'RawData_Aussois - Results Ausso'!B2:B2386)))</f>
        <v>0.330652</v>
      </c>
      <c r="W129" t="s" s="19">
        <f>INDEX('RawData_Aussois - Results Ausso'!$H2:$H2386,ROW(LOOKUP(CONCATENATE($A129,"innerApproximation","0",$V$1,V$2),'RawData_Aussois - Results Ausso'!B2:B2386)))</f>
        <v>80</v>
      </c>
      <c r="X129" s="25">
        <f>INDEX('RawData_Aussois - Results Ausso'!M2:M2386,ROW(LOOKUP(CONCATENATE($A129,X$1,"0--"),'RawData_Aussois - Results Ausso'!B2:B2386)))</f>
        <v>5.00785</v>
      </c>
      <c r="Y129" t="s" s="19">
        <f>INDEX('RawData_Aussois - Results Ausso'!H2:H2386,ROW(LOOKUP(CONCATENATE($A129,X$1,"0--"),'RawData_Aussois - Results Ausso'!B2:B2386)))</f>
        <v>80</v>
      </c>
      <c r="Z129" s="25">
        <f>1-(X129-D129)/D129</f>
        <v>-14.6191550791491</v>
      </c>
      <c r="AA129" s="25">
        <f>INDEX('RawData_Aussois - Results Ausso'!M2:M2386,ROW(LOOKUP(CONCATENATE($A129,AA$1,"0--"),'RawData_Aussois - Results Ausso'!B2:B2386)))</f>
        <v>2.81371</v>
      </c>
      <c r="AB129" t="s" s="19">
        <f>INDEX('RawData_Aussois - Results Ausso'!H2:H2386,ROW(LOOKUP(CONCATENATE($A129,AA$1,"0--"),'RawData_Aussois - Results Ausso'!B2:B2386)))</f>
        <v>80</v>
      </c>
      <c r="AC129" s="25">
        <f>INDEX('RawData_Aussois - Results Ausso'!M2:M2386,ROW(LOOKUP(CONCATENATE($A129,AC$1,"0--"),'RawData_Aussois - Results Ausso'!B2:B2386)))</f>
        <v>1.93813</v>
      </c>
      <c r="AD129" t="s" s="19">
        <f>INDEX('RawData_Aussois - Results Ausso'!H2:H2386,ROW(LOOKUP(CONCATENATE($A129,AC$1,"0--"),'RawData_Aussois - Results Ausso'!B2:B2386)))</f>
        <v>80</v>
      </c>
      <c r="AE129" s="25">
        <v>45.2080936431885</v>
      </c>
      <c r="AF129" t="s" s="68">
        <v>80</v>
      </c>
      <c r="AG129" t="s" s="69">
        <f>LOOKUP("NO_NASH_EQ_FOUND",E129:W129)</f>
        <v>80</v>
      </c>
      <c r="AH129" t="s" s="70">
        <f>CONCATENATE(INDEX(D$1:V$1,MATCH(AI129,D129:V129)),INDEX(D$2:V$2,MATCH(AI129,D129:V129)))</f>
        <v>3577</v>
      </c>
      <c r="AI129" s="71">
        <f>MIN(F129:V129,D129)</f>
        <v>0.217837</v>
      </c>
      <c r="AJ129" s="72">
        <f>AI129/MAX(F129:V129,D129)</f>
        <v>0.422093561744435</v>
      </c>
    </row>
    <row r="130" ht="20.05" customHeight="1">
      <c r="A130" s="64">
        <v>128</v>
      </c>
      <c r="B130" s="65">
        <f>INDEX('RawData_Aussois - Results Ausso'!D2:D2386,ROW(LOOKUP(CONCATENATE($A130,D$1,"1--"),'RawData_Aussois - Results Ausso'!B2:B2386)))</f>
        <v>5</v>
      </c>
      <c r="C130" t="s" s="19">
        <f>INDEX('RawData_Aussois - Results Ausso'!E2:E2386,ROW(LOOKUP(CONCATENATE($A130,D$1,"1--"),'RawData_Aussois - Results Ausso'!B2:B2386)))</f>
        <v>2325</v>
      </c>
      <c r="D130" s="25">
        <f>INDEX('RawData_Aussois - Results Ausso'!M2:M2386,ROW(LOOKUP(CONCATENATE($A130,D$1,"0--"),'RawData_Aussois - Results Ausso'!B2:B2386)))</f>
        <v>1800.24</v>
      </c>
      <c r="E130" t="s" s="19">
        <f>INDEX('RawData_Aussois - Results Ausso'!H2:H2386,ROW(LOOKUP(CONCATENATE($A130,D$1,"0--"),'RawData_Aussois - Results Ausso'!B2:B2386)))</f>
        <v>63</v>
      </c>
      <c r="F130" s="25">
        <f>INDEX('RawData_Aussois - Results Ausso'!M2:M2386,ROW(LOOKUP(CONCATENATE($A130,"innerApproximation","0",F$1,F$2),'RawData_Aussois - Results Ausso'!B2:B2386)))</f>
        <v>0.475875</v>
      </c>
      <c r="G130" t="s" s="19">
        <f>INDEX('RawData_Aussois - Results Ausso'!$H2:$H2386,ROW(LOOKUP(CONCATENATE($A130,"innerApproximation","0",$F$1,F$2),'RawData_Aussois - Results Ausso'!B2:B2386)))</f>
        <v>80</v>
      </c>
      <c r="H130" s="66">
        <f>INDEX('RawData_Aussois - Results Ausso'!$M2:$M2386,ROW(LOOKUP(CONCATENATE($A130,"innerApproximation","0",$F$1,H$2),'RawData_Aussois - Results Ausso'!B2:B2386)))</f>
        <v>0.47537</v>
      </c>
      <c r="I130" t="s" s="67">
        <f>INDEX('RawData_Aussois - Results Ausso'!$H2:$H2386,ROW(LOOKUP(CONCATENATE($A130,"innerApproximation","0",$F$1,H$2),'RawData_Aussois - Results Ausso'!B2:B2386)))</f>
        <v>80</v>
      </c>
      <c r="J130" s="25">
        <f>INDEX('RawData_Aussois - Results Ausso'!$M2:$M2386,ROW(LOOKUP(CONCATENATE($A130,"innerApproximation","0",$F$1,J$2),'RawData_Aussois - Results Ausso'!B2:B2386)))</f>
        <v>0.481074</v>
      </c>
      <c r="K130" t="s" s="19">
        <f>INDEX('RawData_Aussois - Results Ausso'!$H2:$H2386,ROW(LOOKUP(CONCATENATE($A130,"innerApproximation","0",$F$1,J$2),'RawData_Aussois - Results Ausso'!B2:B2386)))</f>
        <v>80</v>
      </c>
      <c r="L130" s="25">
        <f>INDEX('RawData_Aussois - Results Ausso'!$M2:$M2386,ROW(LOOKUP(CONCATENATE($A130,"innerApproximation","0",$L$1,L$2),'RawData_Aussois - Results Ausso'!B2:B2386)))</f>
        <v>0.4817</v>
      </c>
      <c r="M130" t="s" s="19">
        <f>INDEX('RawData_Aussois - Results Ausso'!$H2:$H2386,ROW(LOOKUP(CONCATENATE($A130,"innerApproximation","0",$L$1,L$2),'RawData_Aussois - Results Ausso'!B2:B2386)))</f>
        <v>80</v>
      </c>
      <c r="N130" s="25">
        <f>INDEX('RawData_Aussois - Results Ausso'!$M2:$M2386,ROW(LOOKUP(CONCATENATE($A130,"innerApproximation","0",$L$1,N$2),'RawData_Aussois - Results Ausso'!B2:B2386)))</f>
        <v>0.482237</v>
      </c>
      <c r="O130" t="s" s="19">
        <f>INDEX('RawData_Aussois - Results Ausso'!$H2:$H2386,ROW(LOOKUP(CONCATENATE($A130,"innerApproximation","0",$L$1,N$2),'RawData_Aussois - Results Ausso'!B2:B2386)))</f>
        <v>80</v>
      </c>
      <c r="P130" s="25">
        <f>INDEX('RawData_Aussois - Results Ausso'!$M2:$M2386,ROW(LOOKUP(CONCATENATE($A130,"innerApproximation","0",$L$1,P$2),'RawData_Aussois - Results Ausso'!B2:B2386)))</f>
        <v>0.481517</v>
      </c>
      <c r="Q130" t="s" s="19">
        <f>INDEX('RawData_Aussois - Results Ausso'!$H2:$H2386,ROW(LOOKUP(CONCATENATE($A130,"innerApproximation","0",$L$1,P$2),'RawData_Aussois - Results Ausso'!B2:B2386)))</f>
        <v>80</v>
      </c>
      <c r="R130" s="25">
        <f>INDEX('RawData_Aussois - Results Ausso'!$M2:$M2386,ROW(LOOKUP(CONCATENATE($A130,"innerApproximation","0",$R$1,R$2),'RawData_Aussois - Results Ausso'!B2:B2386)))</f>
        <v>0.480414</v>
      </c>
      <c r="S130" t="s" s="19">
        <f>INDEX('RawData_Aussois - Results Ausso'!$H2:$H2386,ROW(LOOKUP(CONCATENATE($A130,"innerApproximation","0",$R$1,R$2),'RawData_Aussois - Results Ausso'!B2:B2386)))</f>
        <v>80</v>
      </c>
      <c r="T130" s="25">
        <f>INDEX('RawData_Aussois - Results Ausso'!$M2:$M2386,ROW(LOOKUP(CONCATENATE($A130,"innerApproximation","0",$R$1,T$2),'RawData_Aussois - Results Ausso'!B2:B2386)))</f>
        <v>0.482585</v>
      </c>
      <c r="U130" t="s" s="19">
        <f>INDEX('RawData_Aussois - Results Ausso'!$H2:$H2386,ROW(LOOKUP(CONCATENATE($A130,"innerApproximation","0",$T$1,T$2),'RawData_Aussois - Results Ausso'!B2:B2386)))</f>
        <v>80</v>
      </c>
      <c r="V130" s="25">
        <f>INDEX('RawData_Aussois - Results Ausso'!$M2:$M2386,ROW(LOOKUP(CONCATENATE($A130,"innerApproximation","0",$R$1,V$2),'RawData_Aussois - Results Ausso'!B2:B2386)))</f>
        <v>0.480923</v>
      </c>
      <c r="W130" t="s" s="19">
        <f>INDEX('RawData_Aussois - Results Ausso'!$H2:$H2386,ROW(LOOKUP(CONCATENATE($A130,"innerApproximation","0",$V$1,V$2),'RawData_Aussois - Results Ausso'!B2:B2386)))</f>
        <v>80</v>
      </c>
      <c r="X130" s="25">
        <f>INDEX('RawData_Aussois - Results Ausso'!M2:M2386,ROW(LOOKUP(CONCATENATE($A130,X$1,"0--"),'RawData_Aussois - Results Ausso'!B2:B2386)))</f>
        <v>1801.2</v>
      </c>
      <c r="Y130" t="s" s="19">
        <f>INDEX('RawData_Aussois - Results Ausso'!H2:H2386,ROW(LOOKUP(CONCATENATE($A130,X$1,"0--"),'RawData_Aussois - Results Ausso'!B2:B2386)))</f>
        <v>63</v>
      </c>
      <c r="Z130" s="25">
        <f>1-(X130-D130)/D130</f>
        <v>0.999466737768298</v>
      </c>
      <c r="AA130" s="25">
        <f>INDEX('RawData_Aussois - Results Ausso'!M2:M2386,ROW(LOOKUP(CONCATENATE($A130,AA$1,"0--"),'RawData_Aussois - Results Ausso'!B2:B2386)))</f>
        <v>11.5394</v>
      </c>
      <c r="AB130" t="s" s="19">
        <f>INDEX('RawData_Aussois - Results Ausso'!H2:H2386,ROW(LOOKUP(CONCATENATE($A130,AA$1,"0--"),'RawData_Aussois - Results Ausso'!B2:B2386)))</f>
        <v>80</v>
      </c>
      <c r="AC130" s="25">
        <f>INDEX('RawData_Aussois - Results Ausso'!M2:M2386,ROW(LOOKUP(CONCATENATE($A130,AC$1,"0--"),'RawData_Aussois - Results Ausso'!B2:B2386)))</f>
        <v>1800.17</v>
      </c>
      <c r="AD130" t="s" s="19">
        <f>INDEX('RawData_Aussois - Results Ausso'!H2:H2386,ROW(LOOKUP(CONCATENATE($A130,AC$1,"0--"),'RawData_Aussois - Results Ausso'!B2:B2386)))</f>
        <v>63</v>
      </c>
      <c r="AE130" s="25">
        <v>70.9801065921783</v>
      </c>
      <c r="AF130" t="s" s="68">
        <v>80</v>
      </c>
      <c r="AG130" t="s" s="69">
        <f>LOOKUP("NO_NASH_EQ_FOUND",E130:W130)</f>
        <v>80</v>
      </c>
      <c r="AH130" t="s" s="70">
        <f>CONCATENATE(INDEX(D$1:V$1,MATCH(AI130,D130:V130)),INDEX(D$2:V$2,MATCH(AI130,D130:V130)))</f>
        <v>3581</v>
      </c>
      <c r="AI130" s="71">
        <f>MIN(F130:V130,D130)</f>
        <v>0.47537</v>
      </c>
      <c r="AJ130" s="72">
        <f>AI130/MAX(F130:V130,D130)</f>
        <v>0.000264059236546238</v>
      </c>
    </row>
    <row r="131" ht="20.05" customHeight="1">
      <c r="A131" s="64">
        <v>129</v>
      </c>
      <c r="B131" s="65">
        <f>INDEX('RawData_Aussois - Results Ausso'!D2:D2386,ROW(LOOKUP(CONCATENATE($A131,D$1,"1--"),'RawData_Aussois - Results Ausso'!B2:B2386)))</f>
        <v>5</v>
      </c>
      <c r="C131" t="s" s="19">
        <f>INDEX('RawData_Aussois - Results Ausso'!E2:E2386,ROW(LOOKUP(CONCATENATE($A131,D$1,"1--"),'RawData_Aussois - Results Ausso'!B2:B2386)))</f>
        <v>2343</v>
      </c>
      <c r="D131" s="25">
        <f>INDEX('RawData_Aussois - Results Ausso'!M2:M2386,ROW(LOOKUP(CONCATENATE($A131,D$1,"0--"),'RawData_Aussois - Results Ausso'!B2:B2386)))</f>
        <v>1800.86</v>
      </c>
      <c r="E131" t="s" s="19">
        <f>INDEX('RawData_Aussois - Results Ausso'!H2:H2386,ROW(LOOKUP(CONCATENATE($A131,D$1,"0--"),'RawData_Aussois - Results Ausso'!B2:B2386)))</f>
        <v>63</v>
      </c>
      <c r="F131" s="25">
        <f>INDEX('RawData_Aussois - Results Ausso'!M2:M2386,ROW(LOOKUP(CONCATENATE($A131,"innerApproximation","0",F$1,F$2),'RawData_Aussois - Results Ausso'!B2:B2386)))</f>
        <v>1800.46</v>
      </c>
      <c r="G131" t="s" s="19">
        <f>INDEX('RawData_Aussois - Results Ausso'!$H2:$H2386,ROW(LOOKUP(CONCATENATE($A131,"innerApproximation","0",$F$1,F$2),'RawData_Aussois - Results Ausso'!B2:B2386)))</f>
        <v>63</v>
      </c>
      <c r="H131" s="66">
        <f>INDEX('RawData_Aussois - Results Ausso'!$M2:$M2386,ROW(LOOKUP(CONCATENATE($A131,"innerApproximation","0",$F$1,H$2),'RawData_Aussois - Results Ausso'!B2:B2386)))</f>
        <v>1800.44</v>
      </c>
      <c r="I131" t="s" s="67">
        <f>INDEX('RawData_Aussois - Results Ausso'!$H2:$H2386,ROW(LOOKUP(CONCATENATE($A131,"innerApproximation","0",$F$1,H$2),'RawData_Aussois - Results Ausso'!B2:B2386)))</f>
        <v>63</v>
      </c>
      <c r="J131" s="25">
        <f>INDEX('RawData_Aussois - Results Ausso'!$M2:$M2386,ROW(LOOKUP(CONCATENATE($A131,"innerApproximation","0",$F$1,J$2),'RawData_Aussois - Results Ausso'!B2:B2386)))</f>
        <v>1800.49</v>
      </c>
      <c r="K131" t="s" s="19">
        <f>INDEX('RawData_Aussois - Results Ausso'!$H2:$H2386,ROW(LOOKUP(CONCATENATE($A131,"innerApproximation","0",$F$1,J$2),'RawData_Aussois - Results Ausso'!B2:B2386)))</f>
        <v>63</v>
      </c>
      <c r="L131" s="25">
        <f>INDEX('RawData_Aussois - Results Ausso'!$M2:$M2386,ROW(LOOKUP(CONCATENATE($A131,"innerApproximation","0",$L$1,L$2),'RawData_Aussois - Results Ausso'!B2:B2386)))</f>
        <v>204.948</v>
      </c>
      <c r="M131" t="s" s="19">
        <f>INDEX('RawData_Aussois - Results Ausso'!$H2:$H2386,ROW(LOOKUP(CONCATENATE($A131,"innerApproximation","0",$L$1,L$2),'RawData_Aussois - Results Ausso'!B2:B2386)))</f>
        <v>80</v>
      </c>
      <c r="N131" s="25">
        <f>INDEX('RawData_Aussois - Results Ausso'!$M2:$M2386,ROW(LOOKUP(CONCATENATE($A131,"innerApproximation","0",$L$1,N$2),'RawData_Aussois - Results Ausso'!B2:B2386)))</f>
        <v>1800.31</v>
      </c>
      <c r="O131" t="s" s="19">
        <f>INDEX('RawData_Aussois - Results Ausso'!$H2:$H2386,ROW(LOOKUP(CONCATENATE($A131,"innerApproximation","0",$L$1,N$2),'RawData_Aussois - Results Ausso'!B2:B2386)))</f>
        <v>63</v>
      </c>
      <c r="P131" s="25">
        <f>INDEX('RawData_Aussois - Results Ausso'!$M2:$M2386,ROW(LOOKUP(CONCATENATE($A131,"innerApproximation","0",$L$1,P$2),'RawData_Aussois - Results Ausso'!B2:B2386)))</f>
        <v>1800.5</v>
      </c>
      <c r="Q131" t="s" s="19">
        <f>INDEX('RawData_Aussois - Results Ausso'!$H2:$H2386,ROW(LOOKUP(CONCATENATE($A131,"innerApproximation","0",$L$1,P$2),'RawData_Aussois - Results Ausso'!B2:B2386)))</f>
        <v>63</v>
      </c>
      <c r="R131" s="25">
        <f>INDEX('RawData_Aussois - Results Ausso'!$M2:$M2386,ROW(LOOKUP(CONCATENATE($A131,"innerApproximation","0",$R$1,R$2),'RawData_Aussois - Results Ausso'!B2:B2386)))</f>
        <v>1800.21</v>
      </c>
      <c r="S131" t="s" s="19">
        <f>INDEX('RawData_Aussois - Results Ausso'!$H2:$H2386,ROW(LOOKUP(CONCATENATE($A131,"innerApproximation","0",$R$1,R$2),'RawData_Aussois - Results Ausso'!B2:B2386)))</f>
        <v>63</v>
      </c>
      <c r="T131" s="25">
        <f>INDEX('RawData_Aussois - Results Ausso'!$M2:$M2386,ROW(LOOKUP(CONCATENATE($A131,"innerApproximation","0",$R$1,T$2),'RawData_Aussois - Results Ausso'!B2:B2386)))</f>
        <v>1800.32</v>
      </c>
      <c r="U131" t="s" s="19">
        <f>INDEX('RawData_Aussois - Results Ausso'!$H2:$H2386,ROW(LOOKUP(CONCATENATE($A131,"innerApproximation","0",$T$1,T$2),'RawData_Aussois - Results Ausso'!B2:B2386)))</f>
        <v>63</v>
      </c>
      <c r="V131" s="25">
        <f>INDEX('RawData_Aussois - Results Ausso'!$M2:$M2386,ROW(LOOKUP(CONCATENATE($A131,"innerApproximation","0",$R$1,V$2),'RawData_Aussois - Results Ausso'!B2:B2386)))</f>
        <v>83.4616</v>
      </c>
      <c r="W131" t="s" s="19">
        <f>INDEX('RawData_Aussois - Results Ausso'!$H2:$H2386,ROW(LOOKUP(CONCATENATE($A131,"innerApproximation","0",$V$1,V$2),'RawData_Aussois - Results Ausso'!B2:B2386)))</f>
        <v>80</v>
      </c>
      <c r="X131" s="25">
        <f>INDEX('RawData_Aussois - Results Ausso'!M2:M2386,ROW(LOOKUP(CONCATENATE($A131,X$1,"0--"),'RawData_Aussois - Results Ausso'!B2:B2386)))</f>
        <v>8.101599999999999</v>
      </c>
      <c r="Y131" t="s" s="19">
        <f>INDEX('RawData_Aussois - Results Ausso'!H2:H2386,ROW(LOOKUP(CONCATENATE($A131,X$1,"0--"),'RawData_Aussois - Results Ausso'!B2:B2386)))</f>
        <v>80</v>
      </c>
      <c r="Z131" s="25">
        <f>1-(X131-D131)/D131</f>
        <v>1.99550126050887</v>
      </c>
      <c r="AA131" s="25">
        <f>INDEX('RawData_Aussois - Results Ausso'!M2:M2386,ROW(LOOKUP(CONCATENATE($A131,AA$1,"0--"),'RawData_Aussois - Results Ausso'!B2:B2386)))</f>
        <v>1803.57</v>
      </c>
      <c r="AB131" t="s" s="19">
        <f>INDEX('RawData_Aussois - Results Ausso'!H2:H2386,ROW(LOOKUP(CONCATENATE($A131,AA$1,"0--"),'RawData_Aussois - Results Ausso'!B2:B2386)))</f>
        <v>63</v>
      </c>
      <c r="AC131" s="25">
        <f>INDEX('RawData_Aussois - Results Ausso'!M2:M2386,ROW(LOOKUP(CONCATENATE($A131,AC$1,"0--"),'RawData_Aussois - Results Ausso'!B2:B2386)))</f>
        <v>2.35374</v>
      </c>
      <c r="AD131" t="s" s="19">
        <f>INDEX('RawData_Aussois - Results Ausso'!H2:H2386,ROW(LOOKUP(CONCATENATE($A131,AC$1,"0--"),'RawData_Aussois - Results Ausso'!B2:B2386)))</f>
        <v>80</v>
      </c>
      <c r="AE131" s="25">
        <v>1800</v>
      </c>
      <c r="AF131" t="s" s="68">
        <v>63</v>
      </c>
      <c r="AG131" t="s" s="69">
        <f>LOOKUP("NO_NASH_EQ_FOUND",E131:W131)</f>
        <v>80</v>
      </c>
      <c r="AH131" t="s" s="70">
        <f>CONCATENATE(INDEX(D$1:V$1,MATCH(AI131,D131:V131)),INDEX(D$2:V$2,MATCH(AI131,D131:V131)))</f>
        <v>3579</v>
      </c>
      <c r="AI131" s="71">
        <f>MIN(F131:V131,D131)</f>
        <v>83.4616</v>
      </c>
      <c r="AJ131" s="72">
        <f>AI131/MAX(F131:V131,D131)</f>
        <v>0.046345412747243</v>
      </c>
    </row>
    <row r="132" ht="20.05" customHeight="1">
      <c r="A132" s="64">
        <v>130</v>
      </c>
      <c r="B132" s="65">
        <f>INDEX('RawData_Aussois - Results Ausso'!D2:D2386,ROW(LOOKUP(CONCATENATE($A132,D$1,"1--"),'RawData_Aussois - Results Ausso'!B2:B2386)))</f>
        <v>5</v>
      </c>
      <c r="C132" t="s" s="19">
        <f>INDEX('RawData_Aussois - Results Ausso'!E2:E2386,ROW(LOOKUP(CONCATENATE($A132,D$1,"1--"),'RawData_Aussois - Results Ausso'!B2:B2386)))</f>
        <v>2179</v>
      </c>
      <c r="D132" s="25">
        <f>INDEX('RawData_Aussois - Results Ausso'!M2:M2386,ROW(LOOKUP(CONCATENATE($A132,D$1,"0--"),'RawData_Aussois - Results Ausso'!B2:B2386)))</f>
        <v>1800.26</v>
      </c>
      <c r="E132" t="s" s="19">
        <f>INDEX('RawData_Aussois - Results Ausso'!H2:H2386,ROW(LOOKUP(CONCATENATE($A132,D$1,"0--"),'RawData_Aussois - Results Ausso'!B2:B2386)))</f>
        <v>63</v>
      </c>
      <c r="F132" s="25">
        <f>INDEX('RawData_Aussois - Results Ausso'!M2:M2386,ROW(LOOKUP(CONCATENATE($A132,"innerApproximation","0",F$1,F$2),'RawData_Aussois - Results Ausso'!B2:B2386)))</f>
        <v>1800.2</v>
      </c>
      <c r="G132" t="s" s="19">
        <f>INDEX('RawData_Aussois - Results Ausso'!$H2:$H2386,ROW(LOOKUP(CONCATENATE($A132,"innerApproximation","0",$F$1,F$2),'RawData_Aussois - Results Ausso'!B2:B2386)))</f>
        <v>63</v>
      </c>
      <c r="H132" s="66">
        <f>INDEX('RawData_Aussois - Results Ausso'!$M2:$M2386,ROW(LOOKUP(CONCATENATE($A132,"innerApproximation","0",$F$1,H$2),'RawData_Aussois - Results Ausso'!B2:B2386)))</f>
        <v>1800.21</v>
      </c>
      <c r="I132" t="s" s="67">
        <f>INDEX('RawData_Aussois - Results Ausso'!$H2:$H2386,ROW(LOOKUP(CONCATENATE($A132,"innerApproximation","0",$F$1,H$2),'RawData_Aussois - Results Ausso'!B2:B2386)))</f>
        <v>63</v>
      </c>
      <c r="J132" s="25">
        <f>INDEX('RawData_Aussois - Results Ausso'!$M2:$M2386,ROW(LOOKUP(CONCATENATE($A132,"innerApproximation","0",$F$1,J$2),'RawData_Aussois - Results Ausso'!B2:B2386)))</f>
        <v>1800.26</v>
      </c>
      <c r="K132" t="s" s="19">
        <f>INDEX('RawData_Aussois - Results Ausso'!$H2:$H2386,ROW(LOOKUP(CONCATENATE($A132,"innerApproximation","0",$F$1,J$2),'RawData_Aussois - Results Ausso'!B2:B2386)))</f>
        <v>63</v>
      </c>
      <c r="L132" s="25">
        <f>INDEX('RawData_Aussois - Results Ausso'!$M2:$M2386,ROW(LOOKUP(CONCATENATE($A132,"innerApproximation","0",$L$1,L$2),'RawData_Aussois - Results Ausso'!B2:B2386)))</f>
        <v>65.0056</v>
      </c>
      <c r="M132" t="s" s="19">
        <f>INDEX('RawData_Aussois - Results Ausso'!$H2:$H2386,ROW(LOOKUP(CONCATENATE($A132,"innerApproximation","0",$L$1,L$2),'RawData_Aussois - Results Ausso'!B2:B2386)))</f>
        <v>80</v>
      </c>
      <c r="N132" s="25">
        <f>INDEX('RawData_Aussois - Results Ausso'!$M2:$M2386,ROW(LOOKUP(CONCATENATE($A132,"innerApproximation","0",$L$1,N$2),'RawData_Aussois - Results Ausso'!B2:B2386)))</f>
        <v>1800.2</v>
      </c>
      <c r="O132" t="s" s="19">
        <f>INDEX('RawData_Aussois - Results Ausso'!$H2:$H2386,ROW(LOOKUP(CONCATENATE($A132,"innerApproximation","0",$L$1,N$2),'RawData_Aussois - Results Ausso'!B2:B2386)))</f>
        <v>63</v>
      </c>
      <c r="P132" s="25">
        <f>INDEX('RawData_Aussois - Results Ausso'!$M2:$M2386,ROW(LOOKUP(CONCATENATE($A132,"innerApproximation","0",$L$1,P$2),'RawData_Aussois - Results Ausso'!B2:B2386)))</f>
        <v>1800.23</v>
      </c>
      <c r="Q132" t="s" s="19">
        <f>INDEX('RawData_Aussois - Results Ausso'!$H2:$H2386,ROW(LOOKUP(CONCATENATE($A132,"innerApproximation","0",$L$1,P$2),'RawData_Aussois - Results Ausso'!B2:B2386)))</f>
        <v>63</v>
      </c>
      <c r="R132" s="25">
        <f>INDEX('RawData_Aussois - Results Ausso'!$M2:$M2386,ROW(LOOKUP(CONCATENATE($A132,"innerApproximation","0",$R$1,R$2),'RawData_Aussois - Results Ausso'!B2:B2386)))</f>
        <v>74.4247</v>
      </c>
      <c r="S132" t="s" s="19">
        <f>INDEX('RawData_Aussois - Results Ausso'!$H2:$H2386,ROW(LOOKUP(CONCATENATE($A132,"innerApproximation","0",$R$1,R$2),'RawData_Aussois - Results Ausso'!B2:B2386)))</f>
        <v>80</v>
      </c>
      <c r="T132" s="25">
        <f>INDEX('RawData_Aussois - Results Ausso'!$M2:$M2386,ROW(LOOKUP(CONCATENATE($A132,"innerApproximation","0",$R$1,T$2),'RawData_Aussois - Results Ausso'!B2:B2386)))</f>
        <v>1800.22</v>
      </c>
      <c r="U132" t="s" s="19">
        <f>INDEX('RawData_Aussois - Results Ausso'!$H2:$H2386,ROW(LOOKUP(CONCATENATE($A132,"innerApproximation","0",$T$1,T$2),'RawData_Aussois - Results Ausso'!B2:B2386)))</f>
        <v>63</v>
      </c>
      <c r="V132" s="25">
        <f>INDEX('RawData_Aussois - Results Ausso'!$M2:$M2386,ROW(LOOKUP(CONCATENATE($A132,"innerApproximation","0",$R$1,V$2),'RawData_Aussois - Results Ausso'!B2:B2386)))</f>
        <v>1800.26</v>
      </c>
      <c r="W132" t="s" s="19">
        <f>INDEX('RawData_Aussois - Results Ausso'!$H2:$H2386,ROW(LOOKUP(CONCATENATE($A132,"innerApproximation","0",$V$1,V$2),'RawData_Aussois - Results Ausso'!B2:B2386)))</f>
        <v>63</v>
      </c>
      <c r="X132" s="25">
        <f>INDEX('RawData_Aussois - Results Ausso'!M2:M2386,ROW(LOOKUP(CONCATENATE($A132,X$1,"0--"),'RawData_Aussois - Results Ausso'!B2:B2386)))</f>
        <v>1804.47</v>
      </c>
      <c r="Y132" t="s" s="19">
        <f>INDEX('RawData_Aussois - Results Ausso'!H2:H2386,ROW(LOOKUP(CONCATENATE($A132,X$1,"0--"),'RawData_Aussois - Results Ausso'!B2:B2386)))</f>
        <v>63</v>
      </c>
      <c r="Z132" s="25">
        <f>1-(X132-D132)/D132</f>
        <v>0.997661448901825</v>
      </c>
      <c r="AA132" s="25">
        <f>INDEX('RawData_Aussois - Results Ausso'!M2:M2386,ROW(LOOKUP(CONCATENATE($A132,AA$1,"0--"),'RawData_Aussois - Results Ausso'!B2:B2386)))</f>
        <v>316.106</v>
      </c>
      <c r="AB132" t="s" s="19">
        <f>INDEX('RawData_Aussois - Results Ausso'!H2:H2386,ROW(LOOKUP(CONCATENATE($A132,AA$1,"0--"),'RawData_Aussois - Results Ausso'!B2:B2386)))</f>
        <v>80</v>
      </c>
      <c r="AC132" s="25">
        <f>INDEX('RawData_Aussois - Results Ausso'!M2:M2386,ROW(LOOKUP(CONCATENATE($A132,AC$1,"0--"),'RawData_Aussois - Results Ausso'!B2:B2386)))</f>
        <v>67.381</v>
      </c>
      <c r="AD132" t="s" s="19">
        <f>INDEX('RawData_Aussois - Results Ausso'!H2:H2386,ROW(LOOKUP(CONCATENATE($A132,AC$1,"0--"),'RawData_Aussois - Results Ausso'!B2:B2386)))</f>
        <v>80</v>
      </c>
      <c r="AE132" s="25">
        <v>1800</v>
      </c>
      <c r="AF132" t="s" s="68">
        <v>63</v>
      </c>
      <c r="AG132" t="s" s="69">
        <f>LOOKUP("NO_NASH_EQ_FOUND",E132:W132)</f>
        <v>80</v>
      </c>
      <c r="AH132" t="s" s="70">
        <f>CONCATENATE(INDEX(D$1:V$1,MATCH(AI132,D132:V132)),INDEX(D$2:V$2,MATCH(AI132,D132:V132)))</f>
        <v>3577</v>
      </c>
      <c r="AI132" s="71">
        <f>MIN(F132:V132,D132)</f>
        <v>65.0056</v>
      </c>
      <c r="AJ132" s="72">
        <f>AI132/MAX(F132:V132,D132)</f>
        <v>0.0361090064768422</v>
      </c>
    </row>
    <row r="133" ht="20.05" customHeight="1">
      <c r="A133" s="64">
        <v>131</v>
      </c>
      <c r="B133" s="65">
        <f>INDEX('RawData_Aussois - Results Ausso'!D2:D2386,ROW(LOOKUP(CONCATENATE($A133,D$1,"1--"),'RawData_Aussois - Results Ausso'!B2:B2386)))</f>
        <v>5</v>
      </c>
      <c r="C133" t="s" s="19">
        <f>INDEX('RawData_Aussois - Results Ausso'!E2:E2386,ROW(LOOKUP(CONCATENATE($A133,D$1,"1--"),'RawData_Aussois - Results Ausso'!B2:B2386)))</f>
        <v>2386</v>
      </c>
      <c r="D133" s="25">
        <f>INDEX('RawData_Aussois - Results Ausso'!M2:M2386,ROW(LOOKUP(CONCATENATE($A133,D$1,"0--"),'RawData_Aussois - Results Ausso'!B2:B2386)))</f>
        <v>0.205634</v>
      </c>
      <c r="E133" t="s" s="19">
        <f>INDEX('RawData_Aussois - Results Ausso'!H2:H2386,ROW(LOOKUP(CONCATENATE($A133,D$1,"0--"),'RawData_Aussois - Results Ausso'!B2:B2386)))</f>
        <v>33</v>
      </c>
      <c r="F133" s="25">
        <f>INDEX('RawData_Aussois - Results Ausso'!M2:M2386,ROW(LOOKUP(CONCATENATE($A133,"innerApproximation","0",F$1,F$2),'RawData_Aussois - Results Ausso'!B2:B2386)))</f>
        <v>0.675875</v>
      </c>
      <c r="G133" t="s" s="19">
        <f>INDEX('RawData_Aussois - Results Ausso'!$H2:$H2386,ROW(LOOKUP(CONCATENATE($A133,"innerApproximation","0",$F$1,F$2),'RawData_Aussois - Results Ausso'!B2:B2386)))</f>
        <v>33</v>
      </c>
      <c r="H133" s="66">
        <f>INDEX('RawData_Aussois - Results Ausso'!$M2:$M2386,ROW(LOOKUP(CONCATENATE($A133,"innerApproximation","0",$F$1,H$2),'RawData_Aussois - Results Ausso'!B2:B2386)))</f>
        <v>0.400657</v>
      </c>
      <c r="I133" t="s" s="67">
        <f>INDEX('RawData_Aussois - Results Ausso'!$H2:$H2386,ROW(LOOKUP(CONCATENATE($A133,"innerApproximation","0",$F$1,H$2),'RawData_Aussois - Results Ausso'!B2:B2386)))</f>
        <v>33</v>
      </c>
      <c r="J133" s="25">
        <f>INDEX('RawData_Aussois - Results Ausso'!$M2:$M2386,ROW(LOOKUP(CONCATENATE($A133,"innerApproximation","0",$F$1,J$2),'RawData_Aussois - Results Ausso'!B2:B2386)))</f>
        <v>0.227101</v>
      </c>
      <c r="K133" t="s" s="19">
        <f>INDEX('RawData_Aussois - Results Ausso'!$H2:$H2386,ROW(LOOKUP(CONCATENATE($A133,"innerApproximation","0",$F$1,J$2),'RawData_Aussois - Results Ausso'!B2:B2386)))</f>
        <v>33</v>
      </c>
      <c r="L133" s="25">
        <f>INDEX('RawData_Aussois - Results Ausso'!$M2:$M2386,ROW(LOOKUP(CONCATENATE($A133,"innerApproximation","0",$L$1,L$2),'RawData_Aussois - Results Ausso'!B2:B2386)))</f>
        <v>0.676818</v>
      </c>
      <c r="M133" t="s" s="19">
        <f>INDEX('RawData_Aussois - Results Ausso'!$H2:$H2386,ROW(LOOKUP(CONCATENATE($A133,"innerApproximation","0",$L$1,L$2),'RawData_Aussois - Results Ausso'!B2:B2386)))</f>
        <v>33</v>
      </c>
      <c r="N133" s="25">
        <f>INDEX('RawData_Aussois - Results Ausso'!$M2:$M2386,ROW(LOOKUP(CONCATENATE($A133,"innerApproximation","0",$L$1,N$2),'RawData_Aussois - Results Ausso'!B2:B2386)))</f>
        <v>0.407169</v>
      </c>
      <c r="O133" t="s" s="19">
        <f>INDEX('RawData_Aussois - Results Ausso'!$H2:$H2386,ROW(LOOKUP(CONCATENATE($A133,"innerApproximation","0",$L$1,N$2),'RawData_Aussois - Results Ausso'!B2:B2386)))</f>
        <v>33</v>
      </c>
      <c r="P133" s="25">
        <f>INDEX('RawData_Aussois - Results Ausso'!$M2:$M2386,ROW(LOOKUP(CONCATENATE($A133,"innerApproximation","0",$L$1,P$2),'RawData_Aussois - Results Ausso'!B2:B2386)))</f>
        <v>0.229852</v>
      </c>
      <c r="Q133" t="s" s="19">
        <f>INDEX('RawData_Aussois - Results Ausso'!$H2:$H2386,ROW(LOOKUP(CONCATENATE($A133,"innerApproximation","0",$L$1,P$2),'RawData_Aussois - Results Ausso'!B2:B2386)))</f>
        <v>33</v>
      </c>
      <c r="R133" s="25">
        <f>INDEX('RawData_Aussois - Results Ausso'!$M2:$M2386,ROW(LOOKUP(CONCATENATE($A133,"innerApproximation","0",$R$1,R$2),'RawData_Aussois - Results Ausso'!B2:B2386)))</f>
        <v>0.678978</v>
      </c>
      <c r="S133" t="s" s="19">
        <f>INDEX('RawData_Aussois - Results Ausso'!$H2:$H2386,ROW(LOOKUP(CONCATENATE($A133,"innerApproximation","0",$R$1,R$2),'RawData_Aussois - Results Ausso'!B2:B2386)))</f>
        <v>33</v>
      </c>
      <c r="T133" s="25">
        <f>INDEX('RawData_Aussois - Results Ausso'!$M2:$M2386,ROW(LOOKUP(CONCATENATE($A133,"innerApproximation","0",$R$1,T$2),'RawData_Aussois - Results Ausso'!B2:B2386)))</f>
        <v>0.40955</v>
      </c>
      <c r="U133" t="s" s="19">
        <f>INDEX('RawData_Aussois - Results Ausso'!$H2:$H2386,ROW(LOOKUP(CONCATENATE($A133,"innerApproximation","0",$T$1,T$2),'RawData_Aussois - Results Ausso'!B2:B2386)))</f>
        <v>33</v>
      </c>
      <c r="V133" s="25">
        <f>INDEX('RawData_Aussois - Results Ausso'!$M2:$M2386,ROW(LOOKUP(CONCATENATE($A133,"innerApproximation","0",$R$1,V$2),'RawData_Aussois - Results Ausso'!B2:B2386)))</f>
        <v>0.228712</v>
      </c>
      <c r="W133" t="s" s="19">
        <f>INDEX('RawData_Aussois - Results Ausso'!$H2:$H2386,ROW(LOOKUP(CONCATENATE($A133,"innerApproximation","0",$V$1,V$2),'RawData_Aussois - Results Ausso'!B2:B2386)))</f>
        <v>33</v>
      </c>
      <c r="X133" s="25">
        <f>INDEX('RawData_Aussois - Results Ausso'!M2:M2386,ROW(LOOKUP(CONCATENATE($A133,X$1,"0--"),'RawData_Aussois - Results Ausso'!B2:B2386)))</f>
        <v>3.25705</v>
      </c>
      <c r="Y133" t="s" s="19">
        <f>INDEX('RawData_Aussois - Results Ausso'!H2:H2386,ROW(LOOKUP(CONCATENATE($A133,X$1,"0--"),'RawData_Aussois - Results Ausso'!B2:B2386)))</f>
        <v>80</v>
      </c>
      <c r="Z133" s="25">
        <f>1-(X133-D133)/D133</f>
        <v>-13.8390635789801</v>
      </c>
      <c r="AA133" s="25">
        <f>INDEX('RawData_Aussois - Results Ausso'!M2:M2386,ROW(LOOKUP(CONCATENATE($A133,AA$1,"0--"),'RawData_Aussois - Results Ausso'!B2:B2386)))</f>
        <v>613.544</v>
      </c>
      <c r="AB133" t="s" s="19">
        <f>INDEX('RawData_Aussois - Results Ausso'!H2:H2386,ROW(LOOKUP(CONCATENATE($A133,AA$1,"0--"),'RawData_Aussois - Results Ausso'!B2:B2386)))</f>
        <v>80</v>
      </c>
      <c r="AC133" s="25">
        <f>INDEX('RawData_Aussois - Results Ausso'!M2:M2386,ROW(LOOKUP(CONCATENATE($A133,AC$1,"0--"),'RawData_Aussois - Results Ausso'!B2:B2386)))</f>
        <v>1.30342</v>
      </c>
      <c r="AD133" t="s" s="19">
        <f>INDEX('RawData_Aussois - Results Ausso'!H2:H2386,ROW(LOOKUP(CONCATENATE($A133,AC$1,"0--"),'RawData_Aussois - Results Ausso'!B2:B2386)))</f>
        <v>80</v>
      </c>
      <c r="AE133" s="25">
        <v>1800</v>
      </c>
      <c r="AF133" t="s" s="68">
        <v>63</v>
      </c>
      <c r="AG133" t="s" s="69">
        <f>LOOKUP("NO_NASH_EQ_FOUND",E133:W133)</f>
        <v>33</v>
      </c>
      <c r="AH133" t="s" s="70">
        <f>CONCATENATE(INDEX(D$1:V$1,MATCH(AI133,D133:V133)),INDEX(D$2:V$2,MATCH(AI133,D133:V133)))</f>
        <v>3574</v>
      </c>
      <c r="AI133" s="71">
        <f>MIN(F133:V133,D133)</f>
        <v>0.205634</v>
      </c>
      <c r="AJ133" s="72">
        <f>AI133/MAX(F133:V133,D133)</f>
        <v>0.302858119114316</v>
      </c>
    </row>
    <row r="134" ht="20.05" customHeight="1">
      <c r="A134" s="64">
        <v>132</v>
      </c>
      <c r="B134" s="65">
        <f>INDEX('RawData_Aussois - Results Ausso'!D2:D2386,ROW(LOOKUP(CONCATENATE($A134,D$1,"1--"),'RawData_Aussois - Results Ausso'!B2:B2386)))</f>
        <v>5</v>
      </c>
      <c r="C134" t="s" s="19">
        <f>INDEX('RawData_Aussois - Results Ausso'!E2:E2386,ROW(LOOKUP(CONCATENATE($A134,D$1,"1--"),'RawData_Aussois - Results Ausso'!B2:B2386)))</f>
        <v>2404</v>
      </c>
      <c r="D134" s="25">
        <f>INDEX('RawData_Aussois - Results Ausso'!M2:M2386,ROW(LOOKUP(CONCATENATE($A134,D$1,"0--"),'RawData_Aussois - Results Ausso'!B2:B2386)))</f>
        <v>0.189586</v>
      </c>
      <c r="E134" t="s" s="19">
        <f>INDEX('RawData_Aussois - Results Ausso'!H2:H2386,ROW(LOOKUP(CONCATENATE($A134,D$1,"0--"),'RawData_Aussois - Results Ausso'!B2:B2386)))</f>
        <v>33</v>
      </c>
      <c r="F134" s="25">
        <f>INDEX('RawData_Aussois - Results Ausso'!M2:M2386,ROW(LOOKUP(CONCATENATE($A134,"innerApproximation","0",F$1,F$2),'RawData_Aussois - Results Ausso'!B2:B2386)))</f>
        <v>0.478797</v>
      </c>
      <c r="G134" t="s" s="19">
        <f>INDEX('RawData_Aussois - Results Ausso'!$H2:$H2386,ROW(LOOKUP(CONCATENATE($A134,"innerApproximation","0",$F$1,F$2),'RawData_Aussois - Results Ausso'!B2:B2386)))</f>
        <v>33</v>
      </c>
      <c r="H134" s="66">
        <f>INDEX('RawData_Aussois - Results Ausso'!$M2:$M2386,ROW(LOOKUP(CONCATENATE($A134,"innerApproximation","0",$F$1,H$2),'RawData_Aussois - Results Ausso'!B2:B2386)))</f>
        <v>0.212625</v>
      </c>
      <c r="I134" t="s" s="67">
        <f>INDEX('RawData_Aussois - Results Ausso'!$H2:$H2386,ROW(LOOKUP(CONCATENATE($A134,"innerApproximation","0",$F$1,H$2),'RawData_Aussois - Results Ausso'!B2:B2386)))</f>
        <v>33</v>
      </c>
      <c r="J134" s="25">
        <f>INDEX('RawData_Aussois - Results Ausso'!$M2:$M2386,ROW(LOOKUP(CONCATENATE($A134,"innerApproximation","0",$F$1,J$2),'RawData_Aussois - Results Ausso'!B2:B2386)))</f>
        <v>0.211368</v>
      </c>
      <c r="K134" t="s" s="19">
        <f>INDEX('RawData_Aussois - Results Ausso'!$H2:$H2386,ROW(LOOKUP(CONCATENATE($A134,"innerApproximation","0",$F$1,J$2),'RawData_Aussois - Results Ausso'!B2:B2386)))</f>
        <v>33</v>
      </c>
      <c r="L134" s="25">
        <f>INDEX('RawData_Aussois - Results Ausso'!$M2:$M2386,ROW(LOOKUP(CONCATENATE($A134,"innerApproximation","0",$L$1,L$2),'RawData_Aussois - Results Ausso'!B2:B2386)))</f>
        <v>0.48178</v>
      </c>
      <c r="M134" t="s" s="19">
        <f>INDEX('RawData_Aussois - Results Ausso'!$H2:$H2386,ROW(LOOKUP(CONCATENATE($A134,"innerApproximation","0",$L$1,L$2),'RawData_Aussois - Results Ausso'!B2:B2386)))</f>
        <v>33</v>
      </c>
      <c r="N134" s="25">
        <f>INDEX('RawData_Aussois - Results Ausso'!$M2:$M2386,ROW(LOOKUP(CONCATENATE($A134,"innerApproximation","0",$L$1,N$2),'RawData_Aussois - Results Ausso'!B2:B2386)))</f>
        <v>0.211578</v>
      </c>
      <c r="O134" t="s" s="19">
        <f>INDEX('RawData_Aussois - Results Ausso'!$H2:$H2386,ROW(LOOKUP(CONCATENATE($A134,"innerApproximation","0",$L$1,N$2),'RawData_Aussois - Results Ausso'!B2:B2386)))</f>
        <v>33</v>
      </c>
      <c r="P134" s="25">
        <f>INDEX('RawData_Aussois - Results Ausso'!$M2:$M2386,ROW(LOOKUP(CONCATENATE($A134,"innerApproximation","0",$L$1,P$2),'RawData_Aussois - Results Ausso'!B2:B2386)))</f>
        <v>0.211356</v>
      </c>
      <c r="Q134" t="s" s="19">
        <f>INDEX('RawData_Aussois - Results Ausso'!$H2:$H2386,ROW(LOOKUP(CONCATENATE($A134,"innerApproximation","0",$L$1,P$2),'RawData_Aussois - Results Ausso'!B2:B2386)))</f>
        <v>33</v>
      </c>
      <c r="R134" s="25">
        <f>INDEX('RawData_Aussois - Results Ausso'!$M2:$M2386,ROW(LOOKUP(CONCATENATE($A134,"innerApproximation","0",$R$1,R$2),'RawData_Aussois - Results Ausso'!B2:B2386)))</f>
        <v>0.477104</v>
      </c>
      <c r="S134" t="s" s="19">
        <f>INDEX('RawData_Aussois - Results Ausso'!$H2:$H2386,ROW(LOOKUP(CONCATENATE($A134,"innerApproximation","0",$R$1,R$2),'RawData_Aussois - Results Ausso'!B2:B2386)))</f>
        <v>33</v>
      </c>
      <c r="T134" s="25">
        <f>INDEX('RawData_Aussois - Results Ausso'!$M2:$M2386,ROW(LOOKUP(CONCATENATE($A134,"innerApproximation","0",$R$1,T$2),'RawData_Aussois - Results Ausso'!B2:B2386)))</f>
        <v>0.211444</v>
      </c>
      <c r="U134" t="s" s="19">
        <f>INDEX('RawData_Aussois - Results Ausso'!$H2:$H2386,ROW(LOOKUP(CONCATENATE($A134,"innerApproximation","0",$T$1,T$2),'RawData_Aussois - Results Ausso'!B2:B2386)))</f>
        <v>33</v>
      </c>
      <c r="V134" s="25">
        <f>INDEX('RawData_Aussois - Results Ausso'!$M2:$M2386,ROW(LOOKUP(CONCATENATE($A134,"innerApproximation","0",$R$1,V$2),'RawData_Aussois - Results Ausso'!B2:B2386)))</f>
        <v>0.210459</v>
      </c>
      <c r="W134" t="s" s="19">
        <f>INDEX('RawData_Aussois - Results Ausso'!$H2:$H2386,ROW(LOOKUP(CONCATENATE($A134,"innerApproximation","0",$V$1,V$2),'RawData_Aussois - Results Ausso'!B2:B2386)))</f>
        <v>33</v>
      </c>
      <c r="X134" s="25">
        <f>INDEX('RawData_Aussois - Results Ausso'!M2:M2386,ROW(LOOKUP(CONCATENATE($A134,X$1,"0--"),'RawData_Aussois - Results Ausso'!B2:B2386)))</f>
        <v>1817.96</v>
      </c>
      <c r="Y134" t="s" s="19">
        <f>INDEX('RawData_Aussois - Results Ausso'!H2:H2386,ROW(LOOKUP(CONCATENATE($A134,X$1,"0--"),'RawData_Aussois - Results Ausso'!B2:B2386)))</f>
        <v>63</v>
      </c>
      <c r="Z134" s="25">
        <f>1-(X134-D134)/D134</f>
        <v>-9587.104680725370</v>
      </c>
      <c r="AA134" s="25">
        <f>INDEX('RawData_Aussois - Results Ausso'!M2:M2386,ROW(LOOKUP(CONCATENATE($A134,AA$1,"0--"),'RawData_Aussois - Results Ausso'!B2:B2386)))</f>
        <v>1800.43</v>
      </c>
      <c r="AB134" t="s" s="19">
        <f>INDEX('RawData_Aussois - Results Ausso'!H2:H2386,ROW(LOOKUP(CONCATENATE($A134,AA$1,"0--"),'RawData_Aussois - Results Ausso'!B2:B2386)))</f>
        <v>63</v>
      </c>
      <c r="AC134" s="25">
        <f>INDEX('RawData_Aussois - Results Ausso'!M2:M2386,ROW(LOOKUP(CONCATENATE($A134,AC$1,"0--"),'RawData_Aussois - Results Ausso'!B2:B2386)))</f>
        <v>1816.58</v>
      </c>
      <c r="AD134" t="s" s="19">
        <f>INDEX('RawData_Aussois - Results Ausso'!H2:H2386,ROW(LOOKUP(CONCATENATE($A134,AC$1,"0--"),'RawData_Aussois - Results Ausso'!B2:B2386)))</f>
        <v>63</v>
      </c>
      <c r="AE134" s="25">
        <v>1800</v>
      </c>
      <c r="AF134" t="s" s="68">
        <v>63</v>
      </c>
      <c r="AG134" t="s" s="69">
        <f>LOOKUP("NO_NASH_EQ_FOUND",E134:W134)</f>
        <v>33</v>
      </c>
      <c r="AH134" t="s" s="70">
        <f>CONCATENATE(INDEX(D$1:V$1,MATCH(AI134,D134:V134)),INDEX(D$2:V$2,MATCH(AI134,D134:V134)))</f>
        <v>3574</v>
      </c>
      <c r="AI134" s="71">
        <f>MIN(F134:V134,D134)</f>
        <v>0.189586</v>
      </c>
      <c r="AJ134" s="72">
        <f>AI134/MAX(F134:V134,D134)</f>
        <v>0.393511561293536</v>
      </c>
    </row>
    <row r="135" ht="20.05" customHeight="1">
      <c r="A135" s="64">
        <v>133</v>
      </c>
      <c r="B135" s="65">
        <f>INDEX('RawData_Aussois - Results Ausso'!D2:D2386,ROW(LOOKUP(CONCATENATE($A135,D$1,"1--"),'RawData_Aussois - Results Ausso'!B2:B2386)))</f>
        <v>5</v>
      </c>
      <c r="C135" t="s" s="19">
        <f>INDEX('RawData_Aussois - Results Ausso'!E2:E2386,ROW(LOOKUP(CONCATENATE($A135,D$1,"1--"),'RawData_Aussois - Results Ausso'!B2:B2386)))</f>
        <v>2421</v>
      </c>
      <c r="D135" s="25">
        <f>INDEX('RawData_Aussois - Results Ausso'!M2:M2386,ROW(LOOKUP(CONCATENATE($A135,D$1,"0--"),'RawData_Aussois - Results Ausso'!B2:B2386)))</f>
        <v>1800.27</v>
      </c>
      <c r="E135" t="s" s="19">
        <f>INDEX('RawData_Aussois - Results Ausso'!H2:H2386,ROW(LOOKUP(CONCATENATE($A135,D$1,"0--"),'RawData_Aussois - Results Ausso'!B2:B2386)))</f>
        <v>63</v>
      </c>
      <c r="F135" s="25">
        <f>INDEX('RawData_Aussois - Results Ausso'!M2:M2386,ROW(LOOKUP(CONCATENATE($A135,"innerApproximation","0",F$1,F$2),'RawData_Aussois - Results Ausso'!B2:B2386)))</f>
        <v>0.451616</v>
      </c>
      <c r="G135" t="s" s="19">
        <f>INDEX('RawData_Aussois - Results Ausso'!$H2:$H2386,ROW(LOOKUP(CONCATENATE($A135,"innerApproximation","0",$F$1,F$2),'RawData_Aussois - Results Ausso'!B2:B2386)))</f>
        <v>80</v>
      </c>
      <c r="H135" s="66">
        <f>INDEX('RawData_Aussois - Results Ausso'!$M2:$M2386,ROW(LOOKUP(CONCATENATE($A135,"innerApproximation","0",$F$1,H$2),'RawData_Aussois - Results Ausso'!B2:B2386)))</f>
        <v>0.454872</v>
      </c>
      <c r="I135" t="s" s="67">
        <f>INDEX('RawData_Aussois - Results Ausso'!$H2:$H2386,ROW(LOOKUP(CONCATENATE($A135,"innerApproximation","0",$F$1,H$2),'RawData_Aussois - Results Ausso'!B2:B2386)))</f>
        <v>80</v>
      </c>
      <c r="J135" s="25">
        <f>INDEX('RawData_Aussois - Results Ausso'!$M2:$M2386,ROW(LOOKUP(CONCATENATE($A135,"innerApproximation","0",$F$1,J$2),'RawData_Aussois - Results Ausso'!B2:B2386)))</f>
        <v>0.452856</v>
      </c>
      <c r="K135" t="s" s="19">
        <f>INDEX('RawData_Aussois - Results Ausso'!$H2:$H2386,ROW(LOOKUP(CONCATENATE($A135,"innerApproximation","0",$F$1,J$2),'RawData_Aussois - Results Ausso'!B2:B2386)))</f>
        <v>80</v>
      </c>
      <c r="L135" s="25">
        <f>INDEX('RawData_Aussois - Results Ausso'!$M2:$M2386,ROW(LOOKUP(CONCATENATE($A135,"innerApproximation","0",$L$1,L$2),'RawData_Aussois - Results Ausso'!B2:B2386)))</f>
        <v>0.454994</v>
      </c>
      <c r="M135" t="s" s="19">
        <f>INDEX('RawData_Aussois - Results Ausso'!$H2:$H2386,ROW(LOOKUP(CONCATENATE($A135,"innerApproximation","0",$L$1,L$2),'RawData_Aussois - Results Ausso'!B2:B2386)))</f>
        <v>80</v>
      </c>
      <c r="N135" s="25">
        <f>INDEX('RawData_Aussois - Results Ausso'!$M2:$M2386,ROW(LOOKUP(CONCATENATE($A135,"innerApproximation","0",$L$1,N$2),'RawData_Aussois - Results Ausso'!B2:B2386)))</f>
        <v>0.452999</v>
      </c>
      <c r="O135" t="s" s="19">
        <f>INDEX('RawData_Aussois - Results Ausso'!$H2:$H2386,ROW(LOOKUP(CONCATENATE($A135,"innerApproximation","0",$L$1,N$2),'RawData_Aussois - Results Ausso'!B2:B2386)))</f>
        <v>80</v>
      </c>
      <c r="P135" s="25">
        <f>INDEX('RawData_Aussois - Results Ausso'!$M2:$M2386,ROW(LOOKUP(CONCATENATE($A135,"innerApproximation","0",$L$1,P$2),'RawData_Aussois - Results Ausso'!B2:B2386)))</f>
        <v>0.453848</v>
      </c>
      <c r="Q135" t="s" s="19">
        <f>INDEX('RawData_Aussois - Results Ausso'!$H2:$H2386,ROW(LOOKUP(CONCATENATE($A135,"innerApproximation","0",$L$1,P$2),'RawData_Aussois - Results Ausso'!B2:B2386)))</f>
        <v>80</v>
      </c>
      <c r="R135" s="25">
        <f>INDEX('RawData_Aussois - Results Ausso'!$M2:$M2386,ROW(LOOKUP(CONCATENATE($A135,"innerApproximation","0",$R$1,R$2),'RawData_Aussois - Results Ausso'!B2:B2386)))</f>
        <v>0.451685</v>
      </c>
      <c r="S135" t="s" s="19">
        <f>INDEX('RawData_Aussois - Results Ausso'!$H2:$H2386,ROW(LOOKUP(CONCATENATE($A135,"innerApproximation","0",$R$1,R$2),'RawData_Aussois - Results Ausso'!B2:B2386)))</f>
        <v>80</v>
      </c>
      <c r="T135" s="25">
        <f>INDEX('RawData_Aussois - Results Ausso'!$M2:$M2386,ROW(LOOKUP(CONCATENATE($A135,"innerApproximation","0",$R$1,T$2),'RawData_Aussois - Results Ausso'!B2:B2386)))</f>
        <v>0.449164</v>
      </c>
      <c r="U135" t="s" s="19">
        <f>INDEX('RawData_Aussois - Results Ausso'!$H2:$H2386,ROW(LOOKUP(CONCATENATE($A135,"innerApproximation","0",$T$1,T$2),'RawData_Aussois - Results Ausso'!B2:B2386)))</f>
        <v>80</v>
      </c>
      <c r="V135" s="25">
        <f>INDEX('RawData_Aussois - Results Ausso'!$M2:$M2386,ROW(LOOKUP(CONCATENATE($A135,"innerApproximation","0",$R$1,V$2),'RawData_Aussois - Results Ausso'!B2:B2386)))</f>
        <v>0.452652</v>
      </c>
      <c r="W135" t="s" s="19">
        <f>INDEX('RawData_Aussois - Results Ausso'!$H2:$H2386,ROW(LOOKUP(CONCATENATE($A135,"innerApproximation","0",$V$1,V$2),'RawData_Aussois - Results Ausso'!B2:B2386)))</f>
        <v>80</v>
      </c>
      <c r="X135" s="25">
        <f>INDEX('RawData_Aussois - Results Ausso'!M2:M2386,ROW(LOOKUP(CONCATENATE($A135,X$1,"0--"),'RawData_Aussois - Results Ausso'!B2:B2386)))</f>
        <v>1801.88</v>
      </c>
      <c r="Y135" t="s" s="19">
        <f>INDEX('RawData_Aussois - Results Ausso'!H2:H2386,ROW(LOOKUP(CONCATENATE($A135,X$1,"0--"),'RawData_Aussois - Results Ausso'!B2:B2386)))</f>
        <v>63</v>
      </c>
      <c r="Z135" s="25">
        <f>1-(X135-D135)/D135</f>
        <v>0.9991056897021</v>
      </c>
      <c r="AA135" s="25">
        <f>INDEX('RawData_Aussois - Results Ausso'!M2:M2386,ROW(LOOKUP(CONCATENATE($A135,AA$1,"0--"),'RawData_Aussois - Results Ausso'!B2:B2386)))</f>
        <v>1800.23</v>
      </c>
      <c r="AB135" t="s" s="19">
        <f>INDEX('RawData_Aussois - Results Ausso'!H2:H2386,ROW(LOOKUP(CONCATENATE($A135,AA$1,"0--"),'RawData_Aussois - Results Ausso'!B2:B2386)))</f>
        <v>63</v>
      </c>
      <c r="AC135" s="25">
        <f>INDEX('RawData_Aussois - Results Ausso'!M2:M2386,ROW(LOOKUP(CONCATENATE($A135,AC$1,"0--"),'RawData_Aussois - Results Ausso'!B2:B2386)))</f>
        <v>1800.25</v>
      </c>
      <c r="AD135" t="s" s="19">
        <f>INDEX('RawData_Aussois - Results Ausso'!H2:H2386,ROW(LOOKUP(CONCATENATE($A135,AC$1,"0--"),'RawData_Aussois - Results Ausso'!B2:B2386)))</f>
        <v>63</v>
      </c>
      <c r="AE135" s="25">
        <v>1800</v>
      </c>
      <c r="AF135" t="s" s="68">
        <v>63</v>
      </c>
      <c r="AG135" t="s" s="69">
        <f>LOOKUP("NO_NASH_EQ_FOUND",E135:W135)</f>
        <v>80</v>
      </c>
      <c r="AH135" t="s" s="70">
        <f>CONCATENATE(INDEX(D$1:V$1,MATCH(AI135,D135:V135)),INDEX(D$2:V$2,MATCH(AI135,D135:V135)))</f>
        <v>3582</v>
      </c>
      <c r="AI135" s="71">
        <f>MIN(F135:V135,D135)</f>
        <v>0.449164</v>
      </c>
      <c r="AJ135" s="72">
        <f>AI135/MAX(F135:V135,D135)</f>
        <v>0.00024949813083593</v>
      </c>
    </row>
    <row r="136" ht="20.05" customHeight="1">
      <c r="A136" s="64">
        <v>134</v>
      </c>
      <c r="B136" s="65">
        <f>INDEX('RawData_Aussois - Results Ausso'!D2:D2386,ROW(LOOKUP(CONCATENATE($A136,D$1,"1--"),'RawData_Aussois - Results Ausso'!B2:B2386)))</f>
        <v>5</v>
      </c>
      <c r="C136" t="s" s="19">
        <f>INDEX('RawData_Aussois - Results Ausso'!E2:E2386,ROW(LOOKUP(CONCATENATE($A136,D$1,"1--"),'RawData_Aussois - Results Ausso'!B2:B2386)))</f>
        <v>1919</v>
      </c>
      <c r="D136" s="25">
        <f>INDEX('RawData_Aussois - Results Ausso'!M2:M2386,ROW(LOOKUP(CONCATENATE($A136,D$1,"0--"),'RawData_Aussois - Results Ausso'!B2:B2386)))</f>
        <v>5.15844</v>
      </c>
      <c r="E136" t="s" s="19">
        <f>INDEX('RawData_Aussois - Results Ausso'!H2:H2386,ROW(LOOKUP(CONCATENATE($A136,D$1,"0--"),'RawData_Aussois - Results Ausso'!B2:B2386)))</f>
        <v>80</v>
      </c>
      <c r="F136" s="25">
        <f>INDEX('RawData_Aussois - Results Ausso'!M2:M2386,ROW(LOOKUP(CONCATENATE($A136,"innerApproximation","0",F$1,F$2),'RawData_Aussois - Results Ausso'!B2:B2386)))</f>
        <v>1.03522</v>
      </c>
      <c r="G136" t="s" s="19">
        <f>INDEX('RawData_Aussois - Results Ausso'!$H2:$H2386,ROW(LOOKUP(CONCATENATE($A136,"innerApproximation","0",$F$1,F$2),'RawData_Aussois - Results Ausso'!B2:B2386)))</f>
        <v>80</v>
      </c>
      <c r="H136" s="66">
        <f>INDEX('RawData_Aussois - Results Ausso'!$M2:$M2386,ROW(LOOKUP(CONCATENATE($A136,"innerApproximation","0",$F$1,H$2),'RawData_Aussois - Results Ausso'!B2:B2386)))</f>
        <v>0.748745</v>
      </c>
      <c r="I136" t="s" s="67">
        <f>INDEX('RawData_Aussois - Results Ausso'!$H2:$H2386,ROW(LOOKUP(CONCATENATE($A136,"innerApproximation","0",$F$1,H$2),'RawData_Aussois - Results Ausso'!B2:B2386)))</f>
        <v>80</v>
      </c>
      <c r="J136" s="25">
        <f>INDEX('RawData_Aussois - Results Ausso'!$M2:$M2386,ROW(LOOKUP(CONCATENATE($A136,"innerApproximation","0",$F$1,J$2),'RawData_Aussois - Results Ausso'!B2:B2386)))</f>
        <v>1.12222</v>
      </c>
      <c r="K136" t="s" s="19">
        <f>INDEX('RawData_Aussois - Results Ausso'!$H2:$H2386,ROW(LOOKUP(CONCATENATE($A136,"innerApproximation","0",$F$1,J$2),'RawData_Aussois - Results Ausso'!B2:B2386)))</f>
        <v>80</v>
      </c>
      <c r="L136" s="25">
        <f>INDEX('RawData_Aussois - Results Ausso'!$M2:$M2386,ROW(LOOKUP(CONCATENATE($A136,"innerApproximation","0",$L$1,L$2),'RawData_Aussois - Results Ausso'!B2:B2386)))</f>
        <v>0.724639</v>
      </c>
      <c r="M136" t="s" s="19">
        <f>INDEX('RawData_Aussois - Results Ausso'!$H2:$H2386,ROW(LOOKUP(CONCATENATE($A136,"innerApproximation","0",$L$1,L$2),'RawData_Aussois - Results Ausso'!B2:B2386)))</f>
        <v>80</v>
      </c>
      <c r="N136" s="25">
        <f>INDEX('RawData_Aussois - Results Ausso'!$M2:$M2386,ROW(LOOKUP(CONCATENATE($A136,"innerApproximation","0",$L$1,N$2),'RawData_Aussois - Results Ausso'!B2:B2386)))</f>
        <v>170.73</v>
      </c>
      <c r="O136" t="s" s="19">
        <f>INDEX('RawData_Aussois - Results Ausso'!$H2:$H2386,ROW(LOOKUP(CONCATENATE($A136,"innerApproximation","0",$L$1,N$2),'RawData_Aussois - Results Ausso'!B2:B2386)))</f>
        <v>80</v>
      </c>
      <c r="P136" s="25">
        <f>INDEX('RawData_Aussois - Results Ausso'!$M2:$M2386,ROW(LOOKUP(CONCATENATE($A136,"innerApproximation","0",$L$1,P$2),'RawData_Aussois - Results Ausso'!B2:B2386)))</f>
        <v>1800.16</v>
      </c>
      <c r="Q136" t="s" s="19">
        <f>INDEX('RawData_Aussois - Results Ausso'!$H2:$H2386,ROW(LOOKUP(CONCATENATE($A136,"innerApproximation","0",$L$1,P$2),'RawData_Aussois - Results Ausso'!B2:B2386)))</f>
        <v>63</v>
      </c>
      <c r="R136" s="25">
        <f>INDEX('RawData_Aussois - Results Ausso'!$M2:$M2386,ROW(LOOKUP(CONCATENATE($A136,"innerApproximation","0",$R$1,R$2),'RawData_Aussois - Results Ausso'!B2:B2386)))</f>
        <v>0.7234429999999999</v>
      </c>
      <c r="S136" t="s" s="19">
        <f>INDEX('RawData_Aussois - Results Ausso'!$H2:$H2386,ROW(LOOKUP(CONCATENATE($A136,"innerApproximation","0",$R$1,R$2),'RawData_Aussois - Results Ausso'!B2:B2386)))</f>
        <v>80</v>
      </c>
      <c r="T136" s="25">
        <f>INDEX('RawData_Aussois - Results Ausso'!$M2:$M2386,ROW(LOOKUP(CONCATENATE($A136,"innerApproximation","0",$R$1,T$2),'RawData_Aussois - Results Ausso'!B2:B2386)))</f>
        <v>1800.15</v>
      </c>
      <c r="U136" t="s" s="19">
        <f>INDEX('RawData_Aussois - Results Ausso'!$H2:$H2386,ROW(LOOKUP(CONCATENATE($A136,"innerApproximation","0",$T$1,T$2),'RawData_Aussois - Results Ausso'!B2:B2386)))</f>
        <v>63</v>
      </c>
      <c r="V136" s="25">
        <f>INDEX('RawData_Aussois - Results Ausso'!$M2:$M2386,ROW(LOOKUP(CONCATENATE($A136,"innerApproximation","0",$R$1,V$2),'RawData_Aussois - Results Ausso'!B2:B2386)))</f>
        <v>1800.16</v>
      </c>
      <c r="W136" t="s" s="19">
        <f>INDEX('RawData_Aussois - Results Ausso'!$H2:$H2386,ROW(LOOKUP(CONCATENATE($A136,"innerApproximation","0",$V$1,V$2),'RawData_Aussois - Results Ausso'!B2:B2386)))</f>
        <v>63</v>
      </c>
      <c r="X136" s="25">
        <f>INDEX('RawData_Aussois - Results Ausso'!M2:M2386,ROW(LOOKUP(CONCATENATE($A136,X$1,"0--"),'RawData_Aussois - Results Ausso'!B2:B2386)))</f>
        <v>40.6137</v>
      </c>
      <c r="Y136" t="s" s="19">
        <f>INDEX('RawData_Aussois - Results Ausso'!H2:H2386,ROW(LOOKUP(CONCATENATE($A136,X$1,"0--"),'RawData_Aussois - Results Ausso'!B2:B2386)))</f>
        <v>80</v>
      </c>
      <c r="Z136" s="25">
        <f>1-(X136-D136)/D136</f>
        <v>-5.8732523786261</v>
      </c>
      <c r="AA136" s="25">
        <f>INDEX('RawData_Aussois - Results Ausso'!M2:M2386,ROW(LOOKUP(CONCATENATE($A136,AA$1,"0--"),'RawData_Aussois - Results Ausso'!B2:B2386)))</f>
        <v>130.717</v>
      </c>
      <c r="AB136" t="s" s="19">
        <f>INDEX('RawData_Aussois - Results Ausso'!H2:H2386,ROW(LOOKUP(CONCATENATE($A136,AA$1,"0--"),'RawData_Aussois - Results Ausso'!B2:B2386)))</f>
        <v>80</v>
      </c>
      <c r="AC136" s="25">
        <f>INDEX('RawData_Aussois - Results Ausso'!M2:M2386,ROW(LOOKUP(CONCATENATE($A136,AC$1,"0--"),'RawData_Aussois - Results Ausso'!B2:B2386)))</f>
        <v>34.4316</v>
      </c>
      <c r="AD136" t="s" s="19">
        <f>INDEX('RawData_Aussois - Results Ausso'!H2:H2386,ROW(LOOKUP(CONCATENATE($A136,AC$1,"0--"),'RawData_Aussois - Results Ausso'!B2:B2386)))</f>
        <v>80</v>
      </c>
      <c r="AE136" s="25">
        <v>1800</v>
      </c>
      <c r="AF136" t="s" s="68">
        <v>63</v>
      </c>
      <c r="AG136" t="s" s="69">
        <f>LOOKUP("NO_NASH_EQ_FOUND",E136:W136)</f>
        <v>80</v>
      </c>
      <c r="AH136" t="s" s="70">
        <f>CONCATENATE(INDEX(D$1:V$1,MATCH(AI136,D136:V136)),INDEX(D$2:V$2,MATCH(AI136,D136:V136)))</f>
        <v>3576</v>
      </c>
      <c r="AI136" s="71">
        <f>MIN(F136:V136,D136)</f>
        <v>0.7234429999999999</v>
      </c>
      <c r="AJ136" s="72">
        <f>AI136/MAX(F136:V136,D136)</f>
        <v>0.000401877055372856</v>
      </c>
    </row>
    <row r="137" ht="20.05" customHeight="1">
      <c r="A137" s="64">
        <v>135</v>
      </c>
      <c r="B137" s="65">
        <f>INDEX('RawData_Aussois - Results Ausso'!D2:D2386,ROW(LOOKUP(CONCATENATE($A137,D$1,"1--"),'RawData_Aussois - Results Ausso'!B2:B2386)))</f>
        <v>5</v>
      </c>
      <c r="C137" t="s" s="19">
        <f>INDEX('RawData_Aussois - Results Ausso'!E2:E2386,ROW(LOOKUP(CONCATENATE($A137,D$1,"1--"),'RawData_Aussois - Results Ausso'!B2:B2386)))</f>
        <v>2456</v>
      </c>
      <c r="D137" s="25">
        <f>INDEX('RawData_Aussois - Results Ausso'!M2:M2386,ROW(LOOKUP(CONCATENATE($A137,D$1,"0--"),'RawData_Aussois - Results Ausso'!B2:B2386)))</f>
        <v>0.141075</v>
      </c>
      <c r="E137" t="s" s="19">
        <f>INDEX('RawData_Aussois - Results Ausso'!H2:H2386,ROW(LOOKUP(CONCATENATE($A137,D$1,"0--"),'RawData_Aussois - Results Ausso'!B2:B2386)))</f>
        <v>33</v>
      </c>
      <c r="F137" s="25">
        <f>INDEX('RawData_Aussois - Results Ausso'!M2:M2386,ROW(LOOKUP(CONCATENATE($A137,"innerApproximation","0",F$1,F$2),'RawData_Aussois - Results Ausso'!B2:B2386)))</f>
        <v>0.360644</v>
      </c>
      <c r="G137" t="s" s="19">
        <f>INDEX('RawData_Aussois - Results Ausso'!$H2:$H2386,ROW(LOOKUP(CONCATENATE($A137,"innerApproximation","0",$F$1,F$2),'RawData_Aussois - Results Ausso'!B2:B2386)))</f>
        <v>33</v>
      </c>
      <c r="H137" s="66">
        <f>INDEX('RawData_Aussois - Results Ausso'!$M2:$M2386,ROW(LOOKUP(CONCATENATE($A137,"innerApproximation","0",$F$1,H$2),'RawData_Aussois - Results Ausso'!B2:B2386)))</f>
        <v>0.157989</v>
      </c>
      <c r="I137" t="s" s="67">
        <f>INDEX('RawData_Aussois - Results Ausso'!$H2:$H2386,ROW(LOOKUP(CONCATENATE($A137,"innerApproximation","0",$F$1,H$2),'RawData_Aussois - Results Ausso'!B2:B2386)))</f>
        <v>33</v>
      </c>
      <c r="J137" s="25">
        <f>INDEX('RawData_Aussois - Results Ausso'!$M2:$M2386,ROW(LOOKUP(CONCATENATE($A137,"innerApproximation","0",$F$1,J$2),'RawData_Aussois - Results Ausso'!B2:B2386)))</f>
        <v>0.158377</v>
      </c>
      <c r="K137" t="s" s="19">
        <f>INDEX('RawData_Aussois - Results Ausso'!$H2:$H2386,ROW(LOOKUP(CONCATENATE($A137,"innerApproximation","0",$F$1,J$2),'RawData_Aussois - Results Ausso'!B2:B2386)))</f>
        <v>33</v>
      </c>
      <c r="L137" s="25">
        <f>INDEX('RawData_Aussois - Results Ausso'!$M2:$M2386,ROW(LOOKUP(CONCATENATE($A137,"innerApproximation","0",$L$1,L$2),'RawData_Aussois - Results Ausso'!B2:B2386)))</f>
        <v>0.362938</v>
      </c>
      <c r="M137" t="s" s="19">
        <f>INDEX('RawData_Aussois - Results Ausso'!$H2:$H2386,ROW(LOOKUP(CONCATENATE($A137,"innerApproximation","0",$L$1,L$2),'RawData_Aussois - Results Ausso'!B2:B2386)))</f>
        <v>33</v>
      </c>
      <c r="N137" s="25">
        <f>INDEX('RawData_Aussois - Results Ausso'!$M2:$M2386,ROW(LOOKUP(CONCATENATE($A137,"innerApproximation","0",$L$1,N$2),'RawData_Aussois - Results Ausso'!B2:B2386)))</f>
        <v>0.157481</v>
      </c>
      <c r="O137" t="s" s="19">
        <f>INDEX('RawData_Aussois - Results Ausso'!$H2:$H2386,ROW(LOOKUP(CONCATENATE($A137,"innerApproximation","0",$L$1,N$2),'RawData_Aussois - Results Ausso'!B2:B2386)))</f>
        <v>33</v>
      </c>
      <c r="P137" s="25">
        <f>INDEX('RawData_Aussois - Results Ausso'!$M2:$M2386,ROW(LOOKUP(CONCATENATE($A137,"innerApproximation","0",$L$1,P$2),'RawData_Aussois - Results Ausso'!B2:B2386)))</f>
        <v>0.157913</v>
      </c>
      <c r="Q137" t="s" s="19">
        <f>INDEX('RawData_Aussois - Results Ausso'!$H2:$H2386,ROW(LOOKUP(CONCATENATE($A137,"innerApproximation","0",$L$1,P$2),'RawData_Aussois - Results Ausso'!B2:B2386)))</f>
        <v>33</v>
      </c>
      <c r="R137" s="25">
        <f>INDEX('RawData_Aussois - Results Ausso'!$M2:$M2386,ROW(LOOKUP(CONCATENATE($A137,"innerApproximation","0",$R$1,R$2),'RawData_Aussois - Results Ausso'!B2:B2386)))</f>
        <v>0.363209</v>
      </c>
      <c r="S137" t="s" s="19">
        <f>INDEX('RawData_Aussois - Results Ausso'!$H2:$H2386,ROW(LOOKUP(CONCATENATE($A137,"innerApproximation","0",$R$1,R$2),'RawData_Aussois - Results Ausso'!B2:B2386)))</f>
        <v>33</v>
      </c>
      <c r="T137" s="25">
        <f>INDEX('RawData_Aussois - Results Ausso'!$M2:$M2386,ROW(LOOKUP(CONCATENATE($A137,"innerApproximation","0",$R$1,T$2),'RawData_Aussois - Results Ausso'!B2:B2386)))</f>
        <v>0.15746</v>
      </c>
      <c r="U137" t="s" s="19">
        <f>INDEX('RawData_Aussois - Results Ausso'!$H2:$H2386,ROW(LOOKUP(CONCATENATE($A137,"innerApproximation","0",$T$1,T$2),'RawData_Aussois - Results Ausso'!B2:B2386)))</f>
        <v>33</v>
      </c>
      <c r="V137" s="25">
        <f>INDEX('RawData_Aussois - Results Ausso'!$M2:$M2386,ROW(LOOKUP(CONCATENATE($A137,"innerApproximation","0",$R$1,V$2),'RawData_Aussois - Results Ausso'!B2:B2386)))</f>
        <v>0.158173</v>
      </c>
      <c r="W137" t="s" s="19">
        <f>INDEX('RawData_Aussois - Results Ausso'!$H2:$H2386,ROW(LOOKUP(CONCATENATE($A137,"innerApproximation","0",$V$1,V$2),'RawData_Aussois - Results Ausso'!B2:B2386)))</f>
        <v>33</v>
      </c>
      <c r="X137" s="25">
        <f>INDEX('RawData_Aussois - Results Ausso'!M2:M2386,ROW(LOOKUP(CONCATENATE($A137,X$1,"0--"),'RawData_Aussois - Results Ausso'!B2:B2386)))</f>
        <v>6.30997</v>
      </c>
      <c r="Y137" t="s" s="19">
        <f>INDEX('RawData_Aussois - Results Ausso'!H2:H2386,ROW(LOOKUP(CONCATENATE($A137,X$1,"0--"),'RawData_Aussois - Results Ausso'!B2:B2386)))</f>
        <v>33</v>
      </c>
      <c r="Z137" s="25">
        <f>1-(X137-D137)/D137</f>
        <v>-42.7277689172426</v>
      </c>
      <c r="AA137" s="25">
        <f>INDEX('RawData_Aussois - Results Ausso'!M2:M2386,ROW(LOOKUP(CONCATENATE($A137,AA$1,"0--"),'RawData_Aussois - Results Ausso'!B2:B2386)))</f>
        <v>1.87311</v>
      </c>
      <c r="AB137" t="s" s="19">
        <f>INDEX('RawData_Aussois - Results Ausso'!H2:H2386,ROW(LOOKUP(CONCATENATE($A137,AA$1,"0--"),'RawData_Aussois - Results Ausso'!B2:B2386)))</f>
        <v>33</v>
      </c>
      <c r="AC137" s="25">
        <f>INDEX('RawData_Aussois - Results Ausso'!M2:M2386,ROW(LOOKUP(CONCATENATE($A137,AC$1,"0--"),'RawData_Aussois - Results Ausso'!B2:B2386)))</f>
        <v>1.74679</v>
      </c>
      <c r="AD137" t="s" s="19">
        <f>INDEX('RawData_Aussois - Results Ausso'!H2:H2386,ROW(LOOKUP(CONCATENATE($A137,AC$1,"0--"),'RawData_Aussois - Results Ausso'!B2:B2386)))</f>
        <v>33</v>
      </c>
      <c r="AE137" s="25">
        <v>68.47954916954041</v>
      </c>
      <c r="AF137" t="s" s="68">
        <v>33</v>
      </c>
      <c r="AG137" t="s" s="69">
        <f>LOOKUP("NO_NASH_EQ_FOUND",E137:W137)</f>
        <v>33</v>
      </c>
      <c r="AH137" t="s" s="70">
        <f>CONCATENATE(INDEX(D$1:V$1,MATCH(AI137,D137:V137)),INDEX(D$2:V$2,MATCH(AI137,D137:V137)))</f>
        <v>3574</v>
      </c>
      <c r="AI137" s="71">
        <f>MIN(F137:V137,D137)</f>
        <v>0.141075</v>
      </c>
      <c r="AJ137" s="72">
        <f>AI137/MAX(F137:V137,D137)</f>
        <v>0.388412732063357</v>
      </c>
    </row>
    <row r="138" ht="20.05" customHeight="1">
      <c r="A138" s="64">
        <v>136</v>
      </c>
      <c r="B138" s="65">
        <f>INDEX('RawData_Aussois - Results Ausso'!D2:D2386,ROW(LOOKUP(CONCATENATE($A138,D$1,"1--"),'RawData_Aussois - Results Ausso'!B2:B2386)))</f>
        <v>5</v>
      </c>
      <c r="C138" t="s" s="19">
        <f>INDEX('RawData_Aussois - Results Ausso'!E2:E2386,ROW(LOOKUP(CONCATENATE($A138,D$1,"1--"),'RawData_Aussois - Results Ausso'!B2:B2386)))</f>
        <v>2474</v>
      </c>
      <c r="D138" s="25">
        <f>INDEX('RawData_Aussois - Results Ausso'!M2:M2386,ROW(LOOKUP(CONCATENATE($A138,D$1,"0--"),'RawData_Aussois - Results Ausso'!B2:B2386)))</f>
        <v>0.236996</v>
      </c>
      <c r="E138" t="s" s="19">
        <f>INDEX('RawData_Aussois - Results Ausso'!H2:H2386,ROW(LOOKUP(CONCATENATE($A138,D$1,"0--"),'RawData_Aussois - Results Ausso'!B2:B2386)))</f>
        <v>33</v>
      </c>
      <c r="F138" s="25">
        <f>INDEX('RawData_Aussois - Results Ausso'!M2:M2386,ROW(LOOKUP(CONCATENATE($A138,"innerApproximation","0",F$1,F$2),'RawData_Aussois - Results Ausso'!B2:B2386)))</f>
        <v>0.936395</v>
      </c>
      <c r="G138" t="s" s="19">
        <f>INDEX('RawData_Aussois - Results Ausso'!$H2:$H2386,ROW(LOOKUP(CONCATENATE($A138,"innerApproximation","0",$F$1,F$2),'RawData_Aussois - Results Ausso'!B2:B2386)))</f>
        <v>33</v>
      </c>
      <c r="H138" s="66">
        <f>INDEX('RawData_Aussois - Results Ausso'!$M2:$M2386,ROW(LOOKUP(CONCATENATE($A138,"innerApproximation","0",$F$1,H$2),'RawData_Aussois - Results Ausso'!B2:B2386)))</f>
        <v>0.447837</v>
      </c>
      <c r="I138" t="s" s="67">
        <f>INDEX('RawData_Aussois - Results Ausso'!$H2:$H2386,ROW(LOOKUP(CONCATENATE($A138,"innerApproximation","0",$F$1,H$2),'RawData_Aussois - Results Ausso'!B2:B2386)))</f>
        <v>33</v>
      </c>
      <c r="J138" s="25">
        <f>INDEX('RawData_Aussois - Results Ausso'!$M2:$M2386,ROW(LOOKUP(CONCATENATE($A138,"innerApproximation","0",$F$1,J$2),'RawData_Aussois - Results Ausso'!B2:B2386)))</f>
        <v>0.261614</v>
      </c>
      <c r="K138" t="s" s="19">
        <f>INDEX('RawData_Aussois - Results Ausso'!$H2:$H2386,ROW(LOOKUP(CONCATENATE($A138,"innerApproximation","0",$F$1,J$2),'RawData_Aussois - Results Ausso'!B2:B2386)))</f>
        <v>33</v>
      </c>
      <c r="L138" s="25">
        <f>INDEX('RawData_Aussois - Results Ausso'!$M2:$M2386,ROW(LOOKUP(CONCATENATE($A138,"innerApproximation","0",$L$1,L$2),'RawData_Aussois - Results Ausso'!B2:B2386)))</f>
        <v>0.939443</v>
      </c>
      <c r="M138" t="s" s="19">
        <f>INDEX('RawData_Aussois - Results Ausso'!$H2:$H2386,ROW(LOOKUP(CONCATENATE($A138,"innerApproximation","0",$L$1,L$2),'RawData_Aussois - Results Ausso'!B2:B2386)))</f>
        <v>33</v>
      </c>
      <c r="N138" s="25">
        <f>INDEX('RawData_Aussois - Results Ausso'!$M2:$M2386,ROW(LOOKUP(CONCATENATE($A138,"innerApproximation","0",$L$1,N$2),'RawData_Aussois - Results Ausso'!B2:B2386)))</f>
        <v>0.452073</v>
      </c>
      <c r="O138" t="s" s="19">
        <f>INDEX('RawData_Aussois - Results Ausso'!$H2:$H2386,ROW(LOOKUP(CONCATENATE($A138,"innerApproximation","0",$L$1,N$2),'RawData_Aussois - Results Ausso'!B2:B2386)))</f>
        <v>33</v>
      </c>
      <c r="P138" s="25">
        <f>INDEX('RawData_Aussois - Results Ausso'!$M2:$M2386,ROW(LOOKUP(CONCATENATE($A138,"innerApproximation","0",$L$1,P$2),'RawData_Aussois - Results Ausso'!B2:B2386)))</f>
        <v>0.263818</v>
      </c>
      <c r="Q138" t="s" s="19">
        <f>INDEX('RawData_Aussois - Results Ausso'!$H2:$H2386,ROW(LOOKUP(CONCATENATE($A138,"innerApproximation","0",$L$1,P$2),'RawData_Aussois - Results Ausso'!B2:B2386)))</f>
        <v>33</v>
      </c>
      <c r="R138" s="25">
        <f>INDEX('RawData_Aussois - Results Ausso'!$M2:$M2386,ROW(LOOKUP(CONCATENATE($A138,"innerApproximation","0",$R$1,R$2),'RawData_Aussois - Results Ausso'!B2:B2386)))</f>
        <v>0.939163</v>
      </c>
      <c r="S138" t="s" s="19">
        <f>INDEX('RawData_Aussois - Results Ausso'!$H2:$H2386,ROW(LOOKUP(CONCATENATE($A138,"innerApproximation","0",$R$1,R$2),'RawData_Aussois - Results Ausso'!B2:B2386)))</f>
        <v>33</v>
      </c>
      <c r="T138" s="25">
        <f>INDEX('RawData_Aussois - Results Ausso'!$M2:$M2386,ROW(LOOKUP(CONCATENATE($A138,"innerApproximation","0",$R$1,T$2),'RawData_Aussois - Results Ausso'!B2:B2386)))</f>
        <v>0.451761</v>
      </c>
      <c r="U138" t="s" s="19">
        <f>INDEX('RawData_Aussois - Results Ausso'!$H2:$H2386,ROW(LOOKUP(CONCATENATE($A138,"innerApproximation","0",$T$1,T$2),'RawData_Aussois - Results Ausso'!B2:B2386)))</f>
        <v>33</v>
      </c>
      <c r="V138" s="25">
        <f>INDEX('RawData_Aussois - Results Ausso'!$M2:$M2386,ROW(LOOKUP(CONCATENATE($A138,"innerApproximation","0",$R$1,V$2),'RawData_Aussois - Results Ausso'!B2:B2386)))</f>
        <v>0.262314</v>
      </c>
      <c r="W138" t="s" s="19">
        <f>INDEX('RawData_Aussois - Results Ausso'!$H2:$H2386,ROW(LOOKUP(CONCATENATE($A138,"innerApproximation","0",$V$1,V$2),'RawData_Aussois - Results Ausso'!B2:B2386)))</f>
        <v>33</v>
      </c>
      <c r="X138" s="25">
        <f>INDEX('RawData_Aussois - Results Ausso'!M2:M2386,ROW(LOOKUP(CONCATENATE($A138,X$1,"0--"),'RawData_Aussois - Results Ausso'!B2:B2386)))</f>
        <v>1803.61</v>
      </c>
      <c r="Y138" t="s" s="19">
        <f>INDEX('RawData_Aussois - Results Ausso'!H2:H2386,ROW(LOOKUP(CONCATENATE($A138,X$1,"0--"),'RawData_Aussois - Results Ausso'!B2:B2386)))</f>
        <v>63</v>
      </c>
      <c r="Z138" s="25">
        <f>1-(X138-D138)/D138</f>
        <v>-7608.297220206250</v>
      </c>
      <c r="AA138" s="25">
        <f>INDEX('RawData_Aussois - Results Ausso'!M2:M2386,ROW(LOOKUP(CONCATENATE($A138,AA$1,"0--"),'RawData_Aussois - Results Ausso'!B2:B2386)))</f>
        <v>1800.18</v>
      </c>
      <c r="AB138" t="s" s="19">
        <f>INDEX('RawData_Aussois - Results Ausso'!H2:H2386,ROW(LOOKUP(CONCATENATE($A138,AA$1,"0--"),'RawData_Aussois - Results Ausso'!B2:B2386)))</f>
        <v>63</v>
      </c>
      <c r="AC138" s="25">
        <f>INDEX('RawData_Aussois - Results Ausso'!M2:M2386,ROW(LOOKUP(CONCATENATE($A138,AC$1,"0--"),'RawData_Aussois - Results Ausso'!B2:B2386)))</f>
        <v>1800.81</v>
      </c>
      <c r="AD138" t="s" s="19">
        <f>INDEX('RawData_Aussois - Results Ausso'!H2:H2386,ROW(LOOKUP(CONCATENATE($A138,AC$1,"0--"),'RawData_Aussois - Results Ausso'!B2:B2386)))</f>
        <v>63</v>
      </c>
      <c r="AE138" s="25">
        <v>1800</v>
      </c>
      <c r="AF138" t="s" s="68">
        <v>63</v>
      </c>
      <c r="AG138" t="s" s="69">
        <f>LOOKUP("NO_NASH_EQ_FOUND",E138:W138)</f>
        <v>33</v>
      </c>
      <c r="AH138" t="s" s="70">
        <f>CONCATENATE(INDEX(D$1:V$1,MATCH(AI138,D138:V138)),INDEX(D$2:V$2,MATCH(AI138,D138:V138)))</f>
        <v>3574</v>
      </c>
      <c r="AI138" s="71">
        <f>MIN(F138:V138,D138)</f>
        <v>0.236996</v>
      </c>
      <c r="AJ138" s="72">
        <f>AI138/MAX(F138:V138,D138)</f>
        <v>0.252272889361036</v>
      </c>
    </row>
    <row r="139" ht="20.05" customHeight="1">
      <c r="A139" s="64">
        <v>137</v>
      </c>
      <c r="B139" s="65">
        <f>INDEX('RawData_Aussois - Results Ausso'!D2:D2386,ROW(LOOKUP(CONCATENATE($A139,D$1,"1--"),'RawData_Aussois - Results Ausso'!B2:B2386)))</f>
        <v>5</v>
      </c>
      <c r="C139" t="s" s="19">
        <f>INDEX('RawData_Aussois - Results Ausso'!E2:E2386,ROW(LOOKUP(CONCATENATE($A139,D$1,"1--"),'RawData_Aussois - Results Ausso'!B2:B2386)))</f>
        <v>1976</v>
      </c>
      <c r="D139" s="25">
        <f>INDEX('RawData_Aussois - Results Ausso'!M2:M2386,ROW(LOOKUP(CONCATENATE($A139,D$1,"0--"),'RawData_Aussois - Results Ausso'!B2:B2386)))</f>
        <v>0.401147</v>
      </c>
      <c r="E139" t="s" s="19">
        <f>INDEX('RawData_Aussois - Results Ausso'!H2:H2386,ROW(LOOKUP(CONCATENATE($A139,D$1,"0--"),'RawData_Aussois - Results Ausso'!B2:B2386)))</f>
        <v>80</v>
      </c>
      <c r="F139" s="25">
        <f>INDEX('RawData_Aussois - Results Ausso'!M2:M2386,ROW(LOOKUP(CONCATENATE($A139,"innerApproximation","0",F$1,F$2),'RawData_Aussois - Results Ausso'!B2:B2386)))</f>
        <v>0.87912</v>
      </c>
      <c r="G139" t="s" s="19">
        <f>INDEX('RawData_Aussois - Results Ausso'!$H2:$H2386,ROW(LOOKUP(CONCATENATE($A139,"innerApproximation","0",$F$1,F$2),'RawData_Aussois - Results Ausso'!B2:B2386)))</f>
        <v>80</v>
      </c>
      <c r="H139" s="66">
        <f>INDEX('RawData_Aussois - Results Ausso'!$M2:$M2386,ROW(LOOKUP(CONCATENATE($A139,"innerApproximation","0",$F$1,H$2),'RawData_Aussois - Results Ausso'!B2:B2386)))</f>
        <v>0.611891</v>
      </c>
      <c r="I139" t="s" s="67">
        <f>INDEX('RawData_Aussois - Results Ausso'!$H2:$H2386,ROW(LOOKUP(CONCATENATE($A139,"innerApproximation","0",$F$1,H$2),'RawData_Aussois - Results Ausso'!B2:B2386)))</f>
        <v>80</v>
      </c>
      <c r="J139" s="25">
        <f>INDEX('RawData_Aussois - Results Ausso'!$M2:$M2386,ROW(LOOKUP(CONCATENATE($A139,"innerApproximation","0",$F$1,J$2),'RawData_Aussois - Results Ausso'!B2:B2386)))</f>
        <v>0.609464</v>
      </c>
      <c r="K139" t="s" s="19">
        <f>INDEX('RawData_Aussois - Results Ausso'!$H2:$H2386,ROW(LOOKUP(CONCATENATE($A139,"innerApproximation","0",$F$1,J$2),'RawData_Aussois - Results Ausso'!B2:B2386)))</f>
        <v>80</v>
      </c>
      <c r="L139" s="25">
        <f>INDEX('RawData_Aussois - Results Ausso'!$M2:$M2386,ROW(LOOKUP(CONCATENATE($A139,"innerApproximation","0",$L$1,L$2),'RawData_Aussois - Results Ausso'!B2:B2386)))</f>
        <v>0.349607</v>
      </c>
      <c r="M139" t="s" s="19">
        <f>INDEX('RawData_Aussois - Results Ausso'!$H2:$H2386,ROW(LOOKUP(CONCATENATE($A139,"innerApproximation","0",$L$1,L$2),'RawData_Aussois - Results Ausso'!B2:B2386)))</f>
        <v>80</v>
      </c>
      <c r="N139" s="25">
        <f>INDEX('RawData_Aussois - Results Ausso'!$M2:$M2386,ROW(LOOKUP(CONCATENATE($A139,"innerApproximation","0",$L$1,N$2),'RawData_Aussois - Results Ausso'!B2:B2386)))</f>
        <v>0.47811</v>
      </c>
      <c r="O139" t="s" s="19">
        <f>INDEX('RawData_Aussois - Results Ausso'!$H2:$H2386,ROW(LOOKUP(CONCATENATE($A139,"innerApproximation","0",$L$1,N$2),'RawData_Aussois - Results Ausso'!B2:B2386)))</f>
        <v>80</v>
      </c>
      <c r="P139" s="25">
        <f>INDEX('RawData_Aussois - Results Ausso'!$M2:$M2386,ROW(LOOKUP(CONCATENATE($A139,"innerApproximation","0",$L$1,P$2),'RawData_Aussois - Results Ausso'!B2:B2386)))</f>
        <v>0.472908</v>
      </c>
      <c r="Q139" t="s" s="19">
        <f>INDEX('RawData_Aussois - Results Ausso'!$H2:$H2386,ROW(LOOKUP(CONCATENATE($A139,"innerApproximation","0",$L$1,P$2),'RawData_Aussois - Results Ausso'!B2:B2386)))</f>
        <v>80</v>
      </c>
      <c r="R139" s="25">
        <f>INDEX('RawData_Aussois - Results Ausso'!$M2:$M2386,ROW(LOOKUP(CONCATENATE($A139,"innerApproximation","0",$R$1,R$2),'RawData_Aussois - Results Ausso'!B2:B2386)))</f>
        <v>0.647079</v>
      </c>
      <c r="S139" t="s" s="19">
        <f>INDEX('RawData_Aussois - Results Ausso'!$H2:$H2386,ROW(LOOKUP(CONCATENATE($A139,"innerApproximation","0",$R$1,R$2),'RawData_Aussois - Results Ausso'!B2:B2386)))</f>
        <v>80</v>
      </c>
      <c r="T139" s="25">
        <f>INDEX('RawData_Aussois - Results Ausso'!$M2:$M2386,ROW(LOOKUP(CONCATENATE($A139,"innerApproximation","0",$R$1,T$2),'RawData_Aussois - Results Ausso'!B2:B2386)))</f>
        <v>0.449434</v>
      </c>
      <c r="U139" t="s" s="19">
        <f>INDEX('RawData_Aussois - Results Ausso'!$H2:$H2386,ROW(LOOKUP(CONCATENATE($A139,"innerApproximation","0",$T$1,T$2),'RawData_Aussois - Results Ausso'!B2:B2386)))</f>
        <v>80</v>
      </c>
      <c r="V139" s="25">
        <f>INDEX('RawData_Aussois - Results Ausso'!$M2:$M2386,ROW(LOOKUP(CONCATENATE($A139,"innerApproximation","0",$R$1,V$2),'RawData_Aussois - Results Ausso'!B2:B2386)))</f>
        <v>0.447757</v>
      </c>
      <c r="W139" t="s" s="19">
        <f>INDEX('RawData_Aussois - Results Ausso'!$H2:$H2386,ROW(LOOKUP(CONCATENATE($A139,"innerApproximation","0",$V$1,V$2),'RawData_Aussois - Results Ausso'!B2:B2386)))</f>
        <v>80</v>
      </c>
      <c r="X139" s="25">
        <f>INDEX('RawData_Aussois - Results Ausso'!M2:M2386,ROW(LOOKUP(CONCATENATE($A139,X$1,"0--"),'RawData_Aussois - Results Ausso'!B2:B2386)))</f>
        <v>10.5504</v>
      </c>
      <c r="Y139" t="s" s="19">
        <f>INDEX('RawData_Aussois - Results Ausso'!H2:H2386,ROW(LOOKUP(CONCATENATE($A139,X$1,"0--"),'RawData_Aussois - Results Ausso'!B2:B2386)))</f>
        <v>80</v>
      </c>
      <c r="Z139" s="25">
        <f>1-(X139-D139)/D139</f>
        <v>-24.3005830780238</v>
      </c>
      <c r="AA139" s="25">
        <f>INDEX('RawData_Aussois - Results Ausso'!M2:M2386,ROW(LOOKUP(CONCATENATE($A139,AA$1,"0--"),'RawData_Aussois - Results Ausso'!B2:B2386)))</f>
        <v>2.07442</v>
      </c>
      <c r="AB139" t="s" s="19">
        <f>INDEX('RawData_Aussois - Results Ausso'!H2:H2386,ROW(LOOKUP(CONCATENATE($A139,AA$1,"0--"),'RawData_Aussois - Results Ausso'!B2:B2386)))</f>
        <v>80</v>
      </c>
      <c r="AC139" s="25">
        <f>INDEX('RawData_Aussois - Results Ausso'!M2:M2386,ROW(LOOKUP(CONCATENATE($A139,AC$1,"0--"),'RawData_Aussois - Results Ausso'!B2:B2386)))</f>
        <v>5.79651</v>
      </c>
      <c r="AD139" t="s" s="19">
        <f>INDEX('RawData_Aussois - Results Ausso'!H2:H2386,ROW(LOOKUP(CONCATENATE($A139,AC$1,"0--"),'RawData_Aussois - Results Ausso'!B2:B2386)))</f>
        <v>80</v>
      </c>
      <c r="AE139" s="25">
        <v>1800</v>
      </c>
      <c r="AF139" t="s" s="68">
        <v>63</v>
      </c>
      <c r="AG139" t="s" s="69">
        <f>LOOKUP("NO_NASH_EQ_FOUND",E139:W139)</f>
        <v>80</v>
      </c>
      <c r="AH139" t="s" s="70">
        <f>CONCATENATE(INDEX(D$1:V$1,MATCH(AI139,D139:V139)),INDEX(D$2:V$2,MATCH(AI139,D139:V139)))</f>
        <v>3577</v>
      </c>
      <c r="AI139" s="71">
        <f>MIN(F139:V139,D139)</f>
        <v>0.349607</v>
      </c>
      <c r="AJ139" s="72">
        <f>AI139/MAX(F139:V139,D139)</f>
        <v>0.39767836017836</v>
      </c>
    </row>
    <row r="140" ht="20.05" customHeight="1">
      <c r="A140" s="64">
        <v>138</v>
      </c>
      <c r="B140" s="65">
        <f>INDEX('RawData_Aussois - Results Ausso'!D2:D2386,ROW(LOOKUP(CONCATENATE($A140,D$1,"1--"),'RawData_Aussois - Results Ausso'!B2:B2386)))</f>
        <v>5</v>
      </c>
      <c r="C140" t="s" s="19">
        <f>INDEX('RawData_Aussois - Results Ausso'!E2:E2386,ROW(LOOKUP(CONCATENATE($A140,D$1,"1--"),'RawData_Aussois - Results Ausso'!B2:B2386)))</f>
        <v>1976</v>
      </c>
      <c r="D140" s="25">
        <f>INDEX('RawData_Aussois - Results Ausso'!M2:M2386,ROW(LOOKUP(CONCATENATE($A140,D$1,"0--"),'RawData_Aussois - Results Ausso'!B2:B2386)))</f>
        <v>0.259069</v>
      </c>
      <c r="E140" t="s" s="19">
        <f>INDEX('RawData_Aussois - Results Ausso'!H2:H2386,ROW(LOOKUP(CONCATENATE($A140,D$1,"0--"),'RawData_Aussois - Results Ausso'!B2:B2386)))</f>
        <v>33</v>
      </c>
      <c r="F140" s="25">
        <f>INDEX('RawData_Aussois - Results Ausso'!M2:M2386,ROW(LOOKUP(CONCATENATE($A140,"innerApproximation","0",F$1,F$2),'RawData_Aussois - Results Ausso'!B2:B2386)))</f>
        <v>1.36962</v>
      </c>
      <c r="G140" t="s" s="19">
        <f>INDEX('RawData_Aussois - Results Ausso'!$H2:$H2386,ROW(LOOKUP(CONCATENATE($A140,"innerApproximation","0",$F$1,F$2),'RawData_Aussois - Results Ausso'!B2:B2386)))</f>
        <v>33</v>
      </c>
      <c r="H140" s="66">
        <f>INDEX('RawData_Aussois - Results Ausso'!$M2:$M2386,ROW(LOOKUP(CONCATENATE($A140,"innerApproximation","0",$F$1,H$2),'RawData_Aussois - Results Ausso'!B2:B2386)))</f>
        <v>0.690855</v>
      </c>
      <c r="I140" t="s" s="67">
        <f>INDEX('RawData_Aussois - Results Ausso'!$H2:$H2386,ROW(LOOKUP(CONCATENATE($A140,"innerApproximation","0",$F$1,H$2),'RawData_Aussois - Results Ausso'!B2:B2386)))</f>
        <v>33</v>
      </c>
      <c r="J140" s="25">
        <f>INDEX('RawData_Aussois - Results Ausso'!$M2:$M2386,ROW(LOOKUP(CONCATENATE($A140,"innerApproximation","0",$F$1,J$2),'RawData_Aussois - Results Ausso'!B2:B2386)))</f>
        <v>0.492728</v>
      </c>
      <c r="K140" t="s" s="19">
        <f>INDEX('RawData_Aussois - Results Ausso'!$H2:$H2386,ROW(LOOKUP(CONCATENATE($A140,"innerApproximation","0",$F$1,J$2),'RawData_Aussois - Results Ausso'!B2:B2386)))</f>
        <v>33</v>
      </c>
      <c r="L140" s="25">
        <f>INDEX('RawData_Aussois - Results Ausso'!$M2:$M2386,ROW(LOOKUP(CONCATENATE($A140,"innerApproximation","0",$L$1,L$2),'RawData_Aussois - Results Ausso'!B2:B2386)))</f>
        <v>1.37718</v>
      </c>
      <c r="M140" t="s" s="19">
        <f>INDEX('RawData_Aussois - Results Ausso'!$H2:$H2386,ROW(LOOKUP(CONCATENATE($A140,"innerApproximation","0",$L$1,L$2),'RawData_Aussois - Results Ausso'!B2:B2386)))</f>
        <v>33</v>
      </c>
      <c r="N140" s="25">
        <f>INDEX('RawData_Aussois - Results Ausso'!$M2:$M2386,ROW(LOOKUP(CONCATENATE($A140,"innerApproximation","0",$L$1,N$2),'RawData_Aussois - Results Ausso'!B2:B2386)))</f>
        <v>0.690939</v>
      </c>
      <c r="O140" t="s" s="19">
        <f>INDEX('RawData_Aussois - Results Ausso'!$H2:$H2386,ROW(LOOKUP(CONCATENATE($A140,"innerApproximation","0",$L$1,N$2),'RawData_Aussois - Results Ausso'!B2:B2386)))</f>
        <v>33</v>
      </c>
      <c r="P140" s="25">
        <f>INDEX('RawData_Aussois - Results Ausso'!$M2:$M2386,ROW(LOOKUP(CONCATENATE($A140,"innerApproximation","0",$L$1,P$2),'RawData_Aussois - Results Ausso'!B2:B2386)))</f>
        <v>0.49309</v>
      </c>
      <c r="Q140" t="s" s="19">
        <f>INDEX('RawData_Aussois - Results Ausso'!$H2:$H2386,ROW(LOOKUP(CONCATENATE($A140,"innerApproximation","0",$L$1,P$2),'RawData_Aussois - Results Ausso'!B2:B2386)))</f>
        <v>33</v>
      </c>
      <c r="R140" s="25">
        <f>INDEX('RawData_Aussois - Results Ausso'!$M2:$M2386,ROW(LOOKUP(CONCATENATE($A140,"innerApproximation","0",$R$1,R$2),'RawData_Aussois - Results Ausso'!B2:B2386)))</f>
        <v>1.37495</v>
      </c>
      <c r="S140" t="s" s="19">
        <f>INDEX('RawData_Aussois - Results Ausso'!$H2:$H2386,ROW(LOOKUP(CONCATENATE($A140,"innerApproximation","0",$R$1,R$2),'RawData_Aussois - Results Ausso'!B2:B2386)))</f>
        <v>33</v>
      </c>
      <c r="T140" s="25">
        <f>INDEX('RawData_Aussois - Results Ausso'!$M2:$M2386,ROW(LOOKUP(CONCATENATE($A140,"innerApproximation","0",$R$1,T$2),'RawData_Aussois - Results Ausso'!B2:B2386)))</f>
        <v>0.694765</v>
      </c>
      <c r="U140" t="s" s="19">
        <f>INDEX('RawData_Aussois - Results Ausso'!$H2:$H2386,ROW(LOOKUP(CONCATENATE($A140,"innerApproximation","0",$T$1,T$2),'RawData_Aussois - Results Ausso'!B2:B2386)))</f>
        <v>33</v>
      </c>
      <c r="V140" s="25">
        <f>INDEX('RawData_Aussois - Results Ausso'!$M2:$M2386,ROW(LOOKUP(CONCATENATE($A140,"innerApproximation","0",$R$1,V$2),'RawData_Aussois - Results Ausso'!B2:B2386)))</f>
        <v>0.493818</v>
      </c>
      <c r="W140" t="s" s="19">
        <f>INDEX('RawData_Aussois - Results Ausso'!$H2:$H2386,ROW(LOOKUP(CONCATENATE($A140,"innerApproximation","0",$V$1,V$2),'RawData_Aussois - Results Ausso'!B2:B2386)))</f>
        <v>33</v>
      </c>
      <c r="X140" s="25">
        <f>INDEX('RawData_Aussois - Results Ausso'!M2:M2386,ROW(LOOKUP(CONCATENATE($A140,X$1,"0--"),'RawData_Aussois - Results Ausso'!B2:B2386)))</f>
        <v>550.36</v>
      </c>
      <c r="Y140" t="s" s="19">
        <f>INDEX('RawData_Aussois - Results Ausso'!H2:H2386,ROW(LOOKUP(CONCATENATE($A140,X$1,"0--"),'RawData_Aussois - Results Ausso'!B2:B2386)))</f>
        <v>33</v>
      </c>
      <c r="Z140" s="25">
        <f>1-(X140-D140)/D140</f>
        <v>-2122.376131455330</v>
      </c>
      <c r="AA140" s="25">
        <f>INDEX('RawData_Aussois - Results Ausso'!M2:M2386,ROW(LOOKUP(CONCATENATE($A140,AA$1,"0--"),'RawData_Aussois - Results Ausso'!B2:B2386)))</f>
        <v>28.8008</v>
      </c>
      <c r="AB140" t="s" s="19">
        <f>INDEX('RawData_Aussois - Results Ausso'!H2:H2386,ROW(LOOKUP(CONCATENATE($A140,AA$1,"0--"),'RawData_Aussois - Results Ausso'!B2:B2386)))</f>
        <v>33</v>
      </c>
      <c r="AC140" s="25">
        <f>INDEX('RawData_Aussois - Results Ausso'!M2:M2386,ROW(LOOKUP(CONCATENATE($A140,AC$1,"0--"),'RawData_Aussois - Results Ausso'!B2:B2386)))</f>
        <v>165.781</v>
      </c>
      <c r="AD140" t="s" s="19">
        <f>INDEX('RawData_Aussois - Results Ausso'!H2:H2386,ROW(LOOKUP(CONCATENATE($A140,AC$1,"0--"),'RawData_Aussois - Results Ausso'!B2:B2386)))</f>
        <v>33</v>
      </c>
      <c r="AE140" s="25">
        <v>89.0069811344147</v>
      </c>
      <c r="AF140" t="s" s="68">
        <v>33</v>
      </c>
      <c r="AG140" t="s" s="69">
        <f>LOOKUP("NO_NASH_EQ_FOUND",E140:W140)</f>
        <v>33</v>
      </c>
      <c r="AH140" t="s" s="70">
        <f>CONCATENATE(INDEX(D$1:V$1,MATCH(AI140,D140:V140)),INDEX(D$2:V$2,MATCH(AI140,D140:V140)))</f>
        <v>3574</v>
      </c>
      <c r="AI140" s="71">
        <f>MIN(F140:V140,D140)</f>
        <v>0.259069</v>
      </c>
      <c r="AJ140" s="72">
        <f>AI140/MAX(F140:V140,D140)</f>
        <v>0.188115569497088</v>
      </c>
    </row>
    <row r="141" ht="20.05" customHeight="1">
      <c r="A141" s="64">
        <v>139</v>
      </c>
      <c r="B141" s="65">
        <f>INDEX('RawData_Aussois - Results Ausso'!D2:D2386,ROW(LOOKUP(CONCATENATE($A141,D$1,"1--"),'RawData_Aussois - Results Ausso'!B2:B2386)))</f>
        <v>5</v>
      </c>
      <c r="C141" t="s" s="19">
        <f>INDEX('RawData_Aussois - Results Ausso'!E2:E2386,ROW(LOOKUP(CONCATENATE($A141,D$1,"1--"),'RawData_Aussois - Results Ausso'!B2:B2386)))</f>
        <v>2525</v>
      </c>
      <c r="D141" s="25">
        <f>INDEX('RawData_Aussois - Results Ausso'!M2:M2386,ROW(LOOKUP(CONCATENATE($A141,D$1,"0--"),'RawData_Aussois - Results Ausso'!B2:B2386)))</f>
        <v>1800.71</v>
      </c>
      <c r="E141" t="s" s="19">
        <f>INDEX('RawData_Aussois - Results Ausso'!H2:H2386,ROW(LOOKUP(CONCATENATE($A141,D$1,"0--"),'RawData_Aussois - Results Ausso'!B2:B2386)))</f>
        <v>63</v>
      </c>
      <c r="F141" s="25">
        <f>INDEX('RawData_Aussois - Results Ausso'!M2:M2386,ROW(LOOKUP(CONCATENATE($A141,"innerApproximation","0",F$1,F$2),'RawData_Aussois - Results Ausso'!B2:B2386)))</f>
        <v>0.578832</v>
      </c>
      <c r="G141" t="s" s="19">
        <f>INDEX('RawData_Aussois - Results Ausso'!$H2:$H2386,ROW(LOOKUP(CONCATENATE($A141,"innerApproximation","0",$F$1,F$2),'RawData_Aussois - Results Ausso'!B2:B2386)))</f>
        <v>80</v>
      </c>
      <c r="H141" s="66">
        <f>INDEX('RawData_Aussois - Results Ausso'!$M2:$M2386,ROW(LOOKUP(CONCATENATE($A141,"innerApproximation","0",$F$1,H$2),'RawData_Aussois - Results Ausso'!B2:B2386)))</f>
        <v>0.579921</v>
      </c>
      <c r="I141" t="s" s="67">
        <f>INDEX('RawData_Aussois - Results Ausso'!$H2:$H2386,ROW(LOOKUP(CONCATENATE($A141,"innerApproximation","0",$F$1,H$2),'RawData_Aussois - Results Ausso'!B2:B2386)))</f>
        <v>80</v>
      </c>
      <c r="J141" s="25">
        <f>INDEX('RawData_Aussois - Results Ausso'!$M2:$M2386,ROW(LOOKUP(CONCATENATE($A141,"innerApproximation","0",$F$1,J$2),'RawData_Aussois - Results Ausso'!B2:B2386)))</f>
        <v>0.578796</v>
      </c>
      <c r="K141" t="s" s="19">
        <f>INDEX('RawData_Aussois - Results Ausso'!$H2:$H2386,ROW(LOOKUP(CONCATENATE($A141,"innerApproximation","0",$F$1,J$2),'RawData_Aussois - Results Ausso'!B2:B2386)))</f>
        <v>80</v>
      </c>
      <c r="L141" s="25">
        <f>INDEX('RawData_Aussois - Results Ausso'!$M2:$M2386,ROW(LOOKUP(CONCATENATE($A141,"innerApproximation","0",$L$1,L$2),'RawData_Aussois - Results Ausso'!B2:B2386)))</f>
        <v>0.577918</v>
      </c>
      <c r="M141" t="s" s="19">
        <f>INDEX('RawData_Aussois - Results Ausso'!$H2:$H2386,ROW(LOOKUP(CONCATENATE($A141,"innerApproximation","0",$L$1,L$2),'RawData_Aussois - Results Ausso'!B2:B2386)))</f>
        <v>80</v>
      </c>
      <c r="N141" s="25">
        <f>INDEX('RawData_Aussois - Results Ausso'!$M2:$M2386,ROW(LOOKUP(CONCATENATE($A141,"innerApproximation","0",$L$1,N$2),'RawData_Aussois - Results Ausso'!B2:B2386)))</f>
        <v>0.579113</v>
      </c>
      <c r="O141" t="s" s="19">
        <f>INDEX('RawData_Aussois - Results Ausso'!$H2:$H2386,ROW(LOOKUP(CONCATENATE($A141,"innerApproximation","0",$L$1,N$2),'RawData_Aussois - Results Ausso'!B2:B2386)))</f>
        <v>80</v>
      </c>
      <c r="P141" s="25">
        <f>INDEX('RawData_Aussois - Results Ausso'!$M2:$M2386,ROW(LOOKUP(CONCATENATE($A141,"innerApproximation","0",$L$1,P$2),'RawData_Aussois - Results Ausso'!B2:B2386)))</f>
        <v>0.578563</v>
      </c>
      <c r="Q141" t="s" s="19">
        <f>INDEX('RawData_Aussois - Results Ausso'!$H2:$H2386,ROW(LOOKUP(CONCATENATE($A141,"innerApproximation","0",$L$1,P$2),'RawData_Aussois - Results Ausso'!B2:B2386)))</f>
        <v>80</v>
      </c>
      <c r="R141" s="25">
        <f>INDEX('RawData_Aussois - Results Ausso'!$M2:$M2386,ROW(LOOKUP(CONCATENATE($A141,"innerApproximation","0",$R$1,R$2),'RawData_Aussois - Results Ausso'!B2:B2386)))</f>
        <v>0.579083</v>
      </c>
      <c r="S141" t="s" s="19">
        <f>INDEX('RawData_Aussois - Results Ausso'!$H2:$H2386,ROW(LOOKUP(CONCATENATE($A141,"innerApproximation","0",$R$1,R$2),'RawData_Aussois - Results Ausso'!B2:B2386)))</f>
        <v>80</v>
      </c>
      <c r="T141" s="25">
        <f>INDEX('RawData_Aussois - Results Ausso'!$M2:$M2386,ROW(LOOKUP(CONCATENATE($A141,"innerApproximation","0",$R$1,T$2),'RawData_Aussois - Results Ausso'!B2:B2386)))</f>
        <v>0.576608</v>
      </c>
      <c r="U141" t="s" s="19">
        <f>INDEX('RawData_Aussois - Results Ausso'!$H2:$H2386,ROW(LOOKUP(CONCATENATE($A141,"innerApproximation","0",$T$1,T$2),'RawData_Aussois - Results Ausso'!B2:B2386)))</f>
        <v>80</v>
      </c>
      <c r="V141" s="25">
        <f>INDEX('RawData_Aussois - Results Ausso'!$M2:$M2386,ROW(LOOKUP(CONCATENATE($A141,"innerApproximation","0",$R$1,V$2),'RawData_Aussois - Results Ausso'!B2:B2386)))</f>
        <v>0.577997</v>
      </c>
      <c r="W141" t="s" s="19">
        <f>INDEX('RawData_Aussois - Results Ausso'!$H2:$H2386,ROW(LOOKUP(CONCATENATE($A141,"innerApproximation","0",$V$1,V$2),'RawData_Aussois - Results Ausso'!B2:B2386)))</f>
        <v>80</v>
      </c>
      <c r="X141" s="25">
        <f>INDEX('RawData_Aussois - Results Ausso'!M2:M2386,ROW(LOOKUP(CONCATENATE($A141,X$1,"0--"),'RawData_Aussois - Results Ausso'!B2:B2386)))</f>
        <v>1804.68</v>
      </c>
      <c r="Y141" t="s" s="19">
        <f>INDEX('RawData_Aussois - Results Ausso'!H2:H2386,ROW(LOOKUP(CONCATENATE($A141,X$1,"0--"),'RawData_Aussois - Results Ausso'!B2:B2386)))</f>
        <v>63</v>
      </c>
      <c r="Z141" s="25">
        <f>1-(X141-D141)/D141</f>
        <v>0.997795314070561</v>
      </c>
      <c r="AA141" s="25">
        <f>INDEX('RawData_Aussois - Results Ausso'!M2:M2386,ROW(LOOKUP(CONCATENATE($A141,AA$1,"0--"),'RawData_Aussois - Results Ausso'!B2:B2386)))</f>
        <v>1803.1</v>
      </c>
      <c r="AB141" t="s" s="19">
        <f>INDEX('RawData_Aussois - Results Ausso'!H2:H2386,ROW(LOOKUP(CONCATENATE($A141,AA$1,"0--"),'RawData_Aussois - Results Ausso'!B2:B2386)))</f>
        <v>63</v>
      </c>
      <c r="AC141" s="25">
        <f>INDEX('RawData_Aussois - Results Ausso'!M2:M2386,ROW(LOOKUP(CONCATENATE($A141,AC$1,"0--"),'RawData_Aussois - Results Ausso'!B2:B2386)))</f>
        <v>1800.7</v>
      </c>
      <c r="AD141" t="s" s="19">
        <f>INDEX('RawData_Aussois - Results Ausso'!H2:H2386,ROW(LOOKUP(CONCATENATE($A141,AC$1,"0--"),'RawData_Aussois - Results Ausso'!B2:B2386)))</f>
        <v>63</v>
      </c>
      <c r="AE141" s="25">
        <v>1800</v>
      </c>
      <c r="AF141" t="s" s="68">
        <v>63</v>
      </c>
      <c r="AG141" t="s" s="69">
        <f>LOOKUP("NO_NASH_EQ_FOUND",E141:W141)</f>
        <v>80</v>
      </c>
      <c r="AH141" t="s" s="70">
        <f>CONCATENATE(INDEX(D$1:V$1,MATCH(AI141,D141:V141)),INDEX(D$2:V$2,MATCH(AI141,D141:V141)))</f>
        <v>3582</v>
      </c>
      <c r="AI141" s="71">
        <f>MIN(F141:V141,D141)</f>
        <v>0.576608</v>
      </c>
      <c r="AJ141" s="72">
        <f>AI141/MAX(F141:V141,D141)</f>
        <v>0.000320211472141544</v>
      </c>
    </row>
    <row r="142" ht="20.05" customHeight="1">
      <c r="A142" s="64">
        <v>140</v>
      </c>
      <c r="B142" s="65">
        <f>INDEX('RawData_Aussois - Results Ausso'!D2:D2386,ROW(LOOKUP(CONCATENATE($A142,D$1,"1--"),'RawData_Aussois - Results Ausso'!B2:B2386)))</f>
        <v>5</v>
      </c>
      <c r="C142" t="s" s="19">
        <f>INDEX('RawData_Aussois - Results Ausso'!E2:E2386,ROW(LOOKUP(CONCATENATE($A142,D$1,"1--"),'RawData_Aussois - Results Ausso'!B2:B2386)))</f>
        <v>2404</v>
      </c>
      <c r="D142" s="25">
        <f>INDEX('RawData_Aussois - Results Ausso'!M2:M2386,ROW(LOOKUP(CONCATENATE($A142,D$1,"0--"),'RawData_Aussois - Results Ausso'!B2:B2386)))</f>
        <v>0.110245</v>
      </c>
      <c r="E142" t="s" s="19">
        <f>INDEX('RawData_Aussois - Results Ausso'!H2:H2386,ROW(LOOKUP(CONCATENATE($A142,D$1,"0--"),'RawData_Aussois - Results Ausso'!B2:B2386)))</f>
        <v>33</v>
      </c>
      <c r="F142" s="25">
        <f>INDEX('RawData_Aussois - Results Ausso'!M2:M2386,ROW(LOOKUP(CONCATENATE($A142,"innerApproximation","0",F$1,F$2),'RawData_Aussois - Results Ausso'!B2:B2386)))</f>
        <v>0.213427</v>
      </c>
      <c r="G142" t="s" s="19">
        <f>INDEX('RawData_Aussois - Results Ausso'!$H2:$H2386,ROW(LOOKUP(CONCATENATE($A142,"innerApproximation","0",$F$1,F$2),'RawData_Aussois - Results Ausso'!B2:B2386)))</f>
        <v>33</v>
      </c>
      <c r="H142" s="66">
        <f>INDEX('RawData_Aussois - Results Ausso'!$M2:$M2386,ROW(LOOKUP(CONCATENATE($A142,"innerApproximation","0",$F$1,H$2),'RawData_Aussois - Results Ausso'!B2:B2386)))</f>
        <v>0.130016</v>
      </c>
      <c r="I142" t="s" s="67">
        <f>INDEX('RawData_Aussois - Results Ausso'!$H2:$H2386,ROW(LOOKUP(CONCATENATE($A142,"innerApproximation","0",$F$1,H$2),'RawData_Aussois - Results Ausso'!B2:B2386)))</f>
        <v>33</v>
      </c>
      <c r="J142" s="25">
        <f>INDEX('RawData_Aussois - Results Ausso'!$M2:$M2386,ROW(LOOKUP(CONCATENATE($A142,"innerApproximation","0",$F$1,J$2),'RawData_Aussois - Results Ausso'!B2:B2386)))</f>
        <v>0.129575</v>
      </c>
      <c r="K142" t="s" s="19">
        <f>INDEX('RawData_Aussois - Results Ausso'!$H2:$H2386,ROW(LOOKUP(CONCATENATE($A142,"innerApproximation","0",$F$1,J$2),'RawData_Aussois - Results Ausso'!B2:B2386)))</f>
        <v>33</v>
      </c>
      <c r="L142" s="25">
        <f>INDEX('RawData_Aussois - Results Ausso'!$M2:$M2386,ROW(LOOKUP(CONCATENATE($A142,"innerApproximation","0",$L$1,L$2),'RawData_Aussois - Results Ausso'!B2:B2386)))</f>
        <v>0.214018</v>
      </c>
      <c r="M142" t="s" s="19">
        <f>INDEX('RawData_Aussois - Results Ausso'!$H2:$H2386,ROW(LOOKUP(CONCATENATE($A142,"innerApproximation","0",$L$1,L$2),'RawData_Aussois - Results Ausso'!B2:B2386)))</f>
        <v>33</v>
      </c>
      <c r="N142" s="25">
        <f>INDEX('RawData_Aussois - Results Ausso'!$M2:$M2386,ROW(LOOKUP(CONCATENATE($A142,"innerApproximation","0",$L$1,N$2),'RawData_Aussois - Results Ausso'!B2:B2386)))</f>
        <v>0.129153</v>
      </c>
      <c r="O142" t="s" s="19">
        <f>INDEX('RawData_Aussois - Results Ausso'!$H2:$H2386,ROW(LOOKUP(CONCATENATE($A142,"innerApproximation","0",$L$1,N$2),'RawData_Aussois - Results Ausso'!B2:B2386)))</f>
        <v>33</v>
      </c>
      <c r="P142" s="25">
        <f>INDEX('RawData_Aussois - Results Ausso'!$M2:$M2386,ROW(LOOKUP(CONCATENATE($A142,"innerApproximation","0",$L$1,P$2),'RawData_Aussois - Results Ausso'!B2:B2386)))</f>
        <v>0.129231</v>
      </c>
      <c r="Q142" t="s" s="19">
        <f>INDEX('RawData_Aussois - Results Ausso'!$H2:$H2386,ROW(LOOKUP(CONCATENATE($A142,"innerApproximation","0",$L$1,P$2),'RawData_Aussois - Results Ausso'!B2:B2386)))</f>
        <v>33</v>
      </c>
      <c r="R142" s="25">
        <f>INDEX('RawData_Aussois - Results Ausso'!$M2:$M2386,ROW(LOOKUP(CONCATENATE($A142,"innerApproximation","0",$R$1,R$2),'RawData_Aussois - Results Ausso'!B2:B2386)))</f>
        <v>0.215642</v>
      </c>
      <c r="S142" t="s" s="19">
        <f>INDEX('RawData_Aussois - Results Ausso'!$H2:$H2386,ROW(LOOKUP(CONCATENATE($A142,"innerApproximation","0",$R$1,R$2),'RawData_Aussois - Results Ausso'!B2:B2386)))</f>
        <v>33</v>
      </c>
      <c r="T142" s="25">
        <f>INDEX('RawData_Aussois - Results Ausso'!$M2:$M2386,ROW(LOOKUP(CONCATENATE($A142,"innerApproximation","0",$R$1,T$2),'RawData_Aussois - Results Ausso'!B2:B2386)))</f>
        <v>0.129518</v>
      </c>
      <c r="U142" t="s" s="19">
        <f>INDEX('RawData_Aussois - Results Ausso'!$H2:$H2386,ROW(LOOKUP(CONCATENATE($A142,"innerApproximation","0",$T$1,T$2),'RawData_Aussois - Results Ausso'!B2:B2386)))</f>
        <v>33</v>
      </c>
      <c r="V142" s="25">
        <f>INDEX('RawData_Aussois - Results Ausso'!$M2:$M2386,ROW(LOOKUP(CONCATENATE($A142,"innerApproximation","0",$R$1,V$2),'RawData_Aussois - Results Ausso'!B2:B2386)))</f>
        <v>0.129709</v>
      </c>
      <c r="W142" t="s" s="19">
        <f>INDEX('RawData_Aussois - Results Ausso'!$H2:$H2386,ROW(LOOKUP(CONCATENATE($A142,"innerApproximation","0",$V$1,V$2),'RawData_Aussois - Results Ausso'!B2:B2386)))</f>
        <v>33</v>
      </c>
      <c r="X142" s="25">
        <f>INDEX('RawData_Aussois - Results Ausso'!M2:M2386,ROW(LOOKUP(CONCATENATE($A142,X$1,"0--"),'RawData_Aussois - Results Ausso'!B2:B2386)))</f>
        <v>1800.94</v>
      </c>
      <c r="Y142" t="s" s="19">
        <f>INDEX('RawData_Aussois - Results Ausso'!H2:H2386,ROW(LOOKUP(CONCATENATE($A142,X$1,"0--"),'RawData_Aussois - Results Ausso'!B2:B2386)))</f>
        <v>63</v>
      </c>
      <c r="Z142" s="25">
        <f>1-(X142-D142)/D142</f>
        <v>-16333.7975418386</v>
      </c>
      <c r="AA142" s="25">
        <f>INDEX('RawData_Aussois - Results Ausso'!M2:M2386,ROW(LOOKUP(CONCATENATE($A142,AA$1,"0--"),'RawData_Aussois - Results Ausso'!B2:B2386)))</f>
        <v>1800.16</v>
      </c>
      <c r="AB142" t="s" s="19">
        <f>INDEX('RawData_Aussois - Results Ausso'!H2:H2386,ROW(LOOKUP(CONCATENATE($A142,AA$1,"0--"),'RawData_Aussois - Results Ausso'!B2:B2386)))</f>
        <v>63</v>
      </c>
      <c r="AC142" s="25">
        <f>INDEX('RawData_Aussois - Results Ausso'!M2:M2386,ROW(LOOKUP(CONCATENATE($A142,AC$1,"0--"),'RawData_Aussois - Results Ausso'!B2:B2386)))</f>
        <v>1800.13</v>
      </c>
      <c r="AD142" t="s" s="19">
        <f>INDEX('RawData_Aussois - Results Ausso'!H2:H2386,ROW(LOOKUP(CONCATENATE($A142,AC$1,"0--"),'RawData_Aussois - Results Ausso'!B2:B2386)))</f>
        <v>63</v>
      </c>
      <c r="AE142" s="25">
        <v>62.6213095188141</v>
      </c>
      <c r="AF142" t="s" s="68">
        <v>33</v>
      </c>
      <c r="AG142" t="s" s="69">
        <f>LOOKUP("NO_NASH_EQ_FOUND",E142:W142)</f>
        <v>33</v>
      </c>
      <c r="AH142" t="s" s="70">
        <f>CONCATENATE(INDEX(D$1:V$1,MATCH(AI142,D142:V142)),INDEX(D$2:V$2,MATCH(AI142,D142:V142)))</f>
        <v>3574</v>
      </c>
      <c r="AI142" s="71">
        <f>MIN(F142:V142,D142)</f>
        <v>0.110245</v>
      </c>
      <c r="AJ142" s="72">
        <f>AI142/MAX(F142:V142,D142)</f>
        <v>0.511240852895076</v>
      </c>
    </row>
    <row r="143" ht="20.05" customHeight="1">
      <c r="A143" s="64">
        <v>141</v>
      </c>
      <c r="B143" s="65">
        <f>INDEX('RawData_Aussois - Results Ausso'!D2:D2386,ROW(LOOKUP(CONCATENATE($A143,D$1,"1--"),'RawData_Aussois - Results Ausso'!B2:B2386)))</f>
        <v>5</v>
      </c>
      <c r="C143" t="s" s="19">
        <f>INDEX('RawData_Aussois - Results Ausso'!E2:E2386,ROW(LOOKUP(CONCATENATE($A143,D$1,"1--"),'RawData_Aussois - Results Ausso'!B2:B2386)))</f>
        <v>2197</v>
      </c>
      <c r="D143" s="25">
        <f>INDEX('RawData_Aussois - Results Ausso'!M2:M2386,ROW(LOOKUP(CONCATENATE($A143,D$1,"0--"),'RawData_Aussois - Results Ausso'!B2:B2386)))</f>
        <v>0.6245849999999999</v>
      </c>
      <c r="E143" t="s" s="19">
        <f>INDEX('RawData_Aussois - Results Ausso'!H2:H2386,ROW(LOOKUP(CONCATENATE($A143,D$1,"0--"),'RawData_Aussois - Results Ausso'!B2:B2386)))</f>
        <v>80</v>
      </c>
      <c r="F143" s="25">
        <f>INDEX('RawData_Aussois - Results Ausso'!M2:M2386,ROW(LOOKUP(CONCATENATE($A143,"innerApproximation","0",F$1,F$2),'RawData_Aussois - Results Ausso'!B2:B2386)))</f>
        <v>0.939828</v>
      </c>
      <c r="G143" t="s" s="19">
        <f>INDEX('RawData_Aussois - Results Ausso'!$H2:$H2386,ROW(LOOKUP(CONCATENATE($A143,"innerApproximation","0",$F$1,F$2),'RawData_Aussois - Results Ausso'!B2:B2386)))</f>
        <v>80</v>
      </c>
      <c r="H143" s="66">
        <f>INDEX('RawData_Aussois - Results Ausso'!$M2:$M2386,ROW(LOOKUP(CONCATENATE($A143,"innerApproximation","0",$F$1,H$2),'RawData_Aussois - Results Ausso'!B2:B2386)))</f>
        <v>1.13421</v>
      </c>
      <c r="I143" t="s" s="67">
        <f>INDEX('RawData_Aussois - Results Ausso'!$H2:$H2386,ROW(LOOKUP(CONCATENATE($A143,"innerApproximation","0",$F$1,H$2),'RawData_Aussois - Results Ausso'!B2:B2386)))</f>
        <v>80</v>
      </c>
      <c r="J143" s="25">
        <f>INDEX('RawData_Aussois - Results Ausso'!$M2:$M2386,ROW(LOOKUP(CONCATENATE($A143,"innerApproximation","0",$F$1,J$2),'RawData_Aussois - Results Ausso'!B2:B2386)))</f>
        <v>0.6693210000000001</v>
      </c>
      <c r="K143" t="s" s="19">
        <f>INDEX('RawData_Aussois - Results Ausso'!$H2:$H2386,ROW(LOOKUP(CONCATENATE($A143,"innerApproximation","0",$F$1,J$2),'RawData_Aussois - Results Ausso'!B2:B2386)))</f>
        <v>80</v>
      </c>
      <c r="L143" s="25">
        <f>INDEX('RawData_Aussois - Results Ausso'!$M2:$M2386,ROW(LOOKUP(CONCATENATE($A143,"innerApproximation","0",$L$1,L$2),'RawData_Aussois - Results Ausso'!B2:B2386)))</f>
        <v>0.325245</v>
      </c>
      <c r="M143" t="s" s="19">
        <f>INDEX('RawData_Aussois - Results Ausso'!$H2:$H2386,ROW(LOOKUP(CONCATENATE($A143,"innerApproximation","0",$L$1,L$2),'RawData_Aussois - Results Ausso'!B2:B2386)))</f>
        <v>80</v>
      </c>
      <c r="N143" s="25">
        <f>INDEX('RawData_Aussois - Results Ausso'!$M2:$M2386,ROW(LOOKUP(CONCATENATE($A143,"innerApproximation","0",$L$1,N$2),'RawData_Aussois - Results Ausso'!B2:B2386)))</f>
        <v>0.577195</v>
      </c>
      <c r="O143" t="s" s="19">
        <f>INDEX('RawData_Aussois - Results Ausso'!$H2:$H2386,ROW(LOOKUP(CONCATENATE($A143,"innerApproximation","0",$L$1,N$2),'RawData_Aussois - Results Ausso'!B2:B2386)))</f>
        <v>80</v>
      </c>
      <c r="P143" s="25">
        <f>INDEX('RawData_Aussois - Results Ausso'!$M2:$M2386,ROW(LOOKUP(CONCATENATE($A143,"innerApproximation","0",$L$1,P$2),'RawData_Aussois - Results Ausso'!B2:B2386)))</f>
        <v>0.7064859999999999</v>
      </c>
      <c r="Q143" t="s" s="19">
        <f>INDEX('RawData_Aussois - Results Ausso'!$H2:$H2386,ROW(LOOKUP(CONCATENATE($A143,"innerApproximation","0",$L$1,P$2),'RawData_Aussois - Results Ausso'!B2:B2386)))</f>
        <v>80</v>
      </c>
      <c r="R143" s="25">
        <f>INDEX('RawData_Aussois - Results Ausso'!$M2:$M2386,ROW(LOOKUP(CONCATENATE($A143,"innerApproximation","0",$R$1,R$2),'RawData_Aussois - Results Ausso'!B2:B2386)))</f>
        <v>0.722137</v>
      </c>
      <c r="S143" t="s" s="19">
        <f>INDEX('RawData_Aussois - Results Ausso'!$H2:$H2386,ROW(LOOKUP(CONCATENATE($A143,"innerApproximation","0",$R$1,R$2),'RawData_Aussois - Results Ausso'!B2:B2386)))</f>
        <v>80</v>
      </c>
      <c r="T143" s="25">
        <f>INDEX('RawData_Aussois - Results Ausso'!$M2:$M2386,ROW(LOOKUP(CONCATENATE($A143,"innerApproximation","0",$R$1,T$2),'RawData_Aussois - Results Ausso'!B2:B2386)))</f>
        <v>0.952151</v>
      </c>
      <c r="U143" t="s" s="19">
        <f>INDEX('RawData_Aussois - Results Ausso'!$H2:$H2386,ROW(LOOKUP(CONCATENATE($A143,"innerApproximation","0",$T$1,T$2),'RawData_Aussois - Results Ausso'!B2:B2386)))</f>
        <v>80</v>
      </c>
      <c r="V143" s="25">
        <f>INDEX('RawData_Aussois - Results Ausso'!$M2:$M2386,ROW(LOOKUP(CONCATENATE($A143,"innerApproximation","0",$R$1,V$2),'RawData_Aussois - Results Ausso'!B2:B2386)))</f>
        <v>0.990775</v>
      </c>
      <c r="W143" t="s" s="19">
        <f>INDEX('RawData_Aussois - Results Ausso'!$H2:$H2386,ROW(LOOKUP(CONCATENATE($A143,"innerApproximation","0",$V$1,V$2),'RawData_Aussois - Results Ausso'!B2:B2386)))</f>
        <v>80</v>
      </c>
      <c r="X143" s="25">
        <f>INDEX('RawData_Aussois - Results Ausso'!M2:M2386,ROW(LOOKUP(CONCATENATE($A143,X$1,"0--"),'RawData_Aussois - Results Ausso'!B2:B2386)))</f>
        <v>1801.38</v>
      </c>
      <c r="Y143" t="s" s="19">
        <f>INDEX('RawData_Aussois - Results Ausso'!H2:H2386,ROW(LOOKUP(CONCATENATE($A143,X$1,"0--"),'RawData_Aussois - Results Ausso'!B2:B2386)))</f>
        <v>63</v>
      </c>
      <c r="Z143" s="25">
        <f>1-(X143-D143)/D143</f>
        <v>-2882.123057710320</v>
      </c>
      <c r="AA143" s="25">
        <f>INDEX('RawData_Aussois - Results Ausso'!M2:M2386,ROW(LOOKUP(CONCATENATE($A143,AA$1,"0--"),'RawData_Aussois - Results Ausso'!B2:B2386)))</f>
        <v>1800.16</v>
      </c>
      <c r="AB143" t="s" s="19">
        <f>INDEX('RawData_Aussois - Results Ausso'!H2:H2386,ROW(LOOKUP(CONCATENATE($A143,AA$1,"0--"),'RawData_Aussois - Results Ausso'!B2:B2386)))</f>
        <v>63</v>
      </c>
      <c r="AC143" s="25">
        <f>INDEX('RawData_Aussois - Results Ausso'!M2:M2386,ROW(LOOKUP(CONCATENATE($A143,AC$1,"0--"),'RawData_Aussois - Results Ausso'!B2:B2386)))</f>
        <v>1800.59</v>
      </c>
      <c r="AD143" t="s" s="19">
        <f>INDEX('RawData_Aussois - Results Ausso'!H2:H2386,ROW(LOOKUP(CONCATENATE($A143,AC$1,"0--"),'RawData_Aussois - Results Ausso'!B2:B2386)))</f>
        <v>63</v>
      </c>
      <c r="AE143" s="25">
        <v>497.972800254822</v>
      </c>
      <c r="AF143" t="s" s="68">
        <v>80</v>
      </c>
      <c r="AG143" t="s" s="69">
        <f>LOOKUP("NO_NASH_EQ_FOUND",E143:W143)</f>
        <v>80</v>
      </c>
      <c r="AH143" t="s" s="70">
        <f>CONCATENATE(INDEX(D$1:V$1,MATCH(AI143,D143:V143)),INDEX(D$2:V$2,MATCH(AI143,D143:V143)))</f>
        <v>3577</v>
      </c>
      <c r="AI143" s="71">
        <f>MIN(F143:V143,D143)</f>
        <v>0.325245</v>
      </c>
      <c r="AJ143" s="72">
        <f>AI143/MAX(F143:V143,D143)</f>
        <v>0.286759065781469</v>
      </c>
    </row>
    <row r="144" ht="20.05" customHeight="1">
      <c r="A144" s="64">
        <v>142</v>
      </c>
      <c r="B144" s="65">
        <f>INDEX('RawData_Aussois - Results Ausso'!D2:D2386,ROW(LOOKUP(CONCATENATE($A144,D$1,"1--"),'RawData_Aussois - Results Ausso'!B2:B2386)))</f>
        <v>5</v>
      </c>
      <c r="C144" t="s" s="19">
        <f>INDEX('RawData_Aussois - Results Ausso'!E2:E2386,ROW(LOOKUP(CONCATENATE($A144,D$1,"1--"),'RawData_Aussois - Results Ausso'!B2:B2386)))</f>
        <v>2386</v>
      </c>
      <c r="D144" s="25">
        <f>INDEX('RawData_Aussois - Results Ausso'!M2:M2386,ROW(LOOKUP(CONCATENATE($A144,D$1,"0--"),'RawData_Aussois - Results Ausso'!B2:B2386)))</f>
        <v>0.2056</v>
      </c>
      <c r="E144" t="s" s="19">
        <f>INDEX('RawData_Aussois - Results Ausso'!H2:H2386,ROW(LOOKUP(CONCATENATE($A144,D$1,"0--"),'RawData_Aussois - Results Ausso'!B2:B2386)))</f>
        <v>33</v>
      </c>
      <c r="F144" s="25">
        <f>INDEX('RawData_Aussois - Results Ausso'!M2:M2386,ROW(LOOKUP(CONCATENATE($A144,"innerApproximation","0",F$1,F$2),'RawData_Aussois - Results Ausso'!B2:B2386)))</f>
        <v>0.826345</v>
      </c>
      <c r="G144" t="s" s="19">
        <f>INDEX('RawData_Aussois - Results Ausso'!$H2:$H2386,ROW(LOOKUP(CONCATENATE($A144,"innerApproximation","0",$F$1,F$2),'RawData_Aussois - Results Ausso'!B2:B2386)))</f>
        <v>33</v>
      </c>
      <c r="H144" s="66">
        <f>INDEX('RawData_Aussois - Results Ausso'!$M2:$M2386,ROW(LOOKUP(CONCATENATE($A144,"innerApproximation","0",$F$1,H$2),'RawData_Aussois - Results Ausso'!B2:B2386)))</f>
        <v>0.387238</v>
      </c>
      <c r="I144" t="s" s="67">
        <f>INDEX('RawData_Aussois - Results Ausso'!$H2:$H2386,ROW(LOOKUP(CONCATENATE($A144,"innerApproximation","0",$F$1,H$2),'RawData_Aussois - Results Ausso'!B2:B2386)))</f>
        <v>33</v>
      </c>
      <c r="J144" s="25">
        <f>INDEX('RawData_Aussois - Results Ausso'!$M2:$M2386,ROW(LOOKUP(CONCATENATE($A144,"innerApproximation","0",$F$1,J$2),'RawData_Aussois - Results Ausso'!B2:B2386)))</f>
        <v>0.225329</v>
      </c>
      <c r="K144" t="s" s="19">
        <f>INDEX('RawData_Aussois - Results Ausso'!$H2:$H2386,ROW(LOOKUP(CONCATENATE($A144,"innerApproximation","0",$F$1,J$2),'RawData_Aussois - Results Ausso'!B2:B2386)))</f>
        <v>33</v>
      </c>
      <c r="L144" s="25">
        <f>INDEX('RawData_Aussois - Results Ausso'!$M2:$M2386,ROW(LOOKUP(CONCATENATE($A144,"innerApproximation","0",$L$1,L$2),'RawData_Aussois - Results Ausso'!B2:B2386)))</f>
        <v>0.839347</v>
      </c>
      <c r="M144" t="s" s="19">
        <f>INDEX('RawData_Aussois - Results Ausso'!$H2:$H2386,ROW(LOOKUP(CONCATENATE($A144,"innerApproximation","0",$L$1,L$2),'RawData_Aussois - Results Ausso'!B2:B2386)))</f>
        <v>33</v>
      </c>
      <c r="N144" s="25">
        <f>INDEX('RawData_Aussois - Results Ausso'!$M2:$M2386,ROW(LOOKUP(CONCATENATE($A144,"innerApproximation","0",$L$1,N$2),'RawData_Aussois - Results Ausso'!B2:B2386)))</f>
        <v>0.388955</v>
      </c>
      <c r="O144" t="s" s="19">
        <f>INDEX('RawData_Aussois - Results Ausso'!$H2:$H2386,ROW(LOOKUP(CONCATENATE($A144,"innerApproximation","0",$L$1,N$2),'RawData_Aussois - Results Ausso'!B2:B2386)))</f>
        <v>33</v>
      </c>
      <c r="P144" s="25">
        <f>INDEX('RawData_Aussois - Results Ausso'!$M2:$M2386,ROW(LOOKUP(CONCATENATE($A144,"innerApproximation","0",$L$1,P$2),'RawData_Aussois - Results Ausso'!B2:B2386)))</f>
        <v>0.224261</v>
      </c>
      <c r="Q144" t="s" s="19">
        <f>INDEX('RawData_Aussois - Results Ausso'!$H2:$H2386,ROW(LOOKUP(CONCATENATE($A144,"innerApproximation","0",$L$1,P$2),'RawData_Aussois - Results Ausso'!B2:B2386)))</f>
        <v>33</v>
      </c>
      <c r="R144" s="25">
        <f>INDEX('RawData_Aussois - Results Ausso'!$M2:$M2386,ROW(LOOKUP(CONCATENATE($A144,"innerApproximation","0",$R$1,R$2),'RawData_Aussois - Results Ausso'!B2:B2386)))</f>
        <v>0.828063</v>
      </c>
      <c r="S144" t="s" s="19">
        <f>INDEX('RawData_Aussois - Results Ausso'!$H2:$H2386,ROW(LOOKUP(CONCATENATE($A144,"innerApproximation","0",$R$1,R$2),'RawData_Aussois - Results Ausso'!B2:B2386)))</f>
        <v>33</v>
      </c>
      <c r="T144" s="25">
        <f>INDEX('RawData_Aussois - Results Ausso'!$M2:$M2386,ROW(LOOKUP(CONCATENATE($A144,"innerApproximation","0",$R$1,T$2),'RawData_Aussois - Results Ausso'!B2:B2386)))</f>
        <v>0.387731</v>
      </c>
      <c r="U144" t="s" s="19">
        <f>INDEX('RawData_Aussois - Results Ausso'!$H2:$H2386,ROW(LOOKUP(CONCATENATE($A144,"innerApproximation","0",$T$1,T$2),'RawData_Aussois - Results Ausso'!B2:B2386)))</f>
        <v>33</v>
      </c>
      <c r="V144" s="25">
        <f>INDEX('RawData_Aussois - Results Ausso'!$M2:$M2386,ROW(LOOKUP(CONCATENATE($A144,"innerApproximation","0",$R$1,V$2),'RawData_Aussois - Results Ausso'!B2:B2386)))</f>
        <v>0.224806</v>
      </c>
      <c r="W144" t="s" s="19">
        <f>INDEX('RawData_Aussois - Results Ausso'!$H2:$H2386,ROW(LOOKUP(CONCATENATE($A144,"innerApproximation","0",$V$1,V$2),'RawData_Aussois - Results Ausso'!B2:B2386)))</f>
        <v>33</v>
      </c>
      <c r="X144" s="25">
        <f>INDEX('RawData_Aussois - Results Ausso'!M2:M2386,ROW(LOOKUP(CONCATENATE($A144,X$1,"0--"),'RawData_Aussois - Results Ausso'!B2:B2386)))</f>
        <v>23.4857</v>
      </c>
      <c r="Y144" t="s" s="19">
        <f>INDEX('RawData_Aussois - Results Ausso'!H2:H2386,ROW(LOOKUP(CONCATENATE($A144,X$1,"0--"),'RawData_Aussois - Results Ausso'!B2:B2386)))</f>
        <v>80</v>
      </c>
      <c r="Z144" s="25">
        <f>1-(X144-D144)/D144</f>
        <v>-112.230058365759</v>
      </c>
      <c r="AA144" s="25">
        <f>INDEX('RawData_Aussois - Results Ausso'!M2:M2386,ROW(LOOKUP(CONCATENATE($A144,AA$1,"0--"),'RawData_Aussois - Results Ausso'!B2:B2386)))</f>
        <v>22.257</v>
      </c>
      <c r="AB144" t="s" s="19">
        <f>INDEX('RawData_Aussois - Results Ausso'!H2:H2386,ROW(LOOKUP(CONCATENATE($A144,AA$1,"0--"),'RawData_Aussois - Results Ausso'!B2:B2386)))</f>
        <v>80</v>
      </c>
      <c r="AC144" s="25">
        <f>INDEX('RawData_Aussois - Results Ausso'!M2:M2386,ROW(LOOKUP(CONCATENATE($A144,AC$1,"0--"),'RawData_Aussois - Results Ausso'!B2:B2386)))</f>
        <v>22.4069</v>
      </c>
      <c r="AD144" t="s" s="19">
        <f>INDEX('RawData_Aussois - Results Ausso'!H2:H2386,ROW(LOOKUP(CONCATENATE($A144,AC$1,"0--"),'RawData_Aussois - Results Ausso'!B2:B2386)))</f>
        <v>80</v>
      </c>
      <c r="AE144" s="25">
        <v>1800</v>
      </c>
      <c r="AF144" t="s" s="68">
        <v>63</v>
      </c>
      <c r="AG144" t="s" s="69">
        <f>LOOKUP("NO_NASH_EQ_FOUND",E144:W144)</f>
        <v>33</v>
      </c>
      <c r="AH144" t="s" s="70">
        <f>CONCATENATE(INDEX(D$1:V$1,MATCH(AI144,D144:V144)),INDEX(D$2:V$2,MATCH(AI144,D144:V144)))</f>
        <v>3574</v>
      </c>
      <c r="AI144" s="71">
        <f>MIN(F144:V144,D144)</f>
        <v>0.2056</v>
      </c>
      <c r="AJ144" s="72">
        <f>AI144/MAX(F144:V144,D144)</f>
        <v>0.244952326034405</v>
      </c>
    </row>
    <row r="145" ht="20.05" customHeight="1">
      <c r="A145" s="64">
        <v>143</v>
      </c>
      <c r="B145" s="65">
        <f>INDEX('RawData_Aussois - Results Ausso'!D2:D2386,ROW(LOOKUP(CONCATENATE($A145,D$1,"1--"),'RawData_Aussois - Results Ausso'!B2:B2386)))</f>
        <v>5</v>
      </c>
      <c r="C145" t="s" s="19">
        <f>INDEX('RawData_Aussois - Results Ausso'!E2:E2386,ROW(LOOKUP(CONCATENATE($A145,D$1,"1--"),'RawData_Aussois - Results Ausso'!B2:B2386)))</f>
        <v>2596</v>
      </c>
      <c r="D145" s="25">
        <f>INDEX('RawData_Aussois - Results Ausso'!M2:M2386,ROW(LOOKUP(CONCATENATE($A145,D$1,"0--"),'RawData_Aussois - Results Ausso'!B2:B2386)))</f>
        <v>0.185008</v>
      </c>
      <c r="E145" t="s" s="19">
        <f>INDEX('RawData_Aussois - Results Ausso'!H2:H2386,ROW(LOOKUP(CONCATENATE($A145,D$1,"0--"),'RawData_Aussois - Results Ausso'!B2:B2386)))</f>
        <v>33</v>
      </c>
      <c r="F145" s="25">
        <f>INDEX('RawData_Aussois - Results Ausso'!M2:M2386,ROW(LOOKUP(CONCATENATE($A145,"innerApproximation","0",F$1,F$2),'RawData_Aussois - Results Ausso'!B2:B2386)))</f>
        <v>0.461476</v>
      </c>
      <c r="G145" t="s" s="19">
        <f>INDEX('RawData_Aussois - Results Ausso'!$H2:$H2386,ROW(LOOKUP(CONCATENATE($A145,"innerApproximation","0",$F$1,F$2),'RawData_Aussois - Results Ausso'!B2:B2386)))</f>
        <v>33</v>
      </c>
      <c r="H145" s="66">
        <f>INDEX('RawData_Aussois - Results Ausso'!$M2:$M2386,ROW(LOOKUP(CONCATENATE($A145,"innerApproximation","0",$F$1,H$2),'RawData_Aussois - Results Ausso'!B2:B2386)))</f>
        <v>0.204016</v>
      </c>
      <c r="I145" t="s" s="67">
        <f>INDEX('RawData_Aussois - Results Ausso'!$H2:$H2386,ROW(LOOKUP(CONCATENATE($A145,"innerApproximation","0",$F$1,H$2),'RawData_Aussois - Results Ausso'!B2:B2386)))</f>
        <v>33</v>
      </c>
      <c r="J145" s="25">
        <f>INDEX('RawData_Aussois - Results Ausso'!$M2:$M2386,ROW(LOOKUP(CONCATENATE($A145,"innerApproximation","0",$F$1,J$2),'RawData_Aussois - Results Ausso'!B2:B2386)))</f>
        <v>0.205075</v>
      </c>
      <c r="K145" t="s" s="19">
        <f>INDEX('RawData_Aussois - Results Ausso'!$H2:$H2386,ROW(LOOKUP(CONCATENATE($A145,"innerApproximation","0",$F$1,J$2),'RawData_Aussois - Results Ausso'!B2:B2386)))</f>
        <v>33</v>
      </c>
      <c r="L145" s="25">
        <f>INDEX('RawData_Aussois - Results Ausso'!$M2:$M2386,ROW(LOOKUP(CONCATENATE($A145,"innerApproximation","0",$L$1,L$2),'RawData_Aussois - Results Ausso'!B2:B2386)))</f>
        <v>0.464606</v>
      </c>
      <c r="M145" t="s" s="19">
        <f>INDEX('RawData_Aussois - Results Ausso'!$H2:$H2386,ROW(LOOKUP(CONCATENATE($A145,"innerApproximation","0",$L$1,L$2),'RawData_Aussois - Results Ausso'!B2:B2386)))</f>
        <v>33</v>
      </c>
      <c r="N145" s="25">
        <f>INDEX('RawData_Aussois - Results Ausso'!$M2:$M2386,ROW(LOOKUP(CONCATENATE($A145,"innerApproximation","0",$L$1,N$2),'RawData_Aussois - Results Ausso'!B2:B2386)))</f>
        <v>0.203325</v>
      </c>
      <c r="O145" t="s" s="19">
        <f>INDEX('RawData_Aussois - Results Ausso'!$H2:$H2386,ROW(LOOKUP(CONCATENATE($A145,"innerApproximation","0",$L$1,N$2),'RawData_Aussois - Results Ausso'!B2:B2386)))</f>
        <v>33</v>
      </c>
      <c r="P145" s="25">
        <f>INDEX('RawData_Aussois - Results Ausso'!$M2:$M2386,ROW(LOOKUP(CONCATENATE($A145,"innerApproximation","0",$L$1,P$2),'RawData_Aussois - Results Ausso'!B2:B2386)))</f>
        <v>0.203978</v>
      </c>
      <c r="Q145" t="s" s="19">
        <f>INDEX('RawData_Aussois - Results Ausso'!$H2:$H2386,ROW(LOOKUP(CONCATENATE($A145,"innerApproximation","0",$L$1,P$2),'RawData_Aussois - Results Ausso'!B2:B2386)))</f>
        <v>33</v>
      </c>
      <c r="R145" s="25">
        <f>INDEX('RawData_Aussois - Results Ausso'!$M2:$M2386,ROW(LOOKUP(CONCATENATE($A145,"innerApproximation","0",$R$1,R$2),'RawData_Aussois - Results Ausso'!B2:B2386)))</f>
        <v>0.463311</v>
      </c>
      <c r="S145" t="s" s="19">
        <f>INDEX('RawData_Aussois - Results Ausso'!$H2:$H2386,ROW(LOOKUP(CONCATENATE($A145,"innerApproximation","0",$R$1,R$2),'RawData_Aussois - Results Ausso'!B2:B2386)))</f>
        <v>33</v>
      </c>
      <c r="T145" s="25">
        <f>INDEX('RawData_Aussois - Results Ausso'!$M2:$M2386,ROW(LOOKUP(CONCATENATE($A145,"innerApproximation","0",$R$1,T$2),'RawData_Aussois - Results Ausso'!B2:B2386)))</f>
        <v>0.20319</v>
      </c>
      <c r="U145" t="s" s="19">
        <f>INDEX('RawData_Aussois - Results Ausso'!$H2:$H2386,ROW(LOOKUP(CONCATENATE($A145,"innerApproximation","0",$T$1,T$2),'RawData_Aussois - Results Ausso'!B2:B2386)))</f>
        <v>33</v>
      </c>
      <c r="V145" s="25">
        <f>INDEX('RawData_Aussois - Results Ausso'!$M2:$M2386,ROW(LOOKUP(CONCATENATE($A145,"innerApproximation","0",$R$1,V$2),'RawData_Aussois - Results Ausso'!B2:B2386)))</f>
        <v>0.203214</v>
      </c>
      <c r="W145" t="s" s="19">
        <f>INDEX('RawData_Aussois - Results Ausso'!$H2:$H2386,ROW(LOOKUP(CONCATENATE($A145,"innerApproximation","0",$V$1,V$2),'RawData_Aussois - Results Ausso'!B2:B2386)))</f>
        <v>33</v>
      </c>
      <c r="X145" s="25">
        <f>INDEX('RawData_Aussois - Results Ausso'!M2:M2386,ROW(LOOKUP(CONCATENATE($A145,X$1,"0--"),'RawData_Aussois - Results Ausso'!B2:B2386)))</f>
        <v>1801.3</v>
      </c>
      <c r="Y145" t="s" s="19">
        <f>INDEX('RawData_Aussois - Results Ausso'!H2:H2386,ROW(LOOKUP(CONCATENATE($A145,X$1,"0--"),'RawData_Aussois - Results Ausso'!B2:B2386)))</f>
        <v>63</v>
      </c>
      <c r="Z145" s="25">
        <f>1-(X145-D145)/D145</f>
        <v>-9734.335726022660</v>
      </c>
      <c r="AA145" s="25">
        <f>INDEX('RawData_Aussois - Results Ausso'!M2:M2386,ROW(LOOKUP(CONCATENATE($A145,AA$1,"0--"),'RawData_Aussois - Results Ausso'!B2:B2386)))</f>
        <v>1800.23</v>
      </c>
      <c r="AB145" t="s" s="19">
        <f>INDEX('RawData_Aussois - Results Ausso'!H2:H2386,ROW(LOOKUP(CONCATENATE($A145,AA$1,"0--"),'RawData_Aussois - Results Ausso'!B2:B2386)))</f>
        <v>63</v>
      </c>
      <c r="AC145" s="25">
        <f>INDEX('RawData_Aussois - Results Ausso'!M2:M2386,ROW(LOOKUP(CONCATENATE($A145,AC$1,"0--"),'RawData_Aussois - Results Ausso'!B2:B2386)))</f>
        <v>130.812</v>
      </c>
      <c r="AD145" t="s" s="19">
        <f>INDEX('RawData_Aussois - Results Ausso'!H2:H2386,ROW(LOOKUP(CONCATENATE($A145,AC$1,"0--"),'RawData_Aussois - Results Ausso'!B2:B2386)))</f>
        <v>80</v>
      </c>
      <c r="AE145" s="25">
        <v>1800</v>
      </c>
      <c r="AF145" t="s" s="68">
        <v>63</v>
      </c>
      <c r="AG145" t="s" s="69">
        <f>LOOKUP("NO_NASH_EQ_FOUND",E145:W145)</f>
        <v>33</v>
      </c>
      <c r="AH145" t="s" s="70">
        <f>CONCATENATE(INDEX(D$1:V$1,MATCH(AI145,D145:V145)),INDEX(D$2:V$2,MATCH(AI145,D145:V145)))</f>
        <v>3574</v>
      </c>
      <c r="AI145" s="71">
        <f>MIN(F145:V145,D145)</f>
        <v>0.185008</v>
      </c>
      <c r="AJ145" s="72">
        <f>AI145/MAX(F145:V145,D145)</f>
        <v>0.398204069684851</v>
      </c>
    </row>
    <row r="146" ht="20.05" customHeight="1">
      <c r="A146" s="64">
        <v>144</v>
      </c>
      <c r="B146" s="65">
        <f>INDEX('RawData_Aussois - Results Ausso'!D2:D2386,ROW(LOOKUP(CONCATENATE($A146,D$1,"1--"),'RawData_Aussois - Results Ausso'!B2:B2386)))</f>
        <v>5</v>
      </c>
      <c r="C146" t="s" s="19">
        <f>INDEX('RawData_Aussois - Results Ausso'!E2:E2386,ROW(LOOKUP(CONCATENATE($A146,D$1,"1--"),'RawData_Aussois - Results Ausso'!B2:B2386)))</f>
        <v>2614</v>
      </c>
      <c r="D146" s="25">
        <f>INDEX('RawData_Aussois - Results Ausso'!M2:M2386,ROW(LOOKUP(CONCATENATE($A146,D$1,"0--"),'RawData_Aussois - Results Ausso'!B2:B2386)))</f>
        <v>0.171993</v>
      </c>
      <c r="E146" t="s" s="19">
        <f>INDEX('RawData_Aussois - Results Ausso'!H2:H2386,ROW(LOOKUP(CONCATENATE($A146,D$1,"0--"),'RawData_Aussois - Results Ausso'!B2:B2386)))</f>
        <v>33</v>
      </c>
      <c r="F146" s="25">
        <f>INDEX('RawData_Aussois - Results Ausso'!M2:M2386,ROW(LOOKUP(CONCATENATE($A146,"innerApproximation","0",F$1,F$2),'RawData_Aussois - Results Ausso'!B2:B2386)))</f>
        <v>0.312112</v>
      </c>
      <c r="G146" t="s" s="19">
        <f>INDEX('RawData_Aussois - Results Ausso'!$H2:$H2386,ROW(LOOKUP(CONCATENATE($A146,"innerApproximation","0",$F$1,F$2),'RawData_Aussois - Results Ausso'!B2:B2386)))</f>
        <v>33</v>
      </c>
      <c r="H146" s="66">
        <f>INDEX('RawData_Aussois - Results Ausso'!$M2:$M2386,ROW(LOOKUP(CONCATENATE($A146,"innerApproximation","0",$F$1,H$2),'RawData_Aussois - Results Ausso'!B2:B2386)))</f>
        <v>0.192859</v>
      </c>
      <c r="I146" t="s" s="67">
        <f>INDEX('RawData_Aussois - Results Ausso'!$H2:$H2386,ROW(LOOKUP(CONCATENATE($A146,"innerApproximation","0",$F$1,H$2),'RawData_Aussois - Results Ausso'!B2:B2386)))</f>
        <v>33</v>
      </c>
      <c r="J146" s="25">
        <f>INDEX('RawData_Aussois - Results Ausso'!$M2:$M2386,ROW(LOOKUP(CONCATENATE($A146,"innerApproximation","0",$F$1,J$2),'RawData_Aussois - Results Ausso'!B2:B2386)))</f>
        <v>0.193784</v>
      </c>
      <c r="K146" t="s" s="19">
        <f>INDEX('RawData_Aussois - Results Ausso'!$H2:$H2386,ROW(LOOKUP(CONCATENATE($A146,"innerApproximation","0",$F$1,J$2),'RawData_Aussois - Results Ausso'!B2:B2386)))</f>
        <v>33</v>
      </c>
      <c r="L146" s="25">
        <f>INDEX('RawData_Aussois - Results Ausso'!$M2:$M2386,ROW(LOOKUP(CONCATENATE($A146,"innerApproximation","0",$L$1,L$2),'RawData_Aussois - Results Ausso'!B2:B2386)))</f>
        <v>0.314478</v>
      </c>
      <c r="M146" t="s" s="19">
        <f>INDEX('RawData_Aussois - Results Ausso'!$H2:$H2386,ROW(LOOKUP(CONCATENATE($A146,"innerApproximation","0",$L$1,L$2),'RawData_Aussois - Results Ausso'!B2:B2386)))</f>
        <v>33</v>
      </c>
      <c r="N146" s="25">
        <f>INDEX('RawData_Aussois - Results Ausso'!$M2:$M2386,ROW(LOOKUP(CONCATENATE($A146,"innerApproximation","0",$L$1,N$2),'RawData_Aussois - Results Ausso'!B2:B2386)))</f>
        <v>0.193452</v>
      </c>
      <c r="O146" t="s" s="19">
        <f>INDEX('RawData_Aussois - Results Ausso'!$H2:$H2386,ROW(LOOKUP(CONCATENATE($A146,"innerApproximation","0",$L$1,N$2),'RawData_Aussois - Results Ausso'!B2:B2386)))</f>
        <v>33</v>
      </c>
      <c r="P146" s="25">
        <f>INDEX('RawData_Aussois - Results Ausso'!$M2:$M2386,ROW(LOOKUP(CONCATENATE($A146,"innerApproximation","0",$L$1,P$2),'RawData_Aussois - Results Ausso'!B2:B2386)))</f>
        <v>0.19272</v>
      </c>
      <c r="Q146" t="s" s="19">
        <f>INDEX('RawData_Aussois - Results Ausso'!$H2:$H2386,ROW(LOOKUP(CONCATENATE($A146,"innerApproximation","0",$L$1,P$2),'RawData_Aussois - Results Ausso'!B2:B2386)))</f>
        <v>33</v>
      </c>
      <c r="R146" s="25">
        <f>INDEX('RawData_Aussois - Results Ausso'!$M2:$M2386,ROW(LOOKUP(CONCATENATE($A146,"innerApproximation","0",$R$1,R$2),'RawData_Aussois - Results Ausso'!B2:B2386)))</f>
        <v>0.313896</v>
      </c>
      <c r="S146" t="s" s="19">
        <f>INDEX('RawData_Aussois - Results Ausso'!$H2:$H2386,ROW(LOOKUP(CONCATENATE($A146,"innerApproximation","0",$R$1,R$2),'RawData_Aussois - Results Ausso'!B2:B2386)))</f>
        <v>33</v>
      </c>
      <c r="T146" s="25">
        <f>INDEX('RawData_Aussois - Results Ausso'!$M2:$M2386,ROW(LOOKUP(CONCATENATE($A146,"innerApproximation","0",$R$1,T$2),'RawData_Aussois - Results Ausso'!B2:B2386)))</f>
        <v>0.193793</v>
      </c>
      <c r="U146" t="s" s="19">
        <f>INDEX('RawData_Aussois - Results Ausso'!$H2:$H2386,ROW(LOOKUP(CONCATENATE($A146,"innerApproximation","0",$T$1,T$2),'RawData_Aussois - Results Ausso'!B2:B2386)))</f>
        <v>33</v>
      </c>
      <c r="V146" s="25">
        <f>INDEX('RawData_Aussois - Results Ausso'!$M2:$M2386,ROW(LOOKUP(CONCATENATE($A146,"innerApproximation","0",$R$1,V$2),'RawData_Aussois - Results Ausso'!B2:B2386)))</f>
        <v>0.193772</v>
      </c>
      <c r="W146" t="s" s="19">
        <f>INDEX('RawData_Aussois - Results Ausso'!$H2:$H2386,ROW(LOOKUP(CONCATENATE($A146,"innerApproximation","0",$V$1,V$2),'RawData_Aussois - Results Ausso'!B2:B2386)))</f>
        <v>33</v>
      </c>
      <c r="X146" s="25">
        <f>INDEX('RawData_Aussois - Results Ausso'!M2:M2386,ROW(LOOKUP(CONCATENATE($A146,X$1,"0--"),'RawData_Aussois - Results Ausso'!B2:B2386)))</f>
        <v>1803.45</v>
      </c>
      <c r="Y146" t="s" s="19">
        <f>INDEX('RawData_Aussois - Results Ausso'!H2:H2386,ROW(LOOKUP(CONCATENATE($A146,X$1,"0--"),'RawData_Aussois - Results Ausso'!B2:B2386)))</f>
        <v>63</v>
      </c>
      <c r="Z146" s="25">
        <f>1-(X146-D146)/D146</f>
        <v>-10483.6011581867</v>
      </c>
      <c r="AA146" s="25">
        <f>INDEX('RawData_Aussois - Results Ausso'!M2:M2386,ROW(LOOKUP(CONCATENATE($A146,AA$1,"0--"),'RawData_Aussois - Results Ausso'!B2:B2386)))</f>
        <v>1800.68</v>
      </c>
      <c r="AB146" t="s" s="19">
        <f>INDEX('RawData_Aussois - Results Ausso'!H2:H2386,ROW(LOOKUP(CONCATENATE($A146,AA$1,"0--"),'RawData_Aussois - Results Ausso'!B2:B2386)))</f>
        <v>63</v>
      </c>
      <c r="AC146" s="25">
        <f>INDEX('RawData_Aussois - Results Ausso'!M2:M2386,ROW(LOOKUP(CONCATENATE($A146,AC$1,"0--"),'RawData_Aussois - Results Ausso'!B2:B2386)))</f>
        <v>1800.65</v>
      </c>
      <c r="AD146" t="s" s="19">
        <f>INDEX('RawData_Aussois - Results Ausso'!H2:H2386,ROW(LOOKUP(CONCATENATE($A146,AC$1,"0--"),'RawData_Aussois - Results Ausso'!B2:B2386)))</f>
        <v>63</v>
      </c>
      <c r="AE146" s="25">
        <v>1800</v>
      </c>
      <c r="AF146" t="s" s="68">
        <v>63</v>
      </c>
      <c r="AG146" t="s" s="69">
        <f>LOOKUP("NO_NASH_EQ_FOUND",E146:W146)</f>
        <v>33</v>
      </c>
      <c r="AH146" t="s" s="70">
        <f>CONCATENATE(INDEX(D$1:V$1,MATCH(AI146,D146:V146)),INDEX(D$2:V$2,MATCH(AI146,D146:V146)))</f>
        <v>3574</v>
      </c>
      <c r="AI146" s="71">
        <f>MIN(F146:V146,D146)</f>
        <v>0.171993</v>
      </c>
      <c r="AJ146" s="72">
        <f>AI146/MAX(F146:V146,D146)</f>
        <v>0.546915841489707</v>
      </c>
    </row>
    <row r="147" ht="20.05" customHeight="1">
      <c r="A147" s="64">
        <v>145</v>
      </c>
      <c r="B147" s="65">
        <f>INDEX('RawData_Aussois - Results Ausso'!D2:D2386,ROW(LOOKUP(CONCATENATE($A147,D$1,"1--"),'RawData_Aussois - Results Ausso'!B2:B2386)))</f>
        <v>5</v>
      </c>
      <c r="C147" t="s" s="19">
        <f>INDEX('RawData_Aussois - Results Ausso'!E2:E2386,ROW(LOOKUP(CONCATENATE($A147,D$1,"1--"),'RawData_Aussois - Results Ausso'!B2:B2386)))</f>
        <v>2632</v>
      </c>
      <c r="D147" s="25">
        <f>INDEX('RawData_Aussois - Results Ausso'!M2:M2386,ROW(LOOKUP(CONCATENATE($A147,D$1,"0--"),'RawData_Aussois - Results Ausso'!B2:B2386)))</f>
        <v>0.162473</v>
      </c>
      <c r="E147" t="s" s="19">
        <f>INDEX('RawData_Aussois - Results Ausso'!H2:H2386,ROW(LOOKUP(CONCATENATE($A147,D$1,"0--"),'RawData_Aussois - Results Ausso'!B2:B2386)))</f>
        <v>33</v>
      </c>
      <c r="F147" s="25">
        <f>INDEX('RawData_Aussois - Results Ausso'!M2:M2386,ROW(LOOKUP(CONCATENATE($A147,"innerApproximation","0",F$1,F$2),'RawData_Aussois - Results Ausso'!B2:B2386)))</f>
        <v>0.416943</v>
      </c>
      <c r="G147" t="s" s="19">
        <f>INDEX('RawData_Aussois - Results Ausso'!$H2:$H2386,ROW(LOOKUP(CONCATENATE($A147,"innerApproximation","0",$F$1,F$2),'RawData_Aussois - Results Ausso'!B2:B2386)))</f>
        <v>33</v>
      </c>
      <c r="H147" s="66">
        <f>INDEX('RawData_Aussois - Results Ausso'!$M2:$M2386,ROW(LOOKUP(CONCATENATE($A147,"innerApproximation","0",$F$1,H$2),'RawData_Aussois - Results Ausso'!B2:B2386)))</f>
        <v>0.181931</v>
      </c>
      <c r="I147" t="s" s="67">
        <f>INDEX('RawData_Aussois - Results Ausso'!$H2:$H2386,ROW(LOOKUP(CONCATENATE($A147,"innerApproximation","0",$F$1,H$2),'RawData_Aussois - Results Ausso'!B2:B2386)))</f>
        <v>33</v>
      </c>
      <c r="J147" s="25">
        <f>INDEX('RawData_Aussois - Results Ausso'!$M2:$M2386,ROW(LOOKUP(CONCATENATE($A147,"innerApproximation","0",$F$1,J$2),'RawData_Aussois - Results Ausso'!B2:B2386)))</f>
        <v>0.182238</v>
      </c>
      <c r="K147" t="s" s="19">
        <f>INDEX('RawData_Aussois - Results Ausso'!$H2:$H2386,ROW(LOOKUP(CONCATENATE($A147,"innerApproximation","0",$F$1,J$2),'RawData_Aussois - Results Ausso'!B2:B2386)))</f>
        <v>33</v>
      </c>
      <c r="L147" s="25">
        <f>INDEX('RawData_Aussois - Results Ausso'!$M2:$M2386,ROW(LOOKUP(CONCATENATE($A147,"innerApproximation","0",$L$1,L$2),'RawData_Aussois - Results Ausso'!B2:B2386)))</f>
        <v>0.424617</v>
      </c>
      <c r="M147" t="s" s="19">
        <f>INDEX('RawData_Aussois - Results Ausso'!$H2:$H2386,ROW(LOOKUP(CONCATENATE($A147,"innerApproximation","0",$L$1,L$2),'RawData_Aussois - Results Ausso'!B2:B2386)))</f>
        <v>33</v>
      </c>
      <c r="N147" s="25">
        <f>INDEX('RawData_Aussois - Results Ausso'!$M2:$M2386,ROW(LOOKUP(CONCATENATE($A147,"innerApproximation","0",$L$1,N$2),'RawData_Aussois - Results Ausso'!B2:B2386)))</f>
        <v>0.181292</v>
      </c>
      <c r="O147" t="s" s="19">
        <f>INDEX('RawData_Aussois - Results Ausso'!$H2:$H2386,ROW(LOOKUP(CONCATENATE($A147,"innerApproximation","0",$L$1,N$2),'RawData_Aussois - Results Ausso'!B2:B2386)))</f>
        <v>33</v>
      </c>
      <c r="P147" s="25">
        <f>INDEX('RawData_Aussois - Results Ausso'!$M2:$M2386,ROW(LOOKUP(CONCATENATE($A147,"innerApproximation","0",$L$1,P$2),'RawData_Aussois - Results Ausso'!B2:B2386)))</f>
        <v>0.181739</v>
      </c>
      <c r="Q147" t="s" s="19">
        <f>INDEX('RawData_Aussois - Results Ausso'!$H2:$H2386,ROW(LOOKUP(CONCATENATE($A147,"innerApproximation","0",$L$1,P$2),'RawData_Aussois - Results Ausso'!B2:B2386)))</f>
        <v>33</v>
      </c>
      <c r="R147" s="25">
        <f>INDEX('RawData_Aussois - Results Ausso'!$M2:$M2386,ROW(LOOKUP(CONCATENATE($A147,"innerApproximation","0",$R$1,R$2),'RawData_Aussois - Results Ausso'!B2:B2386)))</f>
        <v>0.41935</v>
      </c>
      <c r="S147" t="s" s="19">
        <f>INDEX('RawData_Aussois - Results Ausso'!$H2:$H2386,ROW(LOOKUP(CONCATENATE($A147,"innerApproximation","0",$R$1,R$2),'RawData_Aussois - Results Ausso'!B2:B2386)))</f>
        <v>33</v>
      </c>
      <c r="T147" s="25">
        <f>INDEX('RawData_Aussois - Results Ausso'!$M2:$M2386,ROW(LOOKUP(CONCATENATE($A147,"innerApproximation","0",$R$1,T$2),'RawData_Aussois - Results Ausso'!B2:B2386)))</f>
        <v>0.180628</v>
      </c>
      <c r="U147" t="s" s="19">
        <f>INDEX('RawData_Aussois - Results Ausso'!$H2:$H2386,ROW(LOOKUP(CONCATENATE($A147,"innerApproximation","0",$T$1,T$2),'RawData_Aussois - Results Ausso'!B2:B2386)))</f>
        <v>33</v>
      </c>
      <c r="V147" s="25">
        <f>INDEX('RawData_Aussois - Results Ausso'!$M2:$M2386,ROW(LOOKUP(CONCATENATE($A147,"innerApproximation","0",$R$1,V$2),'RawData_Aussois - Results Ausso'!B2:B2386)))</f>
        <v>0.182513</v>
      </c>
      <c r="W147" t="s" s="19">
        <f>INDEX('RawData_Aussois - Results Ausso'!$H2:$H2386,ROW(LOOKUP(CONCATENATE($A147,"innerApproximation","0",$V$1,V$2),'RawData_Aussois - Results Ausso'!B2:B2386)))</f>
        <v>33</v>
      </c>
      <c r="X147" s="25">
        <f>INDEX('RawData_Aussois - Results Ausso'!M2:M2386,ROW(LOOKUP(CONCATENATE($A147,X$1,"0--"),'RawData_Aussois - Results Ausso'!B2:B2386)))</f>
        <v>32.29</v>
      </c>
      <c r="Y147" t="s" s="19">
        <f>INDEX('RawData_Aussois - Results Ausso'!H2:H2386,ROW(LOOKUP(CONCATENATE($A147,X$1,"0--"),'RawData_Aussois - Results Ausso'!B2:B2386)))</f>
        <v>80</v>
      </c>
      <c r="Z147" s="25">
        <f>1-(X147-D147)/D147</f>
        <v>-196.740713841684</v>
      </c>
      <c r="AA147" s="25">
        <f>INDEX('RawData_Aussois - Results Ausso'!M2:M2386,ROW(LOOKUP(CONCATENATE($A147,AA$1,"0--"),'RawData_Aussois - Results Ausso'!B2:B2386)))</f>
        <v>29.2321</v>
      </c>
      <c r="AB147" t="s" s="19">
        <f>INDEX('RawData_Aussois - Results Ausso'!H2:H2386,ROW(LOOKUP(CONCATENATE($A147,AA$1,"0--"),'RawData_Aussois - Results Ausso'!B2:B2386)))</f>
        <v>80</v>
      </c>
      <c r="AC147" s="25">
        <f>INDEX('RawData_Aussois - Results Ausso'!M2:M2386,ROW(LOOKUP(CONCATENATE($A147,AC$1,"0--"),'RawData_Aussois - Results Ausso'!B2:B2386)))</f>
        <v>29.8928</v>
      </c>
      <c r="AD147" t="s" s="19">
        <f>INDEX('RawData_Aussois - Results Ausso'!H2:H2386,ROW(LOOKUP(CONCATENATE($A147,AC$1,"0--"),'RawData_Aussois - Results Ausso'!B2:B2386)))</f>
        <v>80</v>
      </c>
      <c r="AE147" s="25">
        <v>72.9592306613922</v>
      </c>
      <c r="AF147" t="s" s="68">
        <v>33</v>
      </c>
      <c r="AG147" t="s" s="69">
        <f>LOOKUP("NO_NASH_EQ_FOUND",E147:W147)</f>
        <v>33</v>
      </c>
      <c r="AH147" t="s" s="70">
        <f>CONCATENATE(INDEX(D$1:V$1,MATCH(AI147,D147:V147)),INDEX(D$2:V$2,MATCH(AI147,D147:V147)))</f>
        <v>3574</v>
      </c>
      <c r="AI147" s="71">
        <f>MIN(F147:V147,D147)</f>
        <v>0.162473</v>
      </c>
      <c r="AJ147" s="72">
        <f>AI147/MAX(F147:V147,D147)</f>
        <v>0.382634232732086</v>
      </c>
    </row>
    <row r="148" ht="20.05" customHeight="1">
      <c r="A148" s="64">
        <v>146</v>
      </c>
      <c r="B148" s="65">
        <f>INDEX('RawData_Aussois - Results Ausso'!D2:D2386,ROW(LOOKUP(CONCATENATE($A148,D$1,"1--"),'RawData_Aussois - Results Ausso'!B2:B2386)))</f>
        <v>5</v>
      </c>
      <c r="C148" t="s" s="19">
        <f>INDEX('RawData_Aussois - Results Ausso'!E2:E2386,ROW(LOOKUP(CONCATENATE($A148,D$1,"1--"),'RawData_Aussois - Results Ausso'!B2:B2386)))</f>
        <v>2650</v>
      </c>
      <c r="D148" s="25">
        <f>INDEX('RawData_Aussois - Results Ausso'!M2:M2386,ROW(LOOKUP(CONCATENATE($A148,D$1,"0--"),'RawData_Aussois - Results Ausso'!B2:B2386)))</f>
        <v>1800.41</v>
      </c>
      <c r="E148" t="s" s="19">
        <f>INDEX('RawData_Aussois - Results Ausso'!H2:H2386,ROW(LOOKUP(CONCATENATE($A148,D$1,"0--"),'RawData_Aussois - Results Ausso'!B2:B2386)))</f>
        <v>63</v>
      </c>
      <c r="F148" s="25">
        <f>INDEX('RawData_Aussois - Results Ausso'!M2:M2386,ROW(LOOKUP(CONCATENATE($A148,"innerApproximation","0",F$1,F$2),'RawData_Aussois - Results Ausso'!B2:B2386)))</f>
        <v>3.16933</v>
      </c>
      <c r="G148" t="s" s="19">
        <f>INDEX('RawData_Aussois - Results Ausso'!$H2:$H2386,ROW(LOOKUP(CONCATENATE($A148,"innerApproximation","0",$F$1,F$2),'RawData_Aussois - Results Ausso'!B2:B2386)))</f>
        <v>80</v>
      </c>
      <c r="H148" s="66">
        <f>INDEX('RawData_Aussois - Results Ausso'!$M2:$M2386,ROW(LOOKUP(CONCATENATE($A148,"innerApproximation","0",$F$1,H$2),'RawData_Aussois - Results Ausso'!B2:B2386)))</f>
        <v>688.6660000000001</v>
      </c>
      <c r="I148" t="s" s="67">
        <f>INDEX('RawData_Aussois - Results Ausso'!$H2:$H2386,ROW(LOOKUP(CONCATENATE($A148,"innerApproximation","0",$F$1,H$2),'RawData_Aussois - Results Ausso'!B2:B2386)))</f>
        <v>80</v>
      </c>
      <c r="J148" s="25">
        <f>INDEX('RawData_Aussois - Results Ausso'!$M2:$M2386,ROW(LOOKUP(CONCATENATE($A148,"innerApproximation","0",$F$1,J$2),'RawData_Aussois - Results Ausso'!B2:B2386)))</f>
        <v>20.5969</v>
      </c>
      <c r="K148" t="s" s="19">
        <f>INDEX('RawData_Aussois - Results Ausso'!$H2:$H2386,ROW(LOOKUP(CONCATENATE($A148,"innerApproximation","0",$F$1,J$2),'RawData_Aussois - Results Ausso'!B2:B2386)))</f>
        <v>80</v>
      </c>
      <c r="L148" s="25">
        <f>INDEX('RawData_Aussois - Results Ausso'!$M2:$M2386,ROW(LOOKUP(CONCATENATE($A148,"innerApproximation","0",$L$1,L$2),'RawData_Aussois - Results Ausso'!B2:B2386)))</f>
        <v>203.067</v>
      </c>
      <c r="M148" t="s" s="19">
        <f>INDEX('RawData_Aussois - Results Ausso'!$H2:$H2386,ROW(LOOKUP(CONCATENATE($A148,"innerApproximation","0",$L$1,L$2),'RawData_Aussois - Results Ausso'!B2:B2386)))</f>
        <v>80</v>
      </c>
      <c r="N148" s="25">
        <f>INDEX('RawData_Aussois - Results Ausso'!$M2:$M2386,ROW(LOOKUP(CONCATENATE($A148,"innerApproximation","0",$L$1,N$2),'RawData_Aussois - Results Ausso'!B2:B2386)))</f>
        <v>1800.22</v>
      </c>
      <c r="O148" t="s" s="19">
        <f>INDEX('RawData_Aussois - Results Ausso'!$H2:$H2386,ROW(LOOKUP(CONCATENATE($A148,"innerApproximation","0",$L$1,N$2),'RawData_Aussois - Results Ausso'!B2:B2386)))</f>
        <v>63</v>
      </c>
      <c r="P148" s="25">
        <f>INDEX('RawData_Aussois - Results Ausso'!$M2:$M2386,ROW(LOOKUP(CONCATENATE($A148,"innerApproximation","0",$L$1,P$2),'RawData_Aussois - Results Ausso'!B2:B2386)))</f>
        <v>1800.29</v>
      </c>
      <c r="Q148" t="s" s="19">
        <f>INDEX('RawData_Aussois - Results Ausso'!$H2:$H2386,ROW(LOOKUP(CONCATENATE($A148,"innerApproximation","0",$L$1,P$2),'RawData_Aussois - Results Ausso'!B2:B2386)))</f>
        <v>63</v>
      </c>
      <c r="R148" s="25">
        <f>INDEX('RawData_Aussois - Results Ausso'!$M2:$M2386,ROW(LOOKUP(CONCATENATE($A148,"innerApproximation","0",$R$1,R$2),'RawData_Aussois - Results Ausso'!B2:B2386)))</f>
        <v>2.26781</v>
      </c>
      <c r="S148" t="s" s="19">
        <f>INDEX('RawData_Aussois - Results Ausso'!$H2:$H2386,ROW(LOOKUP(CONCATENATE($A148,"innerApproximation","0",$R$1,R$2),'RawData_Aussois - Results Ausso'!B2:B2386)))</f>
        <v>80</v>
      </c>
      <c r="T148" s="25">
        <f>INDEX('RawData_Aussois - Results Ausso'!$M2:$M2386,ROW(LOOKUP(CONCATENATE($A148,"innerApproximation","0",$R$1,T$2),'RawData_Aussois - Results Ausso'!B2:B2386)))</f>
        <v>1800.22</v>
      </c>
      <c r="U148" t="s" s="19">
        <f>INDEX('RawData_Aussois - Results Ausso'!$H2:$H2386,ROW(LOOKUP(CONCATENATE($A148,"innerApproximation","0",$T$1,T$2),'RawData_Aussois - Results Ausso'!B2:B2386)))</f>
        <v>63</v>
      </c>
      <c r="V148" s="25">
        <f>INDEX('RawData_Aussois - Results Ausso'!$M2:$M2386,ROW(LOOKUP(CONCATENATE($A148,"innerApproximation","0",$R$1,V$2),'RawData_Aussois - Results Ausso'!B2:B2386)))</f>
        <v>21.6605</v>
      </c>
      <c r="W148" t="s" s="19">
        <f>INDEX('RawData_Aussois - Results Ausso'!$H2:$H2386,ROW(LOOKUP(CONCATENATE($A148,"innerApproximation","0",$V$1,V$2),'RawData_Aussois - Results Ausso'!B2:B2386)))</f>
        <v>80</v>
      </c>
      <c r="X148" s="25">
        <f>INDEX('RawData_Aussois - Results Ausso'!M2:M2386,ROW(LOOKUP(CONCATENATE($A148,X$1,"0--"),'RawData_Aussois - Results Ausso'!B2:B2386)))</f>
        <v>1804.98</v>
      </c>
      <c r="Y148" t="s" s="19">
        <f>INDEX('RawData_Aussois - Results Ausso'!H2:H2386,ROW(LOOKUP(CONCATENATE($A148,X$1,"0--"),'RawData_Aussois - Results Ausso'!B2:B2386)))</f>
        <v>63</v>
      </c>
      <c r="Z148" s="25">
        <f>1-(X148-D148)/D148</f>
        <v>0.9974616892818861</v>
      </c>
      <c r="AA148" s="25">
        <f>INDEX('RawData_Aussois - Results Ausso'!M2:M2386,ROW(LOOKUP(CONCATENATE($A148,AA$1,"0--"),'RawData_Aussois - Results Ausso'!B2:B2386)))</f>
        <v>1800.39</v>
      </c>
      <c r="AB148" t="s" s="19">
        <f>INDEX('RawData_Aussois - Results Ausso'!H2:H2386,ROW(LOOKUP(CONCATENATE($A148,AA$1,"0--"),'RawData_Aussois - Results Ausso'!B2:B2386)))</f>
        <v>63</v>
      </c>
      <c r="AC148" s="25">
        <f>INDEX('RawData_Aussois - Results Ausso'!M2:M2386,ROW(LOOKUP(CONCATENATE($A148,AC$1,"0--"),'RawData_Aussois - Results Ausso'!B2:B2386)))</f>
        <v>1800.59</v>
      </c>
      <c r="AD148" t="s" s="19">
        <f>INDEX('RawData_Aussois - Results Ausso'!H2:H2386,ROW(LOOKUP(CONCATENATE($A148,AC$1,"0--"),'RawData_Aussois - Results Ausso'!B2:B2386)))</f>
        <v>63</v>
      </c>
      <c r="AE148" s="25">
        <v>1800</v>
      </c>
      <c r="AF148" t="s" s="68">
        <v>63</v>
      </c>
      <c r="AG148" t="s" s="69">
        <f>LOOKUP("NO_NASH_EQ_FOUND",E148:W148)</f>
        <v>80</v>
      </c>
      <c r="AH148" t="s" s="70">
        <f>CONCATENATE(INDEX(D$1:V$1,MATCH(AI148,D148:V148)),INDEX(D$2:V$2,MATCH(AI148,D148:V148)))</f>
        <v>3576</v>
      </c>
      <c r="AI148" s="71">
        <f>MIN(F148:V148,D148)</f>
        <v>2.26781</v>
      </c>
      <c r="AJ148" s="72">
        <f>AI148/MAX(F148:V148,D148)</f>
        <v>0.00125960753383951</v>
      </c>
    </row>
    <row r="149" ht="20.05" customHeight="1">
      <c r="A149" s="64">
        <v>147</v>
      </c>
      <c r="B149" s="65">
        <f>INDEX('RawData_Aussois - Results Ausso'!D2:D2386,ROW(LOOKUP(CONCATENATE($A149,D$1,"1--"),'RawData_Aussois - Results Ausso'!B2:B2386)))</f>
        <v>5</v>
      </c>
      <c r="C149" t="s" s="19">
        <f>INDEX('RawData_Aussois - Results Ausso'!E2:E2386,ROW(LOOKUP(CONCATENATE($A149,D$1,"1--"),'RawData_Aussois - Results Ausso'!B2:B2386)))</f>
        <v>2673</v>
      </c>
      <c r="D149" s="25">
        <f>INDEX('RawData_Aussois - Results Ausso'!M2:M2386,ROW(LOOKUP(CONCATENATE($A149,D$1,"0--"),'RawData_Aussois - Results Ausso'!B2:B2386)))</f>
        <v>0.158689</v>
      </c>
      <c r="E149" t="s" s="19">
        <f>INDEX('RawData_Aussois - Results Ausso'!H2:H2386,ROW(LOOKUP(CONCATENATE($A149,D$1,"0--"),'RawData_Aussois - Results Ausso'!B2:B2386)))</f>
        <v>33</v>
      </c>
      <c r="F149" s="25">
        <f>INDEX('RawData_Aussois - Results Ausso'!M2:M2386,ROW(LOOKUP(CONCATENATE($A149,"innerApproximation","0",F$1,F$2),'RawData_Aussois - Results Ausso'!B2:B2386)))</f>
        <v>0.29303</v>
      </c>
      <c r="G149" t="s" s="19">
        <f>INDEX('RawData_Aussois - Results Ausso'!$H2:$H2386,ROW(LOOKUP(CONCATENATE($A149,"innerApproximation","0",$F$1,F$2),'RawData_Aussois - Results Ausso'!B2:B2386)))</f>
        <v>33</v>
      </c>
      <c r="H149" s="66">
        <f>INDEX('RawData_Aussois - Results Ausso'!$M2:$M2386,ROW(LOOKUP(CONCATENATE($A149,"innerApproximation","0",$F$1,H$2),'RawData_Aussois - Results Ausso'!B2:B2386)))</f>
        <v>0.18052</v>
      </c>
      <c r="I149" t="s" s="67">
        <f>INDEX('RawData_Aussois - Results Ausso'!$H2:$H2386,ROW(LOOKUP(CONCATENATE($A149,"innerApproximation","0",$F$1,H$2),'RawData_Aussois - Results Ausso'!B2:B2386)))</f>
        <v>33</v>
      </c>
      <c r="J149" s="25">
        <f>INDEX('RawData_Aussois - Results Ausso'!$M2:$M2386,ROW(LOOKUP(CONCATENATE($A149,"innerApproximation","0",$F$1,J$2),'RawData_Aussois - Results Ausso'!B2:B2386)))</f>
        <v>0.180481</v>
      </c>
      <c r="K149" t="s" s="19">
        <f>INDEX('RawData_Aussois - Results Ausso'!$H2:$H2386,ROW(LOOKUP(CONCATENATE($A149,"innerApproximation","0",$F$1,J$2),'RawData_Aussois - Results Ausso'!B2:B2386)))</f>
        <v>33</v>
      </c>
      <c r="L149" s="25">
        <f>INDEX('RawData_Aussois - Results Ausso'!$M2:$M2386,ROW(LOOKUP(CONCATENATE($A149,"innerApproximation","0",$L$1,L$2),'RawData_Aussois - Results Ausso'!B2:B2386)))</f>
        <v>0.297411</v>
      </c>
      <c r="M149" t="s" s="19">
        <f>INDEX('RawData_Aussois - Results Ausso'!$H2:$H2386,ROW(LOOKUP(CONCATENATE($A149,"innerApproximation","0",$L$1,L$2),'RawData_Aussois - Results Ausso'!B2:B2386)))</f>
        <v>33</v>
      </c>
      <c r="N149" s="25">
        <f>INDEX('RawData_Aussois - Results Ausso'!$M2:$M2386,ROW(LOOKUP(CONCATENATE($A149,"innerApproximation","0",$L$1,N$2),'RawData_Aussois - Results Ausso'!B2:B2386)))</f>
        <v>0.178738</v>
      </c>
      <c r="O149" t="s" s="19">
        <f>INDEX('RawData_Aussois - Results Ausso'!$H2:$H2386,ROW(LOOKUP(CONCATENATE($A149,"innerApproximation","0",$L$1,N$2),'RawData_Aussois - Results Ausso'!B2:B2386)))</f>
        <v>33</v>
      </c>
      <c r="P149" s="25">
        <f>INDEX('RawData_Aussois - Results Ausso'!$M2:$M2386,ROW(LOOKUP(CONCATENATE($A149,"innerApproximation","0",$L$1,P$2),'RawData_Aussois - Results Ausso'!B2:B2386)))</f>
        <v>0.179164</v>
      </c>
      <c r="Q149" t="s" s="19">
        <f>INDEX('RawData_Aussois - Results Ausso'!$H2:$H2386,ROW(LOOKUP(CONCATENATE($A149,"innerApproximation","0",$L$1,P$2),'RawData_Aussois - Results Ausso'!B2:B2386)))</f>
        <v>33</v>
      </c>
      <c r="R149" s="25">
        <f>INDEX('RawData_Aussois - Results Ausso'!$M2:$M2386,ROW(LOOKUP(CONCATENATE($A149,"innerApproximation","0",$R$1,R$2),'RawData_Aussois - Results Ausso'!B2:B2386)))</f>
        <v>0.296892</v>
      </c>
      <c r="S149" t="s" s="19">
        <f>INDEX('RawData_Aussois - Results Ausso'!$H2:$H2386,ROW(LOOKUP(CONCATENATE($A149,"innerApproximation","0",$R$1,R$2),'RawData_Aussois - Results Ausso'!B2:B2386)))</f>
        <v>33</v>
      </c>
      <c r="T149" s="25">
        <f>INDEX('RawData_Aussois - Results Ausso'!$M2:$M2386,ROW(LOOKUP(CONCATENATE($A149,"innerApproximation","0",$R$1,T$2),'RawData_Aussois - Results Ausso'!B2:B2386)))</f>
        <v>0.17933</v>
      </c>
      <c r="U149" t="s" s="19">
        <f>INDEX('RawData_Aussois - Results Ausso'!$H2:$H2386,ROW(LOOKUP(CONCATENATE($A149,"innerApproximation","0",$T$1,T$2),'RawData_Aussois - Results Ausso'!B2:B2386)))</f>
        <v>33</v>
      </c>
      <c r="V149" s="25">
        <f>INDEX('RawData_Aussois - Results Ausso'!$M2:$M2386,ROW(LOOKUP(CONCATENATE($A149,"innerApproximation","0",$R$1,V$2),'RawData_Aussois - Results Ausso'!B2:B2386)))</f>
        <v>0.181288</v>
      </c>
      <c r="W149" t="s" s="19">
        <f>INDEX('RawData_Aussois - Results Ausso'!$H2:$H2386,ROW(LOOKUP(CONCATENATE($A149,"innerApproximation","0",$V$1,V$2),'RawData_Aussois - Results Ausso'!B2:B2386)))</f>
        <v>33</v>
      </c>
      <c r="X149" s="25">
        <f>INDEX('RawData_Aussois - Results Ausso'!M2:M2386,ROW(LOOKUP(CONCATENATE($A149,X$1,"0--"),'RawData_Aussois - Results Ausso'!B2:B2386)))</f>
        <v>1801.56</v>
      </c>
      <c r="Y149" t="s" s="19">
        <f>INDEX('RawData_Aussois - Results Ausso'!H2:H2386,ROW(LOOKUP(CONCATENATE($A149,X$1,"0--"),'RawData_Aussois - Results Ausso'!B2:B2386)))</f>
        <v>63</v>
      </c>
      <c r="Z149" s="25">
        <f>1-(X149-D149)/D149</f>
        <v>-11350.7717737209</v>
      </c>
      <c r="AA149" s="25">
        <f>INDEX('RawData_Aussois - Results Ausso'!M2:M2386,ROW(LOOKUP(CONCATENATE($A149,AA$1,"0--"),'RawData_Aussois - Results Ausso'!B2:B2386)))</f>
        <v>1800.32</v>
      </c>
      <c r="AB149" t="s" s="19">
        <f>INDEX('RawData_Aussois - Results Ausso'!H2:H2386,ROW(LOOKUP(CONCATENATE($A149,AA$1,"0--"),'RawData_Aussois - Results Ausso'!B2:B2386)))</f>
        <v>63</v>
      </c>
      <c r="AC149" s="25">
        <f>INDEX('RawData_Aussois - Results Ausso'!M2:M2386,ROW(LOOKUP(CONCATENATE($A149,AC$1,"0--"),'RawData_Aussois - Results Ausso'!B2:B2386)))</f>
        <v>1800.74</v>
      </c>
      <c r="AD149" t="s" s="19">
        <f>INDEX('RawData_Aussois - Results Ausso'!H2:H2386,ROW(LOOKUP(CONCATENATE($A149,AC$1,"0--"),'RawData_Aussois - Results Ausso'!B2:B2386)))</f>
        <v>63</v>
      </c>
      <c r="AE149" s="25">
        <v>1800</v>
      </c>
      <c r="AF149" t="s" s="68">
        <v>63</v>
      </c>
      <c r="AG149" t="s" s="69">
        <f>LOOKUP("NO_NASH_EQ_FOUND",E149:W149)</f>
        <v>33</v>
      </c>
      <c r="AH149" t="s" s="70">
        <f>CONCATENATE(INDEX(D$1:V$1,MATCH(AI149,D149:V149)),INDEX(D$2:V$2,MATCH(AI149,D149:V149)))</f>
        <v>3574</v>
      </c>
      <c r="AI149" s="71">
        <f>MIN(F149:V149,D149)</f>
        <v>0.158689</v>
      </c>
      <c r="AJ149" s="72">
        <f>AI149/MAX(F149:V149,D149)</f>
        <v>0.5335680253924699</v>
      </c>
    </row>
    <row r="150" ht="20.05" customHeight="1">
      <c r="A150" s="64">
        <v>148</v>
      </c>
      <c r="B150" s="65">
        <f>INDEX('RawData_Aussois - Results Ausso'!D2:D2386,ROW(LOOKUP(CONCATENATE($A150,D$1,"1--"),'RawData_Aussois - Results Ausso'!B2:B2386)))</f>
        <v>5</v>
      </c>
      <c r="C150" t="s" s="19">
        <f>INDEX('RawData_Aussois - Results Ausso'!E2:E2386,ROW(LOOKUP(CONCATENATE($A150,D$1,"1--"),'RawData_Aussois - Results Ausso'!B2:B2386)))</f>
        <v>2421</v>
      </c>
      <c r="D150" s="25">
        <f>INDEX('RawData_Aussois - Results Ausso'!M2:M2386,ROW(LOOKUP(CONCATENATE($A150,D$1,"0--"),'RawData_Aussois - Results Ausso'!B2:B2386)))</f>
        <v>0.249993</v>
      </c>
      <c r="E150" t="s" s="19">
        <f>INDEX('RawData_Aussois - Results Ausso'!H2:H2386,ROW(LOOKUP(CONCATENATE($A150,D$1,"0--"),'RawData_Aussois - Results Ausso'!B2:B2386)))</f>
        <v>33</v>
      </c>
      <c r="F150" s="25">
        <f>INDEX('RawData_Aussois - Results Ausso'!M2:M2386,ROW(LOOKUP(CONCATENATE($A150,"innerApproximation","0",F$1,F$2),'RawData_Aussois - Results Ausso'!B2:B2386)))</f>
        <v>0.621224</v>
      </c>
      <c r="G150" t="s" s="19">
        <f>INDEX('RawData_Aussois - Results Ausso'!$H2:$H2386,ROW(LOOKUP(CONCATENATE($A150,"innerApproximation","0",$F$1,F$2),'RawData_Aussois - Results Ausso'!B2:B2386)))</f>
        <v>33</v>
      </c>
      <c r="H150" s="66">
        <f>INDEX('RawData_Aussois - Results Ausso'!$M2:$M2386,ROW(LOOKUP(CONCATENATE($A150,"innerApproximation","0",$F$1,H$2),'RawData_Aussois - Results Ausso'!B2:B2386)))</f>
        <v>0.276791</v>
      </c>
      <c r="I150" t="s" s="67">
        <f>INDEX('RawData_Aussois - Results Ausso'!$H2:$H2386,ROW(LOOKUP(CONCATENATE($A150,"innerApproximation","0",$F$1,H$2),'RawData_Aussois - Results Ausso'!B2:B2386)))</f>
        <v>33</v>
      </c>
      <c r="J150" s="25">
        <f>INDEX('RawData_Aussois - Results Ausso'!$M2:$M2386,ROW(LOOKUP(CONCATENATE($A150,"innerApproximation","0",$F$1,J$2),'RawData_Aussois - Results Ausso'!B2:B2386)))</f>
        <v>0.273536</v>
      </c>
      <c r="K150" t="s" s="19">
        <f>INDEX('RawData_Aussois - Results Ausso'!$H2:$H2386,ROW(LOOKUP(CONCATENATE($A150,"innerApproximation","0",$F$1,J$2),'RawData_Aussois - Results Ausso'!B2:B2386)))</f>
        <v>33</v>
      </c>
      <c r="L150" s="25">
        <f>INDEX('RawData_Aussois - Results Ausso'!$M2:$M2386,ROW(LOOKUP(CONCATENATE($A150,"innerApproximation","0",$L$1,L$2),'RawData_Aussois - Results Ausso'!B2:B2386)))</f>
        <v>0.620487</v>
      </c>
      <c r="M150" t="s" s="19">
        <f>INDEX('RawData_Aussois - Results Ausso'!$H2:$H2386,ROW(LOOKUP(CONCATENATE($A150,"innerApproximation","0",$L$1,L$2),'RawData_Aussois - Results Ausso'!B2:B2386)))</f>
        <v>33</v>
      </c>
      <c r="N150" s="25">
        <f>INDEX('RawData_Aussois - Results Ausso'!$M2:$M2386,ROW(LOOKUP(CONCATENATE($A150,"innerApproximation","0",$L$1,N$2),'RawData_Aussois - Results Ausso'!B2:B2386)))</f>
        <v>0.273672</v>
      </c>
      <c r="O150" t="s" s="19">
        <f>INDEX('RawData_Aussois - Results Ausso'!$H2:$H2386,ROW(LOOKUP(CONCATENATE($A150,"innerApproximation","0",$L$1,N$2),'RawData_Aussois - Results Ausso'!B2:B2386)))</f>
        <v>33</v>
      </c>
      <c r="P150" s="25">
        <f>INDEX('RawData_Aussois - Results Ausso'!$M2:$M2386,ROW(LOOKUP(CONCATENATE($A150,"innerApproximation","0",$L$1,P$2),'RawData_Aussois - Results Ausso'!B2:B2386)))</f>
        <v>0.275365</v>
      </c>
      <c r="Q150" t="s" s="19">
        <f>INDEX('RawData_Aussois - Results Ausso'!$H2:$H2386,ROW(LOOKUP(CONCATENATE($A150,"innerApproximation","0",$L$1,P$2),'RawData_Aussois - Results Ausso'!B2:B2386)))</f>
        <v>33</v>
      </c>
      <c r="R150" s="25">
        <f>INDEX('RawData_Aussois - Results Ausso'!$M2:$M2386,ROW(LOOKUP(CONCATENATE($A150,"innerApproximation","0",$R$1,R$2),'RawData_Aussois - Results Ausso'!B2:B2386)))</f>
        <v>0.623647</v>
      </c>
      <c r="S150" t="s" s="19">
        <f>INDEX('RawData_Aussois - Results Ausso'!$H2:$H2386,ROW(LOOKUP(CONCATENATE($A150,"innerApproximation","0",$R$1,R$2),'RawData_Aussois - Results Ausso'!B2:B2386)))</f>
        <v>33</v>
      </c>
      <c r="T150" s="25">
        <f>INDEX('RawData_Aussois - Results Ausso'!$M2:$M2386,ROW(LOOKUP(CONCATENATE($A150,"innerApproximation","0",$R$1,T$2),'RawData_Aussois - Results Ausso'!B2:B2386)))</f>
        <v>0.274272</v>
      </c>
      <c r="U150" t="s" s="19">
        <f>INDEX('RawData_Aussois - Results Ausso'!$H2:$H2386,ROW(LOOKUP(CONCATENATE($A150,"innerApproximation","0",$T$1,T$2),'RawData_Aussois - Results Ausso'!B2:B2386)))</f>
        <v>33</v>
      </c>
      <c r="V150" s="25">
        <f>INDEX('RawData_Aussois - Results Ausso'!$M2:$M2386,ROW(LOOKUP(CONCATENATE($A150,"innerApproximation","0",$R$1,V$2),'RawData_Aussois - Results Ausso'!B2:B2386)))</f>
        <v>0.273796</v>
      </c>
      <c r="W150" t="s" s="19">
        <f>INDEX('RawData_Aussois - Results Ausso'!$H2:$H2386,ROW(LOOKUP(CONCATENATE($A150,"innerApproximation","0",$V$1,V$2),'RawData_Aussois - Results Ausso'!B2:B2386)))</f>
        <v>33</v>
      </c>
      <c r="X150" s="25">
        <f>INDEX('RawData_Aussois - Results Ausso'!M2:M2386,ROW(LOOKUP(CONCATENATE($A150,X$1,"0--"),'RawData_Aussois - Results Ausso'!B2:B2386)))</f>
        <v>18.9246</v>
      </c>
      <c r="Y150" t="s" s="19">
        <f>INDEX('RawData_Aussois - Results Ausso'!H2:H2386,ROW(LOOKUP(CONCATENATE($A150,X$1,"0--"),'RawData_Aussois - Results Ausso'!B2:B2386)))</f>
        <v>80</v>
      </c>
      <c r="Z150" s="25">
        <f>1-(X150-D150)/D150</f>
        <v>-73.70051961454919</v>
      </c>
      <c r="AA150" s="25">
        <f>INDEX('RawData_Aussois - Results Ausso'!M2:M2386,ROW(LOOKUP(CONCATENATE($A150,AA$1,"0--"),'RawData_Aussois - Results Ausso'!B2:B2386)))</f>
        <v>165.505</v>
      </c>
      <c r="AB150" t="s" s="19">
        <f>INDEX('RawData_Aussois - Results Ausso'!H2:H2386,ROW(LOOKUP(CONCATENATE($A150,AA$1,"0--"),'RawData_Aussois - Results Ausso'!B2:B2386)))</f>
        <v>80</v>
      </c>
      <c r="AC150" s="25">
        <f>INDEX('RawData_Aussois - Results Ausso'!M2:M2386,ROW(LOOKUP(CONCATENATE($A150,AC$1,"0--"),'RawData_Aussois - Results Ausso'!B2:B2386)))</f>
        <v>13.3577</v>
      </c>
      <c r="AD150" t="s" s="19">
        <f>INDEX('RawData_Aussois - Results Ausso'!H2:H2386,ROW(LOOKUP(CONCATENATE($A150,AC$1,"0--"),'RawData_Aussois - Results Ausso'!B2:B2386)))</f>
        <v>80</v>
      </c>
      <c r="AE150" s="25">
        <v>1800</v>
      </c>
      <c r="AF150" t="s" s="68">
        <v>63</v>
      </c>
      <c r="AG150" t="s" s="69">
        <f>LOOKUP("NO_NASH_EQ_FOUND",E150:W150)</f>
        <v>33</v>
      </c>
      <c r="AH150" t="s" s="70">
        <f>CONCATENATE(INDEX(D$1:V$1,MATCH(AI150,D150:V150)),INDEX(D$2:V$2,MATCH(AI150,D150:V150)))</f>
        <v>3574</v>
      </c>
      <c r="AI150" s="71">
        <f>MIN(F150:V150,D150)</f>
        <v>0.249993</v>
      </c>
      <c r="AJ150" s="72">
        <f>AI150/MAX(F150:V150,D150)</f>
        <v>0.400856574312071</v>
      </c>
    </row>
    <row r="151" ht="20.05" customHeight="1">
      <c r="A151" s="64">
        <v>149</v>
      </c>
      <c r="B151" s="65">
        <f>INDEX('RawData_Aussois - Results Ausso'!D2:D2386,ROW(LOOKUP(CONCATENATE($A151,D$1,"1--"),'RawData_Aussois - Results Ausso'!B2:B2386)))</f>
        <v>5</v>
      </c>
      <c r="C151" t="s" s="19">
        <f>INDEX('RawData_Aussois - Results Ausso'!E2:E2386,ROW(LOOKUP(CONCATENATE($A151,D$1,"1--"),'RawData_Aussois - Results Ausso'!B2:B2386)))</f>
        <v>2707</v>
      </c>
      <c r="D151" s="25">
        <f>INDEX('RawData_Aussois - Results Ausso'!M2:M2386,ROW(LOOKUP(CONCATENATE($A151,D$1,"0--"),'RawData_Aussois - Results Ausso'!B2:B2386)))</f>
        <v>0.132006</v>
      </c>
      <c r="E151" t="s" s="19">
        <f>INDEX('RawData_Aussois - Results Ausso'!H2:H2386,ROW(LOOKUP(CONCATENATE($A151,D$1,"0--"),'RawData_Aussois - Results Ausso'!B2:B2386)))</f>
        <v>33</v>
      </c>
      <c r="F151" s="25">
        <f>INDEX('RawData_Aussois - Results Ausso'!M2:M2386,ROW(LOOKUP(CONCATENATE($A151,"innerApproximation","0",F$1,F$2),'RawData_Aussois - Results Ausso'!B2:B2386)))</f>
        <v>0.349769</v>
      </c>
      <c r="G151" t="s" s="19">
        <f>INDEX('RawData_Aussois - Results Ausso'!$H2:$H2386,ROW(LOOKUP(CONCATENATE($A151,"innerApproximation","0",$F$1,F$2),'RawData_Aussois - Results Ausso'!B2:B2386)))</f>
        <v>33</v>
      </c>
      <c r="H151" s="66">
        <f>INDEX('RawData_Aussois - Results Ausso'!$M2:$M2386,ROW(LOOKUP(CONCATENATE($A151,"innerApproximation","0",$F$1,H$2),'RawData_Aussois - Results Ausso'!B2:B2386)))</f>
        <v>0.151919</v>
      </c>
      <c r="I151" t="s" s="67">
        <f>INDEX('RawData_Aussois - Results Ausso'!$H2:$H2386,ROW(LOOKUP(CONCATENATE($A151,"innerApproximation","0",$F$1,H$2),'RawData_Aussois - Results Ausso'!B2:B2386)))</f>
        <v>33</v>
      </c>
      <c r="J151" s="25">
        <f>INDEX('RawData_Aussois - Results Ausso'!$M2:$M2386,ROW(LOOKUP(CONCATENATE($A151,"innerApproximation","0",$F$1,J$2),'RawData_Aussois - Results Ausso'!B2:B2386)))</f>
        <v>0.152309</v>
      </c>
      <c r="K151" t="s" s="19">
        <f>INDEX('RawData_Aussois - Results Ausso'!$H2:$H2386,ROW(LOOKUP(CONCATENATE($A151,"innerApproximation","0",$F$1,J$2),'RawData_Aussois - Results Ausso'!B2:B2386)))</f>
        <v>33</v>
      </c>
      <c r="L151" s="25">
        <f>INDEX('RawData_Aussois - Results Ausso'!$M2:$M2386,ROW(LOOKUP(CONCATENATE($A151,"innerApproximation","0",$L$1,L$2),'RawData_Aussois - Results Ausso'!B2:B2386)))</f>
        <v>0.351981</v>
      </c>
      <c r="M151" t="s" s="19">
        <f>INDEX('RawData_Aussois - Results Ausso'!$H2:$H2386,ROW(LOOKUP(CONCATENATE($A151,"innerApproximation","0",$L$1,L$2),'RawData_Aussois - Results Ausso'!B2:B2386)))</f>
        <v>33</v>
      </c>
      <c r="N151" s="25">
        <f>INDEX('RawData_Aussois - Results Ausso'!$M2:$M2386,ROW(LOOKUP(CONCATENATE($A151,"innerApproximation","0",$L$1,N$2),'RawData_Aussois - Results Ausso'!B2:B2386)))</f>
        <v>0.151435</v>
      </c>
      <c r="O151" t="s" s="19">
        <f>INDEX('RawData_Aussois - Results Ausso'!$H2:$H2386,ROW(LOOKUP(CONCATENATE($A151,"innerApproximation","0",$L$1,N$2),'RawData_Aussois - Results Ausso'!B2:B2386)))</f>
        <v>33</v>
      </c>
      <c r="P151" s="25">
        <f>INDEX('RawData_Aussois - Results Ausso'!$M2:$M2386,ROW(LOOKUP(CONCATENATE($A151,"innerApproximation","0",$L$1,P$2),'RawData_Aussois - Results Ausso'!B2:B2386)))</f>
        <v>0.153263</v>
      </c>
      <c r="Q151" t="s" s="19">
        <f>INDEX('RawData_Aussois - Results Ausso'!$H2:$H2386,ROW(LOOKUP(CONCATENATE($A151,"innerApproximation","0",$L$1,P$2),'RawData_Aussois - Results Ausso'!B2:B2386)))</f>
        <v>33</v>
      </c>
      <c r="R151" s="25">
        <f>INDEX('RawData_Aussois - Results Ausso'!$M2:$M2386,ROW(LOOKUP(CONCATENATE($A151,"innerApproximation","0",$R$1,R$2),'RawData_Aussois - Results Ausso'!B2:B2386)))</f>
        <v>0.345959</v>
      </c>
      <c r="S151" t="s" s="19">
        <f>INDEX('RawData_Aussois - Results Ausso'!$H2:$H2386,ROW(LOOKUP(CONCATENATE($A151,"innerApproximation","0",$R$1,R$2),'RawData_Aussois - Results Ausso'!B2:B2386)))</f>
        <v>33</v>
      </c>
      <c r="T151" s="25">
        <f>INDEX('RawData_Aussois - Results Ausso'!$M2:$M2386,ROW(LOOKUP(CONCATENATE($A151,"innerApproximation","0",$R$1,T$2),'RawData_Aussois - Results Ausso'!B2:B2386)))</f>
        <v>0.152118</v>
      </c>
      <c r="U151" t="s" s="19">
        <f>INDEX('RawData_Aussois - Results Ausso'!$H2:$H2386,ROW(LOOKUP(CONCATENATE($A151,"innerApproximation","0",$T$1,T$2),'RawData_Aussois - Results Ausso'!B2:B2386)))</f>
        <v>33</v>
      </c>
      <c r="V151" s="25">
        <f>INDEX('RawData_Aussois - Results Ausso'!$M2:$M2386,ROW(LOOKUP(CONCATENATE($A151,"innerApproximation","0",$R$1,V$2),'RawData_Aussois - Results Ausso'!B2:B2386)))</f>
        <v>0.151733</v>
      </c>
      <c r="W151" t="s" s="19">
        <f>INDEX('RawData_Aussois - Results Ausso'!$H2:$H2386,ROW(LOOKUP(CONCATENATE($A151,"innerApproximation","0",$V$1,V$2),'RawData_Aussois - Results Ausso'!B2:B2386)))</f>
        <v>33</v>
      </c>
      <c r="X151" s="25">
        <f>INDEX('RawData_Aussois - Results Ausso'!M2:M2386,ROW(LOOKUP(CONCATENATE($A151,X$1,"0--"),'RawData_Aussois - Results Ausso'!B2:B2386)))</f>
        <v>5.17256</v>
      </c>
      <c r="Y151" t="s" s="19">
        <f>INDEX('RawData_Aussois - Results Ausso'!H2:H2386,ROW(LOOKUP(CONCATENATE($A151,X$1,"0--"),'RawData_Aussois - Results Ausso'!B2:B2386)))</f>
        <v>33</v>
      </c>
      <c r="Z151" s="25">
        <f>1-(X151-D151)/D151</f>
        <v>-37.1842795024469</v>
      </c>
      <c r="AA151" s="25">
        <f>INDEX('RawData_Aussois - Results Ausso'!M2:M2386,ROW(LOOKUP(CONCATENATE($A151,AA$1,"0--"),'RawData_Aussois - Results Ausso'!B2:B2386)))</f>
        <v>1800.14</v>
      </c>
      <c r="AB151" t="s" s="19">
        <f>INDEX('RawData_Aussois - Results Ausso'!H2:H2386,ROW(LOOKUP(CONCATENATE($A151,AA$1,"0--"),'RawData_Aussois - Results Ausso'!B2:B2386)))</f>
        <v>63</v>
      </c>
      <c r="AC151" s="25">
        <f>INDEX('RawData_Aussois - Results Ausso'!M2:M2386,ROW(LOOKUP(CONCATENATE($A151,AC$1,"0--"),'RawData_Aussois - Results Ausso'!B2:B2386)))</f>
        <v>1.66105</v>
      </c>
      <c r="AD151" t="s" s="19">
        <f>INDEX('RawData_Aussois - Results Ausso'!H2:H2386,ROW(LOOKUP(CONCATENATE($A151,AC$1,"0--"),'RawData_Aussois - Results Ausso'!B2:B2386)))</f>
        <v>33</v>
      </c>
      <c r="AE151" s="25">
        <v>1800</v>
      </c>
      <c r="AF151" t="s" s="68">
        <v>63</v>
      </c>
      <c r="AG151" t="s" s="69">
        <f>LOOKUP("NO_NASH_EQ_FOUND",E151:W151)</f>
        <v>33</v>
      </c>
      <c r="AH151" t="s" s="70">
        <f>CONCATENATE(INDEX(D$1:V$1,MATCH(AI151,D151:V151)),INDEX(D$2:V$2,MATCH(AI151,D151:V151)))</f>
        <v>3574</v>
      </c>
      <c r="AI151" s="71">
        <f>MIN(F151:V151,D151)</f>
        <v>0.132006</v>
      </c>
      <c r="AJ151" s="72">
        <f>AI151/MAX(F151:V151,D151)</f>
        <v>0.375037288944574</v>
      </c>
    </row>
  </sheetData>
  <conditionalFormatting sqref="Z1:Z151">
    <cfRule type="cellIs" dxfId="0" priority="1" operator="greaterThan" stopIfTrue="1">
      <formula>1</formula>
    </cfRule>
    <cfRule type="cellIs" dxfId="1" priority="2" operator="equal" stopIfTrue="1">
      <formula>1</formula>
    </cfRule>
    <cfRule type="cellIs" dxfId="2" priority="3" operator="between" stopIfTrue="1">
      <formula>0</formula>
      <formula>1</formula>
    </cfRule>
    <cfRule type="cellIs" dxfId="3" priority="4" operator="lessThan" stopIfTrue="1">
      <formula>0</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15"/>
  <sheetViews>
    <sheetView workbookViewId="0" showGridLines="0" defaultGridColor="1"/>
  </sheetViews>
  <sheetFormatPr defaultColWidth="8.83333" defaultRowHeight="13" customHeight="1" outlineLevelRow="0" outlineLevelCol="0"/>
  <cols>
    <col min="1" max="1" width="44.5312" style="81" customWidth="1"/>
    <col min="2" max="2" width="28.9766" style="81" customWidth="1"/>
    <col min="3" max="3" width="18.5" style="81" customWidth="1"/>
    <col min="4" max="4" width="25.5" style="81" customWidth="1"/>
    <col min="5" max="5" width="21.5391" style="81" customWidth="1"/>
    <col min="6" max="6" width="32.3516" style="81" customWidth="1"/>
    <col min="7" max="7" width="16.8516" style="81" customWidth="1"/>
    <col min="8" max="8" width="19.7656" style="81" customWidth="1"/>
    <col min="9" max="16384" width="8.85156" style="81" customWidth="1"/>
  </cols>
  <sheetData>
    <row r="1" ht="28.6" customHeight="1">
      <c r="A1" s="82"/>
      <c r="B1" t="s" s="83">
        <v>3586</v>
      </c>
      <c r="C1" t="s" s="83">
        <v>3587</v>
      </c>
      <c r="D1" t="s" s="83">
        <v>3588</v>
      </c>
      <c r="E1" t="s" s="83">
        <v>3587</v>
      </c>
      <c r="F1" t="s" s="83">
        <v>3589</v>
      </c>
      <c r="G1" t="s" s="83">
        <v>3590</v>
      </c>
      <c r="H1" t="s" s="83">
        <v>3591</v>
      </c>
    </row>
    <row r="2" ht="28.05" customHeight="1">
      <c r="A2" t="s" s="84">
        <v>3592</v>
      </c>
      <c r="B2" s="85">
        <f>_xlfn.AVERAGEIF('MNE - results-4'!E3:E151,"=NASH_EQ_FOUND",'MNE - results-4'!D3:D151)</f>
        <v>26.7766112428571</v>
      </c>
      <c r="C2" s="86">
        <f>_xlfn.COUNTIFS('MNE - results-4'!AH3:AH151,"=fullEnumeration",'MNE - results-4'!AG3:AG151,"=NASH_EQ_FOUND")</f>
        <v>11</v>
      </c>
      <c r="D2" s="87">
        <f>_xlfn.AVERAGEIF('MNE - results-4'!E3:E151,"=NO_NASH_EQ_FOUND",'MNE - results-4'!D3:D151)</f>
        <v>0.119554364935065</v>
      </c>
      <c r="E2" s="88">
        <f>_xlfn.COUNTIFS('MNE - results-4'!AH3:AH151,"=fullEnumeration",'MNE - results-4'!AG3:AG151,"=NO_NASH_EQ_FOUND")</f>
        <v>77</v>
      </c>
      <c r="F2" s="89">
        <f>AVERAGE('MNE - results-4'!D3:D151)</f>
        <v>120.211491237584</v>
      </c>
      <c r="G2" s="90">
        <f>149-H2</f>
        <v>9</v>
      </c>
      <c r="H2" s="90">
        <f>149-COUNTIF('MNE - results-4'!E3:E151,"=TIME_LIMIT")</f>
        <v>140</v>
      </c>
    </row>
    <row r="3" ht="26.55" customHeight="1">
      <c r="A3" t="s" s="91">
        <v>3593</v>
      </c>
      <c r="B3" s="92">
        <f>_xlfn.AVERAGEIF('MNE - results-4'!G3:G151,"=NASH_EQ_FOUND",'MNE - results-4'!F3:F151)</f>
        <v>6.18114681764706</v>
      </c>
      <c r="C3" s="93">
        <f>_xlfn.COUNTIFS('MNE - results-4'!AH3:AH151,"=Sequential1",'MNE - results-4'!AG3:AG151,"=NASH_EQ_FOUND")</f>
        <v>3</v>
      </c>
      <c r="D3" s="94">
        <f>_xlfn.AVERAGEIF('MNE - results-4'!G3:G151,"=NO_NASH_EQ_FOUND",'MNE - results-4'!F3:F151)</f>
        <v>0.355592707792208</v>
      </c>
      <c r="E3" s="95">
        <f>_xlfn.COUNTIFS('MNE - results-4'!AH3:AH151,"=sequential1",'MNE - results-4'!AG3:AG151,"=NO_NASH_EQ_FOUND")</f>
        <v>0</v>
      </c>
      <c r="F3" s="96">
        <f>AVERAGE('MNE - results-4'!F3:F151)</f>
        <v>51.3334806852349</v>
      </c>
      <c r="G3" s="97">
        <f>149-H3</f>
        <v>4</v>
      </c>
      <c r="H3" s="97">
        <f>149-COUNTIF('MNE - results-4'!G3:G151,"=TIME_LIMIT")</f>
        <v>145</v>
      </c>
    </row>
    <row r="4" ht="25.4" customHeight="1">
      <c r="A4" t="s" s="98">
        <v>3594</v>
      </c>
      <c r="B4" s="99">
        <f>_xlfn.AVERAGEIF('MNE - results-4'!I3:I151,"=NASH_EQ_FOUND",'MNE - results-4'!H3:H151)</f>
        <v>16.2035020220588</v>
      </c>
      <c r="C4" s="100">
        <f>_xlfn.COUNTIFS('MNE - results-4'!AH3:AH151,"=Sequential3",'MNE - results-4'!AG3:AG151,"=NASH_EQ_FOUND")</f>
        <v>5</v>
      </c>
      <c r="D4" s="101">
        <f>_xlfn.AVERAGEIF('MNE - results-4'!I3:I151,"=NO_NASH_EQ_FOUND",'MNE - results-4'!H3:H151)</f>
        <v>0.176418593506494</v>
      </c>
      <c r="E4" s="102">
        <f>_xlfn.COUNTIFS('MNE - results-4'!AH3:AH151,"=sequential3",'MNE - results-4'!AG3:AG151,"=NO_NASH_EQ_FOUND")</f>
        <v>0</v>
      </c>
      <c r="F4" s="103">
        <f>AVERAGE('MNE - results-4'!H3:H151)</f>
        <v>55.8156534845638</v>
      </c>
      <c r="G4" s="104">
        <f>149-H4</f>
        <v>4</v>
      </c>
      <c r="H4" s="104">
        <f>149-COUNTIF('MNE - results-4'!I3:I151,"=TIME_LIMIT")</f>
        <v>145</v>
      </c>
    </row>
    <row r="5" ht="25.4" customHeight="1">
      <c r="A5" t="s" s="105">
        <v>3595</v>
      </c>
      <c r="B5" s="106">
        <f>_xlfn.AVERAGEIF('MNE - results-4'!K3:K151,"=NASH_EQ_FOUND",'MNE - results-4'!J3:J151)</f>
        <v>5.85074756470588</v>
      </c>
      <c r="C5" s="107">
        <f>_xlfn.COUNTIFS('MNE - results-4'!AH3:AH151,"=Sequential5",'MNE - results-4'!AG3:AG151,"=NASH_EQ_FOUND")</f>
        <v>3</v>
      </c>
      <c r="D5" s="108">
        <f>_xlfn.AVERAGEIF('MNE - results-4'!K3:K149,"=NO_NASH_EQ_FOUND",'MNE - results-4'!J3:J149)</f>
        <v>0.149240846666667</v>
      </c>
      <c r="E5" s="109">
        <f>_xlfn.COUNTIFS('MNE - results-4'!AH3:AH151,"=sequential5",'MNE - results-4'!AG3:AG151,"=NO_NASH_EQ_FOUND")</f>
        <v>0</v>
      </c>
      <c r="F5" s="110">
        <f>AVERAGE('MNE - results-4'!J3:J151)</f>
        <v>51.0775821671141</v>
      </c>
      <c r="G5" s="111">
        <f>149-H5</f>
        <v>4</v>
      </c>
      <c r="H5" s="111">
        <f>149-COUNTIF('MNE - results-4'!K3:K151,"=TIME_LIMIT")</f>
        <v>145</v>
      </c>
    </row>
    <row r="6" ht="25.4" customHeight="1">
      <c r="A6" t="s" s="105">
        <v>3596</v>
      </c>
      <c r="B6" s="112">
        <f>_xlfn.AVERAGEIF('MNE - results-4'!M3:M149,"=NASH_EQ_FOUND",'MNE - results-4'!L3:L149)</f>
        <v>7.32778585694444</v>
      </c>
      <c r="C6" s="113">
        <f>_xlfn.COUNTIFS('MNE - results-4'!AH3:AH151,"=reverse_Sequential1",'MNE - results-4'!AG3:AG151,"=NASH_EQ_FOUND")</f>
        <v>26</v>
      </c>
      <c r="D6" s="114">
        <f>_xlfn.AVERAGEIF('MNE - results-4'!M3:M151,"=NO_NASH_EQ_FOUND",'MNE - results-4'!L3:L151)</f>
        <v>0.358359755844156</v>
      </c>
      <c r="E6" s="115">
        <f>_xlfn.COUNTIFS('MNE - results-4'!AH3:AH151,"=reverse_sequential1",'MNE - results-4'!AG3:AG151,"=NO_NASH_EQ_FOUND")</f>
        <v>0</v>
      </c>
      <c r="F6" s="116">
        <f>AVERAGE('MNE - results-4'!L3:L151)</f>
        <v>3.72613612684564</v>
      </c>
      <c r="G6" s="117">
        <f>149-H6</f>
        <v>0</v>
      </c>
      <c r="H6" s="117">
        <f>149-COUNTIF('MNE - results-4'!M3:M151,"=TIME_LIMIT")</f>
        <v>149</v>
      </c>
    </row>
    <row r="7" ht="25.4" customHeight="1">
      <c r="A7" t="s" s="105">
        <v>3597</v>
      </c>
      <c r="B7" s="106">
        <f>_xlfn.AVERAGEIF('MNE - results-4'!O3:O151,"=NASH_EQ_FOUND",'MNE - results-4'!N3:N151)</f>
        <v>10.3073732661765</v>
      </c>
      <c r="C7" s="107">
        <f>_xlfn.COUNTIFS('MNE - results-4'!AH3:AH151,"=reverse_Sequential3",'MNE - results-4'!AG3:AG151,"=NASH_EQ_FOUND")</f>
        <v>4</v>
      </c>
      <c r="D7" s="108">
        <f>_xlfn.AVERAGEIF('MNE - results-4'!O3:O151,"=NO_NASH_EQ_FOUND",'MNE - results-4'!N3:N151)</f>
        <v>0.176006981818182</v>
      </c>
      <c r="E7" s="109">
        <f>_xlfn.COUNTIFS('MNE - results-4'!AH3:AH151,"=reverse_sequential3",'MNE - results-4'!AG3:AG151,"=NO_NASH_EQ_FOUND")</f>
        <v>0</v>
      </c>
      <c r="F7" s="110">
        <f>AVERAGE('MNE - results-4'!N3:N151)</f>
        <v>53.1232477832215</v>
      </c>
      <c r="G7" s="111">
        <f>149-H7</f>
        <v>4</v>
      </c>
      <c r="H7" s="111">
        <f>149-COUNTIF('MNE - results-4'!O3:O151,"=TIME_LIMIT")</f>
        <v>145</v>
      </c>
    </row>
    <row r="8" ht="25.4" customHeight="1">
      <c r="A8" t="s" s="105">
        <v>3598</v>
      </c>
      <c r="B8" s="112">
        <f>_xlfn.AVERAGEIF('MNE - results-4'!Q3:Q151,"=NASH_EQ_FOUND",'MNE - results-4'!P3:P151)</f>
        <v>8.676912137878791</v>
      </c>
      <c r="C8" s="113">
        <f>_xlfn.COUNTIFS('MNE - results-4'!AH3:AH151,"=reverse_Sequential5",'MNE - results-4'!AG3:AG151,"=NASH_EQ_FOUND")</f>
        <v>5</v>
      </c>
      <c r="D8" s="114">
        <f>_xlfn.AVERAGEIF('MNE - results-4'!Q3:Q151,"=NO_NASH_EQ_FOUND",'MNE - results-4'!P3:P151)</f>
        <v>0.150946050649351</v>
      </c>
      <c r="E8" s="115">
        <f>_xlfn.COUNTIFS('MNE - results-4'!AH3:AH151,"=reverse_sequential5",'MNE - results-4'!AG3:AG151,"=NO_NASH_EQ_FOUND")</f>
        <v>0</v>
      </c>
      <c r="F8" s="116">
        <f>AVERAGE('MNE - results-4'!P3:P151)</f>
        <v>76.414758704698</v>
      </c>
      <c r="G8" s="117">
        <f>149-H8</f>
        <v>6</v>
      </c>
      <c r="H8" s="117">
        <f>149-COUNTIF('MNE - results-4'!Q3:Q151,"=TIME_LIMIT")</f>
        <v>143</v>
      </c>
    </row>
    <row r="9" ht="25.4" customHeight="1">
      <c r="A9" t="s" s="105">
        <v>3599</v>
      </c>
      <c r="B9" s="106">
        <f>_xlfn.AVERAGEIF('MNE - results-4'!S3:S151,"=NASH_EQ_FOUND",'MNE - results-4'!R3:R151)</f>
        <v>4.79931229857143</v>
      </c>
      <c r="C9" s="107">
        <f>_xlfn.COUNTIFS('MNE - results-4'!AH3:AH151,"=random1",'MNE - results-4'!AG3:AG151,"=NASH_EQ_FOUND")</f>
        <v>8</v>
      </c>
      <c r="D9" s="108">
        <f>_xlfn.AVERAGEIF('MNE - results-4'!S3:S151,"=NO_NASH_EQ_FOUND",'MNE - results-4'!R3:R151)</f>
        <v>0.357424898701299</v>
      </c>
      <c r="E9" s="109">
        <f>_xlfn.COUNTIFS('MNE - results-4'!AH3:AH151,"=random1",'MNE - results-4'!AG3:AG151,"=NO_NASH_EQ_FOUND")</f>
        <v>0</v>
      </c>
      <c r="F9" s="110">
        <f>AVERAGE('MNE - results-4'!R3:R151)</f>
        <v>26.6030441483221</v>
      </c>
      <c r="G9" s="111">
        <f>149-H9</f>
        <v>2</v>
      </c>
      <c r="H9" s="111">
        <f>149-COUNTIF('MNE - results-4'!S3:S151,"=TIME_LIMIT")</f>
        <v>147</v>
      </c>
    </row>
    <row r="10" ht="25.4" customHeight="1">
      <c r="A10" t="s" s="105">
        <v>3600</v>
      </c>
      <c r="B10" s="112">
        <f>_xlfn.AVERAGEIF('MNE - results-4'!U3:U151,"=NASH_EQ_FOUND",'MNE - results-4'!T3:T151)</f>
        <v>29.4913662606061</v>
      </c>
      <c r="C10" s="113">
        <f>_xlfn.COUNTIFS('MNE - results-4'!AH3:AH151,"=random3",'MNE - results-4'!AG3:AG151,"=NASH_EQ_FOUND")</f>
        <v>5</v>
      </c>
      <c r="D10" s="114">
        <f>_xlfn.AVERAGEIF('MNE - results-4'!U3:U151,"=NO_NASH_EQ_FOUND",'MNE - results-4'!T3:T151)</f>
        <v>0.176447035064935</v>
      </c>
      <c r="E10" s="115">
        <f>_xlfn.COUNTIFS('MNE - results-4'!AH3:AH151,"=random3",'MNE - results-4'!AG3:AG151,"=NO_NASH_EQ_FOUND")</f>
        <v>0</v>
      </c>
      <c r="F10" s="116">
        <f>AVERAGE('MNE - results-4'!T3:T151)</f>
        <v>85.6458831872483</v>
      </c>
      <c r="G10" s="117">
        <f>149-H10</f>
        <v>6</v>
      </c>
      <c r="H10" s="117">
        <f>149-COUNTIF('MNE - results-4'!U3:U151,"=TIME_LIMIT")</f>
        <v>143</v>
      </c>
    </row>
    <row r="11" ht="25.4" customHeight="1">
      <c r="A11" t="s" s="105">
        <v>3601</v>
      </c>
      <c r="B11" s="106">
        <f>_xlfn.AVERAGEIF('MNE - results-4'!W3:W151,"=NASH_EQ_FOUND",'MNE - results-4'!V3:V151)</f>
        <v>21.5906894441176</v>
      </c>
      <c r="C11" s="107">
        <f>_xlfn.COUNTIFS('MNE - results-4'!AH3:AH151,"=random5",'MNE - results-4'!AG3:AG151,"=NASH_EQ_FOUND")</f>
        <v>2</v>
      </c>
      <c r="D11" s="108">
        <f>_xlfn.AVERAGEIF('MNE - results-4'!W3:W151,"=NO_NASH_EQ_FOUND",'MNE - results-4'!V3:V151)</f>
        <v>0.151240766233766</v>
      </c>
      <c r="E11" s="109">
        <f>_xlfn.COUNTIFS('MNE - results-4'!AH3:AH151,"=random5",'MNE - results-4'!AG3:AG151,"=NO_NASH_EQ_FOUND")</f>
        <v>0</v>
      </c>
      <c r="F11" s="110">
        <f>AVERAGE('MNE - results-4'!V3:V151)</f>
        <v>58.2592108805369</v>
      </c>
      <c r="G11" s="111">
        <f>149-H11</f>
        <v>4</v>
      </c>
      <c r="H11" s="111">
        <f>149-COUNTIF('MNE - results-4'!W3:W151,"=TIME_LIMIT")</f>
        <v>145</v>
      </c>
    </row>
    <row r="12" ht="25.4" customHeight="1">
      <c r="A12" t="s" s="105">
        <v>57</v>
      </c>
      <c r="B12" s="112">
        <f>_xlfn.AVERAGEIF('MNE - results-4'!Y3:Y151,"=NASH_EQ_FOUND",'MNE - results-4'!X3:X151)</f>
        <v>86.60380739999999</v>
      </c>
      <c r="C12" s="113">
        <f>_xlfn.COUNTIFS('MNE - results-4'!AH3:AH151,"=OuterApproximation",'MNE - results-4'!AG3:AG151,"=NASH_EQ_FOUND")</f>
        <v>0</v>
      </c>
      <c r="D12" s="114">
        <f>_xlfn.AVERAGEIF('MNE - results-4'!Y3:Y151,"=NO_NASH_EQ_FOUND",'MNE - results-4'!X3:X151)</f>
        <v>78.076921</v>
      </c>
      <c r="E12" s="115">
        <f>_xlfn.COUNTIFS('MNE - results-4'!AH3:AH151,"=OuterApproximation",'MNE - results-4'!AG3:AG151,"=NO_NASH_EQ_FOUND")</f>
        <v>0</v>
      </c>
      <c r="F12" s="116">
        <f>AVERAGE('MNE - results-4'!X3:X151)</f>
        <v>719.2843128993291</v>
      </c>
      <c r="G12" s="117">
        <f>149-H12</f>
        <v>55</v>
      </c>
      <c r="H12" s="117">
        <f t="shared" si="76" ref="H12:H13">149-COUNTIF('MNE - results-4'!Y3:Y151,"=TIME_LIMIT")</f>
        <v>94</v>
      </c>
    </row>
    <row r="13" ht="25.4" customHeight="1">
      <c r="A13" t="s" s="105">
        <v>62</v>
      </c>
      <c r="B13" s="106">
        <f>_xlfn.AVERAGEIF('MNE - results-4'!AB3:AB151,"=NASH_EQ_FOUND",'MNE - results-4'!AA3:AA151)</f>
        <v>69.51783078205131</v>
      </c>
      <c r="C13" s="107">
        <f>_xlfn.COUNTIFS('MNE - results-4'!AH3:AH151,"=OuterApproximationD",'MNE - results-4'!AG3:AG151,"=NASH_EQ_FOUND")</f>
        <v>0</v>
      </c>
      <c r="D13" s="108">
        <f>_xlfn.AVERAGEIF('MNE - results-4'!AB3:AB151,"=NO_NASH_EQ_FOUND",'MNE - results-4'!AA3:AA151)</f>
        <v>115.461637333333</v>
      </c>
      <c r="E13" s="109">
        <f>_xlfn.COUNTIFS('MNE - results-4'!AH3:AH151,"=OuterApproximationD",'MNE - results-4'!AG3:AG151,"=NO_NASH_EQ_FOUND")</f>
        <v>0</v>
      </c>
      <c r="F13" s="110">
        <f>AVERAGE('MNE - results-4'!AA3:AA151)</f>
        <v>623.305235550336</v>
      </c>
      <c r="G13" s="111">
        <f>149-H13</f>
        <v>55</v>
      </c>
      <c r="H13" s="111">
        <f t="shared" si="76"/>
        <v>94</v>
      </c>
    </row>
    <row r="14" ht="25.4" customHeight="1">
      <c r="A14" t="s" s="105">
        <v>60</v>
      </c>
      <c r="B14" s="112">
        <f>_xlfn.AVERAGEIF('MNE - results-4'!AD3:AD151,"=NASH_EQ_FOUND",'MNE - results-4'!AC3:AC151)</f>
        <v>74.0744805810811</v>
      </c>
      <c r="C14" s="113">
        <f>_xlfn.COUNTIFS('MNE - results-4'!AH3:AH151,"=OuterApproximationI",'MNE - results-4'!AG3:AG151,"=NASH_EQ_FOUND")</f>
        <v>0</v>
      </c>
      <c r="D14" s="114">
        <f>_xlfn.AVERAGEIF('MNE - results-4'!AD3:AD151,"=NO_NASH_EQ_FOUND",'MNE - results-4'!AC3:AC151)</f>
        <v>46.66000192</v>
      </c>
      <c r="E14" s="115">
        <f>_xlfn.COUNTIFS('MNE - results-4'!AH3:AH151,"=OuterApproximationI",'MNE - results-4'!AG3:AG151,"=NO_NASH_EQ_FOUND")</f>
        <v>0</v>
      </c>
      <c r="F14" s="116">
        <f>AVERAGE('MNE - results-4'!AC3:AC151)</f>
        <v>649.190010812081</v>
      </c>
      <c r="G14" s="117">
        <f>149-H14</f>
        <v>50</v>
      </c>
      <c r="H14" s="117">
        <f>149-COUNTIF('MNE - results-4'!AD3:AD151,"=TIME_LIMIT")</f>
        <v>99</v>
      </c>
    </row>
    <row r="15" ht="25.4" customHeight="1">
      <c r="A15" s="118"/>
      <c r="B15" s="119"/>
      <c r="C15" s="120">
        <f>SUM(C2:C12)</f>
        <v>72</v>
      </c>
      <c r="D15" s="119"/>
      <c r="E15" s="120">
        <f>SUM(E2:E12)</f>
        <v>77</v>
      </c>
      <c r="F15" s="119"/>
      <c r="G15" s="119"/>
      <c r="H15" s="1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B1"/>
  <sheetViews>
    <sheetView workbookViewId="0" showGridLines="0" defaultGridColor="1"/>
  </sheetViews>
  <sheetFormatPr defaultColWidth="8.83333" defaultRowHeight="13" customHeight="1" outlineLevelRow="0" outlineLevelCol="0"/>
  <cols>
    <col min="1" max="1" width="44.5312" style="121" customWidth="1"/>
    <col min="2" max="2" width="28.9766" style="121" customWidth="1"/>
    <col min="3" max="16384" width="8.85156" style="121" customWidth="1"/>
  </cols>
  <sheetData>
    <row r="1" ht="25.4" customHeight="1">
      <c r="A1" t="s" s="98">
        <v>3604</v>
      </c>
      <c r="B1" s="122">
        <f>_xlfn.COUNTIFS('RawData_Aussois - Results Ausso'!F3:F2386,"=1",'RawData_Aussois - Results Ausso'!G3:G2386,"=0")/COUNTIF('RawData_Aussois - Results Ausso'!G3:G2386,"=0")</f>
        <v>0.289106866288074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AA52"/>
  <sheetViews>
    <sheetView workbookViewId="0" showGridLines="0" defaultGridColor="1"/>
  </sheetViews>
  <sheetFormatPr defaultColWidth="8.33333" defaultRowHeight="19.9" customHeight="1" outlineLevelRow="0" outlineLevelCol="0"/>
  <cols>
    <col min="1" max="1" width="25.5312" style="123" customWidth="1"/>
    <col min="2" max="2" width="8.67188" style="123" customWidth="1"/>
    <col min="3" max="3" width="12.5781" style="123" customWidth="1"/>
    <col min="4" max="4" width="14" style="123" customWidth="1"/>
    <col min="5" max="5" width="19.1562" style="123" customWidth="1"/>
    <col min="6" max="6" width="10.3516" style="123" customWidth="1"/>
    <col min="7" max="7" width="19.1719" style="123" customWidth="1"/>
    <col min="8" max="8" width="10.3516" style="123" customWidth="1"/>
    <col min="9" max="9" width="19.2266" style="123" customWidth="1"/>
    <col min="10" max="10" width="10.3516" style="123" customWidth="1"/>
    <col min="11" max="11" width="19.2266" style="123" customWidth="1"/>
    <col min="12" max="12" width="16.3516" style="123" customWidth="1"/>
    <col min="13" max="13" width="19.1719" style="123" customWidth="1"/>
    <col min="14" max="14" width="16.3516" style="123" customWidth="1"/>
    <col min="15" max="15" width="19.1719" style="123" customWidth="1"/>
    <col min="16" max="16" width="16.3516" style="123" customWidth="1"/>
    <col min="17" max="17" width="19.1719" style="123" customWidth="1"/>
    <col min="18" max="18" width="9.35156" style="123" customWidth="1"/>
    <col min="19" max="19" width="19.1719" style="123" customWidth="1"/>
    <col min="20" max="20" width="9.35156" style="123" customWidth="1"/>
    <col min="21" max="21" width="19.1719" style="123" customWidth="1"/>
    <col min="22" max="22" width="9.35156" style="123" customWidth="1"/>
    <col min="23" max="23" width="19.1719" style="123" customWidth="1"/>
    <col min="24" max="24" width="19.0625" style="123" customWidth="1"/>
    <col min="25" max="25" width="16.3516" style="123" customWidth="1"/>
    <col min="26" max="26" width="10.3516" style="123" customWidth="1"/>
    <col min="27" max="27" width="9.67188" style="123" customWidth="1"/>
    <col min="28" max="16384" width="8.35156" style="123" customWidth="1"/>
  </cols>
  <sheetData>
    <row r="1" ht="20.05" customHeight="1">
      <c r="A1" s="124"/>
      <c r="B1" s="28"/>
      <c r="C1" s="28"/>
      <c r="D1" t="s" s="30">
        <v>31</v>
      </c>
      <c r="E1" s="29"/>
      <c r="F1" t="s" s="31">
        <v>38</v>
      </c>
      <c r="G1" s="32"/>
      <c r="H1" t="s" s="31">
        <v>38</v>
      </c>
      <c r="I1" s="32"/>
      <c r="J1" t="s" s="31">
        <v>38</v>
      </c>
      <c r="K1" s="32"/>
      <c r="L1" t="s" s="33">
        <v>43</v>
      </c>
      <c r="M1" s="34"/>
      <c r="N1" t="s" s="33">
        <v>43</v>
      </c>
      <c r="O1" s="34"/>
      <c r="P1" t="s" s="33">
        <v>43</v>
      </c>
      <c r="Q1" s="34"/>
      <c r="R1" t="s" s="30">
        <v>47</v>
      </c>
      <c r="S1" s="29"/>
      <c r="T1" t="s" s="30">
        <v>47</v>
      </c>
      <c r="U1" s="29"/>
      <c r="V1" t="s" s="30">
        <v>47</v>
      </c>
      <c r="W1" s="125"/>
      <c r="X1" s="36"/>
      <c r="Y1" s="37"/>
      <c r="Z1" s="38"/>
      <c r="AA1" s="39"/>
    </row>
    <row r="2" ht="20.25" customHeight="1">
      <c r="A2" t="s" s="8">
        <v>7</v>
      </c>
      <c r="B2" t="s" s="40">
        <v>3568</v>
      </c>
      <c r="C2" t="s" s="40">
        <v>11</v>
      </c>
      <c r="D2" s="41"/>
      <c r="E2" s="41"/>
      <c r="F2" s="42">
        <v>1</v>
      </c>
      <c r="G2" s="43"/>
      <c r="H2" s="42">
        <v>3</v>
      </c>
      <c r="I2" s="43"/>
      <c r="J2" s="42">
        <v>5</v>
      </c>
      <c r="K2" s="43"/>
      <c r="L2" s="44">
        <v>1</v>
      </c>
      <c r="M2" s="45"/>
      <c r="N2" s="44">
        <v>3</v>
      </c>
      <c r="O2" s="45"/>
      <c r="P2" s="44">
        <v>5</v>
      </c>
      <c r="Q2" s="45"/>
      <c r="R2" s="46">
        <v>1</v>
      </c>
      <c r="S2" s="47"/>
      <c r="T2" s="46">
        <v>3</v>
      </c>
      <c r="U2" s="47"/>
      <c r="V2" s="46">
        <v>5</v>
      </c>
      <c r="W2" s="126"/>
      <c r="X2" t="s" s="51">
        <v>3570</v>
      </c>
      <c r="Y2" t="s" s="52">
        <v>3571</v>
      </c>
      <c r="Z2" t="s" s="53">
        <v>3572</v>
      </c>
      <c r="AA2" t="s" s="54">
        <v>3573</v>
      </c>
    </row>
    <row r="3" ht="20.25" customHeight="1">
      <c r="A3" t="s" s="10">
        <v>2729</v>
      </c>
      <c r="B3" s="56">
        <f>INDEX('RawData_Hard - results-9'!D2:D652,ROW(LOOKUP(CONCATENATE($A3,D$1,"1--"),'RawData_Hard - results-9'!B2:B652)))</f>
        <v>7</v>
      </c>
      <c r="C3" t="s" s="13">
        <f>INDEX('RawData_Hard - results-9'!E2:E652,ROW(LOOKUP(CONCATENATE($A3,D$1,"1--"),'RawData_Hard - results-9'!B2:B652)))</f>
        <v>2731</v>
      </c>
      <c r="D3" s="57">
        <f>INDEX('RawData_Hard - results-9'!I2:I652,ROW(LOOKUP(CONCATENATE($A3,D$1,"0--"),'RawData_Hard - results-9'!B2:B652)))</f>
        <v>1800.82</v>
      </c>
      <c r="E3" t="s" s="13">
        <f>INDEX('RawData_Hard - results-9'!H2:H652,ROW(LOOKUP(CONCATENATE($A3,D$1,"0--"),'RawData_Hard - results-9'!B2:B652)))</f>
        <v>63</v>
      </c>
      <c r="F3" s="57">
        <f>INDEX('RawData_Hard - results-9'!I2:I652,ROW(LOOKUP(CONCATENATE($A3,"innerApproximation","0",$F$1,F$2),'RawData_Hard - results-9'!B2:B652)))</f>
        <v>1800.76</v>
      </c>
      <c r="G3" t="s" s="58">
        <f>INDEX('RawData_Hard - results-9'!H2:H652,ROW(LOOKUP(CONCATENATE($A3,"innerApproximation","0",$F$1,F$2),'RawData_Hard - results-9'!B2:B652)))</f>
        <v>63</v>
      </c>
      <c r="H3" s="57">
        <f>INDEX('RawData_Hard - results-9'!I2:I652,ROW(LOOKUP(CONCATENATE($A3,"innerApproximation","0",$F$1,H$2),'RawData_Hard - results-9'!B2:B652)))</f>
        <v>1800.76</v>
      </c>
      <c r="I3" t="s" s="58">
        <f>INDEX('RawData_Hard - results-9'!H2:H652,ROW(LOOKUP(CONCATENATE($A3,"innerApproximation","0",$F$1,H$2),'RawData_Hard - results-9'!B2:B652)))</f>
        <v>63</v>
      </c>
      <c r="J3" s="24">
        <f>INDEX('RawData_Hard - results-9'!I2:I652,ROW(LOOKUP(CONCATENATE($A3,"innerApproximation","0",$F$1,J$2),'RawData_Hard - results-9'!B2:B652)))</f>
        <v>1800.8</v>
      </c>
      <c r="K3" t="s" s="13">
        <f>INDEX('RawData_Hard - results-9'!H2:H652,ROW(LOOKUP(CONCATENATE($A3,"innerApproximation","0",$F$1,J$2),'RawData_Hard - results-9'!B2:B652)))</f>
        <v>63</v>
      </c>
      <c r="L3" s="24">
        <f>INDEX('RawData_Hard - results-9'!I2:I652,ROW(LOOKUP(CONCATENATE($A3,"innerApproximation","0",$L$1,L$2),'RawData_Hard - results-9'!B2:B652)))</f>
        <v>1800.45</v>
      </c>
      <c r="M3" t="s" s="13">
        <f>INDEX('RawData_Hard - results-9'!H2:H652,ROW(LOOKUP(CONCATENATE($A3,"innerApproximation","0",$L$1,L$2),'RawData_Hard - results-9'!B2:B652)))</f>
        <v>63</v>
      </c>
      <c r="N3" s="24">
        <f>INDEX('RawData_Hard - results-9'!I2:I652,ROW(LOOKUP(CONCATENATE($A3,"innerApproximation","0",$L$1,N$2),'RawData_Hard - results-9'!B2:B652)))</f>
        <v>8.85539</v>
      </c>
      <c r="O3" t="s" s="13">
        <f>INDEX('RawData_Hard - results-9'!H2:H652,ROW(LOOKUP(CONCATENATE($A3,"innerApproximation","0",$L$1,N$2),'RawData_Hard - results-9'!B2:B652)))</f>
        <v>80</v>
      </c>
      <c r="P3" s="24">
        <f>INDEX('RawData_Hard - results-9'!I2:I652,ROW(LOOKUP(CONCATENATE($A3,"innerApproximation","0",$L$1,P$2),'RawData_Hard - results-9'!B2:B652)))</f>
        <v>1800.79</v>
      </c>
      <c r="Q3" t="s" s="13">
        <f>INDEX('RawData_Hard - results-9'!H2:H652,ROW(LOOKUP(CONCATENATE($A3,"innerApproximation","0",$L$1,P$2),'RawData_Hard - results-9'!B2:B652)))</f>
        <v>63</v>
      </c>
      <c r="R3" s="24">
        <f>INDEX('RawData_Hard - results-9'!I2:I652,ROW(LOOKUP(CONCATENATE($A3,"innerApproximation","0",$R$1,R$2),'RawData_Hard - results-9'!B2:B652)))</f>
        <v>240.986</v>
      </c>
      <c r="S3" t="s" s="13">
        <f>INDEX('RawData_Hard - results-9'!H2:H652,ROW(LOOKUP(CONCATENATE($A3,"innerApproximation","0",$R$1,R$2),'RawData_Hard - results-9'!B2:B652)))</f>
        <v>2741</v>
      </c>
      <c r="T3" s="24">
        <f>INDEX('RawData_Hard - results-9'!I2:I652,ROW(LOOKUP(CONCATENATE($A3,"innerApproximation","0",$R$1,T$2),'RawData_Hard - results-9'!B2:B652)))</f>
        <v>1800.76</v>
      </c>
      <c r="U3" t="s" s="13">
        <f>INDEX('RawData_Hard - results-9'!H2:H652,ROW(LOOKUP(CONCATENATE($A3,"innerApproximation","0",$T$1,T$2),'RawData_Hard - results-9'!B2:B652)))</f>
        <v>63</v>
      </c>
      <c r="V3" s="24">
        <f>INDEX('RawData_Hard - results-9'!I2:I652,ROW(LOOKUP(CONCATENATE($A3,"innerApproximation","0",$R$1,V$2),'RawData_Hard - results-9'!B2:B652)))</f>
        <v>1800.79</v>
      </c>
      <c r="W3" t="s" s="59">
        <f>INDEX('RawData_Hard - results-9'!H2:H652,ROW(LOOKUP(CONCATENATE($A3,"innerApproximation","0",$V$1,V$2),'RawData_Hard - results-9'!B2:B652)))</f>
        <v>63</v>
      </c>
      <c r="X3" t="s" s="60">
        <f>LOOKUP("NO_NASH_EQ_FOUND",E3:W3)</f>
        <v>80</v>
      </c>
      <c r="Y3" t="s" s="61">
        <f>CONCATENATE(INDEX(D$1:V$1,MATCH(Z3,D3:V3)),INDEX(D$2:V$2,MATCH(Z3,D3:V3)))</f>
        <v>3578</v>
      </c>
      <c r="Z3" s="62">
        <f>MIN(F3:V3,D3)</f>
        <v>8.85539</v>
      </c>
      <c r="AA3" s="63">
        <f>Z3/MAX(F3:V3,D3)</f>
        <v>0.00491742095267711</v>
      </c>
    </row>
    <row r="4" ht="20.05" customHeight="1">
      <c r="A4" t="s" s="16">
        <v>2934</v>
      </c>
      <c r="B4" s="65">
        <f>INDEX('RawData_Hard - results-9'!D2:D652,ROW(LOOKUP(CONCATENATE($A4,D$1,"1--"),'RawData_Hard - results-9'!B2:B652)))</f>
        <v>7</v>
      </c>
      <c r="C4" t="s" s="19">
        <f>INDEX('RawData_Hard - results-9'!E2:E652,ROW(LOOKUP(CONCATENATE($A4,D$1,"1--"),'RawData_Hard - results-9'!B2:B652)))</f>
        <v>2936</v>
      </c>
      <c r="D4" s="66">
        <f>INDEX('RawData_Hard - results-9'!I2:I652,ROW(LOOKUP(CONCATENATE($A4,D$1,"0--"),'RawData_Hard - results-9'!B2:B652)))</f>
        <v>62.12</v>
      </c>
      <c r="E4" t="s" s="19">
        <f>INDEX('RawData_Hard - results-9'!H2:H652,ROW(LOOKUP(CONCATENATE($A4,D$1,"0--"),'RawData_Hard - results-9'!B2:B652)))</f>
        <v>80</v>
      </c>
      <c r="F4" s="66">
        <f>INDEX('RawData_Hard - results-9'!I2:I652,ROW(LOOKUP(CONCATENATE($A4,"innerApproximation","0",$F$1,F$2),'RawData_Hard - results-9'!B2:B652)))</f>
        <v>2.82178</v>
      </c>
      <c r="G4" t="s" s="67">
        <f>INDEX('RawData_Hard - results-9'!H2:H652,ROW(LOOKUP(CONCATENATE($A4,"innerApproximation","0",$F$1,F$2),'RawData_Hard - results-9'!B2:B652)))</f>
        <v>80</v>
      </c>
      <c r="H4" s="66">
        <f>INDEX('RawData_Hard - results-9'!I2:I652,ROW(LOOKUP(CONCATENATE($A4,"innerApproximation","0",$F$1,H$2),'RawData_Hard - results-9'!B2:B652)))</f>
        <v>1.9315</v>
      </c>
      <c r="I4" t="s" s="67">
        <f>INDEX('RawData_Hard - results-9'!H2:H652,ROW(LOOKUP(CONCATENATE($A4,"innerApproximation","0",$F$1,H$2),'RawData_Hard - results-9'!B2:B652)))</f>
        <v>80</v>
      </c>
      <c r="J4" s="25">
        <f>INDEX('RawData_Hard - results-9'!I2:I652,ROW(LOOKUP(CONCATENATE($A4,"innerApproximation","0",$F$1,J$2),'RawData_Hard - results-9'!B2:B652)))</f>
        <v>102.973</v>
      </c>
      <c r="K4" t="s" s="19">
        <f>INDEX('RawData_Hard - results-9'!H2:H652,ROW(LOOKUP(CONCATENATE($A4,"innerApproximation","0",$F$1,J$2),'RawData_Hard - results-9'!B2:B652)))</f>
        <v>80</v>
      </c>
      <c r="L4" s="25">
        <f>INDEX('RawData_Hard - results-9'!I2:I652,ROW(LOOKUP(CONCATENATE($A4,"innerApproximation","0",$L$1,L$2),'RawData_Hard - results-9'!B2:B652)))</f>
        <v>1.63543</v>
      </c>
      <c r="M4" t="s" s="19">
        <f>INDEX('RawData_Hard - results-9'!H2:H652,ROW(LOOKUP(CONCATENATE($A4,"innerApproximation","0",$L$1,L$2),'RawData_Hard - results-9'!B2:B652)))</f>
        <v>80</v>
      </c>
      <c r="N4" s="25">
        <f>INDEX('RawData_Hard - results-9'!I2:I652,ROW(LOOKUP(CONCATENATE($A4,"innerApproximation","0",$L$1,N$2),'RawData_Hard - results-9'!B2:B652)))</f>
        <v>6.91045</v>
      </c>
      <c r="O4" t="s" s="19">
        <f>INDEX('RawData_Hard - results-9'!H2:H652,ROW(LOOKUP(CONCATENATE($A4,"innerApproximation","0",$L$1,N$2),'RawData_Hard - results-9'!B2:B652)))</f>
        <v>80</v>
      </c>
      <c r="P4" s="25">
        <f>INDEX('RawData_Hard - results-9'!I2:I652,ROW(LOOKUP(CONCATENATE($A4,"innerApproximation","0",$L$1,P$2),'RawData_Hard - results-9'!B2:B652)))</f>
        <v>279.063</v>
      </c>
      <c r="Q4" t="s" s="19">
        <f>INDEX('RawData_Hard - results-9'!H2:H652,ROW(LOOKUP(CONCATENATE($A4,"innerApproximation","0",$L$1,P$2),'RawData_Hard - results-9'!B2:B652)))</f>
        <v>80</v>
      </c>
      <c r="R4" s="25">
        <f>INDEX('RawData_Hard - results-9'!I2:I652,ROW(LOOKUP(CONCATENATE($A4,"innerApproximation","0",$R$1,R$2),'RawData_Hard - results-9'!B2:B652)))</f>
        <v>1.87323</v>
      </c>
      <c r="S4" t="s" s="19">
        <f>INDEX('RawData_Hard - results-9'!H2:H652,ROW(LOOKUP(CONCATENATE($A4,"innerApproximation","0",$R$1,R$2),'RawData_Hard - results-9'!B2:B652)))</f>
        <v>80</v>
      </c>
      <c r="T4" s="25">
        <f>INDEX('RawData_Hard - results-9'!I2:I652,ROW(LOOKUP(CONCATENATE($A4,"innerApproximation","0",$R$1,T$2),'RawData_Hard - results-9'!B2:B652)))</f>
        <v>5.98166</v>
      </c>
      <c r="U4" t="s" s="19">
        <f>INDEX('RawData_Hard - results-9'!H2:H652,ROW(LOOKUP(CONCATENATE($A4,"innerApproximation","0",$T$1,T$2),'RawData_Hard - results-9'!B2:B652)))</f>
        <v>80</v>
      </c>
      <c r="V4" s="25">
        <f>INDEX('RawData_Hard - results-9'!I2:I652,ROW(LOOKUP(CONCATENATE($A4,"innerApproximation","0",$R$1,V$2),'RawData_Hard - results-9'!B2:B652)))</f>
        <v>83.8398</v>
      </c>
      <c r="W4" t="s" s="68">
        <f>INDEX('RawData_Hard - results-9'!H2:H652,ROW(LOOKUP(CONCATENATE($A4,"innerApproximation","0",$V$1,V$2),'RawData_Hard - results-9'!B2:B652)))</f>
        <v>80</v>
      </c>
      <c r="X4" t="s" s="69">
        <f>LOOKUP("NO_NASH_EQ_FOUND",E4:W4)</f>
        <v>80</v>
      </c>
      <c r="Y4" t="s" s="70">
        <f>CONCATENATE(INDEX(D$1:V$1,MATCH(Z4,D4:V4)),INDEX(D$2:V$2,MATCH(Z4,D4:V4)))</f>
        <v>3577</v>
      </c>
      <c r="Z4" s="71">
        <f>MIN(F4:V4,D4)</f>
        <v>1.63543</v>
      </c>
      <c r="AA4" s="72">
        <f>Z4/MAX(F4:V4,D4)</f>
        <v>0.00586043294883234</v>
      </c>
    </row>
    <row r="5" ht="20.05" customHeight="1">
      <c r="A5" t="s" s="16">
        <v>2748</v>
      </c>
      <c r="B5" s="65">
        <f>INDEX('RawData_Hard - results-9'!D2:D652,ROW(LOOKUP(CONCATENATE($A5,D$1,"1--"),'RawData_Hard - results-9'!B2:B652)))</f>
        <v>7</v>
      </c>
      <c r="C5" t="s" s="19">
        <f>INDEX('RawData_Hard - results-9'!E2:E652,ROW(LOOKUP(CONCATENATE($A5,D$1,"1--"),'RawData_Hard - results-9'!B2:B652)))</f>
        <v>2750</v>
      </c>
      <c r="D5" s="66">
        <f>INDEX('RawData_Hard - results-9'!I2:I652,ROW(LOOKUP(CONCATENATE($A5,D$1,"0--"),'RawData_Hard - results-9'!B2:B652)))</f>
        <v>1800.94</v>
      </c>
      <c r="E5" t="s" s="19">
        <f>INDEX('RawData_Hard - results-9'!H2:H652,ROW(LOOKUP(CONCATENATE($A5,D$1,"0--"),'RawData_Hard - results-9'!B2:B652)))</f>
        <v>63</v>
      </c>
      <c r="F5" s="66">
        <f>INDEX('RawData_Hard - results-9'!I2:I652,ROW(LOOKUP(CONCATENATE($A5,"innerApproximation","0",$F$1,F$2),'RawData_Hard - results-9'!B2:B652)))</f>
        <v>1800.93</v>
      </c>
      <c r="G5" t="s" s="67">
        <f>INDEX('RawData_Hard - results-9'!H2:H652,ROW(LOOKUP(CONCATENATE($A5,"innerApproximation","0",$F$1,F$2),'RawData_Hard - results-9'!B2:B652)))</f>
        <v>63</v>
      </c>
      <c r="H5" s="66">
        <f>INDEX('RawData_Hard - results-9'!I2:I652,ROW(LOOKUP(CONCATENATE($A5,"innerApproximation","0",$F$1,H$2),'RawData_Hard - results-9'!B2:B652)))</f>
        <v>1800.75</v>
      </c>
      <c r="I5" t="s" s="67">
        <f>INDEX('RawData_Hard - results-9'!H2:H652,ROW(LOOKUP(CONCATENATE($A5,"innerApproximation","0",$F$1,H$2),'RawData_Hard - results-9'!B2:B652)))</f>
        <v>63</v>
      </c>
      <c r="J5" s="25">
        <f>INDEX('RawData_Hard - results-9'!I2:I652,ROW(LOOKUP(CONCATENATE($A5,"innerApproximation","0",$F$1,J$2),'RawData_Hard - results-9'!B2:B652)))</f>
        <v>1800.82</v>
      </c>
      <c r="K5" t="s" s="19">
        <f>INDEX('RawData_Hard - results-9'!H2:H652,ROW(LOOKUP(CONCATENATE($A5,"innerApproximation","0",$F$1,J$2),'RawData_Hard - results-9'!B2:B652)))</f>
        <v>63</v>
      </c>
      <c r="L5" s="25">
        <f>INDEX('RawData_Hard - results-9'!I2:I652,ROW(LOOKUP(CONCATENATE($A5,"innerApproximation","0",$L$1,L$2),'RawData_Hard - results-9'!B2:B652)))</f>
        <v>1704.42</v>
      </c>
      <c r="M5" t="s" s="19">
        <f>INDEX('RawData_Hard - results-9'!H2:H652,ROW(LOOKUP(CONCATENATE($A5,"innerApproximation","0",$L$1,L$2),'RawData_Hard - results-9'!B2:B652)))</f>
        <v>80</v>
      </c>
      <c r="N5" s="25">
        <f>INDEX('RawData_Hard - results-9'!I2:I652,ROW(LOOKUP(CONCATENATE($A5,"innerApproximation","0",$L$1,N$2),'RawData_Hard - results-9'!B2:B652)))</f>
        <v>1800.66</v>
      </c>
      <c r="O5" t="s" s="19">
        <f>INDEX('RawData_Hard - results-9'!H2:H652,ROW(LOOKUP(CONCATENATE($A5,"innerApproximation","0",$L$1,N$2),'RawData_Hard - results-9'!B2:B652)))</f>
        <v>63</v>
      </c>
      <c r="P5" s="25">
        <f>INDEX('RawData_Hard - results-9'!I2:I652,ROW(LOOKUP(CONCATENATE($A5,"innerApproximation","0",$L$1,P$2),'RawData_Hard - results-9'!B2:B652)))</f>
        <v>1800.82</v>
      </c>
      <c r="Q5" t="s" s="19">
        <f>INDEX('RawData_Hard - results-9'!H2:H652,ROW(LOOKUP(CONCATENATE($A5,"innerApproximation","0",$L$1,P$2),'RawData_Hard - results-9'!B2:B652)))</f>
        <v>63</v>
      </c>
      <c r="R5" s="25">
        <f>INDEX('RawData_Hard - results-9'!I2:I652,ROW(LOOKUP(CONCATENATE($A5,"innerApproximation","0",$R$1,R$2),'RawData_Hard - results-9'!B2:B652)))</f>
        <v>1800.5</v>
      </c>
      <c r="S5" t="s" s="19">
        <f>INDEX('RawData_Hard - results-9'!H2:H652,ROW(LOOKUP(CONCATENATE($A5,"innerApproximation","0",$R$1,R$2),'RawData_Hard - results-9'!B2:B652)))</f>
        <v>63</v>
      </c>
      <c r="T5" s="25">
        <f>INDEX('RawData_Hard - results-9'!I2:I652,ROW(LOOKUP(CONCATENATE($A5,"innerApproximation","0",$R$1,T$2),'RawData_Hard - results-9'!B2:B652)))</f>
        <v>1800.65</v>
      </c>
      <c r="U5" t="s" s="19">
        <f>INDEX('RawData_Hard - results-9'!H2:H652,ROW(LOOKUP(CONCATENATE($A5,"innerApproximation","0",$T$1,T$2),'RawData_Hard - results-9'!B2:B652)))</f>
        <v>63</v>
      </c>
      <c r="V5" s="25">
        <f>INDEX('RawData_Hard - results-9'!I2:I652,ROW(LOOKUP(CONCATENATE($A5,"innerApproximation","0",$R$1,V$2),'RawData_Hard - results-9'!B2:B652)))</f>
        <v>1800.82</v>
      </c>
      <c r="W5" t="s" s="68">
        <f>INDEX('RawData_Hard - results-9'!H2:H652,ROW(LOOKUP(CONCATENATE($A5,"innerApproximation","0",$V$1,V$2),'RawData_Hard - results-9'!B2:B652)))</f>
        <v>63</v>
      </c>
      <c r="X5" t="s" s="69">
        <f>LOOKUP("NO_NASH_EQ_FOUND",E5:W5)</f>
        <v>80</v>
      </c>
      <c r="Y5" t="s" s="70">
        <f>CONCATENATE(INDEX(D$1:V$1,MATCH(Z5,D5:V5)),INDEX(D$2:V$2,MATCH(Z5,D5:V5)))</f>
        <v>3577</v>
      </c>
      <c r="Z5" s="71">
        <f>MIN(F5:V5,D5)</f>
        <v>1704.42</v>
      </c>
      <c r="AA5" s="72">
        <f>Z5/MAX(F5:V5,D5)</f>
        <v>0.946405765877819</v>
      </c>
    </row>
    <row r="6" ht="20.05" customHeight="1">
      <c r="A6" t="s" s="16">
        <v>2768</v>
      </c>
      <c r="B6" s="65">
        <f>INDEX('RawData_Hard - results-9'!D2:D652,ROW(LOOKUP(CONCATENATE($A6,D$1,"1--"),'RawData_Hard - results-9'!B2:B652)))</f>
        <v>7</v>
      </c>
      <c r="C6" t="s" s="19">
        <f>INDEX('RawData_Hard - results-9'!E2:E652,ROW(LOOKUP(CONCATENATE($A6,D$1,"1--"),'RawData_Hard - results-9'!B2:B652)))</f>
        <v>2770</v>
      </c>
      <c r="D6" s="66">
        <f>INDEX('RawData_Hard - results-9'!I2:I652,ROW(LOOKUP(CONCATENATE($A6,D$1,"0--"),'RawData_Hard - results-9'!B2:B652)))</f>
        <v>1801.05</v>
      </c>
      <c r="E6" t="s" s="19">
        <f>INDEX('RawData_Hard - results-9'!H2:H652,ROW(LOOKUP(CONCATENATE($A6,D$1,"0--"),'RawData_Hard - results-9'!B2:B652)))</f>
        <v>63</v>
      </c>
      <c r="F6" s="66">
        <f>INDEX('RawData_Hard - results-9'!I2:I652,ROW(LOOKUP(CONCATENATE($A6,"innerApproximation","0",$F$1,F$2),'RawData_Hard - results-9'!B2:B652)))</f>
        <v>1800.63</v>
      </c>
      <c r="G6" t="s" s="67">
        <f>INDEX('RawData_Hard - results-9'!H2:H652,ROW(LOOKUP(CONCATENATE($A6,"innerApproximation","0",$F$1,F$2),'RawData_Hard - results-9'!B2:B652)))</f>
        <v>63</v>
      </c>
      <c r="H6" s="66">
        <f>INDEX('RawData_Hard - results-9'!I2:I652,ROW(LOOKUP(CONCATENATE($A6,"innerApproximation","0",$F$1,H$2),'RawData_Hard - results-9'!B2:B652)))</f>
        <v>418.955</v>
      </c>
      <c r="I6" t="s" s="67">
        <f>INDEX('RawData_Hard - results-9'!H2:H652,ROW(LOOKUP(CONCATENATE($A6,"innerApproximation","0",$F$1,H$2),'RawData_Hard - results-9'!B2:B652)))</f>
        <v>80</v>
      </c>
      <c r="J6" s="25">
        <f>INDEX('RawData_Hard - results-9'!I2:I652,ROW(LOOKUP(CONCATENATE($A6,"innerApproximation","0",$F$1,J$2),'RawData_Hard - results-9'!B2:B652)))</f>
        <v>1801.96</v>
      </c>
      <c r="K6" t="s" s="19">
        <f>INDEX('RawData_Hard - results-9'!H2:H652,ROW(LOOKUP(CONCATENATE($A6,"innerApproximation","0",$F$1,J$2),'RawData_Hard - results-9'!B2:B652)))</f>
        <v>63</v>
      </c>
      <c r="L6" s="25">
        <f>INDEX('RawData_Hard - results-9'!I2:I652,ROW(LOOKUP(CONCATENATE($A6,"innerApproximation","0",$L$1,L$2),'RawData_Hard - results-9'!B2:B652)))</f>
        <v>2.81062</v>
      </c>
      <c r="M6" t="s" s="19">
        <f>INDEX('RawData_Hard - results-9'!H2:H652,ROW(LOOKUP(CONCATENATE($A6,"innerApproximation","0",$L$1,L$2),'RawData_Hard - results-9'!B2:B652)))</f>
        <v>80</v>
      </c>
      <c r="N6" s="25">
        <f>INDEX('RawData_Hard - results-9'!I2:I652,ROW(LOOKUP(CONCATENATE($A6,"innerApproximation","0",$L$1,N$2),'RawData_Hard - results-9'!B2:B652)))</f>
        <v>8.90616</v>
      </c>
      <c r="O6" t="s" s="19">
        <f>INDEX('RawData_Hard - results-9'!H2:H652,ROW(LOOKUP(CONCATENATE($A6,"innerApproximation","0",$L$1,N$2),'RawData_Hard - results-9'!B2:B652)))</f>
        <v>80</v>
      </c>
      <c r="P6" s="25">
        <f>INDEX('RawData_Hard - results-9'!I2:I652,ROW(LOOKUP(CONCATENATE($A6,"innerApproximation","0",$L$1,P$2),'RawData_Hard - results-9'!B2:B652)))</f>
        <v>1800.76</v>
      </c>
      <c r="Q6" t="s" s="19">
        <f>INDEX('RawData_Hard - results-9'!H2:H652,ROW(LOOKUP(CONCATENATE($A6,"innerApproximation","0",$L$1,P$2),'RawData_Hard - results-9'!B2:B652)))</f>
        <v>63</v>
      </c>
      <c r="R6" s="25">
        <f>INDEX('RawData_Hard - results-9'!I2:I652,ROW(LOOKUP(CONCATENATE($A6,"innerApproximation","0",$R$1,R$2),'RawData_Hard - results-9'!B2:B652)))</f>
        <v>4.17477</v>
      </c>
      <c r="S6" t="s" s="19">
        <f>INDEX('RawData_Hard - results-9'!H2:H652,ROW(LOOKUP(CONCATENATE($A6,"innerApproximation","0",$R$1,R$2),'RawData_Hard - results-9'!B2:B652)))</f>
        <v>80</v>
      </c>
      <c r="T6" s="25">
        <f>INDEX('RawData_Hard - results-9'!I2:I652,ROW(LOOKUP(CONCATENATE($A6,"innerApproximation","0",$R$1,T$2),'RawData_Hard - results-9'!B2:B652)))</f>
        <v>1800.67</v>
      </c>
      <c r="U6" t="s" s="19">
        <f>INDEX('RawData_Hard - results-9'!H2:H652,ROW(LOOKUP(CONCATENATE($A6,"innerApproximation","0",$T$1,T$2),'RawData_Hard - results-9'!B2:B652)))</f>
        <v>63</v>
      </c>
      <c r="V6" s="25">
        <f>INDEX('RawData_Hard - results-9'!I2:I652,ROW(LOOKUP(CONCATENATE($A6,"innerApproximation","0",$R$1,V$2),'RawData_Hard - results-9'!B2:B652)))</f>
        <v>1800.76</v>
      </c>
      <c r="W6" t="s" s="68">
        <f>INDEX('RawData_Hard - results-9'!H2:H652,ROW(LOOKUP(CONCATENATE($A6,"innerApproximation","0",$V$1,V$2),'RawData_Hard - results-9'!B2:B652)))</f>
        <v>63</v>
      </c>
      <c r="X6" t="s" s="69">
        <f>LOOKUP("NO_NASH_EQ_FOUND",E6:W6)</f>
        <v>80</v>
      </c>
      <c r="Y6" t="s" s="70">
        <f>CONCATENATE(INDEX(D$1:V$1,MATCH(Z6,D6:V6)),INDEX(D$2:V$2,MATCH(Z6,D6:V6)))</f>
        <v>3577</v>
      </c>
      <c r="Z6" s="71">
        <f>MIN(F6:V6,D6)</f>
        <v>2.81062</v>
      </c>
      <c r="AA6" s="72">
        <f>Z6/MAX(F6:V6,D6)</f>
        <v>0.00155975715332194</v>
      </c>
    </row>
    <row r="7" ht="20.05" customHeight="1">
      <c r="A7" t="s" s="16">
        <v>2791</v>
      </c>
      <c r="B7" s="65">
        <f>INDEX('RawData_Hard - results-9'!D2:D652,ROW(LOOKUP(CONCATENATE($A7,D$1,"1--"),'RawData_Hard - results-9'!B2:B652)))</f>
        <v>7</v>
      </c>
      <c r="C7" t="s" s="19">
        <f>INDEX('RawData_Hard - results-9'!E2:E652,ROW(LOOKUP(CONCATENATE($A7,D$1,"1--"),'RawData_Hard - results-9'!B2:B652)))</f>
        <v>2793</v>
      </c>
      <c r="D7" s="66">
        <f>INDEX('RawData_Hard - results-9'!I2:I652,ROW(LOOKUP(CONCATENATE($A7,D$1,"0--"),'RawData_Hard - results-9'!B2:B652)))</f>
        <v>9.29264</v>
      </c>
      <c r="E7" t="s" s="19">
        <f>INDEX('RawData_Hard - results-9'!H2:H652,ROW(LOOKUP(CONCATENATE($A7,D$1,"0--"),'RawData_Hard - results-9'!B2:B652)))</f>
        <v>80</v>
      </c>
      <c r="F7" s="66">
        <f>INDEX('RawData_Hard - results-9'!I2:I652,ROW(LOOKUP(CONCATENATE($A7,"innerApproximation","0",$F$1,F$2),'RawData_Hard - results-9'!B2:B652)))</f>
        <v>3.66682</v>
      </c>
      <c r="G7" t="s" s="67">
        <f>INDEX('RawData_Hard - results-9'!H2:H652,ROW(LOOKUP(CONCATENATE($A7,"innerApproximation","0",$F$1,F$2),'RawData_Hard - results-9'!B2:B652)))</f>
        <v>80</v>
      </c>
      <c r="H7" s="66">
        <f>INDEX('RawData_Hard - results-9'!I2:I652,ROW(LOOKUP(CONCATENATE($A7,"innerApproximation","0",$F$1,H$2),'RawData_Hard - results-9'!B2:B652)))</f>
        <v>2.70097</v>
      </c>
      <c r="I7" t="s" s="67">
        <f>INDEX('RawData_Hard - results-9'!H2:H652,ROW(LOOKUP(CONCATENATE($A7,"innerApproximation","0",$F$1,H$2),'RawData_Hard - results-9'!B2:B652)))</f>
        <v>80</v>
      </c>
      <c r="J7" s="25">
        <f>INDEX('RawData_Hard - results-9'!I2:I652,ROW(LOOKUP(CONCATENATE($A7,"innerApproximation","0",$F$1,J$2),'RawData_Hard - results-9'!B2:B652)))</f>
        <v>8.165010000000001</v>
      </c>
      <c r="K7" t="s" s="19">
        <f>INDEX('RawData_Hard - results-9'!H2:H652,ROW(LOOKUP(CONCATENATE($A7,"innerApproximation","0",$F$1,J$2),'RawData_Hard - results-9'!B2:B652)))</f>
        <v>80</v>
      </c>
      <c r="L7" s="25">
        <f>INDEX('RawData_Hard - results-9'!I2:I652,ROW(LOOKUP(CONCATENATE($A7,"innerApproximation","0",$L$1,L$2),'RawData_Hard - results-9'!B2:B652)))</f>
        <v>1.38439</v>
      </c>
      <c r="M7" t="s" s="19">
        <f>INDEX('RawData_Hard - results-9'!H2:H652,ROW(LOOKUP(CONCATENATE($A7,"innerApproximation","0",$L$1,L$2),'RawData_Hard - results-9'!B2:B652)))</f>
        <v>80</v>
      </c>
      <c r="N7" s="25">
        <f>INDEX('RawData_Hard - results-9'!I2:I652,ROW(LOOKUP(CONCATENATE($A7,"innerApproximation","0",$L$1,N$2),'RawData_Hard - results-9'!B2:B652)))</f>
        <v>4.59383</v>
      </c>
      <c r="O7" t="s" s="19">
        <f>INDEX('RawData_Hard - results-9'!H2:H652,ROW(LOOKUP(CONCATENATE($A7,"innerApproximation","0",$L$1,N$2),'RawData_Hard - results-9'!B2:B652)))</f>
        <v>80</v>
      </c>
      <c r="P7" s="25">
        <f>INDEX('RawData_Hard - results-9'!I2:I652,ROW(LOOKUP(CONCATENATE($A7,"innerApproximation","0",$L$1,P$2),'RawData_Hard - results-9'!B2:B652)))</f>
        <v>1800.58</v>
      </c>
      <c r="Q7" t="s" s="19">
        <f>INDEX('RawData_Hard - results-9'!H2:H652,ROW(LOOKUP(CONCATENATE($A7,"innerApproximation","0",$L$1,P$2),'RawData_Hard - results-9'!B2:B652)))</f>
        <v>63</v>
      </c>
      <c r="R7" s="25">
        <f>INDEX('RawData_Hard - results-9'!I2:I652,ROW(LOOKUP(CONCATENATE($A7,"innerApproximation","0",$R$1,R$2),'RawData_Hard - results-9'!B2:B652)))</f>
        <v>4.85755</v>
      </c>
      <c r="S7" t="s" s="19">
        <f>INDEX('RawData_Hard - results-9'!H2:H652,ROW(LOOKUP(CONCATENATE($A7,"innerApproximation","0",$R$1,R$2),'RawData_Hard - results-9'!B2:B652)))</f>
        <v>80</v>
      </c>
      <c r="T7" s="25">
        <f>INDEX('RawData_Hard - results-9'!I2:I652,ROW(LOOKUP(CONCATENATE($A7,"innerApproximation","0",$R$1,T$2),'RawData_Hard - results-9'!B2:B652)))</f>
        <v>9.14082</v>
      </c>
      <c r="U7" t="s" s="19">
        <f>INDEX('RawData_Hard - results-9'!H2:H652,ROW(LOOKUP(CONCATENATE($A7,"innerApproximation","0",$T$1,T$2),'RawData_Hard - results-9'!B2:B652)))</f>
        <v>80</v>
      </c>
      <c r="V7" s="25">
        <f>INDEX('RawData_Hard - results-9'!I2:I652,ROW(LOOKUP(CONCATENATE($A7,"innerApproximation","0",$R$1,V$2),'RawData_Hard - results-9'!B2:B652)))</f>
        <v>3.90026</v>
      </c>
      <c r="W7" t="s" s="68">
        <f>INDEX('RawData_Hard - results-9'!H2:H652,ROW(LOOKUP(CONCATENATE($A7,"innerApproximation","0",$V$1,V$2),'RawData_Hard - results-9'!B2:B652)))</f>
        <v>80</v>
      </c>
      <c r="X7" t="s" s="69">
        <f>LOOKUP("NO_NASH_EQ_FOUND",E7:W7)</f>
        <v>80</v>
      </c>
      <c r="Y7" t="s" s="70">
        <f>CONCATENATE(INDEX(D$1:V$1,MATCH(Z7,D7:V7)),INDEX(D$2:V$2,MATCH(Z7,D7:V7)))</f>
        <v>3577</v>
      </c>
      <c r="Z7" s="71">
        <f>MIN(F7:V7,D7)</f>
        <v>1.38439</v>
      </c>
      <c r="AA7" s="72">
        <f>Z7/MAX(F7:V7,D7)</f>
        <v>0.0007688578124826439</v>
      </c>
    </row>
    <row r="8" ht="20.05" customHeight="1">
      <c r="A8" t="s" s="16">
        <v>2810</v>
      </c>
      <c r="B8" s="65">
        <f>INDEX('RawData_Hard - results-9'!D2:D652,ROW(LOOKUP(CONCATENATE($A8,D$1,"1--"),'RawData_Hard - results-9'!B2:B652)))</f>
        <v>7</v>
      </c>
      <c r="C8" t="s" s="19">
        <f>INDEX('RawData_Hard - results-9'!E2:E652,ROW(LOOKUP(CONCATENATE($A8,D$1,"1--"),'RawData_Hard - results-9'!B2:B652)))</f>
        <v>2812</v>
      </c>
      <c r="D8" s="66">
        <f>INDEX('RawData_Hard - results-9'!I2:I652,ROW(LOOKUP(CONCATENATE($A8,D$1,"0--"),'RawData_Hard - results-9'!B2:B652)))</f>
        <v>1800.72</v>
      </c>
      <c r="E8" t="s" s="19">
        <f>INDEX('RawData_Hard - results-9'!H2:H652,ROW(LOOKUP(CONCATENATE($A8,D$1,"0--"),'RawData_Hard - results-9'!B2:B652)))</f>
        <v>63</v>
      </c>
      <c r="F8" s="66">
        <f>INDEX('RawData_Hard - results-9'!I2:I652,ROW(LOOKUP(CONCATENATE($A8,"innerApproximation","0",$F$1,F$2),'RawData_Hard - results-9'!B2:B652)))</f>
        <v>251.781</v>
      </c>
      <c r="G8" t="s" s="67">
        <f>INDEX('RawData_Hard - results-9'!H2:H652,ROW(LOOKUP(CONCATENATE($A8,"innerApproximation","0",$F$1,F$2),'RawData_Hard - results-9'!B2:B652)))</f>
        <v>80</v>
      </c>
      <c r="H8" s="66">
        <f>INDEX('RawData_Hard - results-9'!I2:I652,ROW(LOOKUP(CONCATENATE($A8,"innerApproximation","0",$F$1,H$2),'RawData_Hard - results-9'!B2:B652)))</f>
        <v>250.482</v>
      </c>
      <c r="I8" t="s" s="67">
        <f>INDEX('RawData_Hard - results-9'!H2:H652,ROW(LOOKUP(CONCATENATE($A8,"innerApproximation","0",$F$1,H$2),'RawData_Hard - results-9'!B2:B652)))</f>
        <v>80</v>
      </c>
      <c r="J8" s="25">
        <f>INDEX('RawData_Hard - results-9'!I2:I652,ROW(LOOKUP(CONCATENATE($A8,"innerApproximation","0",$F$1,J$2),'RawData_Hard - results-9'!B2:B652)))</f>
        <v>64.7938</v>
      </c>
      <c r="K8" t="s" s="19">
        <f>INDEX('RawData_Hard - results-9'!H2:H652,ROW(LOOKUP(CONCATENATE($A8,"innerApproximation","0",$F$1,J$2),'RawData_Hard - results-9'!B2:B652)))</f>
        <v>80</v>
      </c>
      <c r="L8" s="25">
        <f>INDEX('RawData_Hard - results-9'!I2:I652,ROW(LOOKUP(CONCATENATE($A8,"innerApproximation","0",$L$1,L$2),'RawData_Hard - results-9'!B2:B652)))</f>
        <v>687.628</v>
      </c>
      <c r="M8" t="s" s="19">
        <f>INDEX('RawData_Hard - results-9'!H2:H652,ROW(LOOKUP(CONCATENATE($A8,"innerApproximation","0",$L$1,L$2),'RawData_Hard - results-9'!B2:B652)))</f>
        <v>80</v>
      </c>
      <c r="N8" s="25">
        <f>INDEX('RawData_Hard - results-9'!I2:I652,ROW(LOOKUP(CONCATENATE($A8,"innerApproximation","0",$L$1,N$2),'RawData_Hard - results-9'!B2:B652)))</f>
        <v>1800.56</v>
      </c>
      <c r="O8" t="s" s="19">
        <f>INDEX('RawData_Hard - results-9'!H2:H652,ROW(LOOKUP(CONCATENATE($A8,"innerApproximation","0",$L$1,N$2),'RawData_Hard - results-9'!B2:B652)))</f>
        <v>63</v>
      </c>
      <c r="P8" s="25">
        <f>INDEX('RawData_Hard - results-9'!I2:I652,ROW(LOOKUP(CONCATENATE($A8,"innerApproximation","0",$L$1,P$2),'RawData_Hard - results-9'!B2:B652)))</f>
        <v>22.4465</v>
      </c>
      <c r="Q8" t="s" s="19">
        <f>INDEX('RawData_Hard - results-9'!H2:H652,ROW(LOOKUP(CONCATENATE($A8,"innerApproximation","0",$L$1,P$2),'RawData_Hard - results-9'!B2:B652)))</f>
        <v>80</v>
      </c>
      <c r="R8" s="25">
        <f>INDEX('RawData_Hard - results-9'!I2:I652,ROW(LOOKUP(CONCATENATE($A8,"innerApproximation","0",$R$1,R$2),'RawData_Hard - results-9'!B2:B652)))</f>
        <v>1800.55</v>
      </c>
      <c r="S8" t="s" s="19">
        <f>INDEX('RawData_Hard - results-9'!H2:H652,ROW(LOOKUP(CONCATENATE($A8,"innerApproximation","0",$R$1,R$2),'RawData_Hard - results-9'!B2:B652)))</f>
        <v>63</v>
      </c>
      <c r="T8" s="25">
        <f>INDEX('RawData_Hard - results-9'!I2:I652,ROW(LOOKUP(CONCATENATE($A8,"innerApproximation","0",$R$1,T$2),'RawData_Hard - results-9'!B2:B652)))</f>
        <v>21.429</v>
      </c>
      <c r="U8" t="s" s="19">
        <f>INDEX('RawData_Hard - results-9'!H2:H652,ROW(LOOKUP(CONCATENATE($A8,"innerApproximation","0",$T$1,T$2),'RawData_Hard - results-9'!B2:B652)))</f>
        <v>80</v>
      </c>
      <c r="V8" s="25">
        <f>INDEX('RawData_Hard - results-9'!I2:I652,ROW(LOOKUP(CONCATENATE($A8,"innerApproximation","0",$R$1,V$2),'RawData_Hard - results-9'!B2:B652)))</f>
        <v>31.4607</v>
      </c>
      <c r="W8" t="s" s="68">
        <f>INDEX('RawData_Hard - results-9'!H2:H652,ROW(LOOKUP(CONCATENATE($A8,"innerApproximation","0",$V$1,V$2),'RawData_Hard - results-9'!B2:B652)))</f>
        <v>80</v>
      </c>
      <c r="X8" t="s" s="69">
        <f>LOOKUP("NO_NASH_EQ_FOUND",E8:W8)</f>
        <v>80</v>
      </c>
      <c r="Y8" t="s" s="70">
        <f>CONCATENATE(INDEX(D$1:V$1,MATCH(Z8,D8:V8)),INDEX(D$2:V$2,MATCH(Z8,D8:V8)))</f>
        <v>3582</v>
      </c>
      <c r="Z8" s="71">
        <f>MIN(F8:V8,D8)</f>
        <v>21.429</v>
      </c>
      <c r="AA8" s="72">
        <f>Z8/MAX(F8:V8,D8)</f>
        <v>0.0119002399040384</v>
      </c>
    </row>
    <row r="9" ht="20.05" customHeight="1">
      <c r="A9" t="s" s="16">
        <v>2830</v>
      </c>
      <c r="B9" s="65">
        <f>INDEX('RawData_Hard - results-9'!D2:D652,ROW(LOOKUP(CONCATENATE($A9,D$1,"1--"),'RawData_Hard - results-9'!B2:B652)))</f>
        <v>7</v>
      </c>
      <c r="C9" t="s" s="19">
        <f>INDEX('RawData_Hard - results-9'!E2:E652,ROW(LOOKUP(CONCATENATE($A9,D$1,"1--"),'RawData_Hard - results-9'!B2:B652)))</f>
        <v>2832</v>
      </c>
      <c r="D9" s="66">
        <f>INDEX('RawData_Hard - results-9'!I2:I652,ROW(LOOKUP(CONCATENATE($A9,D$1,"0--"),'RawData_Hard - results-9'!B2:B652)))</f>
        <v>1801.26</v>
      </c>
      <c r="E9" t="s" s="19">
        <f>INDEX('RawData_Hard - results-9'!H2:H652,ROW(LOOKUP(CONCATENATE($A9,D$1,"0--"),'RawData_Hard - results-9'!B2:B652)))</f>
        <v>63</v>
      </c>
      <c r="F9" s="66">
        <f>INDEX('RawData_Hard - results-9'!I2:I652,ROW(LOOKUP(CONCATENATE($A9,"innerApproximation","0",$F$1,F$2),'RawData_Hard - results-9'!B2:B652)))</f>
        <v>1801.11</v>
      </c>
      <c r="G9" t="s" s="67">
        <f>INDEX('RawData_Hard - results-9'!H2:H652,ROW(LOOKUP(CONCATENATE($A9,"innerApproximation","0",$F$1,F$2),'RawData_Hard - results-9'!B2:B652)))</f>
        <v>63</v>
      </c>
      <c r="H9" s="66">
        <f>INDEX('RawData_Hard - results-9'!I2:I652,ROW(LOOKUP(CONCATENATE($A9,"innerApproximation","0",$F$1,H$2),'RawData_Hard - results-9'!B2:B652)))</f>
        <v>1801.13</v>
      </c>
      <c r="I9" t="s" s="67">
        <f>INDEX('RawData_Hard - results-9'!H2:H652,ROW(LOOKUP(CONCATENATE($A9,"innerApproximation","0",$F$1,H$2),'RawData_Hard - results-9'!B2:B652)))</f>
        <v>63</v>
      </c>
      <c r="J9" s="25">
        <f>INDEX('RawData_Hard - results-9'!I2:I652,ROW(LOOKUP(CONCATENATE($A9,"innerApproximation","0",$F$1,J$2),'RawData_Hard - results-9'!B2:B652)))</f>
        <v>1801.21</v>
      </c>
      <c r="K9" t="s" s="19">
        <f>INDEX('RawData_Hard - results-9'!H2:H652,ROW(LOOKUP(CONCATENATE($A9,"innerApproximation","0",$F$1,J$2),'RawData_Hard - results-9'!B2:B652)))</f>
        <v>63</v>
      </c>
      <c r="L9" s="25">
        <f>INDEX('RawData_Hard - results-9'!I2:I652,ROW(LOOKUP(CONCATENATE($A9,"innerApproximation","0",$L$1,L$2),'RawData_Hard - results-9'!B2:B652)))</f>
        <v>234.333</v>
      </c>
      <c r="M9" t="s" s="19">
        <f>INDEX('RawData_Hard - results-9'!H2:H652,ROW(LOOKUP(CONCATENATE($A9,"innerApproximation","0",$L$1,L$2),'RawData_Hard - results-9'!B2:B652)))</f>
        <v>80</v>
      </c>
      <c r="N9" s="25">
        <f>INDEX('RawData_Hard - results-9'!I2:I652,ROW(LOOKUP(CONCATENATE($A9,"innerApproximation","0",$L$1,N$2),'RawData_Hard - results-9'!B2:B652)))</f>
        <v>1801.02</v>
      </c>
      <c r="O9" t="s" s="19">
        <f>INDEX('RawData_Hard - results-9'!H2:H652,ROW(LOOKUP(CONCATENATE($A9,"innerApproximation","0",$L$1,N$2),'RawData_Hard - results-9'!B2:B652)))</f>
        <v>63</v>
      </c>
      <c r="P9" s="25">
        <f>INDEX('RawData_Hard - results-9'!I2:I652,ROW(LOOKUP(CONCATENATE($A9,"innerApproximation","0",$L$1,P$2),'RawData_Hard - results-9'!B2:B652)))</f>
        <v>1801.12</v>
      </c>
      <c r="Q9" t="s" s="19">
        <f>INDEX('RawData_Hard - results-9'!H2:H652,ROW(LOOKUP(CONCATENATE($A9,"innerApproximation","0",$L$1,P$2),'RawData_Hard - results-9'!B2:B652)))</f>
        <v>63</v>
      </c>
      <c r="R9" s="25">
        <f>INDEX('RawData_Hard - results-9'!I2:I652,ROW(LOOKUP(CONCATENATE($A9,"innerApproximation","0",$R$1,R$2),'RawData_Hard - results-9'!B2:B652)))</f>
        <v>480.561</v>
      </c>
      <c r="S9" t="s" s="19">
        <f>INDEX('RawData_Hard - results-9'!H2:H652,ROW(LOOKUP(CONCATENATE($A9,"innerApproximation","0",$R$1,R$2),'RawData_Hard - results-9'!B2:B652)))</f>
        <v>80</v>
      </c>
      <c r="T9" s="25">
        <f>INDEX('RawData_Hard - results-9'!I2:I652,ROW(LOOKUP(CONCATENATE($A9,"innerApproximation","0",$R$1,T$2),'RawData_Hard - results-9'!B2:B652)))</f>
        <v>1801.01</v>
      </c>
      <c r="U9" t="s" s="19">
        <f>INDEX('RawData_Hard - results-9'!H2:H652,ROW(LOOKUP(CONCATENATE($A9,"innerApproximation","0",$T$1,T$2),'RawData_Hard - results-9'!B2:B652)))</f>
        <v>63</v>
      </c>
      <c r="V9" s="25">
        <f>INDEX('RawData_Hard - results-9'!I2:I652,ROW(LOOKUP(CONCATENATE($A9,"innerApproximation","0",$R$1,V$2),'RawData_Hard - results-9'!B2:B652)))</f>
        <v>1801.12</v>
      </c>
      <c r="W9" t="s" s="68">
        <f>INDEX('RawData_Hard - results-9'!H2:H652,ROW(LOOKUP(CONCATENATE($A9,"innerApproximation","0",$V$1,V$2),'RawData_Hard - results-9'!B2:B652)))</f>
        <v>63</v>
      </c>
      <c r="X9" t="s" s="69">
        <f>LOOKUP("NO_NASH_EQ_FOUND",E9:W9)</f>
        <v>80</v>
      </c>
      <c r="Y9" t="s" s="70">
        <f>CONCATENATE(INDEX(D$1:V$1,MATCH(Z9,D9:V9)),INDEX(D$2:V$2,MATCH(Z9,D9:V9)))</f>
        <v>3577</v>
      </c>
      <c r="Z9" s="71">
        <f>MIN(F9:V9,D9)</f>
        <v>234.333</v>
      </c>
      <c r="AA9" s="72">
        <f>Z9/MAX(F9:V9,D9)</f>
        <v>0.130093934246028</v>
      </c>
    </row>
    <row r="10" ht="20.05" customHeight="1">
      <c r="A10" t="s" s="16">
        <v>2851</v>
      </c>
      <c r="B10" s="65">
        <f>INDEX('RawData_Hard - results-9'!D2:D652,ROW(LOOKUP(CONCATENATE($A10,D$1,"1--"),'RawData_Hard - results-9'!B2:B652)))</f>
        <v>7</v>
      </c>
      <c r="C10" t="s" s="19">
        <f>INDEX('RawData_Hard - results-9'!E2:E652,ROW(LOOKUP(CONCATENATE($A10,D$1,"1--"),'RawData_Hard - results-9'!B2:B652)))</f>
        <v>2853</v>
      </c>
      <c r="D10" s="66">
        <f>INDEX('RawData_Hard - results-9'!I2:I652,ROW(LOOKUP(CONCATENATE($A10,D$1,"0--"),'RawData_Hard - results-9'!B2:B652)))</f>
        <v>10.6512</v>
      </c>
      <c r="E10" t="s" s="19">
        <f>INDEX('RawData_Hard - results-9'!H2:H652,ROW(LOOKUP(CONCATENATE($A10,D$1,"0--"),'RawData_Hard - results-9'!B2:B652)))</f>
        <v>80</v>
      </c>
      <c r="F10" s="66">
        <f>INDEX('RawData_Hard - results-9'!I2:I652,ROW(LOOKUP(CONCATENATE($A10,"innerApproximation","0",$F$1,F$2),'RawData_Hard - results-9'!B2:B652)))</f>
        <v>2.0863</v>
      </c>
      <c r="G10" t="s" s="67">
        <f>INDEX('RawData_Hard - results-9'!H2:H652,ROW(LOOKUP(CONCATENATE($A10,"innerApproximation","0",$F$1,F$2),'RawData_Hard - results-9'!B2:B652)))</f>
        <v>80</v>
      </c>
      <c r="H10" s="66">
        <f>INDEX('RawData_Hard - results-9'!I2:I652,ROW(LOOKUP(CONCATENATE($A10,"innerApproximation","0",$F$1,H$2),'RawData_Hard - results-9'!B2:B652)))</f>
        <v>1.12085</v>
      </c>
      <c r="I10" t="s" s="67">
        <f>INDEX('RawData_Hard - results-9'!H2:H652,ROW(LOOKUP(CONCATENATE($A10,"innerApproximation","0",$F$1,H$2),'RawData_Hard - results-9'!B2:B652)))</f>
        <v>80</v>
      </c>
      <c r="J10" s="25">
        <f>INDEX('RawData_Hard - results-9'!I2:I652,ROW(LOOKUP(CONCATENATE($A10,"innerApproximation","0",$F$1,J$2),'RawData_Hard - results-9'!B2:B652)))</f>
        <v>16.3303</v>
      </c>
      <c r="K10" t="s" s="19">
        <f>INDEX('RawData_Hard - results-9'!H2:H652,ROW(LOOKUP(CONCATENATE($A10,"innerApproximation","0",$F$1,J$2),'RawData_Hard - results-9'!B2:B652)))</f>
        <v>80</v>
      </c>
      <c r="L10" s="25">
        <f>INDEX('RawData_Hard - results-9'!I2:I652,ROW(LOOKUP(CONCATENATE($A10,"innerApproximation","0",$L$1,L$2),'RawData_Hard - results-9'!B2:B652)))</f>
        <v>0.694419</v>
      </c>
      <c r="M10" t="s" s="19">
        <f>INDEX('RawData_Hard - results-9'!H2:H652,ROW(LOOKUP(CONCATENATE($A10,"innerApproximation","0",$L$1,L$2),'RawData_Hard - results-9'!B2:B652)))</f>
        <v>80</v>
      </c>
      <c r="N10" s="25">
        <f>INDEX('RawData_Hard - results-9'!I2:I652,ROW(LOOKUP(CONCATENATE($A10,"innerApproximation","0",$L$1,N$2),'RawData_Hard - results-9'!B2:B652)))</f>
        <v>19.912</v>
      </c>
      <c r="O10" t="s" s="19">
        <f>INDEX('RawData_Hard - results-9'!H2:H652,ROW(LOOKUP(CONCATENATE($A10,"innerApproximation","0",$L$1,N$2),'RawData_Hard - results-9'!B2:B652)))</f>
        <v>80</v>
      </c>
      <c r="P10" s="25">
        <f>INDEX('RawData_Hard - results-9'!I2:I652,ROW(LOOKUP(CONCATENATE($A10,"innerApproximation","0",$L$1,P$2),'RawData_Hard - results-9'!B2:B652)))</f>
        <v>4.12585</v>
      </c>
      <c r="Q10" t="s" s="19">
        <f>INDEX('RawData_Hard - results-9'!H2:H652,ROW(LOOKUP(CONCATENATE($A10,"innerApproximation","0",$L$1,P$2),'RawData_Hard - results-9'!B2:B652)))</f>
        <v>80</v>
      </c>
      <c r="R10" s="25">
        <f>INDEX('RawData_Hard - results-9'!I2:I652,ROW(LOOKUP(CONCATENATE($A10,"innerApproximation","0",$R$1,R$2),'RawData_Hard - results-9'!B2:B652)))</f>
        <v>5.11307</v>
      </c>
      <c r="S10" t="s" s="19">
        <f>INDEX('RawData_Hard - results-9'!H2:H652,ROW(LOOKUP(CONCATENATE($A10,"innerApproximation","0",$R$1,R$2),'RawData_Hard - results-9'!B2:B652)))</f>
        <v>80</v>
      </c>
      <c r="T10" s="25">
        <f>INDEX('RawData_Hard - results-9'!I2:I652,ROW(LOOKUP(CONCATENATE($A10,"innerApproximation","0",$R$1,T$2),'RawData_Hard - results-9'!B2:B652)))</f>
        <v>5.24843</v>
      </c>
      <c r="U10" t="s" s="19">
        <f>INDEX('RawData_Hard - results-9'!H2:H652,ROW(LOOKUP(CONCATENATE($A10,"innerApproximation","0",$T$1,T$2),'RawData_Hard - results-9'!B2:B652)))</f>
        <v>80</v>
      </c>
      <c r="V10" s="25">
        <f>INDEX('RawData_Hard - results-9'!I2:I652,ROW(LOOKUP(CONCATENATE($A10,"innerApproximation","0",$R$1,V$2),'RawData_Hard - results-9'!B2:B652)))</f>
        <v>18.6784</v>
      </c>
      <c r="W10" t="s" s="68">
        <f>INDEX('RawData_Hard - results-9'!H2:H652,ROW(LOOKUP(CONCATENATE($A10,"innerApproximation","0",$V$1,V$2),'RawData_Hard - results-9'!B2:B652)))</f>
        <v>80</v>
      </c>
      <c r="X10" t="s" s="69">
        <f>LOOKUP("NO_NASH_EQ_FOUND",E10:W10)</f>
        <v>80</v>
      </c>
      <c r="Y10" t="s" s="70">
        <f>CONCATENATE(INDEX(D$1:V$1,MATCH(Z10,D10:V10)),INDEX(D$2:V$2,MATCH(Z10,D10:V10)))</f>
        <v>3577</v>
      </c>
      <c r="Z10" s="71">
        <f>MIN(F10:V10,D10)</f>
        <v>0.694419</v>
      </c>
      <c r="AA10" s="72">
        <f>Z10/MAX(F10:V10,D10)</f>
        <v>0.0348743973483327</v>
      </c>
    </row>
    <row r="11" ht="20.05" customHeight="1">
      <c r="A11" t="s" s="16">
        <v>2869</v>
      </c>
      <c r="B11" s="65">
        <f>INDEX('RawData_Hard - results-9'!D2:D652,ROW(LOOKUP(CONCATENATE($A11,D$1,"1--"),'RawData_Hard - results-9'!B2:B652)))</f>
        <v>7</v>
      </c>
      <c r="C11" t="s" s="19">
        <f>INDEX('RawData_Hard - results-9'!E2:E652,ROW(LOOKUP(CONCATENATE($A11,D$1,"1--"),'RawData_Hard - results-9'!B2:B652)))</f>
        <v>2871</v>
      </c>
      <c r="D11" s="66">
        <f>INDEX('RawData_Hard - results-9'!I2:I652,ROW(LOOKUP(CONCATENATE($A11,D$1,"0--"),'RawData_Hard - results-9'!B2:B652)))</f>
        <v>1800.7</v>
      </c>
      <c r="E11" t="s" s="19">
        <f>INDEX('RawData_Hard - results-9'!H2:H652,ROW(LOOKUP(CONCATENATE($A11,D$1,"0--"),'RawData_Hard - results-9'!B2:B652)))</f>
        <v>63</v>
      </c>
      <c r="F11" s="66">
        <f>INDEX('RawData_Hard - results-9'!I2:I652,ROW(LOOKUP(CONCATENATE($A11,"innerApproximation","0",$F$1,F$2),'RawData_Hard - results-9'!B2:B652)))</f>
        <v>162.894</v>
      </c>
      <c r="G11" t="s" s="67">
        <f>INDEX('RawData_Hard - results-9'!H2:H652,ROW(LOOKUP(CONCATENATE($A11,"innerApproximation","0",$F$1,F$2),'RawData_Hard - results-9'!B2:B652)))</f>
        <v>80</v>
      </c>
      <c r="H11" s="66">
        <f>INDEX('RawData_Hard - results-9'!I2:I652,ROW(LOOKUP(CONCATENATE($A11,"innerApproximation","0",$F$1,H$2),'RawData_Hard - results-9'!B2:B652)))</f>
        <v>162.187</v>
      </c>
      <c r="I11" t="s" s="67">
        <f>INDEX('RawData_Hard - results-9'!H2:H652,ROW(LOOKUP(CONCATENATE($A11,"innerApproximation","0",$F$1,H$2),'RawData_Hard - results-9'!B2:B652)))</f>
        <v>80</v>
      </c>
      <c r="J11" s="25">
        <f>INDEX('RawData_Hard - results-9'!I2:I652,ROW(LOOKUP(CONCATENATE($A11,"innerApproximation","0",$F$1,J$2),'RawData_Hard - results-9'!B2:B652)))</f>
        <v>1800.67</v>
      </c>
      <c r="K11" t="s" s="19">
        <f>INDEX('RawData_Hard - results-9'!H2:H652,ROW(LOOKUP(CONCATENATE($A11,"innerApproximation","0",$F$1,J$2),'RawData_Hard - results-9'!B2:B652)))</f>
        <v>63</v>
      </c>
      <c r="L11" s="25">
        <f>INDEX('RawData_Hard - results-9'!I2:I652,ROW(LOOKUP(CONCATENATE($A11,"innerApproximation","0",$L$1,L$2),'RawData_Hard - results-9'!B2:B652)))</f>
        <v>14.1385</v>
      </c>
      <c r="M11" t="s" s="19">
        <f>INDEX('RawData_Hard - results-9'!H2:H652,ROW(LOOKUP(CONCATENATE($A11,"innerApproximation","0",$L$1,L$2),'RawData_Hard - results-9'!B2:B652)))</f>
        <v>80</v>
      </c>
      <c r="N11" s="25">
        <f>INDEX('RawData_Hard - results-9'!I2:I652,ROW(LOOKUP(CONCATENATE($A11,"innerApproximation","0",$L$1,N$2),'RawData_Hard - results-9'!B2:B652)))</f>
        <v>51.753</v>
      </c>
      <c r="O11" t="s" s="19">
        <f>INDEX('RawData_Hard - results-9'!H2:H652,ROW(LOOKUP(CONCATENATE($A11,"innerApproximation","0",$L$1,N$2),'RawData_Hard - results-9'!B2:B652)))</f>
        <v>80</v>
      </c>
      <c r="P11" s="25">
        <f>INDEX('RawData_Hard - results-9'!I2:I652,ROW(LOOKUP(CONCATENATE($A11,"innerApproximation","0",$L$1,P$2),'RawData_Hard - results-9'!B2:B652)))</f>
        <v>1800.68</v>
      </c>
      <c r="Q11" t="s" s="19">
        <f>INDEX('RawData_Hard - results-9'!H2:H652,ROW(LOOKUP(CONCATENATE($A11,"innerApproximation","0",$L$1,P$2),'RawData_Hard - results-9'!B2:B652)))</f>
        <v>63</v>
      </c>
      <c r="R11" s="25">
        <f>INDEX('RawData_Hard - results-9'!I2:I652,ROW(LOOKUP(CONCATENATE($A11,"innerApproximation","0",$R$1,R$2),'RawData_Hard - results-9'!B2:B652)))</f>
        <v>82.21129999999999</v>
      </c>
      <c r="S11" t="s" s="19">
        <f>INDEX('RawData_Hard - results-9'!H2:H652,ROW(LOOKUP(CONCATENATE($A11,"innerApproximation","0",$R$1,R$2),'RawData_Hard - results-9'!B2:B652)))</f>
        <v>80</v>
      </c>
      <c r="T11" s="25">
        <f>INDEX('RawData_Hard - results-9'!I2:I652,ROW(LOOKUP(CONCATENATE($A11,"innerApproximation","0",$R$1,T$2),'RawData_Hard - results-9'!B2:B652)))</f>
        <v>975.4930000000001</v>
      </c>
      <c r="U11" t="s" s="19">
        <f>INDEX('RawData_Hard - results-9'!H2:H652,ROW(LOOKUP(CONCATENATE($A11,"innerApproximation","0",$T$1,T$2),'RawData_Hard - results-9'!B2:B652)))</f>
        <v>80</v>
      </c>
      <c r="V11" s="25">
        <f>INDEX('RawData_Hard - results-9'!I2:I652,ROW(LOOKUP(CONCATENATE($A11,"innerApproximation","0",$R$1,V$2),'RawData_Hard - results-9'!B2:B652)))</f>
        <v>1800.69</v>
      </c>
      <c r="W11" t="s" s="68">
        <f>INDEX('RawData_Hard - results-9'!H2:H652,ROW(LOOKUP(CONCATENATE($A11,"innerApproximation","0",$V$1,V$2),'RawData_Hard - results-9'!B2:B652)))</f>
        <v>63</v>
      </c>
      <c r="X11" t="s" s="69">
        <f>LOOKUP("NO_NASH_EQ_FOUND",E11:W11)</f>
        <v>80</v>
      </c>
      <c r="Y11" t="s" s="70">
        <f>CONCATENATE(INDEX(D$1:V$1,MATCH(Z11,D11:V11)),INDEX(D$2:V$2,MATCH(Z11,D11:V11)))</f>
        <v>3577</v>
      </c>
      <c r="Z11" s="71">
        <f>MIN(F11:V11,D11)</f>
        <v>14.1385</v>
      </c>
      <c r="AA11" s="72">
        <f>Z11/MAX(F11:V11,D11)</f>
        <v>0.00785166879546843</v>
      </c>
    </row>
    <row r="12" ht="20.05" customHeight="1">
      <c r="A12" t="s" s="16">
        <v>2887</v>
      </c>
      <c r="B12" s="65">
        <f>INDEX('RawData_Hard - results-9'!D2:D652,ROW(LOOKUP(CONCATENATE($A12,D$1,"1--"),'RawData_Hard - results-9'!B2:B652)))</f>
        <v>7</v>
      </c>
      <c r="C12" t="s" s="19">
        <f>INDEX('RawData_Hard - results-9'!E2:E652,ROW(LOOKUP(CONCATENATE($A12,D$1,"1--"),'RawData_Hard - results-9'!B2:B652)))</f>
        <v>2889</v>
      </c>
      <c r="D12" s="66">
        <f>INDEX('RawData_Hard - results-9'!I2:I652,ROW(LOOKUP(CONCATENATE($A12,D$1,"0--"),'RawData_Hard - results-9'!B2:B652)))</f>
        <v>635.268</v>
      </c>
      <c r="E12" t="s" s="19">
        <f>INDEX('RawData_Hard - results-9'!H2:H652,ROW(LOOKUP(CONCATENATE($A12,D$1,"0--"),'RawData_Hard - results-9'!B2:B652)))</f>
        <v>80</v>
      </c>
      <c r="F12" s="66">
        <f>INDEX('RawData_Hard - results-9'!I2:I652,ROW(LOOKUP(CONCATENATE($A12,"innerApproximation","0",$F$1,F$2),'RawData_Hard - results-9'!B2:B652)))</f>
        <v>1800.8</v>
      </c>
      <c r="G12" t="s" s="67">
        <f>INDEX('RawData_Hard - results-9'!H2:H652,ROW(LOOKUP(CONCATENATE($A12,"innerApproximation","0",$F$1,F$2),'RawData_Hard - results-9'!B2:B652)))</f>
        <v>63</v>
      </c>
      <c r="H12" s="66">
        <f>INDEX('RawData_Hard - results-9'!I2:I652,ROW(LOOKUP(CONCATENATE($A12,"innerApproximation","0",$F$1,H$2),'RawData_Hard - results-9'!B2:B652)))</f>
        <v>1800.8</v>
      </c>
      <c r="I12" t="s" s="67">
        <f>INDEX('RawData_Hard - results-9'!H2:H652,ROW(LOOKUP(CONCATENATE($A12,"innerApproximation","0",$F$1,H$2),'RawData_Hard - results-9'!B2:B652)))</f>
        <v>63</v>
      </c>
      <c r="J12" s="25">
        <f>INDEX('RawData_Hard - results-9'!I2:I652,ROW(LOOKUP(CONCATENATE($A12,"innerApproximation","0",$F$1,J$2),'RawData_Hard - results-9'!B2:B652)))</f>
        <v>1800.88</v>
      </c>
      <c r="K12" t="s" s="19">
        <f>INDEX('RawData_Hard - results-9'!H2:H652,ROW(LOOKUP(CONCATENATE($A12,"innerApproximation","0",$F$1,J$2),'RawData_Hard - results-9'!B2:B652)))</f>
        <v>63</v>
      </c>
      <c r="L12" s="25">
        <f>INDEX('RawData_Hard - results-9'!I2:I652,ROW(LOOKUP(CONCATENATE($A12,"innerApproximation","0",$L$1,L$2),'RawData_Hard - results-9'!B2:B652)))</f>
        <v>1.81437</v>
      </c>
      <c r="M12" t="s" s="19">
        <f>INDEX('RawData_Hard - results-9'!H2:H652,ROW(LOOKUP(CONCATENATE($A12,"innerApproximation","0",$L$1,L$2),'RawData_Hard - results-9'!B2:B652)))</f>
        <v>80</v>
      </c>
      <c r="N12" s="25">
        <f>INDEX('RawData_Hard - results-9'!I2:I652,ROW(LOOKUP(CONCATENATE($A12,"innerApproximation","0",$L$1,N$2),'RawData_Hard - results-9'!B2:B652)))</f>
        <v>1800.7</v>
      </c>
      <c r="O12" t="s" s="19">
        <f>INDEX('RawData_Hard - results-9'!H2:H652,ROW(LOOKUP(CONCATENATE($A12,"innerApproximation","0",$L$1,N$2),'RawData_Hard - results-9'!B2:B652)))</f>
        <v>63</v>
      </c>
      <c r="P12" s="25">
        <f>INDEX('RawData_Hard - results-9'!I2:I652,ROW(LOOKUP(CONCATENATE($A12,"innerApproximation","0",$L$1,P$2),'RawData_Hard - results-9'!B2:B652)))</f>
        <v>1800.88</v>
      </c>
      <c r="Q12" t="s" s="19">
        <f>INDEX('RawData_Hard - results-9'!H2:H652,ROW(LOOKUP(CONCATENATE($A12,"innerApproximation","0",$L$1,P$2),'RawData_Hard - results-9'!B2:B652)))</f>
        <v>63</v>
      </c>
      <c r="R12" s="25">
        <f>INDEX('RawData_Hard - results-9'!I2:I652,ROW(LOOKUP(CONCATENATE($A12,"innerApproximation","0",$R$1,R$2),'RawData_Hard - results-9'!B2:B652)))</f>
        <v>6.88393</v>
      </c>
      <c r="S12" t="s" s="19">
        <f>INDEX('RawData_Hard - results-9'!H2:H652,ROW(LOOKUP(CONCATENATE($A12,"innerApproximation","0",$R$1,R$2),'RawData_Hard - results-9'!B2:B652)))</f>
        <v>80</v>
      </c>
      <c r="T12" s="25">
        <f>INDEX('RawData_Hard - results-9'!I2:I652,ROW(LOOKUP(CONCATENATE($A12,"innerApproximation","0",$R$1,T$2),'RawData_Hard - results-9'!B2:B652)))</f>
        <v>92.292</v>
      </c>
      <c r="U12" t="s" s="19">
        <f>INDEX('RawData_Hard - results-9'!H2:H652,ROW(LOOKUP(CONCATENATE($A12,"innerApproximation","0",$T$1,T$2),'RawData_Hard - results-9'!B2:B652)))</f>
        <v>80</v>
      </c>
      <c r="V12" s="25">
        <f>INDEX('RawData_Hard - results-9'!I2:I652,ROW(LOOKUP(CONCATENATE($A12,"innerApproximation","0",$R$1,V$2),'RawData_Hard - results-9'!B2:B652)))</f>
        <v>1800.89</v>
      </c>
      <c r="W12" t="s" s="68">
        <f>INDEX('RawData_Hard - results-9'!H2:H652,ROW(LOOKUP(CONCATENATE($A12,"innerApproximation","0",$V$1,V$2),'RawData_Hard - results-9'!B2:B652)))</f>
        <v>63</v>
      </c>
      <c r="X12" t="s" s="69">
        <f>LOOKUP("NO_NASH_EQ_FOUND",E12:W12)</f>
        <v>80</v>
      </c>
      <c r="Y12" t="s" s="70">
        <f>CONCATENATE(INDEX(D$1:V$1,MATCH(Z12,D12:V12)),INDEX(D$2:V$2,MATCH(Z12,D12:V12)))</f>
        <v>3577</v>
      </c>
      <c r="Z12" s="71">
        <f>MIN(F12:V12,D12)</f>
        <v>1.81437</v>
      </c>
      <c r="AA12" s="72">
        <f>Z12/MAX(F12:V12,D12)</f>
        <v>0.00100748518787933</v>
      </c>
    </row>
    <row r="13" ht="20.05" customHeight="1">
      <c r="A13" t="s" s="16">
        <v>2906</v>
      </c>
      <c r="B13" s="65">
        <f>INDEX('RawData_Hard - results-9'!D2:D652,ROW(LOOKUP(CONCATENATE($A13,D$1,"1--"),'RawData_Hard - results-9'!B2:B652)))</f>
        <v>7</v>
      </c>
      <c r="C13" t="s" s="19">
        <f>INDEX('RawData_Hard - results-9'!E2:E652,ROW(LOOKUP(CONCATENATE($A13,D$1,"1--"),'RawData_Hard - results-9'!B2:B652)))</f>
        <v>2731</v>
      </c>
      <c r="D13" s="66">
        <f>INDEX('RawData_Hard - results-9'!I2:I652,ROW(LOOKUP(CONCATENATE($A13,D$1,"0--"),'RawData_Hard - results-9'!B2:B652)))</f>
        <v>1800.83</v>
      </c>
      <c r="E13" t="s" s="19">
        <f>INDEX('RawData_Hard - results-9'!H2:H652,ROW(LOOKUP(CONCATENATE($A13,D$1,"0--"),'RawData_Hard - results-9'!B2:B652)))</f>
        <v>63</v>
      </c>
      <c r="F13" s="66">
        <f>INDEX('RawData_Hard - results-9'!I2:I652,ROW(LOOKUP(CONCATENATE($A13,"innerApproximation","0",$F$1,F$2),'RawData_Hard - results-9'!B2:B652)))</f>
        <v>1800.75</v>
      </c>
      <c r="G13" t="s" s="67">
        <f>INDEX('RawData_Hard - results-9'!H2:H652,ROW(LOOKUP(CONCATENATE($A13,"innerApproximation","0",$F$1,F$2),'RawData_Hard - results-9'!B2:B652)))</f>
        <v>63</v>
      </c>
      <c r="H13" s="66">
        <f>INDEX('RawData_Hard - results-9'!I2:I652,ROW(LOOKUP(CONCATENATE($A13,"innerApproximation","0",$F$1,H$2),'RawData_Hard - results-9'!B2:B652)))</f>
        <v>1800.76</v>
      </c>
      <c r="I13" t="s" s="67">
        <f>INDEX('RawData_Hard - results-9'!H2:H652,ROW(LOOKUP(CONCATENATE($A13,"innerApproximation","0",$F$1,H$2),'RawData_Hard - results-9'!B2:B652)))</f>
        <v>63</v>
      </c>
      <c r="J13" s="25">
        <f>INDEX('RawData_Hard - results-9'!I2:I652,ROW(LOOKUP(CONCATENATE($A13,"innerApproximation","0",$F$1,J$2),'RawData_Hard - results-9'!B2:B652)))</f>
        <v>1800.8</v>
      </c>
      <c r="K13" t="s" s="19">
        <f>INDEX('RawData_Hard - results-9'!H2:H652,ROW(LOOKUP(CONCATENATE($A13,"innerApproximation","0",$F$1,J$2),'RawData_Hard - results-9'!B2:B652)))</f>
        <v>63</v>
      </c>
      <c r="L13" s="25">
        <f>INDEX('RawData_Hard - results-9'!I2:I652,ROW(LOOKUP(CONCATENATE($A13,"innerApproximation","0",$L$1,L$2),'RawData_Hard - results-9'!B2:B652)))</f>
        <v>1800.45</v>
      </c>
      <c r="M13" t="s" s="19">
        <f>INDEX('RawData_Hard - results-9'!H2:H652,ROW(LOOKUP(CONCATENATE($A13,"innerApproximation","0",$L$1,L$2),'RawData_Hard - results-9'!B2:B652)))</f>
        <v>63</v>
      </c>
      <c r="N13" s="25">
        <f>INDEX('RawData_Hard - results-9'!I2:I652,ROW(LOOKUP(CONCATENATE($A13,"innerApproximation","0",$L$1,N$2),'RawData_Hard - results-9'!B2:B652)))</f>
        <v>8.79053</v>
      </c>
      <c r="O13" t="s" s="19">
        <f>INDEX('RawData_Hard - results-9'!H2:H652,ROW(LOOKUP(CONCATENATE($A13,"innerApproximation","0",$L$1,N$2),'RawData_Hard - results-9'!B2:B652)))</f>
        <v>80</v>
      </c>
      <c r="P13" s="25">
        <f>INDEX('RawData_Hard - results-9'!I2:I652,ROW(LOOKUP(CONCATENATE($A13,"innerApproximation","0",$L$1,P$2),'RawData_Hard - results-9'!B2:B652)))</f>
        <v>1800.79</v>
      </c>
      <c r="Q13" t="s" s="19">
        <f>INDEX('RawData_Hard - results-9'!H2:H652,ROW(LOOKUP(CONCATENATE($A13,"innerApproximation","0",$L$1,P$2),'RawData_Hard - results-9'!B2:B652)))</f>
        <v>63</v>
      </c>
      <c r="R13" s="25">
        <f>INDEX('RawData_Hard - results-9'!I2:I652,ROW(LOOKUP(CONCATENATE($A13,"innerApproximation","0",$R$1,R$2),'RawData_Hard - results-9'!B2:B652)))</f>
        <v>1800.76</v>
      </c>
      <c r="S13" t="s" s="19">
        <f>INDEX('RawData_Hard - results-9'!H2:H652,ROW(LOOKUP(CONCATENATE($A13,"innerApproximation","0",$R$1,R$2),'RawData_Hard - results-9'!B2:B652)))</f>
        <v>63</v>
      </c>
      <c r="T13" s="25">
        <f>INDEX('RawData_Hard - results-9'!I2:I652,ROW(LOOKUP(CONCATENATE($A13,"innerApproximation","0",$R$1,T$2),'RawData_Hard - results-9'!B2:B652)))</f>
        <v>10.9234</v>
      </c>
      <c r="U13" t="s" s="19">
        <f>INDEX('RawData_Hard - results-9'!H2:H652,ROW(LOOKUP(CONCATENATE($A13,"innerApproximation","0",$T$1,T$2),'RawData_Hard - results-9'!B2:B652)))</f>
        <v>80</v>
      </c>
      <c r="V13" s="25">
        <f>INDEX('RawData_Hard - results-9'!I2:I652,ROW(LOOKUP(CONCATENATE($A13,"innerApproximation","0",$R$1,V$2),'RawData_Hard - results-9'!B2:B652)))</f>
        <v>269.568</v>
      </c>
      <c r="W13" t="s" s="68">
        <f>INDEX('RawData_Hard - results-9'!H2:H652,ROW(LOOKUP(CONCATENATE($A13,"innerApproximation","0",$V$1,V$2),'RawData_Hard - results-9'!B2:B652)))</f>
        <v>2741</v>
      </c>
      <c r="X13" t="s" s="69">
        <f>LOOKUP("NO_NASH_EQ_FOUND",E13:W13)</f>
        <v>80</v>
      </c>
      <c r="Y13" t="s" s="70">
        <f>CONCATENATE(INDEX(D$1:V$1,MATCH(Z13,D13:V13)),INDEX(D$2:V$2,MATCH(Z13,D13:V13)))</f>
        <v>3578</v>
      </c>
      <c r="Z13" s="71">
        <f>MIN(F13:V13,D13)</f>
        <v>8.79053</v>
      </c>
      <c r="AA13" s="72">
        <f>Z13/MAX(F13:V13,D13)</f>
        <v>0.00488137692064215</v>
      </c>
    </row>
    <row r="14" ht="20.05" customHeight="1">
      <c r="A14" t="s" s="16">
        <v>2919</v>
      </c>
      <c r="B14" s="65">
        <f>INDEX('RawData_Hard - results-9'!D2:D652,ROW(LOOKUP(CONCATENATE($A14,D$1,"1--"),'RawData_Hard - results-9'!B2:B652)))</f>
        <v>7</v>
      </c>
      <c r="C14" t="s" s="19">
        <f>INDEX('RawData_Hard - results-9'!E2:E652,ROW(LOOKUP(CONCATENATE($A14,D$1,"1--"),'RawData_Hard - results-9'!B2:B652)))</f>
        <v>2921</v>
      </c>
      <c r="D14" s="66">
        <f>INDEX('RawData_Hard - results-9'!I2:I652,ROW(LOOKUP(CONCATENATE($A14,D$1,"0--"),'RawData_Hard - results-9'!B2:B652)))</f>
        <v>0.968269</v>
      </c>
      <c r="E14" t="s" s="19">
        <f>INDEX('RawData_Hard - results-9'!H2:H652,ROW(LOOKUP(CONCATENATE($A14,D$1,"0--"),'RawData_Hard - results-9'!B2:B652)))</f>
        <v>33</v>
      </c>
      <c r="F14" s="66">
        <f>INDEX('RawData_Hard - results-9'!I2:I652,ROW(LOOKUP(CONCATENATE($A14,"innerApproximation","0",$F$1,F$2),'RawData_Hard - results-9'!B2:B652)))</f>
        <v>8.989940000000001</v>
      </c>
      <c r="G14" t="s" s="67">
        <f>INDEX('RawData_Hard - results-9'!H2:H652,ROW(LOOKUP(CONCATENATE($A14,"innerApproximation","0",$F$1,F$2),'RawData_Hard - results-9'!B2:B652)))</f>
        <v>33</v>
      </c>
      <c r="H14" s="66">
        <f>INDEX('RawData_Hard - results-9'!I2:I652,ROW(LOOKUP(CONCATENATE($A14,"innerApproximation","0",$F$1,H$2),'RawData_Hard - results-9'!B2:B652)))</f>
        <v>3.57082</v>
      </c>
      <c r="I14" t="s" s="67">
        <f>INDEX('RawData_Hard - results-9'!H2:H652,ROW(LOOKUP(CONCATENATE($A14,"innerApproximation","0",$F$1,H$2),'RawData_Hard - results-9'!B2:B652)))</f>
        <v>33</v>
      </c>
      <c r="J14" s="25">
        <f>INDEX('RawData_Hard - results-9'!I2:I652,ROW(LOOKUP(CONCATENATE($A14,"innerApproximation","0",$F$1,J$2),'RawData_Hard - results-9'!B2:B652)))</f>
        <v>2.27595</v>
      </c>
      <c r="K14" t="s" s="19">
        <f>INDEX('RawData_Hard - results-9'!H2:H652,ROW(LOOKUP(CONCATENATE($A14,"innerApproximation","0",$F$1,J$2),'RawData_Hard - results-9'!B2:B652)))</f>
        <v>33</v>
      </c>
      <c r="L14" s="25">
        <f>INDEX('RawData_Hard - results-9'!I2:I652,ROW(LOOKUP(CONCATENATE($A14,"innerApproximation","0",$L$1,L$2),'RawData_Hard - results-9'!B2:B652)))</f>
        <v>8.99774</v>
      </c>
      <c r="M14" t="s" s="19">
        <f>INDEX('RawData_Hard - results-9'!H2:H652,ROW(LOOKUP(CONCATENATE($A14,"innerApproximation","0",$L$1,L$2),'RawData_Hard - results-9'!B2:B652)))</f>
        <v>33</v>
      </c>
      <c r="N14" s="25">
        <f>INDEX('RawData_Hard - results-9'!I2:I652,ROW(LOOKUP(CONCATENATE($A14,"innerApproximation","0",$L$1,N$2),'RawData_Hard - results-9'!B2:B652)))</f>
        <v>3.57351</v>
      </c>
      <c r="O14" t="s" s="19">
        <f>INDEX('RawData_Hard - results-9'!H2:H652,ROW(LOOKUP(CONCATENATE($A14,"innerApproximation","0",$L$1,N$2),'RawData_Hard - results-9'!B2:B652)))</f>
        <v>33</v>
      </c>
      <c r="P14" s="25">
        <f>INDEX('RawData_Hard - results-9'!I2:I652,ROW(LOOKUP(CONCATENATE($A14,"innerApproximation","0",$L$1,P$2),'RawData_Hard - results-9'!B2:B652)))</f>
        <v>2.29868</v>
      </c>
      <c r="Q14" t="s" s="19">
        <f>INDEX('RawData_Hard - results-9'!H2:H652,ROW(LOOKUP(CONCATENATE($A14,"innerApproximation","0",$L$1,P$2),'RawData_Hard - results-9'!B2:B652)))</f>
        <v>33</v>
      </c>
      <c r="R14" s="25">
        <f>INDEX('RawData_Hard - results-9'!I2:I652,ROW(LOOKUP(CONCATENATE($A14,"innerApproximation","0",$R$1,R$2),'RawData_Hard - results-9'!B2:B652)))</f>
        <v>8.95593</v>
      </c>
      <c r="S14" t="s" s="19">
        <f>INDEX('RawData_Hard - results-9'!H2:H652,ROW(LOOKUP(CONCATENATE($A14,"innerApproximation","0",$R$1,R$2),'RawData_Hard - results-9'!B2:B652)))</f>
        <v>33</v>
      </c>
      <c r="T14" s="25">
        <f>INDEX('RawData_Hard - results-9'!I2:I652,ROW(LOOKUP(CONCATENATE($A14,"innerApproximation","0",$R$1,T$2),'RawData_Hard - results-9'!B2:B652)))</f>
        <v>3.58921</v>
      </c>
      <c r="U14" t="s" s="19">
        <f>INDEX('RawData_Hard - results-9'!H2:H652,ROW(LOOKUP(CONCATENATE($A14,"innerApproximation","0",$T$1,T$2),'RawData_Hard - results-9'!B2:B652)))</f>
        <v>33</v>
      </c>
      <c r="V14" s="25">
        <f>INDEX('RawData_Hard - results-9'!I2:I652,ROW(LOOKUP(CONCATENATE($A14,"innerApproximation","0",$R$1,V$2),'RawData_Hard - results-9'!B2:B652)))</f>
        <v>2.30331</v>
      </c>
      <c r="W14" t="s" s="68">
        <f>INDEX('RawData_Hard - results-9'!H2:H652,ROW(LOOKUP(CONCATENATE($A14,"innerApproximation","0",$V$1,V$2),'RawData_Hard - results-9'!B2:B652)))</f>
        <v>33</v>
      </c>
      <c r="X14" t="s" s="69">
        <f>LOOKUP("NO_NASH_EQ_FOUND",E14:W14)</f>
        <v>33</v>
      </c>
      <c r="Y14" t="s" s="70">
        <f>CONCATENATE(INDEX(D$1:V$1,MATCH(Z14,D14:V14)),INDEX(D$2:V$2,MATCH(Z14,D14:V14)))</f>
        <v>3574</v>
      </c>
      <c r="Z14" s="71">
        <f>MIN(F14:V14,D14)</f>
        <v>0.968269</v>
      </c>
      <c r="AA14" s="72">
        <f>Z14/MAX(F14:V14,D14)</f>
        <v>0.107612467130635</v>
      </c>
    </row>
    <row r="15" ht="20.05" customHeight="1">
      <c r="A15" t="s" s="16">
        <v>3091</v>
      </c>
      <c r="B15" s="65">
        <f>INDEX('RawData_Hard - results-9'!D2:D652,ROW(LOOKUP(CONCATENATE($A15,D$1,"1--"),'RawData_Hard - results-9'!B2:B652)))</f>
        <v>7</v>
      </c>
      <c r="C15" t="s" s="19">
        <f>INDEX('RawData_Hard - results-9'!E2:E652,ROW(LOOKUP(CONCATENATE($A15,D$1,"1--"),'RawData_Hard - results-9'!B2:B652)))</f>
        <v>3093</v>
      </c>
      <c r="D15" s="66">
        <f>INDEX('RawData_Hard - results-9'!I2:I652,ROW(LOOKUP(CONCATENATE($A15,D$1,"0--"),'RawData_Hard - results-9'!B2:B652)))</f>
        <v>1801.27</v>
      </c>
      <c r="E15" t="s" s="19">
        <f>INDEX('RawData_Hard - results-9'!H2:H652,ROW(LOOKUP(CONCATENATE($A15,D$1,"0--"),'RawData_Hard - results-9'!B2:B652)))</f>
        <v>63</v>
      </c>
      <c r="F15" s="66">
        <f>INDEX('RawData_Hard - results-9'!I2:I652,ROW(LOOKUP(CONCATENATE($A15,"innerApproximation","0",$F$1,F$2),'RawData_Hard - results-9'!B2:B652)))</f>
        <v>6.2785</v>
      </c>
      <c r="G15" t="s" s="67">
        <f>INDEX('RawData_Hard - results-9'!H2:H652,ROW(LOOKUP(CONCATENATE($A15,"innerApproximation","0",$F$1,F$2),'RawData_Hard - results-9'!B2:B652)))</f>
        <v>80</v>
      </c>
      <c r="H15" s="66">
        <f>INDEX('RawData_Hard - results-9'!I2:I652,ROW(LOOKUP(CONCATENATE($A15,"innerApproximation","0",$F$1,H$2),'RawData_Hard - results-9'!B2:B652)))</f>
        <v>6.28624</v>
      </c>
      <c r="I15" t="s" s="67">
        <f>INDEX('RawData_Hard - results-9'!H2:H652,ROW(LOOKUP(CONCATENATE($A15,"innerApproximation","0",$F$1,H$2),'RawData_Hard - results-9'!B2:B652)))</f>
        <v>80</v>
      </c>
      <c r="J15" s="25">
        <f>INDEX('RawData_Hard - results-9'!I2:I652,ROW(LOOKUP(CONCATENATE($A15,"innerApproximation","0",$F$1,J$2),'RawData_Hard - results-9'!B2:B652)))</f>
        <v>6.32303</v>
      </c>
      <c r="K15" t="s" s="19">
        <f>INDEX('RawData_Hard - results-9'!H2:H652,ROW(LOOKUP(CONCATENATE($A15,"innerApproximation","0",$F$1,J$2),'RawData_Hard - results-9'!B2:B652)))</f>
        <v>80</v>
      </c>
      <c r="L15" s="25">
        <f>INDEX('RawData_Hard - results-9'!I2:I652,ROW(LOOKUP(CONCATENATE($A15,"innerApproximation","0",$L$1,L$2),'RawData_Hard - results-9'!B2:B652)))</f>
        <v>6.42552</v>
      </c>
      <c r="M15" t="s" s="19">
        <f>INDEX('RawData_Hard - results-9'!H2:H652,ROW(LOOKUP(CONCATENATE($A15,"innerApproximation","0",$L$1,L$2),'RawData_Hard - results-9'!B2:B652)))</f>
        <v>80</v>
      </c>
      <c r="N15" s="25">
        <f>INDEX('RawData_Hard - results-9'!I2:I652,ROW(LOOKUP(CONCATENATE($A15,"innerApproximation","0",$L$1,N$2),'RawData_Hard - results-9'!B2:B652)))</f>
        <v>6.42421</v>
      </c>
      <c r="O15" t="s" s="19">
        <f>INDEX('RawData_Hard - results-9'!H2:H652,ROW(LOOKUP(CONCATENATE($A15,"innerApproximation","0",$L$1,N$2),'RawData_Hard - results-9'!B2:B652)))</f>
        <v>80</v>
      </c>
      <c r="P15" s="25">
        <f>INDEX('RawData_Hard - results-9'!I2:I652,ROW(LOOKUP(CONCATENATE($A15,"innerApproximation","0",$L$1,P$2),'RawData_Hard - results-9'!B2:B652)))</f>
        <v>6.34867</v>
      </c>
      <c r="Q15" t="s" s="19">
        <f>INDEX('RawData_Hard - results-9'!H2:H652,ROW(LOOKUP(CONCATENATE($A15,"innerApproximation","0",$L$1,P$2),'RawData_Hard - results-9'!B2:B652)))</f>
        <v>80</v>
      </c>
      <c r="R15" s="25">
        <f>INDEX('RawData_Hard - results-9'!I2:I652,ROW(LOOKUP(CONCATENATE($A15,"innerApproximation","0",$R$1,R$2),'RawData_Hard - results-9'!B2:B652)))</f>
        <v>6.27543</v>
      </c>
      <c r="S15" t="s" s="19">
        <f>INDEX('RawData_Hard - results-9'!H2:H652,ROW(LOOKUP(CONCATENATE($A15,"innerApproximation","0",$R$1,R$2),'RawData_Hard - results-9'!B2:B652)))</f>
        <v>80</v>
      </c>
      <c r="T15" s="25">
        <f>INDEX('RawData_Hard - results-9'!I2:I652,ROW(LOOKUP(CONCATENATE($A15,"innerApproximation","0",$R$1,T$2),'RawData_Hard - results-9'!B2:B652)))</f>
        <v>6.34611</v>
      </c>
      <c r="U15" t="s" s="19">
        <f>INDEX('RawData_Hard - results-9'!H2:H652,ROW(LOOKUP(CONCATENATE($A15,"innerApproximation","0",$T$1,T$2),'RawData_Hard - results-9'!B2:B652)))</f>
        <v>80</v>
      </c>
      <c r="V15" s="25">
        <f>INDEX('RawData_Hard - results-9'!I2:I652,ROW(LOOKUP(CONCATENATE($A15,"innerApproximation","0",$R$1,V$2),'RawData_Hard - results-9'!B2:B652)))</f>
        <v>6.31784</v>
      </c>
      <c r="W15" t="s" s="68">
        <f>INDEX('RawData_Hard - results-9'!H2:H652,ROW(LOOKUP(CONCATENATE($A15,"innerApproximation","0",$V$1,V$2),'RawData_Hard - results-9'!B2:B652)))</f>
        <v>80</v>
      </c>
      <c r="X15" t="s" s="69">
        <f>LOOKUP("NO_NASH_EQ_FOUND",E15:W15)</f>
        <v>80</v>
      </c>
      <c r="Y15" t="s" s="70">
        <f>CONCATENATE(INDEX(D$1:V$1,MATCH(Z15,D15:V15)),INDEX(D$2:V$2,MATCH(Z15,D15:V15)))</f>
        <v>3576</v>
      </c>
      <c r="Z15" s="71">
        <f>MIN(F15:V15,D15)</f>
        <v>6.27543</v>
      </c>
      <c r="AA15" s="72">
        <f>Z15/MAX(F15:V15,D15)</f>
        <v>0.00348389192070039</v>
      </c>
    </row>
    <row r="16" ht="20.05" customHeight="1">
      <c r="A16" t="s" s="16">
        <v>2952</v>
      </c>
      <c r="B16" s="65">
        <f>INDEX('RawData_Hard - results-9'!D2:D652,ROW(LOOKUP(CONCATENATE($A16,D$1,"1--"),'RawData_Hard - results-9'!B2:B652)))</f>
        <v>7</v>
      </c>
      <c r="C16" t="s" s="19">
        <f>INDEX('RawData_Hard - results-9'!E2:E652,ROW(LOOKUP(CONCATENATE($A16,D$1,"1--"),'RawData_Hard - results-9'!B2:B652)))</f>
        <v>2853</v>
      </c>
      <c r="D16" s="66">
        <f>INDEX('RawData_Hard - results-9'!I2:I652,ROW(LOOKUP(CONCATENATE($A16,D$1,"0--"),'RawData_Hard - results-9'!B2:B652)))</f>
        <v>10.7709</v>
      </c>
      <c r="E16" t="s" s="19">
        <f>INDEX('RawData_Hard - results-9'!H2:H652,ROW(LOOKUP(CONCATENATE($A16,D$1,"0--"),'RawData_Hard - results-9'!B2:B652)))</f>
        <v>80</v>
      </c>
      <c r="F16" s="66">
        <f>INDEX('RawData_Hard - results-9'!I2:I652,ROW(LOOKUP(CONCATENATE($A16,"innerApproximation","0",$F$1,F$2),'RawData_Hard - results-9'!B2:B652)))</f>
        <v>2.11679</v>
      </c>
      <c r="G16" t="s" s="67">
        <f>INDEX('RawData_Hard - results-9'!H2:H652,ROW(LOOKUP(CONCATENATE($A16,"innerApproximation","0",$F$1,F$2),'RawData_Hard - results-9'!B2:B652)))</f>
        <v>80</v>
      </c>
      <c r="H16" s="66">
        <f>INDEX('RawData_Hard - results-9'!I2:I652,ROW(LOOKUP(CONCATENATE($A16,"innerApproximation","0",$F$1,H$2),'RawData_Hard - results-9'!B2:B652)))</f>
        <v>1.11744</v>
      </c>
      <c r="I16" t="s" s="67">
        <f>INDEX('RawData_Hard - results-9'!H2:H652,ROW(LOOKUP(CONCATENATE($A16,"innerApproximation","0",$F$1,H$2),'RawData_Hard - results-9'!B2:B652)))</f>
        <v>80</v>
      </c>
      <c r="J16" s="25">
        <f>INDEX('RawData_Hard - results-9'!I2:I652,ROW(LOOKUP(CONCATENATE($A16,"innerApproximation","0",$F$1,J$2),'RawData_Hard - results-9'!B2:B652)))</f>
        <v>16.3186</v>
      </c>
      <c r="K16" t="s" s="19">
        <f>INDEX('RawData_Hard - results-9'!H2:H652,ROW(LOOKUP(CONCATENATE($A16,"innerApproximation","0",$F$1,J$2),'RawData_Hard - results-9'!B2:B652)))</f>
        <v>80</v>
      </c>
      <c r="L16" s="25">
        <f>INDEX('RawData_Hard - results-9'!I2:I652,ROW(LOOKUP(CONCATENATE($A16,"innerApproximation","0",$L$1,L$2),'RawData_Hard - results-9'!B2:B652)))</f>
        <v>0.702418</v>
      </c>
      <c r="M16" t="s" s="19">
        <f>INDEX('RawData_Hard - results-9'!H2:H652,ROW(LOOKUP(CONCATENATE($A16,"innerApproximation","0",$L$1,L$2),'RawData_Hard - results-9'!B2:B652)))</f>
        <v>80</v>
      </c>
      <c r="N16" s="25">
        <f>INDEX('RawData_Hard - results-9'!I2:I652,ROW(LOOKUP(CONCATENATE($A16,"innerApproximation","0",$L$1,N$2),'RawData_Hard - results-9'!B2:B652)))</f>
        <v>20.146</v>
      </c>
      <c r="O16" t="s" s="19">
        <f>INDEX('RawData_Hard - results-9'!H2:H652,ROW(LOOKUP(CONCATENATE($A16,"innerApproximation","0",$L$1,N$2),'RawData_Hard - results-9'!B2:B652)))</f>
        <v>80</v>
      </c>
      <c r="P16" s="25">
        <f>INDEX('RawData_Hard - results-9'!I2:I652,ROW(LOOKUP(CONCATENATE($A16,"innerApproximation","0",$L$1,P$2),'RawData_Hard - results-9'!B2:B652)))</f>
        <v>4.08335</v>
      </c>
      <c r="Q16" t="s" s="19">
        <f>INDEX('RawData_Hard - results-9'!H2:H652,ROW(LOOKUP(CONCATENATE($A16,"innerApproximation","0",$L$1,P$2),'RawData_Hard - results-9'!B2:B652)))</f>
        <v>80</v>
      </c>
      <c r="R16" s="25">
        <f>INDEX('RawData_Hard - results-9'!I2:I652,ROW(LOOKUP(CONCATENATE($A16,"innerApproximation","0",$R$1,R$2),'RawData_Hard - results-9'!B2:B652)))</f>
        <v>2.56131</v>
      </c>
      <c r="S16" t="s" s="19">
        <f>INDEX('RawData_Hard - results-9'!H2:H652,ROW(LOOKUP(CONCATENATE($A16,"innerApproximation","0",$R$1,R$2),'RawData_Hard - results-9'!B2:B652)))</f>
        <v>80</v>
      </c>
      <c r="T16" s="25">
        <f>INDEX('RawData_Hard - results-9'!I2:I652,ROW(LOOKUP(CONCATENATE($A16,"innerApproximation","0",$R$1,T$2),'RawData_Hard - results-9'!B2:B652)))</f>
        <v>4.72018</v>
      </c>
      <c r="U16" t="s" s="19">
        <f>INDEX('RawData_Hard - results-9'!H2:H652,ROW(LOOKUP(CONCATENATE($A16,"innerApproximation","0",$T$1,T$2),'RawData_Hard - results-9'!B2:B652)))</f>
        <v>80</v>
      </c>
      <c r="V16" s="25">
        <f>INDEX('RawData_Hard - results-9'!I2:I652,ROW(LOOKUP(CONCATENATE($A16,"innerApproximation","0",$R$1,V$2),'RawData_Hard - results-9'!B2:B652)))</f>
        <v>5.82055</v>
      </c>
      <c r="W16" t="s" s="68">
        <f>INDEX('RawData_Hard - results-9'!H2:H652,ROW(LOOKUP(CONCATENATE($A16,"innerApproximation","0",$V$1,V$2),'RawData_Hard - results-9'!B2:B652)))</f>
        <v>80</v>
      </c>
      <c r="X16" t="s" s="69">
        <f>LOOKUP("NO_NASH_EQ_FOUND",E16:W16)</f>
        <v>80</v>
      </c>
      <c r="Y16" t="s" s="70">
        <f>CONCATENATE(INDEX(D$1:V$1,MATCH(Z16,D16:V16)),INDEX(D$2:V$2,MATCH(Z16,D16:V16)))</f>
        <v>3577</v>
      </c>
      <c r="Z16" s="71">
        <f>MIN(F16:V16,D16)</f>
        <v>0.702418</v>
      </c>
      <c r="AA16" s="72">
        <f>Z16/MAX(F16:V16,D16)</f>
        <v>0.0348663754591482</v>
      </c>
    </row>
    <row r="17" ht="20.05" customHeight="1">
      <c r="A17" t="s" s="16">
        <v>2966</v>
      </c>
      <c r="B17" s="65">
        <f>INDEX('RawData_Hard - results-9'!D2:D652,ROW(LOOKUP(CONCATENATE($A17,D$1,"1--"),'RawData_Hard - results-9'!B2:B652)))</f>
        <v>7</v>
      </c>
      <c r="C17" t="s" s="19">
        <f>INDEX('RawData_Hard - results-9'!E2:E652,ROW(LOOKUP(CONCATENATE($A17,D$1,"1--"),'RawData_Hard - results-9'!B2:B652)))</f>
        <v>2832</v>
      </c>
      <c r="D17" s="66">
        <f>INDEX('RawData_Hard - results-9'!I2:I652,ROW(LOOKUP(CONCATENATE($A17,D$1,"0--"),'RawData_Hard - results-9'!B2:B652)))</f>
        <v>1801.28</v>
      </c>
      <c r="E17" t="s" s="19">
        <f>INDEX('RawData_Hard - results-9'!H2:H652,ROW(LOOKUP(CONCATENATE($A17,D$1,"0--"),'RawData_Hard - results-9'!B2:B652)))</f>
        <v>63</v>
      </c>
      <c r="F17" s="66">
        <f>INDEX('RawData_Hard - results-9'!I2:I652,ROW(LOOKUP(CONCATENATE($A17,"innerApproximation","0",$F$1,F$2),'RawData_Hard - results-9'!B2:B652)))</f>
        <v>1801.14</v>
      </c>
      <c r="G17" t="s" s="67">
        <f>INDEX('RawData_Hard - results-9'!H2:H652,ROW(LOOKUP(CONCATENATE($A17,"innerApproximation","0",$F$1,F$2),'RawData_Hard - results-9'!B2:B652)))</f>
        <v>63</v>
      </c>
      <c r="H17" s="66">
        <f>INDEX('RawData_Hard - results-9'!I2:I652,ROW(LOOKUP(CONCATENATE($A17,"innerApproximation","0",$F$1,H$2),'RawData_Hard - results-9'!B2:B652)))</f>
        <v>1801.13</v>
      </c>
      <c r="I17" t="s" s="67">
        <f>INDEX('RawData_Hard - results-9'!H2:H652,ROW(LOOKUP(CONCATENATE($A17,"innerApproximation","0",$F$1,H$2),'RawData_Hard - results-9'!B2:B652)))</f>
        <v>63</v>
      </c>
      <c r="J17" s="25">
        <f>INDEX('RawData_Hard - results-9'!I2:I652,ROW(LOOKUP(CONCATENATE($A17,"innerApproximation","0",$F$1,J$2),'RawData_Hard - results-9'!B2:B652)))</f>
        <v>1801.21</v>
      </c>
      <c r="K17" t="s" s="19">
        <f>INDEX('RawData_Hard - results-9'!H2:H652,ROW(LOOKUP(CONCATENATE($A17,"innerApproximation","0",$F$1,J$2),'RawData_Hard - results-9'!B2:B652)))</f>
        <v>63</v>
      </c>
      <c r="L17" s="25">
        <f>INDEX('RawData_Hard - results-9'!I2:I652,ROW(LOOKUP(CONCATENATE($A17,"innerApproximation","0",$L$1,L$2),'RawData_Hard - results-9'!B2:B652)))</f>
        <v>231.01</v>
      </c>
      <c r="M17" t="s" s="19">
        <f>INDEX('RawData_Hard - results-9'!H2:H652,ROW(LOOKUP(CONCATENATE($A17,"innerApproximation","0",$L$1,L$2),'RawData_Hard - results-9'!B2:B652)))</f>
        <v>80</v>
      </c>
      <c r="N17" s="25">
        <f>INDEX('RawData_Hard - results-9'!I2:I652,ROW(LOOKUP(CONCATENATE($A17,"innerApproximation","0",$L$1,N$2),'RawData_Hard - results-9'!B2:B652)))</f>
        <v>1801.04</v>
      </c>
      <c r="O17" t="s" s="19">
        <f>INDEX('RawData_Hard - results-9'!H2:H652,ROW(LOOKUP(CONCATENATE($A17,"innerApproximation","0",$L$1,N$2),'RawData_Hard - results-9'!B2:B652)))</f>
        <v>63</v>
      </c>
      <c r="P17" s="25">
        <f>INDEX('RawData_Hard - results-9'!I2:I652,ROW(LOOKUP(CONCATENATE($A17,"innerApproximation","0",$L$1,P$2),'RawData_Hard - results-9'!B2:B652)))</f>
        <v>1801.15</v>
      </c>
      <c r="Q17" t="s" s="19">
        <f>INDEX('RawData_Hard - results-9'!H2:H652,ROW(LOOKUP(CONCATENATE($A17,"innerApproximation","0",$L$1,P$2),'RawData_Hard - results-9'!B2:B652)))</f>
        <v>63</v>
      </c>
      <c r="R17" s="25">
        <f>INDEX('RawData_Hard - results-9'!I2:I652,ROW(LOOKUP(CONCATENATE($A17,"innerApproximation","0",$R$1,R$2),'RawData_Hard - results-9'!B2:B652)))</f>
        <v>1801</v>
      </c>
      <c r="S17" t="s" s="19">
        <f>INDEX('RawData_Hard - results-9'!H2:H652,ROW(LOOKUP(CONCATENATE($A17,"innerApproximation","0",$R$1,R$2),'RawData_Hard - results-9'!B2:B652)))</f>
        <v>63</v>
      </c>
      <c r="T17" s="25">
        <f>INDEX('RawData_Hard - results-9'!I2:I652,ROW(LOOKUP(CONCATENATE($A17,"innerApproximation","0",$R$1,T$2),'RawData_Hard - results-9'!B2:B652)))</f>
        <v>1801.02</v>
      </c>
      <c r="U17" t="s" s="19">
        <f>INDEX('RawData_Hard - results-9'!H2:H652,ROW(LOOKUP(CONCATENATE($A17,"innerApproximation","0",$T$1,T$2),'RawData_Hard - results-9'!B2:B652)))</f>
        <v>63</v>
      </c>
      <c r="V17" s="25">
        <f>INDEX('RawData_Hard - results-9'!I2:I652,ROW(LOOKUP(CONCATENATE($A17,"innerApproximation","0",$R$1,V$2),'RawData_Hard - results-9'!B2:B652)))</f>
        <v>1801.15</v>
      </c>
      <c r="W17" t="s" s="68">
        <f>INDEX('RawData_Hard - results-9'!H2:H652,ROW(LOOKUP(CONCATENATE($A17,"innerApproximation","0",$V$1,V$2),'RawData_Hard - results-9'!B2:B652)))</f>
        <v>63</v>
      </c>
      <c r="X17" t="s" s="69">
        <f>LOOKUP("NO_NASH_EQ_FOUND",E17:W17)</f>
        <v>80</v>
      </c>
      <c r="Y17" t="s" s="70">
        <f>CONCATENATE(INDEX(D$1:V$1,MATCH(Z17,D17:V17)),INDEX(D$2:V$2,MATCH(Z17,D17:V17)))</f>
        <v>3577</v>
      </c>
      <c r="Z17" s="71">
        <f>MIN(F17:V17,D17)</f>
        <v>231.01</v>
      </c>
      <c r="AA17" s="72">
        <f>Z17/MAX(F17:V17,D17)</f>
        <v>0.128247690531178</v>
      </c>
    </row>
    <row r="18" ht="20.05" customHeight="1">
      <c r="A18" t="s" s="16">
        <v>2980</v>
      </c>
      <c r="B18" s="65">
        <f>INDEX('RawData_Hard - results-9'!D2:D652,ROW(LOOKUP(CONCATENATE($A18,D$1,"1--"),'RawData_Hard - results-9'!B2:B652)))</f>
        <v>7</v>
      </c>
      <c r="C18" t="s" s="19">
        <f>INDEX('RawData_Hard - results-9'!E2:E652,ROW(LOOKUP(CONCATENATE($A18,D$1,"1--"),'RawData_Hard - results-9'!B2:B652)))</f>
        <v>2982</v>
      </c>
      <c r="D18" s="66">
        <f>INDEX('RawData_Hard - results-9'!I2:I652,ROW(LOOKUP(CONCATENATE($A18,D$1,"0--"),'RawData_Hard - results-9'!B2:B652)))</f>
        <v>1.26777</v>
      </c>
      <c r="E18" t="s" s="19">
        <f>INDEX('RawData_Hard - results-9'!H2:H652,ROW(LOOKUP(CONCATENATE($A18,D$1,"0--"),'RawData_Hard - results-9'!B2:B652)))</f>
        <v>33</v>
      </c>
      <c r="F18" s="66">
        <f>INDEX('RawData_Hard - results-9'!I2:I652,ROW(LOOKUP(CONCATENATE($A18,"innerApproximation","0",$F$1,F$2),'RawData_Hard - results-9'!B2:B652)))</f>
        <v>10.2888</v>
      </c>
      <c r="G18" t="s" s="67">
        <f>INDEX('RawData_Hard - results-9'!H2:H652,ROW(LOOKUP(CONCATENATE($A18,"innerApproximation","0",$F$1,F$2),'RawData_Hard - results-9'!B2:B652)))</f>
        <v>33</v>
      </c>
      <c r="H18" s="66">
        <f>INDEX('RawData_Hard - results-9'!I2:I652,ROW(LOOKUP(CONCATENATE($A18,"innerApproximation","0",$F$1,H$2),'RawData_Hard - results-9'!B2:B652)))</f>
        <v>4.19042</v>
      </c>
      <c r="I18" t="s" s="67">
        <f>INDEX('RawData_Hard - results-9'!H2:H652,ROW(LOOKUP(CONCATENATE($A18,"innerApproximation","0",$F$1,H$2),'RawData_Hard - results-9'!B2:B652)))</f>
        <v>33</v>
      </c>
      <c r="J18" s="25">
        <f>INDEX('RawData_Hard - results-9'!I2:I652,ROW(LOOKUP(CONCATENATE($A18,"innerApproximation","0",$F$1,J$2),'RawData_Hard - results-9'!B2:B652)))</f>
        <v>3.38652</v>
      </c>
      <c r="K18" t="s" s="19">
        <f>INDEX('RawData_Hard - results-9'!H2:H652,ROW(LOOKUP(CONCATENATE($A18,"innerApproximation","0",$F$1,J$2),'RawData_Hard - results-9'!B2:B652)))</f>
        <v>33</v>
      </c>
      <c r="L18" s="25">
        <f>INDEX('RawData_Hard - results-9'!I2:I652,ROW(LOOKUP(CONCATENATE($A18,"innerApproximation","0",$L$1,L$2),'RawData_Hard - results-9'!B2:B652)))</f>
        <v>10.3256</v>
      </c>
      <c r="M18" t="s" s="19">
        <f>INDEX('RawData_Hard - results-9'!H2:H652,ROW(LOOKUP(CONCATENATE($A18,"innerApproximation","0",$L$1,L$2),'RawData_Hard - results-9'!B2:B652)))</f>
        <v>33</v>
      </c>
      <c r="N18" s="25">
        <f>INDEX('RawData_Hard - results-9'!I2:I652,ROW(LOOKUP(CONCATENATE($A18,"innerApproximation","0",$L$1,N$2),'RawData_Hard - results-9'!B2:B652)))</f>
        <v>4.15562</v>
      </c>
      <c r="O18" t="s" s="19">
        <f>INDEX('RawData_Hard - results-9'!H2:H652,ROW(LOOKUP(CONCATENATE($A18,"innerApproximation","0",$L$1,N$2),'RawData_Hard - results-9'!B2:B652)))</f>
        <v>33</v>
      </c>
      <c r="P18" s="25">
        <f>INDEX('RawData_Hard - results-9'!I2:I652,ROW(LOOKUP(CONCATENATE($A18,"innerApproximation","0",$L$1,P$2),'RawData_Hard - results-9'!B2:B652)))</f>
        <v>3.39858</v>
      </c>
      <c r="Q18" t="s" s="19">
        <f>INDEX('RawData_Hard - results-9'!H2:H652,ROW(LOOKUP(CONCATENATE($A18,"innerApproximation","0",$L$1,P$2),'RawData_Hard - results-9'!B2:B652)))</f>
        <v>33</v>
      </c>
      <c r="R18" s="25">
        <f>INDEX('RawData_Hard - results-9'!I2:I652,ROW(LOOKUP(CONCATENATE($A18,"innerApproximation","0",$R$1,R$2),'RawData_Hard - results-9'!B2:B652)))</f>
        <v>10.3516</v>
      </c>
      <c r="S18" t="s" s="19">
        <f>INDEX('RawData_Hard - results-9'!H2:H652,ROW(LOOKUP(CONCATENATE($A18,"innerApproximation","0",$R$1,R$2),'RawData_Hard - results-9'!B2:B652)))</f>
        <v>33</v>
      </c>
      <c r="T18" s="25">
        <f>INDEX('RawData_Hard - results-9'!I2:I652,ROW(LOOKUP(CONCATENATE($A18,"innerApproximation","0",$R$1,T$2),'RawData_Hard - results-9'!B2:B652)))</f>
        <v>4.15966</v>
      </c>
      <c r="U18" t="s" s="19">
        <f>INDEX('RawData_Hard - results-9'!H2:H652,ROW(LOOKUP(CONCATENATE($A18,"innerApproximation","0",$T$1,T$2),'RawData_Hard - results-9'!B2:B652)))</f>
        <v>33</v>
      </c>
      <c r="V18" s="25">
        <f>INDEX('RawData_Hard - results-9'!I2:I652,ROW(LOOKUP(CONCATENATE($A18,"innerApproximation","0",$R$1,V$2),'RawData_Hard - results-9'!B2:B652)))</f>
        <v>3.41218</v>
      </c>
      <c r="W18" t="s" s="68">
        <f>INDEX('RawData_Hard - results-9'!H2:H652,ROW(LOOKUP(CONCATENATE($A18,"innerApproximation","0",$V$1,V$2),'RawData_Hard - results-9'!B2:B652)))</f>
        <v>33</v>
      </c>
      <c r="X18" t="s" s="69">
        <f>LOOKUP("NO_NASH_EQ_FOUND",E18:W18)</f>
        <v>33</v>
      </c>
      <c r="Y18" t="s" s="70">
        <f>CONCATENATE(INDEX(D$1:V$1,MATCH(Z18,D18:V18)),INDEX(D$2:V$2,MATCH(Z18,D18:V18)))</f>
        <v>3574</v>
      </c>
      <c r="Z18" s="71">
        <f>MIN(F18:V18,D18)</f>
        <v>1.26777</v>
      </c>
      <c r="AA18" s="72">
        <f>Z18/MAX(F18:V18,D18)</f>
        <v>0.122470922369489</v>
      </c>
    </row>
    <row r="19" ht="20.05" customHeight="1">
      <c r="A19" t="s" s="16">
        <v>2995</v>
      </c>
      <c r="B19" s="65">
        <f>INDEX('RawData_Hard - results-9'!D2:D652,ROW(LOOKUP(CONCATENATE($A19,D$1,"1--"),'RawData_Hard - results-9'!B2:B652)))</f>
        <v>7</v>
      </c>
      <c r="C19" t="s" s="19">
        <f>INDEX('RawData_Hard - results-9'!E2:E652,ROW(LOOKUP(CONCATENATE($A19,D$1,"1--"),'RawData_Hard - results-9'!B2:B652)))</f>
        <v>2812</v>
      </c>
      <c r="D19" s="66">
        <f>INDEX('RawData_Hard - results-9'!I2:I652,ROW(LOOKUP(CONCATENATE($A19,D$1,"0--"),'RawData_Hard - results-9'!B2:B652)))</f>
        <v>1800.73</v>
      </c>
      <c r="E19" t="s" s="19">
        <f>INDEX('RawData_Hard - results-9'!H2:H652,ROW(LOOKUP(CONCATENATE($A19,D$1,"0--"),'RawData_Hard - results-9'!B2:B652)))</f>
        <v>63</v>
      </c>
      <c r="F19" s="66">
        <f>INDEX('RawData_Hard - results-9'!I2:I652,ROW(LOOKUP(CONCATENATE($A19,"innerApproximation","0",$F$1,F$2),'RawData_Hard - results-9'!B2:B652)))</f>
        <v>247.801</v>
      </c>
      <c r="G19" t="s" s="67">
        <f>INDEX('RawData_Hard - results-9'!H2:H652,ROW(LOOKUP(CONCATENATE($A19,"innerApproximation","0",$F$1,F$2),'RawData_Hard - results-9'!B2:B652)))</f>
        <v>80</v>
      </c>
      <c r="H19" s="66">
        <f>INDEX('RawData_Hard - results-9'!I2:I652,ROW(LOOKUP(CONCATENATE($A19,"innerApproximation","0",$F$1,H$2),'RawData_Hard - results-9'!B2:B652)))</f>
        <v>248.008</v>
      </c>
      <c r="I19" t="s" s="67">
        <f>INDEX('RawData_Hard - results-9'!H2:H652,ROW(LOOKUP(CONCATENATE($A19,"innerApproximation","0",$F$1,H$2),'RawData_Hard - results-9'!B2:B652)))</f>
        <v>80</v>
      </c>
      <c r="J19" s="25">
        <f>INDEX('RawData_Hard - results-9'!I2:I652,ROW(LOOKUP(CONCATENATE($A19,"innerApproximation","0",$F$1,J$2),'RawData_Hard - results-9'!B2:B652)))</f>
        <v>64.28400000000001</v>
      </c>
      <c r="K19" t="s" s="19">
        <f>INDEX('RawData_Hard - results-9'!H2:H652,ROW(LOOKUP(CONCATENATE($A19,"innerApproximation","0",$F$1,J$2),'RawData_Hard - results-9'!B2:B652)))</f>
        <v>80</v>
      </c>
      <c r="L19" s="25">
        <f>INDEX('RawData_Hard - results-9'!I2:I652,ROW(LOOKUP(CONCATENATE($A19,"innerApproximation","0",$L$1,L$2),'RawData_Hard - results-9'!B2:B652)))</f>
        <v>674.3680000000001</v>
      </c>
      <c r="M19" t="s" s="19">
        <f>INDEX('RawData_Hard - results-9'!H2:H652,ROW(LOOKUP(CONCATENATE($A19,"innerApproximation","0",$L$1,L$2),'RawData_Hard - results-9'!B2:B652)))</f>
        <v>80</v>
      </c>
      <c r="N19" s="25">
        <f>INDEX('RawData_Hard - results-9'!I2:I652,ROW(LOOKUP(CONCATENATE($A19,"innerApproximation","0",$L$1,N$2),'RawData_Hard - results-9'!B2:B652)))</f>
        <v>1800.56</v>
      </c>
      <c r="O19" t="s" s="19">
        <f>INDEX('RawData_Hard - results-9'!H2:H652,ROW(LOOKUP(CONCATENATE($A19,"innerApproximation","0",$L$1,N$2),'RawData_Hard - results-9'!B2:B652)))</f>
        <v>63</v>
      </c>
      <c r="P19" s="25">
        <f>INDEX('RawData_Hard - results-9'!I2:I652,ROW(LOOKUP(CONCATENATE($A19,"innerApproximation","0",$L$1,P$2),'RawData_Hard - results-9'!B2:B652)))</f>
        <v>22.2605</v>
      </c>
      <c r="Q19" t="s" s="19">
        <f>INDEX('RawData_Hard - results-9'!H2:H652,ROW(LOOKUP(CONCATENATE($A19,"innerApproximation","0",$L$1,P$2),'RawData_Hard - results-9'!B2:B652)))</f>
        <v>80</v>
      </c>
      <c r="R19" s="25">
        <f>INDEX('RawData_Hard - results-9'!I2:I652,ROW(LOOKUP(CONCATENATE($A19,"innerApproximation","0",$R$1,R$2),'RawData_Hard - results-9'!B2:B652)))</f>
        <v>1800.61</v>
      </c>
      <c r="S19" t="s" s="19">
        <f>INDEX('RawData_Hard - results-9'!H2:H652,ROW(LOOKUP(CONCATENATE($A19,"innerApproximation","0",$R$1,R$2),'RawData_Hard - results-9'!B2:B652)))</f>
        <v>63</v>
      </c>
      <c r="T19" s="25">
        <f>INDEX('RawData_Hard - results-9'!I2:I652,ROW(LOOKUP(CONCATENATE($A19,"innerApproximation","0",$R$1,T$2),'RawData_Hard - results-9'!B2:B652)))</f>
        <v>56.8873</v>
      </c>
      <c r="U19" t="s" s="19">
        <f>INDEX('RawData_Hard - results-9'!H2:H652,ROW(LOOKUP(CONCATENATE($A19,"innerApproximation","0",$T$1,T$2),'RawData_Hard - results-9'!B2:B652)))</f>
        <v>80</v>
      </c>
      <c r="V19" s="25">
        <f>INDEX('RawData_Hard - results-9'!I2:I652,ROW(LOOKUP(CONCATENATE($A19,"innerApproximation","0",$R$1,V$2),'RawData_Hard - results-9'!B2:B652)))</f>
        <v>1800.63</v>
      </c>
      <c r="W19" t="s" s="68">
        <f>INDEX('RawData_Hard - results-9'!H2:H652,ROW(LOOKUP(CONCATENATE($A19,"innerApproximation","0",$V$1,V$2),'RawData_Hard - results-9'!B2:B652)))</f>
        <v>63</v>
      </c>
      <c r="X19" t="s" s="69">
        <f>LOOKUP("NO_NASH_EQ_FOUND",E19:W19)</f>
        <v>80</v>
      </c>
      <c r="Y19" t="s" s="70">
        <f>CONCATENATE(INDEX(D$1:V$1,MATCH(Z19,D19:V19)),INDEX(D$2:V$2,MATCH(Z19,D19:V19)))</f>
        <v>3580</v>
      </c>
      <c r="Z19" s="71">
        <f>MIN(F19:V19,D19)</f>
        <v>22.2605</v>
      </c>
      <c r="AA19" s="72">
        <f>Z19/MAX(F19:V19,D19)</f>
        <v>0.0123619309946522</v>
      </c>
    </row>
    <row r="20" ht="20.05" customHeight="1">
      <c r="A20" t="s" s="16">
        <v>3008</v>
      </c>
      <c r="B20" s="65">
        <f>INDEX('RawData_Hard - results-9'!D2:D652,ROW(LOOKUP(CONCATENATE($A20,D$1,"1--"),'RawData_Hard - results-9'!B2:B652)))</f>
        <v>7</v>
      </c>
      <c r="C20" t="s" s="19">
        <f>INDEX('RawData_Hard - results-9'!E2:E652,ROW(LOOKUP(CONCATENATE($A20,D$1,"1--"),'RawData_Hard - results-9'!B2:B652)))</f>
        <v>2731</v>
      </c>
      <c r="D20" s="66">
        <f>INDEX('RawData_Hard - results-9'!I2:I652,ROW(LOOKUP(CONCATENATE($A20,D$1,"0--"),'RawData_Hard - results-9'!B2:B652)))</f>
        <v>1800.83</v>
      </c>
      <c r="E20" t="s" s="19">
        <f>INDEX('RawData_Hard - results-9'!H2:H652,ROW(LOOKUP(CONCATENATE($A20,D$1,"0--"),'RawData_Hard - results-9'!B2:B652)))</f>
        <v>63</v>
      </c>
      <c r="F20" s="66">
        <f>INDEX('RawData_Hard - results-9'!I2:I652,ROW(LOOKUP(CONCATENATE($A20,"innerApproximation","0",$F$1,F$2),'RawData_Hard - results-9'!B2:B652)))</f>
        <v>1800.76</v>
      </c>
      <c r="G20" t="s" s="67">
        <f>INDEX('RawData_Hard - results-9'!H2:H652,ROW(LOOKUP(CONCATENATE($A20,"innerApproximation","0",$F$1,F$2),'RawData_Hard - results-9'!B2:B652)))</f>
        <v>63</v>
      </c>
      <c r="H20" s="66">
        <f>INDEX('RawData_Hard - results-9'!I2:I652,ROW(LOOKUP(CONCATENATE($A20,"innerApproximation","0",$F$1,H$2),'RawData_Hard - results-9'!B2:B652)))</f>
        <v>1800.76</v>
      </c>
      <c r="I20" t="s" s="67">
        <f>INDEX('RawData_Hard - results-9'!H2:H652,ROW(LOOKUP(CONCATENATE($A20,"innerApproximation","0",$F$1,H$2),'RawData_Hard - results-9'!B2:B652)))</f>
        <v>63</v>
      </c>
      <c r="J20" s="25">
        <f>INDEX('RawData_Hard - results-9'!I2:I652,ROW(LOOKUP(CONCATENATE($A20,"innerApproximation","0",$F$1,J$2),'RawData_Hard - results-9'!B2:B652)))</f>
        <v>1800.8</v>
      </c>
      <c r="K20" t="s" s="19">
        <f>INDEX('RawData_Hard - results-9'!H2:H652,ROW(LOOKUP(CONCATENATE($A20,"innerApproximation","0",$F$1,J$2),'RawData_Hard - results-9'!B2:B652)))</f>
        <v>63</v>
      </c>
      <c r="L20" s="25">
        <f>INDEX('RawData_Hard - results-9'!I2:I652,ROW(LOOKUP(CONCATENATE($A20,"innerApproximation","0",$L$1,L$2),'RawData_Hard - results-9'!B2:B652)))</f>
        <v>1800.46</v>
      </c>
      <c r="M20" t="s" s="19">
        <f>INDEX('RawData_Hard - results-9'!H2:H652,ROW(LOOKUP(CONCATENATE($A20,"innerApproximation","0",$L$1,L$2),'RawData_Hard - results-9'!B2:B652)))</f>
        <v>63</v>
      </c>
      <c r="N20" s="25">
        <f>INDEX('RawData_Hard - results-9'!I2:I652,ROW(LOOKUP(CONCATENATE($A20,"innerApproximation","0",$L$1,N$2),'RawData_Hard - results-9'!B2:B652)))</f>
        <v>8.847189999999999</v>
      </c>
      <c r="O20" t="s" s="19">
        <f>INDEX('RawData_Hard - results-9'!H2:H652,ROW(LOOKUP(CONCATENATE($A20,"innerApproximation","0",$L$1,N$2),'RawData_Hard - results-9'!B2:B652)))</f>
        <v>80</v>
      </c>
      <c r="P20" s="25">
        <f>INDEX('RawData_Hard - results-9'!I2:I652,ROW(LOOKUP(CONCATENATE($A20,"innerApproximation","0",$L$1,P$2),'RawData_Hard - results-9'!B2:B652)))</f>
        <v>1800.8</v>
      </c>
      <c r="Q20" t="s" s="19">
        <f>INDEX('RawData_Hard - results-9'!H2:H652,ROW(LOOKUP(CONCATENATE($A20,"innerApproximation","0",$L$1,P$2),'RawData_Hard - results-9'!B2:B652)))</f>
        <v>63</v>
      </c>
      <c r="R20" s="25">
        <f>INDEX('RawData_Hard - results-9'!I2:I652,ROW(LOOKUP(CONCATENATE($A20,"innerApproximation","0",$R$1,R$2),'RawData_Hard - results-9'!B2:B652)))</f>
        <v>40.1434</v>
      </c>
      <c r="S20" t="s" s="19">
        <f>INDEX('RawData_Hard - results-9'!H2:H652,ROW(LOOKUP(CONCATENATE($A20,"innerApproximation","0",$R$1,R$2),'RawData_Hard - results-9'!B2:B652)))</f>
        <v>2741</v>
      </c>
      <c r="T20" s="25">
        <f>INDEX('RawData_Hard - results-9'!I2:I652,ROW(LOOKUP(CONCATENATE($A20,"innerApproximation","0",$R$1,T$2),'RawData_Hard - results-9'!B2:B652)))</f>
        <v>1800.76</v>
      </c>
      <c r="U20" t="s" s="19">
        <f>INDEX('RawData_Hard - results-9'!H2:H652,ROW(LOOKUP(CONCATENATE($A20,"innerApproximation","0",$T$1,T$2),'RawData_Hard - results-9'!B2:B652)))</f>
        <v>63</v>
      </c>
      <c r="V20" s="25">
        <f>INDEX('RawData_Hard - results-9'!I2:I652,ROW(LOOKUP(CONCATENATE($A20,"innerApproximation","0",$R$1,V$2),'RawData_Hard - results-9'!B2:B652)))</f>
        <v>72.5185</v>
      </c>
      <c r="W20" t="s" s="68">
        <f>INDEX('RawData_Hard - results-9'!H2:H652,ROW(LOOKUP(CONCATENATE($A20,"innerApproximation","0",$V$1,V$2),'RawData_Hard - results-9'!B2:B652)))</f>
        <v>80</v>
      </c>
      <c r="X20" t="s" s="69">
        <f>LOOKUP("NO_NASH_EQ_FOUND",E20:W20)</f>
        <v>80</v>
      </c>
      <c r="Y20" t="s" s="70">
        <f>CONCATENATE(INDEX(D$1:V$1,MATCH(Z20,D20:V20)),INDEX(D$2:V$2,MATCH(Z20,D20:V20)))</f>
        <v>3578</v>
      </c>
      <c r="Z20" s="71">
        <f>MIN(F20:V20,D20)</f>
        <v>8.847189999999999</v>
      </c>
      <c r="AA20" s="72">
        <f>Z20/MAX(F20:V20,D20)</f>
        <v>0.00491284019035667</v>
      </c>
    </row>
    <row r="21" ht="20.05" customHeight="1">
      <c r="A21" t="s" s="16">
        <v>3021</v>
      </c>
      <c r="B21" s="65">
        <f>INDEX('RawData_Hard - results-9'!D2:D652,ROW(LOOKUP(CONCATENATE($A21,D$1,"1--"),'RawData_Hard - results-9'!B2:B652)))</f>
        <v>7</v>
      </c>
      <c r="C21" t="s" s="19">
        <f>INDEX('RawData_Hard - results-9'!E2:E652,ROW(LOOKUP(CONCATENATE($A21,D$1,"1--"),'RawData_Hard - results-9'!B2:B652)))</f>
        <v>2889</v>
      </c>
      <c r="D21" s="66">
        <f>INDEX('RawData_Hard - results-9'!I2:I652,ROW(LOOKUP(CONCATENATE($A21,D$1,"0--"),'RawData_Hard - results-9'!B2:B652)))</f>
        <v>634.302</v>
      </c>
      <c r="E21" t="s" s="19">
        <f>INDEX('RawData_Hard - results-9'!H2:H652,ROW(LOOKUP(CONCATENATE($A21,D$1,"0--"),'RawData_Hard - results-9'!B2:B652)))</f>
        <v>80</v>
      </c>
      <c r="F21" s="66">
        <f>INDEX('RawData_Hard - results-9'!I2:I652,ROW(LOOKUP(CONCATENATE($A21,"innerApproximation","0",$F$1,F$2),'RawData_Hard - results-9'!B2:B652)))</f>
        <v>1800.79</v>
      </c>
      <c r="G21" t="s" s="67">
        <f>INDEX('RawData_Hard - results-9'!H2:H652,ROW(LOOKUP(CONCATENATE($A21,"innerApproximation","0",$F$1,F$2),'RawData_Hard - results-9'!B2:B652)))</f>
        <v>63</v>
      </c>
      <c r="H21" s="66">
        <f>INDEX('RawData_Hard - results-9'!I2:I652,ROW(LOOKUP(CONCATENATE($A21,"innerApproximation","0",$F$1,H$2),'RawData_Hard - results-9'!B2:B652)))</f>
        <v>1800.8</v>
      </c>
      <c r="I21" t="s" s="67">
        <f>INDEX('RawData_Hard - results-9'!H2:H652,ROW(LOOKUP(CONCATENATE($A21,"innerApproximation","0",$F$1,H$2),'RawData_Hard - results-9'!B2:B652)))</f>
        <v>63</v>
      </c>
      <c r="J21" s="25">
        <f>INDEX('RawData_Hard - results-9'!I2:I652,ROW(LOOKUP(CONCATENATE($A21,"innerApproximation","0",$F$1,J$2),'RawData_Hard - results-9'!B2:B652)))</f>
        <v>1800.89</v>
      </c>
      <c r="K21" t="s" s="19">
        <f>INDEX('RawData_Hard - results-9'!H2:H652,ROW(LOOKUP(CONCATENATE($A21,"innerApproximation","0",$F$1,J$2),'RawData_Hard - results-9'!B2:B652)))</f>
        <v>63</v>
      </c>
      <c r="L21" s="25">
        <f>INDEX('RawData_Hard - results-9'!I2:I652,ROW(LOOKUP(CONCATENATE($A21,"innerApproximation","0",$L$1,L$2),'RawData_Hard - results-9'!B2:B652)))</f>
        <v>1.81931</v>
      </c>
      <c r="M21" t="s" s="19">
        <f>INDEX('RawData_Hard - results-9'!H2:H652,ROW(LOOKUP(CONCATENATE($A21,"innerApproximation","0",$L$1,L$2),'RawData_Hard - results-9'!B2:B652)))</f>
        <v>80</v>
      </c>
      <c r="N21" s="25">
        <f>INDEX('RawData_Hard - results-9'!I2:I652,ROW(LOOKUP(CONCATENATE($A21,"innerApproximation","0",$L$1,N$2),'RawData_Hard - results-9'!B2:B652)))</f>
        <v>1800.7</v>
      </c>
      <c r="O21" t="s" s="19">
        <f>INDEX('RawData_Hard - results-9'!H2:H652,ROW(LOOKUP(CONCATENATE($A21,"innerApproximation","0",$L$1,N$2),'RawData_Hard - results-9'!B2:B652)))</f>
        <v>63</v>
      </c>
      <c r="P21" s="25">
        <f>INDEX('RawData_Hard - results-9'!I2:I652,ROW(LOOKUP(CONCATENATE($A21,"innerApproximation","0",$L$1,P$2),'RawData_Hard - results-9'!B2:B652)))</f>
        <v>1800.89</v>
      </c>
      <c r="Q21" t="s" s="19">
        <f>INDEX('RawData_Hard - results-9'!H2:H652,ROW(LOOKUP(CONCATENATE($A21,"innerApproximation","0",$L$1,P$2),'RawData_Hard - results-9'!B2:B652)))</f>
        <v>63</v>
      </c>
      <c r="R21" s="25">
        <f>INDEX('RawData_Hard - results-9'!I2:I652,ROW(LOOKUP(CONCATENATE($A21,"innerApproximation","0",$R$1,R$2),'RawData_Hard - results-9'!B2:B652)))</f>
        <v>21.922</v>
      </c>
      <c r="S21" t="s" s="19">
        <f>INDEX('RawData_Hard - results-9'!H2:H652,ROW(LOOKUP(CONCATENATE($A21,"innerApproximation","0",$R$1,R$2),'RawData_Hard - results-9'!B2:B652)))</f>
        <v>80</v>
      </c>
      <c r="T21" s="25">
        <f>INDEX('RawData_Hard - results-9'!I2:I652,ROW(LOOKUP(CONCATENATE($A21,"innerApproximation","0",$R$1,T$2),'RawData_Hard - results-9'!B2:B652)))</f>
        <v>47.9743</v>
      </c>
      <c r="U21" t="s" s="19">
        <f>INDEX('RawData_Hard - results-9'!H2:H652,ROW(LOOKUP(CONCATENATE($A21,"innerApproximation","0",$T$1,T$2),'RawData_Hard - results-9'!B2:B652)))</f>
        <v>80</v>
      </c>
      <c r="V21" s="25">
        <f>INDEX('RawData_Hard - results-9'!I2:I652,ROW(LOOKUP(CONCATENATE($A21,"innerApproximation","0",$R$1,V$2),'RawData_Hard - results-9'!B2:B652)))</f>
        <v>1800.88</v>
      </c>
      <c r="W21" t="s" s="68">
        <f>INDEX('RawData_Hard - results-9'!H2:H652,ROW(LOOKUP(CONCATENATE($A21,"innerApproximation","0",$V$1,V$2),'RawData_Hard - results-9'!B2:B652)))</f>
        <v>63</v>
      </c>
      <c r="X21" t="s" s="69">
        <f>LOOKUP("NO_NASH_EQ_FOUND",E21:W21)</f>
        <v>80</v>
      </c>
      <c r="Y21" t="s" s="70">
        <f>CONCATENATE(INDEX(D$1:V$1,MATCH(Z21,D21:V21)),INDEX(D$2:V$2,MATCH(Z21,D21:V21)))</f>
        <v>3577</v>
      </c>
      <c r="Z21" s="71">
        <f>MIN(F21:V21,D21)</f>
        <v>1.81931</v>
      </c>
      <c r="AA21" s="72">
        <f>Z21/MAX(F21:V21,D21)</f>
        <v>0.00101022827601908</v>
      </c>
    </row>
    <row r="22" ht="20.05" customHeight="1">
      <c r="A22" t="s" s="16">
        <v>3036</v>
      </c>
      <c r="B22" s="65">
        <f>INDEX('RawData_Hard - results-9'!D2:D652,ROW(LOOKUP(CONCATENATE($A22,D$1,"1--"),'RawData_Hard - results-9'!B2:B652)))</f>
        <v>7</v>
      </c>
      <c r="C22" t="s" s="19">
        <f>INDEX('RawData_Hard - results-9'!E2:E652,ROW(LOOKUP(CONCATENATE($A22,D$1,"1--"),'RawData_Hard - results-9'!B2:B652)))</f>
        <v>2871</v>
      </c>
      <c r="D22" s="66">
        <f>INDEX('RawData_Hard - results-9'!I2:I652,ROW(LOOKUP(CONCATENATE($A22,D$1,"0--"),'RawData_Hard - results-9'!B2:B652)))</f>
        <v>1800.71</v>
      </c>
      <c r="E22" t="s" s="19">
        <f>INDEX('RawData_Hard - results-9'!H2:H652,ROW(LOOKUP(CONCATENATE($A22,D$1,"0--"),'RawData_Hard - results-9'!B2:B652)))</f>
        <v>63</v>
      </c>
      <c r="F22" s="66">
        <f>INDEX('RawData_Hard - results-9'!I2:I652,ROW(LOOKUP(CONCATENATE($A22,"innerApproximation","0",$F$1,F$2),'RawData_Hard - results-9'!B2:B652)))</f>
        <v>163.132</v>
      </c>
      <c r="G22" t="s" s="67">
        <f>INDEX('RawData_Hard - results-9'!H2:H652,ROW(LOOKUP(CONCATENATE($A22,"innerApproximation","0",$F$1,F$2),'RawData_Hard - results-9'!B2:B652)))</f>
        <v>80</v>
      </c>
      <c r="H22" s="66">
        <f>INDEX('RawData_Hard - results-9'!I2:I652,ROW(LOOKUP(CONCATENATE($A22,"innerApproximation","0",$F$1,H$2),'RawData_Hard - results-9'!B2:B652)))</f>
        <v>162.766</v>
      </c>
      <c r="I22" t="s" s="67">
        <f>INDEX('RawData_Hard - results-9'!H2:H652,ROW(LOOKUP(CONCATENATE($A22,"innerApproximation","0",$F$1,H$2),'RawData_Hard - results-9'!B2:B652)))</f>
        <v>80</v>
      </c>
      <c r="J22" s="25">
        <f>INDEX('RawData_Hard - results-9'!I2:I652,ROW(LOOKUP(CONCATENATE($A22,"innerApproximation","0",$F$1,J$2),'RawData_Hard - results-9'!B2:B652)))</f>
        <v>1800.69</v>
      </c>
      <c r="K22" t="s" s="19">
        <f>INDEX('RawData_Hard - results-9'!H2:H652,ROW(LOOKUP(CONCATENATE($A22,"innerApproximation","0",$F$1,J$2),'RawData_Hard - results-9'!B2:B652)))</f>
        <v>63</v>
      </c>
      <c r="L22" s="25">
        <f>INDEX('RawData_Hard - results-9'!I2:I652,ROW(LOOKUP(CONCATENATE($A22,"innerApproximation","0",$L$1,L$2),'RawData_Hard - results-9'!B2:B652)))</f>
        <v>14.1252</v>
      </c>
      <c r="M22" t="s" s="19">
        <f>INDEX('RawData_Hard - results-9'!H2:H652,ROW(LOOKUP(CONCATENATE($A22,"innerApproximation","0",$L$1,L$2),'RawData_Hard - results-9'!B2:B652)))</f>
        <v>80</v>
      </c>
      <c r="N22" s="25">
        <f>INDEX('RawData_Hard - results-9'!I2:I652,ROW(LOOKUP(CONCATENATE($A22,"innerApproximation","0",$L$1,N$2),'RawData_Hard - results-9'!B2:B652)))</f>
        <v>51.8414</v>
      </c>
      <c r="O22" t="s" s="19">
        <f>INDEX('RawData_Hard - results-9'!H2:H652,ROW(LOOKUP(CONCATENATE($A22,"innerApproximation","0",$L$1,N$2),'RawData_Hard - results-9'!B2:B652)))</f>
        <v>80</v>
      </c>
      <c r="P22" s="25">
        <f>INDEX('RawData_Hard - results-9'!I2:I652,ROW(LOOKUP(CONCATENATE($A22,"innerApproximation","0",$L$1,P$2),'RawData_Hard - results-9'!B2:B652)))</f>
        <v>1800.69</v>
      </c>
      <c r="Q22" t="s" s="19">
        <f>INDEX('RawData_Hard - results-9'!H2:H652,ROW(LOOKUP(CONCATENATE($A22,"innerApproximation","0",$L$1,P$2),'RawData_Hard - results-9'!B2:B652)))</f>
        <v>63</v>
      </c>
      <c r="R22" s="25">
        <f>INDEX('RawData_Hard - results-9'!I2:I652,ROW(LOOKUP(CONCATENATE($A22,"innerApproximation","0",$R$1,R$2),'RawData_Hard - results-9'!B2:B652)))</f>
        <v>4.81757</v>
      </c>
      <c r="S22" t="s" s="19">
        <f>INDEX('RawData_Hard - results-9'!H2:H652,ROW(LOOKUP(CONCATENATE($A22,"innerApproximation","0",$R$1,R$2),'RawData_Hard - results-9'!B2:B652)))</f>
        <v>80</v>
      </c>
      <c r="T22" s="25">
        <f>INDEX('RawData_Hard - results-9'!I2:I652,ROW(LOOKUP(CONCATENATE($A22,"innerApproximation","0",$R$1,T$2),'RawData_Hard - results-9'!B2:B652)))</f>
        <v>49.2268</v>
      </c>
      <c r="U22" t="s" s="19">
        <f>INDEX('RawData_Hard - results-9'!H2:H652,ROW(LOOKUP(CONCATENATE($A22,"innerApproximation","0",$T$1,T$2),'RawData_Hard - results-9'!B2:B652)))</f>
        <v>80</v>
      </c>
      <c r="V22" s="25">
        <f>INDEX('RawData_Hard - results-9'!I2:I652,ROW(LOOKUP(CONCATENATE($A22,"innerApproximation","0",$R$1,V$2),'RawData_Hard - results-9'!B2:B652)))</f>
        <v>1800.69</v>
      </c>
      <c r="W22" t="s" s="68">
        <f>INDEX('RawData_Hard - results-9'!H2:H652,ROW(LOOKUP(CONCATENATE($A22,"innerApproximation","0",$V$1,V$2),'RawData_Hard - results-9'!B2:B652)))</f>
        <v>63</v>
      </c>
      <c r="X22" t="s" s="69">
        <f>LOOKUP("NO_NASH_EQ_FOUND",E22:W22)</f>
        <v>80</v>
      </c>
      <c r="Y22" t="s" s="70">
        <f>CONCATENATE(INDEX(D$1:V$1,MATCH(Z22,D22:V22)),INDEX(D$2:V$2,MATCH(Z22,D22:V22)))</f>
        <v>3576</v>
      </c>
      <c r="Z22" s="71">
        <f>MIN(F22:V22,D22)</f>
        <v>4.81757</v>
      </c>
      <c r="AA22" s="72">
        <f>Z22/MAX(F22:V22,D22)</f>
        <v>0.0026753724919615</v>
      </c>
    </row>
    <row r="23" ht="20.05" customHeight="1">
      <c r="A23" t="s" s="16">
        <v>3050</v>
      </c>
      <c r="B23" s="65">
        <f>INDEX('RawData_Hard - results-9'!D2:D652,ROW(LOOKUP(CONCATENATE($A23,D$1,"1--"),'RawData_Hard - results-9'!B2:B652)))</f>
        <v>7</v>
      </c>
      <c r="C23" t="s" s="19">
        <f>INDEX('RawData_Hard - results-9'!E2:E652,ROW(LOOKUP(CONCATENATE($A23,D$1,"1--"),'RawData_Hard - results-9'!B2:B652)))</f>
        <v>2853</v>
      </c>
      <c r="D23" s="66">
        <f>INDEX('RawData_Hard - results-9'!I2:I652,ROW(LOOKUP(CONCATENATE($A23,D$1,"0--"),'RawData_Hard - results-9'!B2:B652)))</f>
        <v>10.7972</v>
      </c>
      <c r="E23" t="s" s="19">
        <f>INDEX('RawData_Hard - results-9'!H2:H652,ROW(LOOKUP(CONCATENATE($A23,D$1,"0--"),'RawData_Hard - results-9'!B2:B652)))</f>
        <v>80</v>
      </c>
      <c r="F23" s="66">
        <f>INDEX('RawData_Hard - results-9'!I2:I652,ROW(LOOKUP(CONCATENATE($A23,"innerApproximation","0",$F$1,F$2),'RawData_Hard - results-9'!B2:B652)))</f>
        <v>2.09763</v>
      </c>
      <c r="G23" t="s" s="67">
        <f>INDEX('RawData_Hard - results-9'!H2:H652,ROW(LOOKUP(CONCATENATE($A23,"innerApproximation","0",$F$1,F$2),'RawData_Hard - results-9'!B2:B652)))</f>
        <v>80</v>
      </c>
      <c r="H23" s="66">
        <f>INDEX('RawData_Hard - results-9'!I2:I652,ROW(LOOKUP(CONCATENATE($A23,"innerApproximation","0",$F$1,H$2),'RawData_Hard - results-9'!B2:B652)))</f>
        <v>1.12257</v>
      </c>
      <c r="I23" t="s" s="67">
        <f>INDEX('RawData_Hard - results-9'!H2:H652,ROW(LOOKUP(CONCATENATE($A23,"innerApproximation","0",$F$1,H$2),'RawData_Hard - results-9'!B2:B652)))</f>
        <v>80</v>
      </c>
      <c r="J23" s="25">
        <f>INDEX('RawData_Hard - results-9'!I2:I652,ROW(LOOKUP(CONCATENATE($A23,"innerApproximation","0",$F$1,J$2),'RawData_Hard - results-9'!B2:B652)))</f>
        <v>16.4953</v>
      </c>
      <c r="K23" t="s" s="19">
        <f>INDEX('RawData_Hard - results-9'!H2:H652,ROW(LOOKUP(CONCATENATE($A23,"innerApproximation","0",$F$1,J$2),'RawData_Hard - results-9'!B2:B652)))</f>
        <v>80</v>
      </c>
      <c r="L23" s="25">
        <f>INDEX('RawData_Hard - results-9'!I2:I652,ROW(LOOKUP(CONCATENATE($A23,"innerApproximation","0",$L$1,L$2),'RawData_Hard - results-9'!B2:B652)))</f>
        <v>0.701346</v>
      </c>
      <c r="M23" t="s" s="19">
        <f>INDEX('RawData_Hard - results-9'!H2:H652,ROW(LOOKUP(CONCATENATE($A23,"innerApproximation","0",$L$1,L$2),'RawData_Hard - results-9'!B2:B652)))</f>
        <v>80</v>
      </c>
      <c r="N23" s="25">
        <f>INDEX('RawData_Hard - results-9'!I2:I652,ROW(LOOKUP(CONCATENATE($A23,"innerApproximation","0",$L$1,N$2),'RawData_Hard - results-9'!B2:B652)))</f>
        <v>20.2037</v>
      </c>
      <c r="O23" t="s" s="19">
        <f>INDEX('RawData_Hard - results-9'!H2:H652,ROW(LOOKUP(CONCATENATE($A23,"innerApproximation","0",$L$1,N$2),'RawData_Hard - results-9'!B2:B652)))</f>
        <v>80</v>
      </c>
      <c r="P23" s="25">
        <f>INDEX('RawData_Hard - results-9'!I2:I652,ROW(LOOKUP(CONCATENATE($A23,"innerApproximation","0",$L$1,P$2),'RawData_Hard - results-9'!B2:B652)))</f>
        <v>4.11212</v>
      </c>
      <c r="Q23" t="s" s="19">
        <f>INDEX('RawData_Hard - results-9'!H2:H652,ROW(LOOKUP(CONCATENATE($A23,"innerApproximation","0",$L$1,P$2),'RawData_Hard - results-9'!B2:B652)))</f>
        <v>80</v>
      </c>
      <c r="R23" s="25">
        <f>INDEX('RawData_Hard - results-9'!I2:I652,ROW(LOOKUP(CONCATENATE($A23,"innerApproximation","0",$R$1,R$2),'RawData_Hard - results-9'!B2:B652)))</f>
        <v>1.31975</v>
      </c>
      <c r="S23" t="s" s="19">
        <f>INDEX('RawData_Hard - results-9'!H2:H652,ROW(LOOKUP(CONCATENATE($A23,"innerApproximation","0",$R$1,R$2),'RawData_Hard - results-9'!B2:B652)))</f>
        <v>80</v>
      </c>
      <c r="T23" s="25">
        <f>INDEX('RawData_Hard - results-9'!I2:I652,ROW(LOOKUP(CONCATENATE($A23,"innerApproximation","0",$R$1,T$2),'RawData_Hard - results-9'!B2:B652)))</f>
        <v>3.96067</v>
      </c>
      <c r="U23" t="s" s="19">
        <f>INDEX('RawData_Hard - results-9'!H2:H652,ROW(LOOKUP(CONCATENATE($A23,"innerApproximation","0",$T$1,T$2),'RawData_Hard - results-9'!B2:B652)))</f>
        <v>80</v>
      </c>
      <c r="V23" s="25">
        <f>INDEX('RawData_Hard - results-9'!I2:I652,ROW(LOOKUP(CONCATENATE($A23,"innerApproximation","0",$R$1,V$2),'RawData_Hard - results-9'!B2:B652)))</f>
        <v>29.0729</v>
      </c>
      <c r="W23" t="s" s="68">
        <f>INDEX('RawData_Hard - results-9'!H2:H652,ROW(LOOKUP(CONCATENATE($A23,"innerApproximation","0",$V$1,V$2),'RawData_Hard - results-9'!B2:B652)))</f>
        <v>80</v>
      </c>
      <c r="X23" t="s" s="69">
        <f>LOOKUP("NO_NASH_EQ_FOUND",E23:W23)</f>
        <v>80</v>
      </c>
      <c r="Y23" t="s" s="70">
        <f>CONCATENATE(INDEX(D$1:V$1,MATCH(Z23,D23:V23)),INDEX(D$2:V$2,MATCH(Z23,D23:V23)))</f>
        <v>3577</v>
      </c>
      <c r="Z23" s="71">
        <f>MIN(F23:V23,D23)</f>
        <v>0.701346</v>
      </c>
      <c r="AA23" s="72">
        <f>Z23/MAX(F23:V23,D23)</f>
        <v>0.0241237028297831</v>
      </c>
    </row>
    <row r="24" ht="20.05" customHeight="1">
      <c r="A24" t="s" s="16">
        <v>3064</v>
      </c>
      <c r="B24" s="65">
        <f>INDEX('RawData_Hard - results-9'!D2:D652,ROW(LOOKUP(CONCATENATE($A24,D$1,"1--"),'RawData_Hard - results-9'!B2:B652)))</f>
        <v>7</v>
      </c>
      <c r="C24" t="s" s="19">
        <f>INDEX('RawData_Hard - results-9'!E2:E652,ROW(LOOKUP(CONCATENATE($A24,D$1,"1--"),'RawData_Hard - results-9'!B2:B652)))</f>
        <v>2832</v>
      </c>
      <c r="D24" s="66">
        <f>INDEX('RawData_Hard - results-9'!I2:I652,ROW(LOOKUP(CONCATENATE($A24,D$1,"0--"),'RawData_Hard - results-9'!B2:B652)))</f>
        <v>1801.28</v>
      </c>
      <c r="E24" t="s" s="19">
        <f>INDEX('RawData_Hard - results-9'!H2:H652,ROW(LOOKUP(CONCATENATE($A24,D$1,"0--"),'RawData_Hard - results-9'!B2:B652)))</f>
        <v>63</v>
      </c>
      <c r="F24" s="66">
        <f>INDEX('RawData_Hard - results-9'!I2:I652,ROW(LOOKUP(CONCATENATE($A24,"innerApproximation","0",$F$1,F$2),'RawData_Hard - results-9'!B2:B652)))</f>
        <v>1801.14</v>
      </c>
      <c r="G24" t="s" s="67">
        <f>INDEX('RawData_Hard - results-9'!H2:H652,ROW(LOOKUP(CONCATENATE($A24,"innerApproximation","0",$F$1,F$2),'RawData_Hard - results-9'!B2:B652)))</f>
        <v>63</v>
      </c>
      <c r="H24" s="66">
        <f>INDEX('RawData_Hard - results-9'!I2:I652,ROW(LOOKUP(CONCATENATE($A24,"innerApproximation","0",$F$1,H$2),'RawData_Hard - results-9'!B2:B652)))</f>
        <v>1801.14</v>
      </c>
      <c r="I24" t="s" s="67">
        <f>INDEX('RawData_Hard - results-9'!H2:H652,ROW(LOOKUP(CONCATENATE($A24,"innerApproximation","0",$F$1,H$2),'RawData_Hard - results-9'!B2:B652)))</f>
        <v>63</v>
      </c>
      <c r="J24" s="25">
        <f>INDEX('RawData_Hard - results-9'!I2:I652,ROW(LOOKUP(CONCATENATE($A24,"innerApproximation","0",$F$1,J$2),'RawData_Hard - results-9'!B2:B652)))</f>
        <v>1801.16</v>
      </c>
      <c r="K24" t="s" s="19">
        <f>INDEX('RawData_Hard - results-9'!H2:H652,ROW(LOOKUP(CONCATENATE($A24,"innerApproximation","0",$F$1,J$2),'RawData_Hard - results-9'!B2:B652)))</f>
        <v>63</v>
      </c>
      <c r="L24" s="25">
        <f>INDEX('RawData_Hard - results-9'!I2:I652,ROW(LOOKUP(CONCATENATE($A24,"innerApproximation","0",$L$1,L$2),'RawData_Hard - results-9'!B2:B652)))</f>
        <v>232.559</v>
      </c>
      <c r="M24" t="s" s="19">
        <f>INDEX('RawData_Hard - results-9'!H2:H652,ROW(LOOKUP(CONCATENATE($A24,"innerApproximation","0",$L$1,L$2),'RawData_Hard - results-9'!B2:B652)))</f>
        <v>80</v>
      </c>
      <c r="N24" s="25">
        <f>INDEX('RawData_Hard - results-9'!I2:I652,ROW(LOOKUP(CONCATENATE($A24,"innerApproximation","0",$L$1,N$2),'RawData_Hard - results-9'!B2:B652)))</f>
        <v>1801.06</v>
      </c>
      <c r="O24" t="s" s="19">
        <f>INDEX('RawData_Hard - results-9'!H2:H652,ROW(LOOKUP(CONCATENATE($A24,"innerApproximation","0",$L$1,N$2),'RawData_Hard - results-9'!B2:B652)))</f>
        <v>63</v>
      </c>
      <c r="P24" s="25">
        <f>INDEX('RawData_Hard - results-9'!I2:I652,ROW(LOOKUP(CONCATENATE($A24,"innerApproximation","0",$L$1,P$2),'RawData_Hard - results-9'!B2:B652)))</f>
        <v>1801.08</v>
      </c>
      <c r="Q24" t="s" s="19">
        <f>INDEX('RawData_Hard - results-9'!H2:H652,ROW(LOOKUP(CONCATENATE($A24,"innerApproximation","0",$L$1,P$2),'RawData_Hard - results-9'!B2:B652)))</f>
        <v>63</v>
      </c>
      <c r="R24" s="25">
        <f>INDEX('RawData_Hard - results-9'!I2:I652,ROW(LOOKUP(CONCATENATE($A24,"innerApproximation","0",$R$1,R$2),'RawData_Hard - results-9'!B2:B652)))</f>
        <v>1801.12</v>
      </c>
      <c r="S24" t="s" s="19">
        <f>INDEX('RawData_Hard - results-9'!H2:H652,ROW(LOOKUP(CONCATENATE($A24,"innerApproximation","0",$R$1,R$2),'RawData_Hard - results-9'!B2:B652)))</f>
        <v>63</v>
      </c>
      <c r="T24" s="25">
        <f>INDEX('RawData_Hard - results-9'!I2:I652,ROW(LOOKUP(CONCATENATE($A24,"innerApproximation","0",$R$1,T$2),'RawData_Hard - results-9'!B2:B652)))</f>
        <v>1800.99</v>
      </c>
      <c r="U24" t="s" s="19">
        <f>INDEX('RawData_Hard - results-9'!H2:H652,ROW(LOOKUP(CONCATENATE($A24,"innerApproximation","0",$T$1,T$2),'RawData_Hard - results-9'!B2:B652)))</f>
        <v>63</v>
      </c>
      <c r="V24" s="25">
        <f>INDEX('RawData_Hard - results-9'!I2:I652,ROW(LOOKUP(CONCATENATE($A24,"innerApproximation","0",$R$1,V$2),'RawData_Hard - results-9'!B2:B652)))</f>
        <v>1801.1</v>
      </c>
      <c r="W24" t="s" s="68">
        <f>INDEX('RawData_Hard - results-9'!H2:H652,ROW(LOOKUP(CONCATENATE($A24,"innerApproximation","0",$V$1,V$2),'RawData_Hard - results-9'!B2:B652)))</f>
        <v>63</v>
      </c>
      <c r="X24" t="s" s="69">
        <f>LOOKUP("NO_NASH_EQ_FOUND",E24:W24)</f>
        <v>80</v>
      </c>
      <c r="Y24" t="s" s="70">
        <f>CONCATENATE(INDEX(D$1:V$1,MATCH(Z24,D24:V24)),INDEX(D$2:V$2,MATCH(Z24,D24:V24)))</f>
        <v>3577</v>
      </c>
      <c r="Z24" s="71">
        <f>MIN(F24:V24,D24)</f>
        <v>232.559</v>
      </c>
      <c r="AA24" s="72">
        <f>Z24/MAX(F24:V24,D24)</f>
        <v>0.129107634570972</v>
      </c>
    </row>
    <row r="25" ht="20.05" customHeight="1">
      <c r="A25" t="s" s="16">
        <v>3078</v>
      </c>
      <c r="B25" s="65">
        <f>INDEX('RawData_Hard - results-9'!D2:D652,ROW(LOOKUP(CONCATENATE($A25,D$1,"1--"),'RawData_Hard - results-9'!B2:B652)))</f>
        <v>7</v>
      </c>
      <c r="C25" t="s" s="19">
        <f>INDEX('RawData_Hard - results-9'!E2:E652,ROW(LOOKUP(CONCATENATE($A25,D$1,"1--"),'RawData_Hard - results-9'!B2:B652)))</f>
        <v>2812</v>
      </c>
      <c r="D25" s="66">
        <f>INDEX('RawData_Hard - results-9'!I2:I652,ROW(LOOKUP(CONCATENATE($A25,D$1,"0--"),'RawData_Hard - results-9'!B2:B652)))</f>
        <v>1800.7</v>
      </c>
      <c r="E25" t="s" s="19">
        <f>INDEX('RawData_Hard - results-9'!H2:H652,ROW(LOOKUP(CONCATENATE($A25,D$1,"0--"),'RawData_Hard - results-9'!B2:B652)))</f>
        <v>63</v>
      </c>
      <c r="F25" s="66">
        <f>INDEX('RawData_Hard - results-9'!I2:I652,ROW(LOOKUP(CONCATENATE($A25,"innerApproximation","0",$F$1,F$2),'RawData_Hard - results-9'!B2:B652)))</f>
        <v>251.406</v>
      </c>
      <c r="G25" t="s" s="67">
        <f>INDEX('RawData_Hard - results-9'!H2:H652,ROW(LOOKUP(CONCATENATE($A25,"innerApproximation","0",$F$1,F$2),'RawData_Hard - results-9'!B2:B652)))</f>
        <v>80</v>
      </c>
      <c r="H25" s="66">
        <f>INDEX('RawData_Hard - results-9'!I2:I652,ROW(LOOKUP(CONCATENATE($A25,"innerApproximation","0",$F$1,H$2),'RawData_Hard - results-9'!B2:B652)))</f>
        <v>250.92</v>
      </c>
      <c r="I25" t="s" s="67">
        <f>INDEX('RawData_Hard - results-9'!H2:H652,ROW(LOOKUP(CONCATENATE($A25,"innerApproximation","0",$F$1,H$2),'RawData_Hard - results-9'!B2:B652)))</f>
        <v>80</v>
      </c>
      <c r="J25" s="25">
        <f>INDEX('RawData_Hard - results-9'!I2:I652,ROW(LOOKUP(CONCATENATE($A25,"innerApproximation","0",$F$1,J$2),'RawData_Hard - results-9'!B2:B652)))</f>
        <v>64.2439</v>
      </c>
      <c r="K25" t="s" s="19">
        <f>INDEX('RawData_Hard - results-9'!H2:H652,ROW(LOOKUP(CONCATENATE($A25,"innerApproximation","0",$F$1,J$2),'RawData_Hard - results-9'!B2:B652)))</f>
        <v>80</v>
      </c>
      <c r="L25" s="25">
        <f>INDEX('RawData_Hard - results-9'!I2:I652,ROW(LOOKUP(CONCATENATE($A25,"innerApproximation","0",$L$1,L$2),'RawData_Hard - results-9'!B2:B652)))</f>
        <v>687.38</v>
      </c>
      <c r="M25" t="s" s="19">
        <f>INDEX('RawData_Hard - results-9'!H2:H652,ROW(LOOKUP(CONCATENATE($A25,"innerApproximation","0",$L$1,L$2),'RawData_Hard - results-9'!B2:B652)))</f>
        <v>80</v>
      </c>
      <c r="N25" s="25">
        <f>INDEX('RawData_Hard - results-9'!I2:I652,ROW(LOOKUP(CONCATENATE($A25,"innerApproximation","0",$L$1,N$2),'RawData_Hard - results-9'!B2:B652)))</f>
        <v>1800.55</v>
      </c>
      <c r="O25" t="s" s="19">
        <f>INDEX('RawData_Hard - results-9'!H2:H652,ROW(LOOKUP(CONCATENATE($A25,"innerApproximation","0",$L$1,N$2),'RawData_Hard - results-9'!B2:B652)))</f>
        <v>63</v>
      </c>
      <c r="P25" s="25">
        <f>INDEX('RawData_Hard - results-9'!I2:I652,ROW(LOOKUP(CONCATENATE($A25,"innerApproximation","0",$L$1,P$2),'RawData_Hard - results-9'!B2:B652)))</f>
        <v>22.5167</v>
      </c>
      <c r="Q25" t="s" s="19">
        <f>INDEX('RawData_Hard - results-9'!H2:H652,ROW(LOOKUP(CONCATENATE($A25,"innerApproximation","0",$L$1,P$2),'RawData_Hard - results-9'!B2:B652)))</f>
        <v>80</v>
      </c>
      <c r="R25" s="25">
        <f>INDEX('RawData_Hard - results-9'!I2:I652,ROW(LOOKUP(CONCATENATE($A25,"innerApproximation","0",$R$1,R$2),'RawData_Hard - results-9'!B2:B652)))</f>
        <v>1800.54</v>
      </c>
      <c r="S25" t="s" s="19">
        <f>INDEX('RawData_Hard - results-9'!H2:H652,ROW(LOOKUP(CONCATENATE($A25,"innerApproximation","0",$R$1,R$2),'RawData_Hard - results-9'!B2:B652)))</f>
        <v>63</v>
      </c>
      <c r="T25" s="25">
        <f>INDEX('RawData_Hard - results-9'!I2:I652,ROW(LOOKUP(CONCATENATE($A25,"innerApproximation","0",$R$1,T$2),'RawData_Hard - results-9'!B2:B652)))</f>
        <v>26.5491</v>
      </c>
      <c r="U25" t="s" s="19">
        <f>INDEX('RawData_Hard - results-9'!H2:H652,ROW(LOOKUP(CONCATENATE($A25,"innerApproximation","0",$T$1,T$2),'RawData_Hard - results-9'!B2:B652)))</f>
        <v>80</v>
      </c>
      <c r="V25" s="25">
        <f>INDEX('RawData_Hard - results-9'!I2:I652,ROW(LOOKUP(CONCATENATE($A25,"innerApproximation","0",$R$1,V$2),'RawData_Hard - results-9'!B2:B652)))</f>
        <v>2.10815</v>
      </c>
      <c r="W25" t="s" s="68">
        <f>INDEX('RawData_Hard - results-9'!H2:H652,ROW(LOOKUP(CONCATENATE($A25,"innerApproximation","0",$V$1,V$2),'RawData_Hard - results-9'!B2:B652)))</f>
        <v>80</v>
      </c>
      <c r="X25" t="s" s="69">
        <f>LOOKUP("NO_NASH_EQ_FOUND",E25:W25)</f>
        <v>80</v>
      </c>
      <c r="Y25" t="s" s="70">
        <f>CONCATENATE(INDEX(D$1:V$1,MATCH(Z25,D25:V25)),INDEX(D$2:V$2,MATCH(Z25,D25:V25)))</f>
        <v>3579</v>
      </c>
      <c r="Z25" s="71">
        <f>MIN(F25:V25,D25)</f>
        <v>2.10815</v>
      </c>
      <c r="AA25" s="72">
        <f>Z25/MAX(F25:V25,D25)</f>
        <v>0.0011707391569945</v>
      </c>
    </row>
    <row r="26" ht="20.05" customHeight="1">
      <c r="A26" t="s" s="16">
        <v>3266</v>
      </c>
      <c r="B26" s="65">
        <f>INDEX('RawData_Hard - results-9'!D2:D652,ROW(LOOKUP(CONCATENATE($A26,D$1,"1--"),'RawData_Hard - results-9'!B2:B652)))</f>
        <v>7</v>
      </c>
      <c r="C26" t="s" s="19">
        <f>INDEX('RawData_Hard - results-9'!E2:E652,ROW(LOOKUP(CONCATENATE($A26,D$1,"1--"),'RawData_Hard - results-9'!B2:B652)))</f>
        <v>3252</v>
      </c>
      <c r="D26" s="66">
        <f>INDEX('RawData_Hard - results-9'!I2:I652,ROW(LOOKUP(CONCATENATE($A26,D$1,"0--"),'RawData_Hard - results-9'!B2:B652)))</f>
        <v>572.694</v>
      </c>
      <c r="E26" t="s" s="19">
        <f>INDEX('RawData_Hard - results-9'!H2:H652,ROW(LOOKUP(CONCATENATE($A26,D$1,"0--"),'RawData_Hard - results-9'!B2:B652)))</f>
        <v>80</v>
      </c>
      <c r="F26" s="66">
        <f>INDEX('RawData_Hard - results-9'!I2:I652,ROW(LOOKUP(CONCATENATE($A26,"innerApproximation","0",$F$1,F$2),'RawData_Hard - results-9'!B2:B652)))</f>
        <v>0.505429</v>
      </c>
      <c r="G26" t="s" s="67">
        <f>INDEX('RawData_Hard - results-9'!H2:H652,ROW(LOOKUP(CONCATENATE($A26,"innerApproximation","0",$F$1,F$2),'RawData_Hard - results-9'!B2:B652)))</f>
        <v>80</v>
      </c>
      <c r="H26" s="66">
        <f>INDEX('RawData_Hard - results-9'!I2:I652,ROW(LOOKUP(CONCATENATE($A26,"innerApproximation","0",$F$1,H$2),'RawData_Hard - results-9'!B2:B652)))</f>
        <v>0.501084</v>
      </c>
      <c r="I26" t="s" s="67">
        <f>INDEX('RawData_Hard - results-9'!H2:H652,ROW(LOOKUP(CONCATENATE($A26,"innerApproximation","0",$F$1,H$2),'RawData_Hard - results-9'!B2:B652)))</f>
        <v>80</v>
      </c>
      <c r="J26" s="25">
        <f>INDEX('RawData_Hard - results-9'!I2:I652,ROW(LOOKUP(CONCATENATE($A26,"innerApproximation","0",$F$1,J$2),'RawData_Hard - results-9'!B2:B652)))</f>
        <v>0.500459</v>
      </c>
      <c r="K26" t="s" s="19">
        <f>INDEX('RawData_Hard - results-9'!H2:H652,ROW(LOOKUP(CONCATENATE($A26,"innerApproximation","0",$F$1,J$2),'RawData_Hard - results-9'!B2:B652)))</f>
        <v>80</v>
      </c>
      <c r="L26" s="25">
        <f>INDEX('RawData_Hard - results-9'!I2:I652,ROW(LOOKUP(CONCATENATE($A26,"innerApproximation","0",$L$1,L$2),'RawData_Hard - results-9'!B2:B652)))</f>
        <v>0.5112370000000001</v>
      </c>
      <c r="M26" t="s" s="19">
        <f>INDEX('RawData_Hard - results-9'!H2:H652,ROW(LOOKUP(CONCATENATE($A26,"innerApproximation","0",$L$1,L$2),'RawData_Hard - results-9'!B2:B652)))</f>
        <v>80</v>
      </c>
      <c r="N26" s="25">
        <f>INDEX('RawData_Hard - results-9'!I2:I652,ROW(LOOKUP(CONCATENATE($A26,"innerApproximation","0",$L$1,N$2),'RawData_Hard - results-9'!B2:B652)))</f>
        <v>0.498585</v>
      </c>
      <c r="O26" t="s" s="19">
        <f>INDEX('RawData_Hard - results-9'!H2:H652,ROW(LOOKUP(CONCATENATE($A26,"innerApproximation","0",$L$1,N$2),'RawData_Hard - results-9'!B2:B652)))</f>
        <v>80</v>
      </c>
      <c r="P26" s="25">
        <f>INDEX('RawData_Hard - results-9'!I2:I652,ROW(LOOKUP(CONCATENATE($A26,"innerApproximation","0",$L$1,P$2),'RawData_Hard - results-9'!B2:B652)))</f>
        <v>0.501719</v>
      </c>
      <c r="Q26" t="s" s="19">
        <f>INDEX('RawData_Hard - results-9'!H2:H652,ROW(LOOKUP(CONCATENATE($A26,"innerApproximation","0",$L$1,P$2),'RawData_Hard - results-9'!B2:B652)))</f>
        <v>80</v>
      </c>
      <c r="R26" s="25">
        <f>INDEX('RawData_Hard - results-9'!I2:I652,ROW(LOOKUP(CONCATENATE($A26,"innerApproximation","0",$R$1,R$2),'RawData_Hard - results-9'!B2:B652)))</f>
        <v>0.502423</v>
      </c>
      <c r="S26" t="s" s="19">
        <f>INDEX('RawData_Hard - results-9'!H2:H652,ROW(LOOKUP(CONCATENATE($A26,"innerApproximation","0",$R$1,R$2),'RawData_Hard - results-9'!B2:B652)))</f>
        <v>80</v>
      </c>
      <c r="T26" s="25">
        <f>INDEX('RawData_Hard - results-9'!I2:I652,ROW(LOOKUP(CONCATENATE($A26,"innerApproximation","0",$R$1,T$2),'RawData_Hard - results-9'!B2:B652)))</f>
        <v>0.499315</v>
      </c>
      <c r="U26" t="s" s="19">
        <f>INDEX('RawData_Hard - results-9'!H2:H652,ROW(LOOKUP(CONCATENATE($A26,"innerApproximation","0",$T$1,T$2),'RawData_Hard - results-9'!B2:B652)))</f>
        <v>80</v>
      </c>
      <c r="V26" s="25">
        <f>INDEX('RawData_Hard - results-9'!I2:I652,ROW(LOOKUP(CONCATENATE($A26,"innerApproximation","0",$R$1,V$2),'RawData_Hard - results-9'!B2:B652)))</f>
        <v>0.504229</v>
      </c>
      <c r="W26" t="s" s="68">
        <f>INDEX('RawData_Hard - results-9'!H2:H652,ROW(LOOKUP(CONCATENATE($A26,"innerApproximation","0",$V$1,V$2),'RawData_Hard - results-9'!B2:B652)))</f>
        <v>80</v>
      </c>
      <c r="X26" t="s" s="69">
        <f>LOOKUP("NO_NASH_EQ_FOUND",E26:W26)</f>
        <v>80</v>
      </c>
      <c r="Y26" t="s" s="70">
        <f>CONCATENATE(INDEX(D$1:V$1,MATCH(Z26,D26:V26)),INDEX(D$2:V$2,MATCH(Z26,D26:V26)))</f>
        <v>3578</v>
      </c>
      <c r="Z26" s="71">
        <f>MIN(F26:V26,D26)</f>
        <v>0.498585</v>
      </c>
      <c r="AA26" s="72">
        <f>Z26/MAX(F26:V26,D26)</f>
        <v>0.000870595815566428</v>
      </c>
    </row>
    <row r="27" ht="20.05" customHeight="1">
      <c r="A27" t="s" s="16">
        <v>3107</v>
      </c>
      <c r="B27" s="65">
        <f>INDEX('RawData_Hard - results-9'!D2:D652,ROW(LOOKUP(CONCATENATE($A27,D$1,"1--"),'RawData_Hard - results-9'!B2:B652)))</f>
        <v>7</v>
      </c>
      <c r="C27" t="s" s="19">
        <f>INDEX('RawData_Hard - results-9'!E2:E652,ROW(LOOKUP(CONCATENATE($A27,D$1,"1--"),'RawData_Hard - results-9'!B2:B652)))</f>
        <v>2793</v>
      </c>
      <c r="D27" s="66">
        <f>INDEX('RawData_Hard - results-9'!I2:I652,ROW(LOOKUP(CONCATENATE($A27,D$1,"0--"),'RawData_Hard - results-9'!B2:B652)))</f>
        <v>9.31521</v>
      </c>
      <c r="E27" t="s" s="19">
        <f>INDEX('RawData_Hard - results-9'!H2:H652,ROW(LOOKUP(CONCATENATE($A27,D$1,"0--"),'RawData_Hard - results-9'!B2:B652)))</f>
        <v>80</v>
      </c>
      <c r="F27" s="66">
        <f>INDEX('RawData_Hard - results-9'!I2:I652,ROW(LOOKUP(CONCATENATE($A27,"innerApproximation","0",$F$1,F$2),'RawData_Hard - results-9'!B2:B652)))</f>
        <v>3.63377</v>
      </c>
      <c r="G27" t="s" s="67">
        <f>INDEX('RawData_Hard - results-9'!H2:H652,ROW(LOOKUP(CONCATENATE($A27,"innerApproximation","0",$F$1,F$2),'RawData_Hard - results-9'!B2:B652)))</f>
        <v>80</v>
      </c>
      <c r="H27" s="66">
        <f>INDEX('RawData_Hard - results-9'!I2:I652,ROW(LOOKUP(CONCATENATE($A27,"innerApproximation","0",$F$1,H$2),'RawData_Hard - results-9'!B2:B652)))</f>
        <v>2.70516</v>
      </c>
      <c r="I27" t="s" s="67">
        <f>INDEX('RawData_Hard - results-9'!H2:H652,ROW(LOOKUP(CONCATENATE($A27,"innerApproximation","0",$F$1,H$2),'RawData_Hard - results-9'!B2:B652)))</f>
        <v>80</v>
      </c>
      <c r="J27" s="25">
        <f>INDEX('RawData_Hard - results-9'!I2:I652,ROW(LOOKUP(CONCATENATE($A27,"innerApproximation","0",$F$1,J$2),'RawData_Hard - results-9'!B2:B652)))</f>
        <v>8.168760000000001</v>
      </c>
      <c r="K27" t="s" s="19">
        <f>INDEX('RawData_Hard - results-9'!H2:H652,ROW(LOOKUP(CONCATENATE($A27,"innerApproximation","0",$F$1,J$2),'RawData_Hard - results-9'!B2:B652)))</f>
        <v>80</v>
      </c>
      <c r="L27" s="25">
        <f>INDEX('RawData_Hard - results-9'!I2:I652,ROW(LOOKUP(CONCATENATE($A27,"innerApproximation","0",$L$1,L$2),'RawData_Hard - results-9'!B2:B652)))</f>
        <v>1.3746</v>
      </c>
      <c r="M27" t="s" s="19">
        <f>INDEX('RawData_Hard - results-9'!H2:H652,ROW(LOOKUP(CONCATENATE($A27,"innerApproximation","0",$L$1,L$2),'RawData_Hard - results-9'!B2:B652)))</f>
        <v>80</v>
      </c>
      <c r="N27" s="25">
        <f>INDEX('RawData_Hard - results-9'!I2:I652,ROW(LOOKUP(CONCATENATE($A27,"innerApproximation","0",$L$1,N$2),'RawData_Hard - results-9'!B2:B652)))</f>
        <v>4.61523</v>
      </c>
      <c r="O27" t="s" s="19">
        <f>INDEX('RawData_Hard - results-9'!H2:H652,ROW(LOOKUP(CONCATENATE($A27,"innerApproximation","0",$L$1,N$2),'RawData_Hard - results-9'!B2:B652)))</f>
        <v>80</v>
      </c>
      <c r="P27" s="25">
        <f>INDEX('RawData_Hard - results-9'!I2:I652,ROW(LOOKUP(CONCATENATE($A27,"innerApproximation","0",$L$1,P$2),'RawData_Hard - results-9'!B2:B652)))</f>
        <v>1800.56</v>
      </c>
      <c r="Q27" t="s" s="19">
        <f>INDEX('RawData_Hard - results-9'!H2:H652,ROW(LOOKUP(CONCATENATE($A27,"innerApproximation","0",$L$1,P$2),'RawData_Hard - results-9'!B2:B652)))</f>
        <v>63</v>
      </c>
      <c r="R27" s="25">
        <f>INDEX('RawData_Hard - results-9'!I2:I652,ROW(LOOKUP(CONCATENATE($A27,"innerApproximation","0",$R$1,R$2),'RawData_Hard - results-9'!B2:B652)))</f>
        <v>3.86288</v>
      </c>
      <c r="S27" t="s" s="19">
        <f>INDEX('RawData_Hard - results-9'!H2:H652,ROW(LOOKUP(CONCATENATE($A27,"innerApproximation","0",$R$1,R$2),'RawData_Hard - results-9'!B2:B652)))</f>
        <v>80</v>
      </c>
      <c r="T27" s="25">
        <f>INDEX('RawData_Hard - results-9'!I2:I652,ROW(LOOKUP(CONCATENATE($A27,"innerApproximation","0",$R$1,T$2),'RawData_Hard - results-9'!B2:B652)))</f>
        <v>1800.51</v>
      </c>
      <c r="U27" t="s" s="19">
        <f>INDEX('RawData_Hard - results-9'!H2:H652,ROW(LOOKUP(CONCATENATE($A27,"innerApproximation","0",$T$1,T$2),'RawData_Hard - results-9'!B2:B652)))</f>
        <v>63</v>
      </c>
      <c r="V27" s="25">
        <f>INDEX('RawData_Hard - results-9'!I2:I652,ROW(LOOKUP(CONCATENATE($A27,"innerApproximation","0",$R$1,V$2),'RawData_Hard - results-9'!B2:B652)))</f>
        <v>2.76638</v>
      </c>
      <c r="W27" t="s" s="68">
        <f>INDEX('RawData_Hard - results-9'!H2:H652,ROW(LOOKUP(CONCATENATE($A27,"innerApproximation","0",$V$1,V$2),'RawData_Hard - results-9'!B2:B652)))</f>
        <v>80</v>
      </c>
      <c r="X27" t="s" s="69">
        <f>LOOKUP("NO_NASH_EQ_FOUND",E27:W27)</f>
        <v>80</v>
      </c>
      <c r="Y27" t="s" s="70">
        <f>CONCATENATE(INDEX(D$1:V$1,MATCH(Z27,D27:V27)),INDEX(D$2:V$2,MATCH(Z27,D27:V27)))</f>
        <v>3577</v>
      </c>
      <c r="Z27" s="71">
        <f>MIN(F27:V27,D27)</f>
        <v>1.3746</v>
      </c>
      <c r="AA27" s="72">
        <f>Z27/MAX(F27:V27,D27)</f>
        <v>0.000763429155373884</v>
      </c>
    </row>
    <row r="28" ht="20.05" customHeight="1">
      <c r="A28" t="s" s="16">
        <v>3120</v>
      </c>
      <c r="B28" s="65">
        <f>INDEX('RawData_Hard - results-9'!D2:D652,ROW(LOOKUP(CONCATENATE($A28,D$1,"1--"),'RawData_Hard - results-9'!B2:B652)))</f>
        <v>7</v>
      </c>
      <c r="C28" t="s" s="19">
        <f>INDEX('RawData_Hard - results-9'!E2:E652,ROW(LOOKUP(CONCATENATE($A28,D$1,"1--"),'RawData_Hard - results-9'!B2:B652)))</f>
        <v>2770</v>
      </c>
      <c r="D28" s="66">
        <f>INDEX('RawData_Hard - results-9'!I2:I652,ROW(LOOKUP(CONCATENATE($A28,D$1,"0--"),'RawData_Hard - results-9'!B2:B652)))</f>
        <v>1801.04</v>
      </c>
      <c r="E28" t="s" s="19">
        <f>INDEX('RawData_Hard - results-9'!H2:H652,ROW(LOOKUP(CONCATENATE($A28,D$1,"0--"),'RawData_Hard - results-9'!B2:B652)))</f>
        <v>63</v>
      </c>
      <c r="F28" s="66">
        <f>INDEX('RawData_Hard - results-9'!I2:I652,ROW(LOOKUP(CONCATENATE($A28,"innerApproximation","0",$F$1,F$2),'RawData_Hard - results-9'!B2:B652)))</f>
        <v>1800.63</v>
      </c>
      <c r="G28" t="s" s="67">
        <f>INDEX('RawData_Hard - results-9'!H2:H652,ROW(LOOKUP(CONCATENATE($A28,"innerApproximation","0",$F$1,F$2),'RawData_Hard - results-9'!B2:B652)))</f>
        <v>63</v>
      </c>
      <c r="H28" s="66">
        <f>INDEX('RawData_Hard - results-9'!I2:I652,ROW(LOOKUP(CONCATENATE($A28,"innerApproximation","0",$F$1,H$2),'RawData_Hard - results-9'!B2:B652)))</f>
        <v>419.484</v>
      </c>
      <c r="I28" t="s" s="67">
        <f>INDEX('RawData_Hard - results-9'!H2:H652,ROW(LOOKUP(CONCATENATE($A28,"innerApproximation","0",$F$1,H$2),'RawData_Hard - results-9'!B2:B652)))</f>
        <v>80</v>
      </c>
      <c r="J28" s="25">
        <f>INDEX('RawData_Hard - results-9'!I2:I652,ROW(LOOKUP(CONCATENATE($A28,"innerApproximation","0",$F$1,J$2),'RawData_Hard - results-9'!B2:B652)))</f>
        <v>1801.86</v>
      </c>
      <c r="K28" t="s" s="19">
        <f>INDEX('RawData_Hard - results-9'!H2:H652,ROW(LOOKUP(CONCATENATE($A28,"innerApproximation","0",$F$1,J$2),'RawData_Hard - results-9'!B2:B652)))</f>
        <v>63</v>
      </c>
      <c r="L28" s="25">
        <f>INDEX('RawData_Hard - results-9'!I2:I652,ROW(LOOKUP(CONCATENATE($A28,"innerApproximation","0",$L$1,L$2),'RawData_Hard - results-9'!B2:B652)))</f>
        <v>2.79871</v>
      </c>
      <c r="M28" t="s" s="19">
        <f>INDEX('RawData_Hard - results-9'!H2:H652,ROW(LOOKUP(CONCATENATE($A28,"innerApproximation","0",$L$1,L$2),'RawData_Hard - results-9'!B2:B652)))</f>
        <v>80</v>
      </c>
      <c r="N28" s="25">
        <f>INDEX('RawData_Hard - results-9'!I2:I652,ROW(LOOKUP(CONCATENATE($A28,"innerApproximation","0",$L$1,N$2),'RawData_Hard - results-9'!B2:B652)))</f>
        <v>8.88119</v>
      </c>
      <c r="O28" t="s" s="19">
        <f>INDEX('RawData_Hard - results-9'!H2:H652,ROW(LOOKUP(CONCATENATE($A28,"innerApproximation","0",$L$1,N$2),'RawData_Hard - results-9'!B2:B652)))</f>
        <v>80</v>
      </c>
      <c r="P28" s="25">
        <f>INDEX('RawData_Hard - results-9'!I2:I652,ROW(LOOKUP(CONCATENATE($A28,"innerApproximation","0",$L$1,P$2),'RawData_Hard - results-9'!B2:B652)))</f>
        <v>1800.75</v>
      </c>
      <c r="Q28" t="s" s="19">
        <f>INDEX('RawData_Hard - results-9'!H2:H652,ROW(LOOKUP(CONCATENATE($A28,"innerApproximation","0",$L$1,P$2),'RawData_Hard - results-9'!B2:B652)))</f>
        <v>63</v>
      </c>
      <c r="R28" s="25">
        <f>INDEX('RawData_Hard - results-9'!I2:I652,ROW(LOOKUP(CONCATENATE($A28,"innerApproximation","0",$R$1,R$2),'RawData_Hard - results-9'!B2:B652)))</f>
        <v>3.54667</v>
      </c>
      <c r="S28" t="s" s="19">
        <f>INDEX('RawData_Hard - results-9'!H2:H652,ROW(LOOKUP(CONCATENATE($A28,"innerApproximation","0",$R$1,R$2),'RawData_Hard - results-9'!B2:B652)))</f>
        <v>80</v>
      </c>
      <c r="T28" s="25">
        <f>INDEX('RawData_Hard - results-9'!I2:I652,ROW(LOOKUP(CONCATENATE($A28,"innerApproximation","0",$R$1,T$2),'RawData_Hard - results-9'!B2:B652)))</f>
        <v>1403.19</v>
      </c>
      <c r="U28" t="s" s="19">
        <f>INDEX('RawData_Hard - results-9'!H2:H652,ROW(LOOKUP(CONCATENATE($A28,"innerApproximation","0",$T$1,T$2),'RawData_Hard - results-9'!B2:B652)))</f>
        <v>80</v>
      </c>
      <c r="V28" s="25">
        <f>INDEX('RawData_Hard - results-9'!I2:I652,ROW(LOOKUP(CONCATENATE($A28,"innerApproximation","0",$R$1,V$2),'RawData_Hard - results-9'!B2:B652)))</f>
        <v>1800.76</v>
      </c>
      <c r="W28" t="s" s="68">
        <f>INDEX('RawData_Hard - results-9'!H2:H652,ROW(LOOKUP(CONCATENATE($A28,"innerApproximation","0",$V$1,V$2),'RawData_Hard - results-9'!B2:B652)))</f>
        <v>63</v>
      </c>
      <c r="X28" t="s" s="69">
        <f>LOOKUP("NO_NASH_EQ_FOUND",E28:W28)</f>
        <v>80</v>
      </c>
      <c r="Y28" t="s" s="70">
        <f>CONCATENATE(INDEX(D$1:V$1,MATCH(Z28,D28:V28)),INDEX(D$2:V$2,MATCH(Z28,D28:V28)))</f>
        <v>3577</v>
      </c>
      <c r="Z28" s="71">
        <f>MIN(F28:V28,D28)</f>
        <v>2.79871</v>
      </c>
      <c r="AA28" s="72">
        <f>Z28/MAX(F28:V28,D28)</f>
        <v>0.00155323388054566</v>
      </c>
    </row>
    <row r="29" ht="20.05" customHeight="1">
      <c r="A29" t="s" s="16">
        <v>3133</v>
      </c>
      <c r="B29" s="65">
        <f>INDEX('RawData_Hard - results-9'!D2:D652,ROW(LOOKUP(CONCATENATE($A29,D$1,"1--"),'RawData_Hard - results-9'!B2:B652)))</f>
        <v>7</v>
      </c>
      <c r="C29" t="s" s="19">
        <f>INDEX('RawData_Hard - results-9'!E2:E652,ROW(LOOKUP(CONCATENATE($A29,D$1,"1--"),'RawData_Hard - results-9'!B2:B652)))</f>
        <v>2750</v>
      </c>
      <c r="D29" s="66">
        <f>INDEX('RawData_Hard - results-9'!I2:I652,ROW(LOOKUP(CONCATENATE($A29,D$1,"0--"),'RawData_Hard - results-9'!B2:B652)))</f>
        <v>1800.94</v>
      </c>
      <c r="E29" t="s" s="19">
        <f>INDEX('RawData_Hard - results-9'!H2:H652,ROW(LOOKUP(CONCATENATE($A29,D$1,"0--"),'RawData_Hard - results-9'!B2:B652)))</f>
        <v>63</v>
      </c>
      <c r="F29" s="66">
        <f>INDEX('RawData_Hard - results-9'!I2:I652,ROW(LOOKUP(CONCATENATE($A29,"innerApproximation","0",$F$1,F$2),'RawData_Hard - results-9'!B2:B652)))</f>
        <v>1801.01</v>
      </c>
      <c r="G29" t="s" s="67">
        <f>INDEX('RawData_Hard - results-9'!H2:H652,ROW(LOOKUP(CONCATENATE($A29,"innerApproximation","0",$F$1,F$2),'RawData_Hard - results-9'!B2:B652)))</f>
        <v>63</v>
      </c>
      <c r="H29" s="66">
        <f>INDEX('RawData_Hard - results-9'!I2:I652,ROW(LOOKUP(CONCATENATE($A29,"innerApproximation","0",$F$1,H$2),'RawData_Hard - results-9'!B2:B652)))</f>
        <v>1800.75</v>
      </c>
      <c r="I29" t="s" s="67">
        <f>INDEX('RawData_Hard - results-9'!H2:H652,ROW(LOOKUP(CONCATENATE($A29,"innerApproximation","0",$F$1,H$2),'RawData_Hard - results-9'!B2:B652)))</f>
        <v>63</v>
      </c>
      <c r="J29" s="25">
        <f>INDEX('RawData_Hard - results-9'!I2:I652,ROW(LOOKUP(CONCATENATE($A29,"innerApproximation","0",$F$1,J$2),'RawData_Hard - results-9'!B2:B652)))</f>
        <v>1800.82</v>
      </c>
      <c r="K29" t="s" s="19">
        <f>INDEX('RawData_Hard - results-9'!H2:H652,ROW(LOOKUP(CONCATENATE($A29,"innerApproximation","0",$F$1,J$2),'RawData_Hard - results-9'!B2:B652)))</f>
        <v>63</v>
      </c>
      <c r="L29" s="25">
        <f>INDEX('RawData_Hard - results-9'!I2:I652,ROW(LOOKUP(CONCATENATE($A29,"innerApproximation","0",$L$1,L$2),'RawData_Hard - results-9'!B2:B652)))</f>
        <v>1687.53</v>
      </c>
      <c r="M29" t="s" s="19">
        <f>INDEX('RawData_Hard - results-9'!H2:H652,ROW(LOOKUP(CONCATENATE($A29,"innerApproximation","0",$L$1,L$2),'RawData_Hard - results-9'!B2:B652)))</f>
        <v>80</v>
      </c>
      <c r="N29" s="25">
        <f>INDEX('RawData_Hard - results-9'!I2:I652,ROW(LOOKUP(CONCATENATE($A29,"innerApproximation","0",$L$1,N$2),'RawData_Hard - results-9'!B2:B652)))</f>
        <v>1800.65</v>
      </c>
      <c r="O29" t="s" s="19">
        <f>INDEX('RawData_Hard - results-9'!H2:H652,ROW(LOOKUP(CONCATENATE($A29,"innerApproximation","0",$L$1,N$2),'RawData_Hard - results-9'!B2:B652)))</f>
        <v>63</v>
      </c>
      <c r="P29" s="25">
        <f>INDEX('RawData_Hard - results-9'!I2:I652,ROW(LOOKUP(CONCATENATE($A29,"innerApproximation","0",$L$1,P$2),'RawData_Hard - results-9'!B2:B652)))</f>
        <v>1800.82</v>
      </c>
      <c r="Q29" t="s" s="19">
        <f>INDEX('RawData_Hard - results-9'!H2:H652,ROW(LOOKUP(CONCATENATE($A29,"innerApproximation","0",$L$1,P$2),'RawData_Hard - results-9'!B2:B652)))</f>
        <v>63</v>
      </c>
      <c r="R29" s="25">
        <f>INDEX('RawData_Hard - results-9'!I2:I652,ROW(LOOKUP(CONCATENATE($A29,"innerApproximation","0",$R$1,R$2),'RawData_Hard - results-9'!B2:B652)))</f>
        <v>1800.46</v>
      </c>
      <c r="S29" t="s" s="19">
        <f>INDEX('RawData_Hard - results-9'!H2:H652,ROW(LOOKUP(CONCATENATE($A29,"innerApproximation","0",$R$1,R$2),'RawData_Hard - results-9'!B2:B652)))</f>
        <v>63</v>
      </c>
      <c r="T29" s="25">
        <f>INDEX('RawData_Hard - results-9'!I2:I652,ROW(LOOKUP(CONCATENATE($A29,"innerApproximation","0",$R$1,T$2),'RawData_Hard - results-9'!B2:B652)))</f>
        <v>1800.65</v>
      </c>
      <c r="U29" t="s" s="19">
        <f>INDEX('RawData_Hard - results-9'!H2:H652,ROW(LOOKUP(CONCATENATE($A29,"innerApproximation","0",$T$1,T$2),'RawData_Hard - results-9'!B2:B652)))</f>
        <v>63</v>
      </c>
      <c r="V29" s="25">
        <f>INDEX('RawData_Hard - results-9'!I2:I652,ROW(LOOKUP(CONCATENATE($A29,"innerApproximation","0",$R$1,V$2),'RawData_Hard - results-9'!B2:B652)))</f>
        <v>1800.82</v>
      </c>
      <c r="W29" t="s" s="68">
        <f>INDEX('RawData_Hard - results-9'!H2:H652,ROW(LOOKUP(CONCATENATE($A29,"innerApproximation","0",$V$1,V$2),'RawData_Hard - results-9'!B2:B652)))</f>
        <v>63</v>
      </c>
      <c r="X29" t="s" s="69">
        <f>LOOKUP("NO_NASH_EQ_FOUND",E29:W29)</f>
        <v>80</v>
      </c>
      <c r="Y29" t="s" s="70">
        <f>CONCATENATE(INDEX(D$1:V$1,MATCH(Z29,D29:V29)),INDEX(D$2:V$2,MATCH(Z29,D29:V29)))</f>
        <v>3577</v>
      </c>
      <c r="Z29" s="71">
        <f>MIN(F29:V29,D29)</f>
        <v>1687.53</v>
      </c>
      <c r="AA29" s="72">
        <f>Z29/MAX(F29:V29,D29)</f>
        <v>0.936990910655688</v>
      </c>
    </row>
    <row r="30" ht="20.05" customHeight="1">
      <c r="A30" t="s" s="16">
        <v>3147</v>
      </c>
      <c r="B30" s="65">
        <f>INDEX('RawData_Hard - results-9'!D2:D652,ROW(LOOKUP(CONCATENATE($A30,D$1,"1--"),'RawData_Hard - results-9'!B2:B652)))</f>
        <v>7</v>
      </c>
      <c r="C30" t="s" s="19">
        <f>INDEX('RawData_Hard - results-9'!E2:E652,ROW(LOOKUP(CONCATENATE($A30,D$1,"1--"),'RawData_Hard - results-9'!B2:B652)))</f>
        <v>3149</v>
      </c>
      <c r="D30" s="66">
        <f>INDEX('RawData_Hard - results-9'!I2:I652,ROW(LOOKUP(CONCATENATE($A30,D$1,"0--"),'RawData_Hard - results-9'!B2:B652)))</f>
        <v>1800.77</v>
      </c>
      <c r="E30" t="s" s="19">
        <f>INDEX('RawData_Hard - results-9'!H2:H652,ROW(LOOKUP(CONCATENATE($A30,D$1,"0--"),'RawData_Hard - results-9'!B2:B652)))</f>
        <v>63</v>
      </c>
      <c r="F30" s="66">
        <f>INDEX('RawData_Hard - results-9'!I2:I652,ROW(LOOKUP(CONCATENATE($A30,"innerApproximation","0",$F$1,F$2),'RawData_Hard - results-9'!B2:B652)))</f>
        <v>2.45779</v>
      </c>
      <c r="G30" t="s" s="67">
        <f>INDEX('RawData_Hard - results-9'!H2:H652,ROW(LOOKUP(CONCATENATE($A30,"innerApproximation","0",$F$1,F$2),'RawData_Hard - results-9'!B2:B652)))</f>
        <v>80</v>
      </c>
      <c r="H30" s="66">
        <f>INDEX('RawData_Hard - results-9'!I2:I652,ROW(LOOKUP(CONCATENATE($A30,"innerApproximation","0",$F$1,H$2),'RawData_Hard - results-9'!B2:B652)))</f>
        <v>2.45615</v>
      </c>
      <c r="I30" t="s" s="67">
        <f>INDEX('RawData_Hard - results-9'!H2:H652,ROW(LOOKUP(CONCATENATE($A30,"innerApproximation","0",$F$1,H$2),'RawData_Hard - results-9'!B2:B652)))</f>
        <v>80</v>
      </c>
      <c r="J30" s="25">
        <f>INDEX('RawData_Hard - results-9'!I2:I652,ROW(LOOKUP(CONCATENATE($A30,"innerApproximation","0",$F$1,J$2),'RawData_Hard - results-9'!B2:B652)))</f>
        <v>2.45146</v>
      </c>
      <c r="K30" t="s" s="19">
        <f>INDEX('RawData_Hard - results-9'!H2:H652,ROW(LOOKUP(CONCATENATE($A30,"innerApproximation","0",$F$1,J$2),'RawData_Hard - results-9'!B2:B652)))</f>
        <v>80</v>
      </c>
      <c r="L30" s="25">
        <f>INDEX('RawData_Hard - results-9'!I2:I652,ROW(LOOKUP(CONCATENATE($A30,"innerApproximation","0",$L$1,L$2),'RawData_Hard - results-9'!B2:B652)))</f>
        <v>2.46067</v>
      </c>
      <c r="M30" t="s" s="19">
        <f>INDEX('RawData_Hard - results-9'!H2:H652,ROW(LOOKUP(CONCATENATE($A30,"innerApproximation","0",$L$1,L$2),'RawData_Hard - results-9'!B2:B652)))</f>
        <v>80</v>
      </c>
      <c r="N30" s="25">
        <f>INDEX('RawData_Hard - results-9'!I2:I652,ROW(LOOKUP(CONCATENATE($A30,"innerApproximation","0",$L$1,N$2),'RawData_Hard - results-9'!B2:B652)))</f>
        <v>2.46289</v>
      </c>
      <c r="O30" t="s" s="19">
        <f>INDEX('RawData_Hard - results-9'!H2:H652,ROW(LOOKUP(CONCATENATE($A30,"innerApproximation","0",$L$1,N$2),'RawData_Hard - results-9'!B2:B652)))</f>
        <v>80</v>
      </c>
      <c r="P30" s="25">
        <f>INDEX('RawData_Hard - results-9'!I2:I652,ROW(LOOKUP(CONCATENATE($A30,"innerApproximation","0",$L$1,P$2),'RawData_Hard - results-9'!B2:B652)))</f>
        <v>2.42903</v>
      </c>
      <c r="Q30" t="s" s="19">
        <f>INDEX('RawData_Hard - results-9'!H2:H652,ROW(LOOKUP(CONCATENATE($A30,"innerApproximation","0",$L$1,P$2),'RawData_Hard - results-9'!B2:B652)))</f>
        <v>80</v>
      </c>
      <c r="R30" s="25">
        <f>INDEX('RawData_Hard - results-9'!I2:I652,ROW(LOOKUP(CONCATENATE($A30,"innerApproximation","0",$R$1,R$2),'RawData_Hard - results-9'!B2:B652)))</f>
        <v>2.44386</v>
      </c>
      <c r="S30" t="s" s="19">
        <f>INDEX('RawData_Hard - results-9'!H2:H652,ROW(LOOKUP(CONCATENATE($A30,"innerApproximation","0",$R$1,R$2),'RawData_Hard - results-9'!B2:B652)))</f>
        <v>80</v>
      </c>
      <c r="T30" s="25">
        <f>INDEX('RawData_Hard - results-9'!I2:I652,ROW(LOOKUP(CONCATENATE($A30,"innerApproximation","0",$R$1,T$2),'RawData_Hard - results-9'!B2:B652)))</f>
        <v>2.46589</v>
      </c>
      <c r="U30" t="s" s="19">
        <f>INDEX('RawData_Hard - results-9'!H2:H652,ROW(LOOKUP(CONCATENATE($A30,"innerApproximation","0",$T$1,T$2),'RawData_Hard - results-9'!B2:B652)))</f>
        <v>80</v>
      </c>
      <c r="V30" s="25">
        <f>INDEX('RawData_Hard - results-9'!I2:I652,ROW(LOOKUP(CONCATENATE($A30,"innerApproximation","0",$R$1,V$2),'RawData_Hard - results-9'!B2:B652)))</f>
        <v>2.42757</v>
      </c>
      <c r="W30" t="s" s="68">
        <f>INDEX('RawData_Hard - results-9'!H2:H652,ROW(LOOKUP(CONCATENATE($A30,"innerApproximation","0",$V$1,V$2),'RawData_Hard - results-9'!B2:B652)))</f>
        <v>80</v>
      </c>
      <c r="X30" t="s" s="69">
        <f>LOOKUP("NO_NASH_EQ_FOUND",E30:W30)</f>
        <v>80</v>
      </c>
      <c r="Y30" t="s" s="70">
        <f>CONCATENATE(INDEX(D$1:V$1,MATCH(Z30,D30:V30)),INDEX(D$2:V$2,MATCH(Z30,D30:V30)))</f>
        <v>3579</v>
      </c>
      <c r="Z30" s="71">
        <f>MIN(F30:V30,D30)</f>
        <v>2.42757</v>
      </c>
      <c r="AA30" s="72">
        <f>Z30/MAX(F30:V30,D30)</f>
        <v>0.0013480733241891</v>
      </c>
    </row>
    <row r="31" ht="20.05" customHeight="1">
      <c r="A31" t="s" s="16">
        <v>3163</v>
      </c>
      <c r="B31" s="65">
        <f>INDEX('RawData_Hard - results-9'!D2:D652,ROW(LOOKUP(CONCATENATE($A31,D$1,"1--"),'RawData_Hard - results-9'!B2:B652)))</f>
        <v>7</v>
      </c>
      <c r="C31" t="s" s="19">
        <f>INDEX('RawData_Hard - results-9'!E2:E652,ROW(LOOKUP(CONCATENATE($A31,D$1,"1--"),'RawData_Hard - results-9'!B2:B652)))</f>
        <v>3165</v>
      </c>
      <c r="D31" s="66">
        <f>INDEX('RawData_Hard - results-9'!I2:I652,ROW(LOOKUP(CONCATENATE($A31,D$1,"0--"),'RawData_Hard - results-9'!B2:B652)))</f>
        <v>1801.28</v>
      </c>
      <c r="E31" t="s" s="19">
        <f>INDEX('RawData_Hard - results-9'!H2:H652,ROW(LOOKUP(CONCATENATE($A31,D$1,"0--"),'RawData_Hard - results-9'!B2:B652)))</f>
        <v>63</v>
      </c>
      <c r="F31" s="66">
        <f>INDEX('RawData_Hard - results-9'!I2:I652,ROW(LOOKUP(CONCATENATE($A31,"innerApproximation","0",$F$1,F$2),'RawData_Hard - results-9'!B2:B652)))</f>
        <v>0.38323</v>
      </c>
      <c r="G31" t="s" s="67">
        <f>INDEX('RawData_Hard - results-9'!H2:H652,ROW(LOOKUP(CONCATENATE($A31,"innerApproximation","0",$F$1,F$2),'RawData_Hard - results-9'!B2:B652)))</f>
        <v>80</v>
      </c>
      <c r="H31" s="66">
        <f>INDEX('RawData_Hard - results-9'!I2:I652,ROW(LOOKUP(CONCATENATE($A31,"innerApproximation","0",$F$1,H$2),'RawData_Hard - results-9'!B2:B652)))</f>
        <v>0.38565</v>
      </c>
      <c r="I31" t="s" s="67">
        <f>INDEX('RawData_Hard - results-9'!H2:H652,ROW(LOOKUP(CONCATENATE($A31,"innerApproximation","0",$F$1,H$2),'RawData_Hard - results-9'!B2:B652)))</f>
        <v>80</v>
      </c>
      <c r="J31" s="25">
        <f>INDEX('RawData_Hard - results-9'!I2:I652,ROW(LOOKUP(CONCATENATE($A31,"innerApproximation","0",$F$1,J$2),'RawData_Hard - results-9'!B2:B652)))</f>
        <v>0.382967</v>
      </c>
      <c r="K31" t="s" s="19">
        <f>INDEX('RawData_Hard - results-9'!H2:H652,ROW(LOOKUP(CONCATENATE($A31,"innerApproximation","0",$F$1,J$2),'RawData_Hard - results-9'!B2:B652)))</f>
        <v>80</v>
      </c>
      <c r="L31" s="25">
        <f>INDEX('RawData_Hard - results-9'!I2:I652,ROW(LOOKUP(CONCATENATE($A31,"innerApproximation","0",$L$1,L$2),'RawData_Hard - results-9'!B2:B652)))</f>
        <v>0.385352</v>
      </c>
      <c r="M31" t="s" s="19">
        <f>INDEX('RawData_Hard - results-9'!H2:H652,ROW(LOOKUP(CONCATENATE($A31,"innerApproximation","0",$L$1,L$2),'RawData_Hard - results-9'!B2:B652)))</f>
        <v>80</v>
      </c>
      <c r="N31" s="25">
        <f>INDEX('RawData_Hard - results-9'!I2:I652,ROW(LOOKUP(CONCATENATE($A31,"innerApproximation","0",$L$1,N$2),'RawData_Hard - results-9'!B2:B652)))</f>
        <v>0.382454</v>
      </c>
      <c r="O31" t="s" s="19">
        <f>INDEX('RawData_Hard - results-9'!H2:H652,ROW(LOOKUP(CONCATENATE($A31,"innerApproximation","0",$L$1,N$2),'RawData_Hard - results-9'!B2:B652)))</f>
        <v>80</v>
      </c>
      <c r="P31" s="25">
        <f>INDEX('RawData_Hard - results-9'!I2:I652,ROW(LOOKUP(CONCATENATE($A31,"innerApproximation","0",$L$1,P$2),'RawData_Hard - results-9'!B2:B652)))</f>
        <v>0.381025</v>
      </c>
      <c r="Q31" t="s" s="19">
        <f>INDEX('RawData_Hard - results-9'!H2:H652,ROW(LOOKUP(CONCATENATE($A31,"innerApproximation","0",$L$1,P$2),'RawData_Hard - results-9'!B2:B652)))</f>
        <v>80</v>
      </c>
      <c r="R31" s="25">
        <f>INDEX('RawData_Hard - results-9'!I2:I652,ROW(LOOKUP(CONCATENATE($A31,"innerApproximation","0",$R$1,R$2),'RawData_Hard - results-9'!B2:B652)))</f>
        <v>0.382582</v>
      </c>
      <c r="S31" t="s" s="19">
        <f>INDEX('RawData_Hard - results-9'!H2:H652,ROW(LOOKUP(CONCATENATE($A31,"innerApproximation","0",$R$1,R$2),'RawData_Hard - results-9'!B2:B652)))</f>
        <v>80</v>
      </c>
      <c r="T31" s="25">
        <f>INDEX('RawData_Hard - results-9'!I2:I652,ROW(LOOKUP(CONCATENATE($A31,"innerApproximation","0",$R$1,T$2),'RawData_Hard - results-9'!B2:B652)))</f>
        <v>0.384493</v>
      </c>
      <c r="U31" t="s" s="19">
        <f>INDEX('RawData_Hard - results-9'!H2:H652,ROW(LOOKUP(CONCATENATE($A31,"innerApproximation","0",$T$1,T$2),'RawData_Hard - results-9'!B2:B652)))</f>
        <v>80</v>
      </c>
      <c r="V31" s="25">
        <f>INDEX('RawData_Hard - results-9'!I2:I652,ROW(LOOKUP(CONCATENATE($A31,"innerApproximation","0",$R$1,V$2),'RawData_Hard - results-9'!B2:B652)))</f>
        <v>0.382608</v>
      </c>
      <c r="W31" t="s" s="68">
        <f>INDEX('RawData_Hard - results-9'!H2:H652,ROW(LOOKUP(CONCATENATE($A31,"innerApproximation","0",$V$1,V$2),'RawData_Hard - results-9'!B2:B652)))</f>
        <v>80</v>
      </c>
      <c r="X31" t="s" s="69">
        <f>LOOKUP("NO_NASH_EQ_FOUND",E31:W31)</f>
        <v>80</v>
      </c>
      <c r="Y31" t="s" s="70">
        <f>CONCATENATE(INDEX(D$1:V$1,MATCH(Z31,D31:V31)),INDEX(D$2:V$2,MATCH(Z31,D31:V31)))</f>
        <v>3580</v>
      </c>
      <c r="Z31" s="71">
        <f>MIN(F31:V31,D31)</f>
        <v>0.381025</v>
      </c>
      <c r="AA31" s="72">
        <f>Z31/MAX(F31:V31,D31)</f>
        <v>0.000211530134126843</v>
      </c>
    </row>
    <row r="32" ht="20.05" customHeight="1">
      <c r="A32" t="s" s="16">
        <v>3179</v>
      </c>
      <c r="B32" s="65">
        <f>INDEX('RawData_Hard - results-9'!D2:D652,ROW(LOOKUP(CONCATENATE($A32,D$1,"1--"),'RawData_Hard - results-9'!B2:B652)))</f>
        <v>7</v>
      </c>
      <c r="C32" t="s" s="19">
        <f>INDEX('RawData_Hard - results-9'!E2:E652,ROW(LOOKUP(CONCATENATE($A32,D$1,"1--"),'RawData_Hard - results-9'!B2:B652)))</f>
        <v>3181</v>
      </c>
      <c r="D32" s="66">
        <f>INDEX('RawData_Hard - results-9'!I2:I652,ROW(LOOKUP(CONCATENATE($A32,D$1,"0--"),'RawData_Hard - results-9'!B2:B652)))</f>
        <v>1801.16</v>
      </c>
      <c r="E32" t="s" s="19">
        <f>INDEX('RawData_Hard - results-9'!H2:H652,ROW(LOOKUP(CONCATENATE($A32,D$1,"0--"),'RawData_Hard - results-9'!B2:B652)))</f>
        <v>63</v>
      </c>
      <c r="F32" s="66">
        <f>INDEX('RawData_Hard - results-9'!I2:I652,ROW(LOOKUP(CONCATENATE($A32,"innerApproximation","0",$F$1,F$2),'RawData_Hard - results-9'!B2:B652)))</f>
        <v>1800.78</v>
      </c>
      <c r="G32" t="s" s="67">
        <f>INDEX('RawData_Hard - results-9'!H2:H652,ROW(LOOKUP(CONCATENATE($A32,"innerApproximation","0",$F$1,F$2),'RawData_Hard - results-9'!B2:B652)))</f>
        <v>63</v>
      </c>
      <c r="H32" s="66">
        <f>INDEX('RawData_Hard - results-9'!I2:I652,ROW(LOOKUP(CONCATENATE($A32,"innerApproximation","0",$F$1,H$2),'RawData_Hard - results-9'!B2:B652)))</f>
        <v>1800.82</v>
      </c>
      <c r="I32" t="s" s="67">
        <f>INDEX('RawData_Hard - results-9'!H2:H652,ROW(LOOKUP(CONCATENATE($A32,"innerApproximation","0",$F$1,H$2),'RawData_Hard - results-9'!B2:B652)))</f>
        <v>63</v>
      </c>
      <c r="J32" s="25">
        <f>INDEX('RawData_Hard - results-9'!I2:I652,ROW(LOOKUP(CONCATENATE($A32,"innerApproximation","0",$F$1,J$2),'RawData_Hard - results-9'!B2:B652)))</f>
        <v>1801</v>
      </c>
      <c r="K32" t="s" s="19">
        <f>INDEX('RawData_Hard - results-9'!H2:H652,ROW(LOOKUP(CONCATENATE($A32,"innerApproximation","0",$F$1,J$2),'RawData_Hard - results-9'!B2:B652)))</f>
        <v>63</v>
      </c>
      <c r="L32" s="25">
        <f>INDEX('RawData_Hard - results-9'!I2:I652,ROW(LOOKUP(CONCATENATE($A32,"innerApproximation","0",$L$1,L$2),'RawData_Hard - results-9'!B2:B652)))</f>
        <v>458.715</v>
      </c>
      <c r="M32" t="s" s="19">
        <f>INDEX('RawData_Hard - results-9'!H2:H652,ROW(LOOKUP(CONCATENATE($A32,"innerApproximation","0",$L$1,L$2),'RawData_Hard - results-9'!B2:B652)))</f>
        <v>80</v>
      </c>
      <c r="N32" s="25">
        <f>INDEX('RawData_Hard - results-9'!I2:I652,ROW(LOOKUP(CONCATENATE($A32,"innerApproximation","0",$L$1,N$2),'RawData_Hard - results-9'!B2:B652)))</f>
        <v>1800.82</v>
      </c>
      <c r="O32" t="s" s="19">
        <f>INDEX('RawData_Hard - results-9'!H2:H652,ROW(LOOKUP(CONCATENATE($A32,"innerApproximation","0",$L$1,N$2),'RawData_Hard - results-9'!B2:B652)))</f>
        <v>63</v>
      </c>
      <c r="P32" s="25">
        <f>INDEX('RawData_Hard - results-9'!I2:I652,ROW(LOOKUP(CONCATENATE($A32,"innerApproximation","0",$L$1,P$2),'RawData_Hard - results-9'!B2:B652)))</f>
        <v>1801</v>
      </c>
      <c r="Q32" t="s" s="19">
        <f>INDEX('RawData_Hard - results-9'!H2:H652,ROW(LOOKUP(CONCATENATE($A32,"innerApproximation","0",$L$1,P$2),'RawData_Hard - results-9'!B2:B652)))</f>
        <v>63</v>
      </c>
      <c r="R32" s="25">
        <f>INDEX('RawData_Hard - results-9'!I2:I652,ROW(LOOKUP(CONCATENATE($A32,"innerApproximation","0",$R$1,R$2),'RawData_Hard - results-9'!B2:B652)))</f>
        <v>1800.57</v>
      </c>
      <c r="S32" t="s" s="19">
        <f>INDEX('RawData_Hard - results-9'!H2:H652,ROW(LOOKUP(CONCATENATE($A32,"innerApproximation","0",$R$1,R$2),'RawData_Hard - results-9'!B2:B652)))</f>
        <v>63</v>
      </c>
      <c r="T32" s="25">
        <f>INDEX('RawData_Hard - results-9'!I2:I652,ROW(LOOKUP(CONCATENATE($A32,"innerApproximation","0",$R$1,T$2),'RawData_Hard - results-9'!B2:B652)))</f>
        <v>1800.81</v>
      </c>
      <c r="U32" t="s" s="19">
        <f>INDEX('RawData_Hard - results-9'!H2:H652,ROW(LOOKUP(CONCATENATE($A32,"innerApproximation","0",$T$1,T$2),'RawData_Hard - results-9'!B2:B652)))</f>
        <v>63</v>
      </c>
      <c r="V32" s="25">
        <f>INDEX('RawData_Hard - results-9'!I2:I652,ROW(LOOKUP(CONCATENATE($A32,"innerApproximation","0",$R$1,V$2),'RawData_Hard - results-9'!B2:B652)))</f>
        <v>1800.99</v>
      </c>
      <c r="W32" t="s" s="68">
        <f>INDEX('RawData_Hard - results-9'!H2:H652,ROW(LOOKUP(CONCATENATE($A32,"innerApproximation","0",$V$1,V$2),'RawData_Hard - results-9'!B2:B652)))</f>
        <v>63</v>
      </c>
      <c r="X32" t="s" s="69">
        <f>LOOKUP("NO_NASH_EQ_FOUND",E32:W32)</f>
        <v>80</v>
      </c>
      <c r="Y32" t="s" s="70">
        <f>CONCATENATE(INDEX(D$1:V$1,MATCH(Z32,D32:V32)),INDEX(D$2:V$2,MATCH(Z32,D32:V32)))</f>
        <v>3577</v>
      </c>
      <c r="Z32" s="71">
        <f>MIN(F32:V32,D32)</f>
        <v>458.715</v>
      </c>
      <c r="AA32" s="72">
        <f>Z32/MAX(F32:V32,D32)</f>
        <v>0.254677541140154</v>
      </c>
    </row>
    <row r="33" ht="20.05" customHeight="1">
      <c r="A33" t="s" s="16">
        <v>3199</v>
      </c>
      <c r="B33" s="65">
        <f>INDEX('RawData_Hard - results-9'!D2:D652,ROW(LOOKUP(CONCATENATE($A33,D$1,"1--"),'RawData_Hard - results-9'!B2:B652)))</f>
        <v>7</v>
      </c>
      <c r="C33" t="s" s="19">
        <f>INDEX('RawData_Hard - results-9'!E2:E652,ROW(LOOKUP(CONCATENATE($A33,D$1,"1--"),'RawData_Hard - results-9'!B2:B652)))</f>
        <v>3201</v>
      </c>
      <c r="D33" s="66">
        <f>INDEX('RawData_Hard - results-9'!I2:I652,ROW(LOOKUP(CONCATENATE($A33,D$1,"0--"),'RawData_Hard - results-9'!B2:B652)))</f>
        <v>1801.11</v>
      </c>
      <c r="E33" t="s" s="19">
        <f>INDEX('RawData_Hard - results-9'!H2:H652,ROW(LOOKUP(CONCATENATE($A33,D$1,"0--"),'RawData_Hard - results-9'!B2:B652)))</f>
        <v>63</v>
      </c>
      <c r="F33" s="66">
        <f>INDEX('RawData_Hard - results-9'!I2:I652,ROW(LOOKUP(CONCATENATE($A33,"innerApproximation","0",$F$1,F$2),'RawData_Hard - results-9'!B2:B652)))</f>
        <v>1800.9</v>
      </c>
      <c r="G33" t="s" s="67">
        <f>INDEX('RawData_Hard - results-9'!H2:H652,ROW(LOOKUP(CONCATENATE($A33,"innerApproximation","0",$F$1,F$2),'RawData_Hard - results-9'!B2:B652)))</f>
        <v>63</v>
      </c>
      <c r="H33" s="66">
        <f>INDEX('RawData_Hard - results-9'!I2:I652,ROW(LOOKUP(CONCATENATE($A33,"innerApproximation","0",$F$1,H$2),'RawData_Hard - results-9'!B2:B652)))</f>
        <v>1800.9</v>
      </c>
      <c r="I33" t="s" s="67">
        <f>INDEX('RawData_Hard - results-9'!H2:H652,ROW(LOOKUP(CONCATENATE($A33,"innerApproximation","0",$F$1,H$2),'RawData_Hard - results-9'!B2:B652)))</f>
        <v>63</v>
      </c>
      <c r="J33" s="25">
        <f>INDEX('RawData_Hard - results-9'!I2:I652,ROW(LOOKUP(CONCATENATE($A33,"innerApproximation","0",$F$1,J$2),'RawData_Hard - results-9'!B2:B652)))</f>
        <v>1801.02</v>
      </c>
      <c r="K33" t="s" s="19">
        <f>INDEX('RawData_Hard - results-9'!H2:H652,ROW(LOOKUP(CONCATENATE($A33,"innerApproximation","0",$F$1,J$2),'RawData_Hard - results-9'!B2:B652)))</f>
        <v>63</v>
      </c>
      <c r="L33" s="25">
        <f>INDEX('RawData_Hard - results-9'!I2:I652,ROW(LOOKUP(CONCATENATE($A33,"innerApproximation","0",$L$1,L$2),'RawData_Hard - results-9'!B2:B652)))</f>
        <v>20.1474</v>
      </c>
      <c r="M33" t="s" s="19">
        <f>INDEX('RawData_Hard - results-9'!H2:H652,ROW(LOOKUP(CONCATENATE($A33,"innerApproximation","0",$L$1,L$2),'RawData_Hard - results-9'!B2:B652)))</f>
        <v>80</v>
      </c>
      <c r="N33" s="25">
        <f>INDEX('RawData_Hard - results-9'!I2:I652,ROW(LOOKUP(CONCATENATE($A33,"innerApproximation","0",$L$1,N$2),'RawData_Hard - results-9'!B2:B652)))</f>
        <v>1800.86</v>
      </c>
      <c r="O33" t="s" s="19">
        <f>INDEX('RawData_Hard - results-9'!H2:H652,ROW(LOOKUP(CONCATENATE($A33,"innerApproximation","0",$L$1,N$2),'RawData_Hard - results-9'!B2:B652)))</f>
        <v>63</v>
      </c>
      <c r="P33" s="25">
        <f>INDEX('RawData_Hard - results-9'!I2:I652,ROW(LOOKUP(CONCATENATE($A33,"innerApproximation","0",$L$1,P$2),'RawData_Hard - results-9'!B2:B652)))</f>
        <v>1801.03</v>
      </c>
      <c r="Q33" t="s" s="19">
        <f>INDEX('RawData_Hard - results-9'!H2:H652,ROW(LOOKUP(CONCATENATE($A33,"innerApproximation","0",$L$1,P$2),'RawData_Hard - results-9'!B2:B652)))</f>
        <v>63</v>
      </c>
      <c r="R33" s="25">
        <f>INDEX('RawData_Hard - results-9'!I2:I652,ROW(LOOKUP(CONCATENATE($A33,"innerApproximation","0",$R$1,R$2),'RawData_Hard - results-9'!B2:B652)))</f>
        <v>1800.82</v>
      </c>
      <c r="S33" t="s" s="19">
        <f>INDEX('RawData_Hard - results-9'!H2:H652,ROW(LOOKUP(CONCATENATE($A33,"innerApproximation","0",$R$1,R$2),'RawData_Hard - results-9'!B2:B652)))</f>
        <v>63</v>
      </c>
      <c r="T33" s="25">
        <f>INDEX('RawData_Hard - results-9'!I2:I652,ROW(LOOKUP(CONCATENATE($A33,"innerApproximation","0",$R$1,T$2),'RawData_Hard - results-9'!B2:B652)))</f>
        <v>1800.9</v>
      </c>
      <c r="U33" t="s" s="19">
        <f>INDEX('RawData_Hard - results-9'!H2:H652,ROW(LOOKUP(CONCATENATE($A33,"innerApproximation","0",$T$1,T$2),'RawData_Hard - results-9'!B2:B652)))</f>
        <v>63</v>
      </c>
      <c r="V33" s="25">
        <f>INDEX('RawData_Hard - results-9'!I2:I652,ROW(LOOKUP(CONCATENATE($A33,"innerApproximation","0",$R$1,V$2),'RawData_Hard - results-9'!B2:B652)))</f>
        <v>1801.03</v>
      </c>
      <c r="W33" t="s" s="68">
        <f>INDEX('RawData_Hard - results-9'!H2:H652,ROW(LOOKUP(CONCATENATE($A33,"innerApproximation","0",$V$1,V$2),'RawData_Hard - results-9'!B2:B652)))</f>
        <v>63</v>
      </c>
      <c r="X33" t="s" s="69">
        <f>LOOKUP("NO_NASH_EQ_FOUND",E33:W33)</f>
        <v>80</v>
      </c>
      <c r="Y33" t="s" s="70">
        <f>CONCATENATE(INDEX(D$1:V$1,MATCH(Z33,D33:V33)),INDEX(D$2:V$2,MATCH(Z33,D33:V33)))</f>
        <v>3577</v>
      </c>
      <c r="Z33" s="71">
        <f>MIN(F33:V33,D33)</f>
        <v>20.1474</v>
      </c>
      <c r="AA33" s="72">
        <f>Z33/MAX(F33:V33,D33)</f>
        <v>0.011186101903826</v>
      </c>
    </row>
    <row r="34" ht="20.05" customHeight="1">
      <c r="A34" t="s" s="16">
        <v>3218</v>
      </c>
      <c r="B34" s="65">
        <f>INDEX('RawData_Hard - results-9'!D2:D652,ROW(LOOKUP(CONCATENATE($A34,D$1,"1--"),'RawData_Hard - results-9'!B2:B652)))</f>
        <v>7</v>
      </c>
      <c r="C34" t="s" s="19">
        <f>INDEX('RawData_Hard - results-9'!E2:E652,ROW(LOOKUP(CONCATENATE($A34,D$1,"1--"),'RawData_Hard - results-9'!B2:B652)))</f>
        <v>3220</v>
      </c>
      <c r="D34" s="66">
        <f>INDEX('RawData_Hard - results-9'!I2:I652,ROW(LOOKUP(CONCATENATE($A34,D$1,"0--"),'RawData_Hard - results-9'!B2:B652)))</f>
        <v>194.282</v>
      </c>
      <c r="E34" t="s" s="19">
        <f>INDEX('RawData_Hard - results-9'!H2:H652,ROW(LOOKUP(CONCATENATE($A34,D$1,"0--"),'RawData_Hard - results-9'!B2:B652)))</f>
        <v>80</v>
      </c>
      <c r="F34" s="66">
        <f>INDEX('RawData_Hard - results-9'!I2:I652,ROW(LOOKUP(CONCATENATE($A34,"innerApproximation","0",$F$1,F$2),'RawData_Hard - results-9'!B2:B652)))</f>
        <v>0.274202</v>
      </c>
      <c r="G34" t="s" s="67">
        <f>INDEX('RawData_Hard - results-9'!H2:H652,ROW(LOOKUP(CONCATENATE($A34,"innerApproximation","0",$F$1,F$2),'RawData_Hard - results-9'!B2:B652)))</f>
        <v>80</v>
      </c>
      <c r="H34" s="66">
        <f>INDEX('RawData_Hard - results-9'!I2:I652,ROW(LOOKUP(CONCATENATE($A34,"innerApproximation","0",$F$1,H$2),'RawData_Hard - results-9'!B2:B652)))</f>
        <v>0.27592</v>
      </c>
      <c r="I34" t="s" s="67">
        <f>INDEX('RawData_Hard - results-9'!H2:H652,ROW(LOOKUP(CONCATENATE($A34,"innerApproximation","0",$F$1,H$2),'RawData_Hard - results-9'!B2:B652)))</f>
        <v>80</v>
      </c>
      <c r="J34" s="25">
        <f>INDEX('RawData_Hard - results-9'!I2:I652,ROW(LOOKUP(CONCATENATE($A34,"innerApproximation","0",$F$1,J$2),'RawData_Hard - results-9'!B2:B652)))</f>
        <v>0.279184</v>
      </c>
      <c r="K34" t="s" s="19">
        <f>INDEX('RawData_Hard - results-9'!H2:H652,ROW(LOOKUP(CONCATENATE($A34,"innerApproximation","0",$F$1,J$2),'RawData_Hard - results-9'!B2:B652)))</f>
        <v>80</v>
      </c>
      <c r="L34" s="25">
        <f>INDEX('RawData_Hard - results-9'!I2:I652,ROW(LOOKUP(CONCATENATE($A34,"innerApproximation","0",$L$1,L$2),'RawData_Hard - results-9'!B2:B652)))</f>
        <v>0.285037</v>
      </c>
      <c r="M34" t="s" s="19">
        <f>INDEX('RawData_Hard - results-9'!H2:H652,ROW(LOOKUP(CONCATENATE($A34,"innerApproximation","0",$L$1,L$2),'RawData_Hard - results-9'!B2:B652)))</f>
        <v>80</v>
      </c>
      <c r="N34" s="25">
        <f>INDEX('RawData_Hard - results-9'!I2:I652,ROW(LOOKUP(CONCATENATE($A34,"innerApproximation","0",$L$1,N$2),'RawData_Hard - results-9'!B2:B652)))</f>
        <v>0.277836</v>
      </c>
      <c r="O34" t="s" s="19">
        <f>INDEX('RawData_Hard - results-9'!H2:H652,ROW(LOOKUP(CONCATENATE($A34,"innerApproximation","0",$L$1,N$2),'RawData_Hard - results-9'!B2:B652)))</f>
        <v>80</v>
      </c>
      <c r="P34" s="25">
        <f>INDEX('RawData_Hard - results-9'!I2:I652,ROW(LOOKUP(CONCATENATE($A34,"innerApproximation","0",$L$1,P$2),'RawData_Hard - results-9'!B2:B652)))</f>
        <v>0.274147</v>
      </c>
      <c r="Q34" t="s" s="19">
        <f>INDEX('RawData_Hard - results-9'!H2:H652,ROW(LOOKUP(CONCATENATE($A34,"innerApproximation","0",$L$1,P$2),'RawData_Hard - results-9'!B2:B652)))</f>
        <v>80</v>
      </c>
      <c r="R34" s="25">
        <f>INDEX('RawData_Hard - results-9'!I2:I652,ROW(LOOKUP(CONCATENATE($A34,"innerApproximation","0",$R$1,R$2),'RawData_Hard - results-9'!B2:B652)))</f>
        <v>0.276956</v>
      </c>
      <c r="S34" t="s" s="19">
        <f>INDEX('RawData_Hard - results-9'!H2:H652,ROW(LOOKUP(CONCATENATE($A34,"innerApproximation","0",$R$1,R$2),'RawData_Hard - results-9'!B2:B652)))</f>
        <v>80</v>
      </c>
      <c r="T34" s="25">
        <f>INDEX('RawData_Hard - results-9'!I2:I652,ROW(LOOKUP(CONCATENATE($A34,"innerApproximation","0",$R$1,T$2),'RawData_Hard - results-9'!B2:B652)))</f>
        <v>0.275148</v>
      </c>
      <c r="U34" t="s" s="19">
        <f>INDEX('RawData_Hard - results-9'!H2:H652,ROW(LOOKUP(CONCATENATE($A34,"innerApproximation","0",$T$1,T$2),'RawData_Hard - results-9'!B2:B652)))</f>
        <v>80</v>
      </c>
      <c r="V34" s="25">
        <f>INDEX('RawData_Hard - results-9'!I2:I652,ROW(LOOKUP(CONCATENATE($A34,"innerApproximation","0",$R$1,V$2),'RawData_Hard - results-9'!B2:B652)))</f>
        <v>0.275428</v>
      </c>
      <c r="W34" t="s" s="68">
        <f>INDEX('RawData_Hard - results-9'!H2:H652,ROW(LOOKUP(CONCATENATE($A34,"innerApproximation","0",$V$1,V$2),'RawData_Hard - results-9'!B2:B652)))</f>
        <v>80</v>
      </c>
      <c r="X34" t="s" s="69">
        <f>LOOKUP("NO_NASH_EQ_FOUND",E34:W34)</f>
        <v>80</v>
      </c>
      <c r="Y34" t="s" s="70">
        <f>CONCATENATE(INDEX(D$1:V$1,MATCH(Z34,D34:V34)),INDEX(D$2:V$2,MATCH(Z34,D34:V34)))</f>
        <v>3580</v>
      </c>
      <c r="Z34" s="71">
        <f>MIN(F34:V34,D34)</f>
        <v>0.274147</v>
      </c>
      <c r="AA34" s="72">
        <f>Z34/MAX(F34:V34,D34)</f>
        <v>0.00141107771177978</v>
      </c>
    </row>
    <row r="35" ht="20.05" customHeight="1">
      <c r="A35" t="s" s="16">
        <v>3234</v>
      </c>
      <c r="B35" s="65">
        <f>INDEX('RawData_Hard - results-9'!D2:D652,ROW(LOOKUP(CONCATENATE($A35,D$1,"1--"),'RawData_Hard - results-9'!B2:B652)))</f>
        <v>7</v>
      </c>
      <c r="C35" t="s" s="19">
        <f>INDEX('RawData_Hard - results-9'!E2:E652,ROW(LOOKUP(CONCATENATE($A35,D$1,"1--"),'RawData_Hard - results-9'!B2:B652)))</f>
        <v>3236</v>
      </c>
      <c r="D35" s="66">
        <f>INDEX('RawData_Hard - results-9'!I2:I652,ROW(LOOKUP(CONCATENATE($A35,D$1,"0--"),'RawData_Hard - results-9'!B2:B652)))</f>
        <v>1800.69</v>
      </c>
      <c r="E35" t="s" s="19">
        <f>INDEX('RawData_Hard - results-9'!H2:H652,ROW(LOOKUP(CONCATENATE($A35,D$1,"0--"),'RawData_Hard - results-9'!B2:B652)))</f>
        <v>63</v>
      </c>
      <c r="F35" s="66">
        <f>INDEX('RawData_Hard - results-9'!I2:I652,ROW(LOOKUP(CONCATENATE($A35,"innerApproximation","0",$F$1,F$2),'RawData_Hard - results-9'!B2:B652)))</f>
        <v>1.32069</v>
      </c>
      <c r="G35" t="s" s="67">
        <f>INDEX('RawData_Hard - results-9'!H2:H652,ROW(LOOKUP(CONCATENATE($A35,"innerApproximation","0",$F$1,F$2),'RawData_Hard - results-9'!B2:B652)))</f>
        <v>80</v>
      </c>
      <c r="H35" s="66">
        <f>INDEX('RawData_Hard - results-9'!I2:I652,ROW(LOOKUP(CONCATENATE($A35,"innerApproximation","0",$F$1,H$2),'RawData_Hard - results-9'!B2:B652)))</f>
        <v>1.32432</v>
      </c>
      <c r="I35" t="s" s="67">
        <f>INDEX('RawData_Hard - results-9'!H2:H652,ROW(LOOKUP(CONCATENATE($A35,"innerApproximation","0",$F$1,H$2),'RawData_Hard - results-9'!B2:B652)))</f>
        <v>80</v>
      </c>
      <c r="J35" s="25">
        <f>INDEX('RawData_Hard - results-9'!I2:I652,ROW(LOOKUP(CONCATENATE($A35,"innerApproximation","0",$F$1,J$2),'RawData_Hard - results-9'!B2:B652)))</f>
        <v>1.33084</v>
      </c>
      <c r="K35" t="s" s="19">
        <f>INDEX('RawData_Hard - results-9'!H2:H652,ROW(LOOKUP(CONCATENATE($A35,"innerApproximation","0",$F$1,J$2),'RawData_Hard - results-9'!B2:B652)))</f>
        <v>80</v>
      </c>
      <c r="L35" s="25">
        <f>INDEX('RawData_Hard - results-9'!I2:I652,ROW(LOOKUP(CONCATENATE($A35,"innerApproximation","0",$L$1,L$2),'RawData_Hard - results-9'!B2:B652)))</f>
        <v>1.32057</v>
      </c>
      <c r="M35" t="s" s="19">
        <f>INDEX('RawData_Hard - results-9'!H2:H652,ROW(LOOKUP(CONCATENATE($A35,"innerApproximation","0",$L$1,L$2),'RawData_Hard - results-9'!B2:B652)))</f>
        <v>80</v>
      </c>
      <c r="N35" s="25">
        <f>INDEX('RawData_Hard - results-9'!I2:I652,ROW(LOOKUP(CONCATENATE($A35,"innerApproximation","0",$L$1,N$2),'RawData_Hard - results-9'!B2:B652)))</f>
        <v>1.32796</v>
      </c>
      <c r="O35" t="s" s="19">
        <f>INDEX('RawData_Hard - results-9'!H2:H652,ROW(LOOKUP(CONCATENATE($A35,"innerApproximation","0",$L$1,N$2),'RawData_Hard - results-9'!B2:B652)))</f>
        <v>80</v>
      </c>
      <c r="P35" s="25">
        <f>INDEX('RawData_Hard - results-9'!I2:I652,ROW(LOOKUP(CONCATENATE($A35,"innerApproximation","0",$L$1,P$2),'RawData_Hard - results-9'!B2:B652)))</f>
        <v>1.3285</v>
      </c>
      <c r="Q35" t="s" s="19">
        <f>INDEX('RawData_Hard - results-9'!H2:H652,ROW(LOOKUP(CONCATENATE($A35,"innerApproximation","0",$L$1,P$2),'RawData_Hard - results-9'!B2:B652)))</f>
        <v>80</v>
      </c>
      <c r="R35" s="25">
        <f>INDEX('RawData_Hard - results-9'!I2:I652,ROW(LOOKUP(CONCATENATE($A35,"innerApproximation","0",$R$1,R$2),'RawData_Hard - results-9'!B2:B652)))</f>
        <v>1.32226</v>
      </c>
      <c r="S35" t="s" s="19">
        <f>INDEX('RawData_Hard - results-9'!H2:H652,ROW(LOOKUP(CONCATENATE($A35,"innerApproximation","0",$R$1,R$2),'RawData_Hard - results-9'!B2:B652)))</f>
        <v>80</v>
      </c>
      <c r="T35" s="25">
        <f>INDEX('RawData_Hard - results-9'!I2:I652,ROW(LOOKUP(CONCATENATE($A35,"innerApproximation","0",$R$1,T$2),'RawData_Hard - results-9'!B2:B652)))</f>
        <v>1.33079</v>
      </c>
      <c r="U35" t="s" s="19">
        <f>INDEX('RawData_Hard - results-9'!H2:H652,ROW(LOOKUP(CONCATENATE($A35,"innerApproximation","0",$T$1,T$2),'RawData_Hard - results-9'!B2:B652)))</f>
        <v>80</v>
      </c>
      <c r="V35" s="25">
        <f>INDEX('RawData_Hard - results-9'!I2:I652,ROW(LOOKUP(CONCATENATE($A35,"innerApproximation","0",$R$1,V$2),'RawData_Hard - results-9'!B2:B652)))</f>
        <v>1.32625</v>
      </c>
      <c r="W35" t="s" s="68">
        <f>INDEX('RawData_Hard - results-9'!H2:H652,ROW(LOOKUP(CONCATENATE($A35,"innerApproximation","0",$V$1,V$2),'RawData_Hard - results-9'!B2:B652)))</f>
        <v>80</v>
      </c>
      <c r="X35" t="s" s="69">
        <f>LOOKUP("NO_NASH_EQ_FOUND",E35:W35)</f>
        <v>80</v>
      </c>
      <c r="Y35" t="s" s="70">
        <f>CONCATENATE(INDEX(D$1:V$1,MATCH(Z35,D35:V35)),INDEX(D$2:V$2,MATCH(Z35,D35:V35)))</f>
        <v>3577</v>
      </c>
      <c r="Z35" s="71">
        <f>MIN(F35:V35,D35)</f>
        <v>1.32057</v>
      </c>
      <c r="AA35" s="72">
        <f>Z35/MAX(F35:V35,D35)</f>
        <v>0.000733368875264482</v>
      </c>
    </row>
    <row r="36" ht="20.05" customHeight="1">
      <c r="A36" t="s" s="16">
        <v>3250</v>
      </c>
      <c r="B36" s="65">
        <f>INDEX('RawData_Hard - results-9'!D2:D652,ROW(LOOKUP(CONCATENATE($A36,D$1,"1--"),'RawData_Hard - results-9'!B2:B652)))</f>
        <v>7</v>
      </c>
      <c r="C36" t="s" s="19">
        <f>INDEX('RawData_Hard - results-9'!E2:E652,ROW(LOOKUP(CONCATENATE($A36,D$1,"1--"),'RawData_Hard - results-9'!B2:B652)))</f>
        <v>3252</v>
      </c>
      <c r="D36" s="66">
        <f>INDEX('RawData_Hard - results-9'!I2:I652,ROW(LOOKUP(CONCATENATE($A36,D$1,"0--"),'RawData_Hard - results-9'!B2:B652)))</f>
        <v>572.422</v>
      </c>
      <c r="E36" t="s" s="19">
        <f>INDEX('RawData_Hard - results-9'!H2:H652,ROW(LOOKUP(CONCATENATE($A36,D$1,"0--"),'RawData_Hard - results-9'!B2:B652)))</f>
        <v>80</v>
      </c>
      <c r="F36" s="66">
        <f>INDEX('RawData_Hard - results-9'!I2:I652,ROW(LOOKUP(CONCATENATE($A36,"innerApproximation","0",$F$1,F$2),'RawData_Hard - results-9'!B2:B652)))</f>
        <v>0.50122</v>
      </c>
      <c r="G36" t="s" s="67">
        <f>INDEX('RawData_Hard - results-9'!H2:H652,ROW(LOOKUP(CONCATENATE($A36,"innerApproximation","0",$F$1,F$2),'RawData_Hard - results-9'!B2:B652)))</f>
        <v>80</v>
      </c>
      <c r="H36" s="66">
        <f>INDEX('RawData_Hard - results-9'!I2:I652,ROW(LOOKUP(CONCATENATE($A36,"innerApproximation","0",$F$1,H$2),'RawData_Hard - results-9'!B2:B652)))</f>
        <v>0.502234</v>
      </c>
      <c r="I36" t="s" s="67">
        <f>INDEX('RawData_Hard - results-9'!H2:H652,ROW(LOOKUP(CONCATENATE($A36,"innerApproximation","0",$F$1,H$2),'RawData_Hard - results-9'!B2:B652)))</f>
        <v>80</v>
      </c>
      <c r="J36" s="25">
        <f>INDEX('RawData_Hard - results-9'!I2:I652,ROW(LOOKUP(CONCATENATE($A36,"innerApproximation","0",$F$1,J$2),'RawData_Hard - results-9'!B2:B652)))</f>
        <v>0.5033879999999999</v>
      </c>
      <c r="K36" t="s" s="19">
        <f>INDEX('RawData_Hard - results-9'!H2:H652,ROW(LOOKUP(CONCATENATE($A36,"innerApproximation","0",$F$1,J$2),'RawData_Hard - results-9'!B2:B652)))</f>
        <v>80</v>
      </c>
      <c r="L36" s="25">
        <f>INDEX('RawData_Hard - results-9'!I2:I652,ROW(LOOKUP(CONCATENATE($A36,"innerApproximation","0",$L$1,L$2),'RawData_Hard - results-9'!B2:B652)))</f>
        <v>0.498908</v>
      </c>
      <c r="M36" t="s" s="19">
        <f>INDEX('RawData_Hard - results-9'!H2:H652,ROW(LOOKUP(CONCATENATE($A36,"innerApproximation","0",$L$1,L$2),'RawData_Hard - results-9'!B2:B652)))</f>
        <v>80</v>
      </c>
      <c r="N36" s="25">
        <f>INDEX('RawData_Hard - results-9'!I2:I652,ROW(LOOKUP(CONCATENATE($A36,"innerApproximation","0",$L$1,N$2),'RawData_Hard - results-9'!B2:B652)))</f>
        <v>0.503592</v>
      </c>
      <c r="O36" t="s" s="19">
        <f>INDEX('RawData_Hard - results-9'!H2:H652,ROW(LOOKUP(CONCATENATE($A36,"innerApproximation","0",$L$1,N$2),'RawData_Hard - results-9'!B2:B652)))</f>
        <v>80</v>
      </c>
      <c r="P36" s="25">
        <f>INDEX('RawData_Hard - results-9'!I2:I652,ROW(LOOKUP(CONCATENATE($A36,"innerApproximation","0",$L$1,P$2),'RawData_Hard - results-9'!B2:B652)))</f>
        <v>0.502762</v>
      </c>
      <c r="Q36" t="s" s="19">
        <f>INDEX('RawData_Hard - results-9'!H2:H652,ROW(LOOKUP(CONCATENATE($A36,"innerApproximation","0",$L$1,P$2),'RawData_Hard - results-9'!B2:B652)))</f>
        <v>80</v>
      </c>
      <c r="R36" s="25">
        <f>INDEX('RawData_Hard - results-9'!I2:I652,ROW(LOOKUP(CONCATENATE($A36,"innerApproximation","0",$R$1,R$2),'RawData_Hard - results-9'!B2:B652)))</f>
        <v>0.503178</v>
      </c>
      <c r="S36" t="s" s="19">
        <f>INDEX('RawData_Hard - results-9'!H2:H652,ROW(LOOKUP(CONCATENATE($A36,"innerApproximation","0",$R$1,R$2),'RawData_Hard - results-9'!B2:B652)))</f>
        <v>80</v>
      </c>
      <c r="T36" s="25">
        <f>INDEX('RawData_Hard - results-9'!I2:I652,ROW(LOOKUP(CONCATENATE($A36,"innerApproximation","0",$R$1,T$2),'RawData_Hard - results-9'!B2:B652)))</f>
        <v>0.500452</v>
      </c>
      <c r="U36" t="s" s="19">
        <f>INDEX('RawData_Hard - results-9'!H2:H652,ROW(LOOKUP(CONCATENATE($A36,"innerApproximation","0",$T$1,T$2),'RawData_Hard - results-9'!B2:B652)))</f>
        <v>80</v>
      </c>
      <c r="V36" s="25">
        <f>INDEX('RawData_Hard - results-9'!I2:I652,ROW(LOOKUP(CONCATENATE($A36,"innerApproximation","0",$R$1,V$2),'RawData_Hard - results-9'!B2:B652)))</f>
        <v>0.503718</v>
      </c>
      <c r="W36" t="s" s="68">
        <f>INDEX('RawData_Hard - results-9'!H2:H652,ROW(LOOKUP(CONCATENATE($A36,"innerApproximation","0",$V$1,V$2),'RawData_Hard - results-9'!B2:B652)))</f>
        <v>80</v>
      </c>
      <c r="X36" t="s" s="69">
        <f>LOOKUP("NO_NASH_EQ_FOUND",E36:W36)</f>
        <v>80</v>
      </c>
      <c r="Y36" t="s" s="70">
        <f>CONCATENATE(INDEX(D$1:V$1,MATCH(Z36,D36:V36)),INDEX(D$2:V$2,MATCH(Z36,D36:V36)))</f>
        <v>3577</v>
      </c>
      <c r="Z36" s="71">
        <f>MIN(F36:V36,D36)</f>
        <v>0.498908</v>
      </c>
      <c r="AA36" s="72">
        <f>Z36/MAX(F36:V36,D36)</f>
        <v>0.000871573769002589</v>
      </c>
    </row>
    <row r="37" ht="20.05" customHeight="1">
      <c r="A37" t="s" s="16">
        <v>3435</v>
      </c>
      <c r="B37" s="65">
        <f>INDEX('RawData_Hard - results-9'!D2:D652,ROW(LOOKUP(CONCATENATE($A37,D$1,"1--"),'RawData_Hard - results-9'!B2:B652)))</f>
        <v>7</v>
      </c>
      <c r="C37" t="s" s="19">
        <f>INDEX('RawData_Hard - results-9'!E2:E652,ROW(LOOKUP(CONCATENATE($A37,D$1,"1--"),'RawData_Hard - results-9'!B2:B652)))</f>
        <v>3236</v>
      </c>
      <c r="D37" s="66">
        <f>INDEX('RawData_Hard - results-9'!I2:I652,ROW(LOOKUP(CONCATENATE($A37,D$1,"0--"),'RawData_Hard - results-9'!B2:B652)))</f>
        <v>1800.71</v>
      </c>
      <c r="E37" t="s" s="19">
        <f>INDEX('RawData_Hard - results-9'!H2:H652,ROW(LOOKUP(CONCATENATE($A37,D$1,"0--"),'RawData_Hard - results-9'!B2:B652)))</f>
        <v>63</v>
      </c>
      <c r="F37" s="66">
        <f>INDEX('RawData_Hard - results-9'!I2:I652,ROW(LOOKUP(CONCATENATE($A37,"innerApproximation","0",$F$1,F$2),'RawData_Hard - results-9'!B2:B652)))</f>
        <v>1.33822</v>
      </c>
      <c r="G37" t="s" s="67">
        <f>INDEX('RawData_Hard - results-9'!H2:H652,ROW(LOOKUP(CONCATENATE($A37,"innerApproximation","0",$F$1,F$2),'RawData_Hard - results-9'!B2:B652)))</f>
        <v>80</v>
      </c>
      <c r="H37" s="66">
        <f>INDEX('RawData_Hard - results-9'!I2:I652,ROW(LOOKUP(CONCATENATE($A37,"innerApproximation","0",$F$1,H$2),'RawData_Hard - results-9'!B2:B652)))</f>
        <v>1.32653</v>
      </c>
      <c r="I37" t="s" s="67">
        <f>INDEX('RawData_Hard - results-9'!H2:H652,ROW(LOOKUP(CONCATENATE($A37,"innerApproximation","0",$F$1,H$2),'RawData_Hard - results-9'!B2:B652)))</f>
        <v>80</v>
      </c>
      <c r="J37" s="25">
        <f>INDEX('RawData_Hard - results-9'!I2:I652,ROW(LOOKUP(CONCATENATE($A37,"innerApproximation","0",$F$1,J$2),'RawData_Hard - results-9'!B2:B652)))</f>
        <v>1.32682</v>
      </c>
      <c r="K37" t="s" s="19">
        <f>INDEX('RawData_Hard - results-9'!H2:H652,ROW(LOOKUP(CONCATENATE($A37,"innerApproximation","0",$F$1,J$2),'RawData_Hard - results-9'!B2:B652)))</f>
        <v>80</v>
      </c>
      <c r="L37" s="25">
        <f>INDEX('RawData_Hard - results-9'!I2:I652,ROW(LOOKUP(CONCATENATE($A37,"innerApproximation","0",$L$1,L$2),'RawData_Hard - results-9'!B2:B652)))</f>
        <v>1.32872</v>
      </c>
      <c r="M37" t="s" s="19">
        <f>INDEX('RawData_Hard - results-9'!H2:H652,ROW(LOOKUP(CONCATENATE($A37,"innerApproximation","0",$L$1,L$2),'RawData_Hard - results-9'!B2:B652)))</f>
        <v>80</v>
      </c>
      <c r="N37" s="25">
        <f>INDEX('RawData_Hard - results-9'!I2:I652,ROW(LOOKUP(CONCATENATE($A37,"innerApproximation","0",$L$1,N$2),'RawData_Hard - results-9'!B2:B652)))</f>
        <v>1.34531</v>
      </c>
      <c r="O37" t="s" s="19">
        <f>INDEX('RawData_Hard - results-9'!H2:H652,ROW(LOOKUP(CONCATENATE($A37,"innerApproximation","0",$L$1,N$2),'RawData_Hard - results-9'!B2:B652)))</f>
        <v>80</v>
      </c>
      <c r="P37" s="25">
        <f>INDEX('RawData_Hard - results-9'!I2:I652,ROW(LOOKUP(CONCATENATE($A37,"innerApproximation","0",$L$1,P$2),'RawData_Hard - results-9'!B2:B652)))</f>
        <v>1.32403</v>
      </c>
      <c r="Q37" t="s" s="19">
        <f>INDEX('RawData_Hard - results-9'!H2:H652,ROW(LOOKUP(CONCATENATE($A37,"innerApproximation","0",$L$1,P$2),'RawData_Hard - results-9'!B2:B652)))</f>
        <v>80</v>
      </c>
      <c r="R37" s="25">
        <f>INDEX('RawData_Hard - results-9'!I2:I652,ROW(LOOKUP(CONCATENATE($A37,"innerApproximation","0",$R$1,R$2),'RawData_Hard - results-9'!B2:B652)))</f>
        <v>1.33495</v>
      </c>
      <c r="S37" t="s" s="19">
        <f>INDEX('RawData_Hard - results-9'!H2:H652,ROW(LOOKUP(CONCATENATE($A37,"innerApproximation","0",$R$1,R$2),'RawData_Hard - results-9'!B2:B652)))</f>
        <v>80</v>
      </c>
      <c r="T37" s="25">
        <f>INDEX('RawData_Hard - results-9'!I2:I652,ROW(LOOKUP(CONCATENATE($A37,"innerApproximation","0",$R$1,T$2),'RawData_Hard - results-9'!B2:B652)))</f>
        <v>1.345</v>
      </c>
      <c r="U37" t="s" s="19">
        <f>INDEX('RawData_Hard - results-9'!H2:H652,ROW(LOOKUP(CONCATENATE($A37,"innerApproximation","0",$T$1,T$2),'RawData_Hard - results-9'!B2:B652)))</f>
        <v>80</v>
      </c>
      <c r="V37" s="25">
        <f>INDEX('RawData_Hard - results-9'!I2:I652,ROW(LOOKUP(CONCATENATE($A37,"innerApproximation","0",$R$1,V$2),'RawData_Hard - results-9'!B2:B652)))</f>
        <v>1.3234</v>
      </c>
      <c r="W37" t="s" s="68">
        <f>INDEX('RawData_Hard - results-9'!H2:H652,ROW(LOOKUP(CONCATENATE($A37,"innerApproximation","0",$V$1,V$2),'RawData_Hard - results-9'!B2:B652)))</f>
        <v>80</v>
      </c>
      <c r="X37" t="s" s="69">
        <f>LOOKUP("NO_NASH_EQ_FOUND",E37:W37)</f>
        <v>80</v>
      </c>
      <c r="Y37" t="s" s="70">
        <f>CONCATENATE(INDEX(D$1:V$1,MATCH(Z37,D37:V37)),INDEX(D$2:V$2,MATCH(Z37,D37:V37)))</f>
        <v>3579</v>
      </c>
      <c r="Z37" s="71">
        <f>MIN(F37:V37,D37)</f>
        <v>1.3234</v>
      </c>
      <c r="AA37" s="72">
        <f>Z37/MAX(F37:V37,D37)</f>
        <v>0.000734932332246725</v>
      </c>
    </row>
    <row r="38" ht="20.05" customHeight="1">
      <c r="A38" t="s" s="16">
        <v>3279</v>
      </c>
      <c r="B38" s="65">
        <f>INDEX('RawData_Hard - results-9'!D2:D652,ROW(LOOKUP(CONCATENATE($A38,D$1,"1--"),'RawData_Hard - results-9'!B2:B652)))</f>
        <v>7</v>
      </c>
      <c r="C38" t="s" s="19">
        <f>INDEX('RawData_Hard - results-9'!E2:E652,ROW(LOOKUP(CONCATENATE($A38,D$1,"1--"),'RawData_Hard - results-9'!B2:B652)))</f>
        <v>3093</v>
      </c>
      <c r="D38" s="66">
        <f>INDEX('RawData_Hard - results-9'!I2:I652,ROW(LOOKUP(CONCATENATE($A38,D$1,"0--"),'RawData_Hard - results-9'!B2:B652)))</f>
        <v>1801.26</v>
      </c>
      <c r="E38" t="s" s="19">
        <f>INDEX('RawData_Hard - results-9'!H2:H652,ROW(LOOKUP(CONCATENATE($A38,D$1,"0--"),'RawData_Hard - results-9'!B2:B652)))</f>
        <v>63</v>
      </c>
      <c r="F38" s="66">
        <f>INDEX('RawData_Hard - results-9'!I2:I652,ROW(LOOKUP(CONCATENATE($A38,"innerApproximation","0",$F$1,F$2),'RawData_Hard - results-9'!B2:B652)))</f>
        <v>6.31285</v>
      </c>
      <c r="G38" t="s" s="67">
        <f>INDEX('RawData_Hard - results-9'!H2:H652,ROW(LOOKUP(CONCATENATE($A38,"innerApproximation","0",$F$1,F$2),'RawData_Hard - results-9'!B2:B652)))</f>
        <v>80</v>
      </c>
      <c r="H38" s="66">
        <f>INDEX('RawData_Hard - results-9'!I2:I652,ROW(LOOKUP(CONCATENATE($A38,"innerApproximation","0",$F$1,H$2),'RawData_Hard - results-9'!B2:B652)))</f>
        <v>6.3631</v>
      </c>
      <c r="I38" t="s" s="67">
        <f>INDEX('RawData_Hard - results-9'!H2:H652,ROW(LOOKUP(CONCATENATE($A38,"innerApproximation","0",$F$1,H$2),'RawData_Hard - results-9'!B2:B652)))</f>
        <v>80</v>
      </c>
      <c r="J38" s="25">
        <f>INDEX('RawData_Hard - results-9'!I2:I652,ROW(LOOKUP(CONCATENATE($A38,"innerApproximation","0",$F$1,J$2),'RawData_Hard - results-9'!B2:B652)))</f>
        <v>6.30691</v>
      </c>
      <c r="K38" t="s" s="19">
        <f>INDEX('RawData_Hard - results-9'!H2:H652,ROW(LOOKUP(CONCATENATE($A38,"innerApproximation","0",$F$1,J$2),'RawData_Hard - results-9'!B2:B652)))</f>
        <v>80</v>
      </c>
      <c r="L38" s="25">
        <f>INDEX('RawData_Hard - results-9'!I2:I652,ROW(LOOKUP(CONCATENATE($A38,"innerApproximation","0",$L$1,L$2),'RawData_Hard - results-9'!B2:B652)))</f>
        <v>6.34016</v>
      </c>
      <c r="M38" t="s" s="19">
        <f>INDEX('RawData_Hard - results-9'!H2:H652,ROW(LOOKUP(CONCATENATE($A38,"innerApproximation","0",$L$1,L$2),'RawData_Hard - results-9'!B2:B652)))</f>
        <v>80</v>
      </c>
      <c r="N38" s="25">
        <f>INDEX('RawData_Hard - results-9'!I2:I652,ROW(LOOKUP(CONCATENATE($A38,"innerApproximation","0",$L$1,N$2),'RawData_Hard - results-9'!B2:B652)))</f>
        <v>6.31679</v>
      </c>
      <c r="O38" t="s" s="19">
        <f>INDEX('RawData_Hard - results-9'!H2:H652,ROW(LOOKUP(CONCATENATE($A38,"innerApproximation","0",$L$1,N$2),'RawData_Hard - results-9'!B2:B652)))</f>
        <v>80</v>
      </c>
      <c r="P38" s="25">
        <f>INDEX('RawData_Hard - results-9'!I2:I652,ROW(LOOKUP(CONCATENATE($A38,"innerApproximation","0",$L$1,P$2),'RawData_Hard - results-9'!B2:B652)))</f>
        <v>6.30294</v>
      </c>
      <c r="Q38" t="s" s="19">
        <f>INDEX('RawData_Hard - results-9'!H2:H652,ROW(LOOKUP(CONCATENATE($A38,"innerApproximation","0",$L$1,P$2),'RawData_Hard - results-9'!B2:B652)))</f>
        <v>80</v>
      </c>
      <c r="R38" s="25">
        <f>INDEX('RawData_Hard - results-9'!I2:I652,ROW(LOOKUP(CONCATENATE($A38,"innerApproximation","0",$R$1,R$2),'RawData_Hard - results-9'!B2:B652)))</f>
        <v>6.35824</v>
      </c>
      <c r="S38" t="s" s="19">
        <f>INDEX('RawData_Hard - results-9'!H2:H652,ROW(LOOKUP(CONCATENATE($A38,"innerApproximation","0",$R$1,R$2),'RawData_Hard - results-9'!B2:B652)))</f>
        <v>80</v>
      </c>
      <c r="T38" s="25">
        <f>INDEX('RawData_Hard - results-9'!I2:I652,ROW(LOOKUP(CONCATENATE($A38,"innerApproximation","0",$R$1,T$2),'RawData_Hard - results-9'!B2:B652)))</f>
        <v>6.32134</v>
      </c>
      <c r="U38" t="s" s="19">
        <f>INDEX('RawData_Hard - results-9'!H2:H652,ROW(LOOKUP(CONCATENATE($A38,"innerApproximation","0",$T$1,T$2),'RawData_Hard - results-9'!B2:B652)))</f>
        <v>80</v>
      </c>
      <c r="V38" s="25">
        <f>INDEX('RawData_Hard - results-9'!I2:I652,ROW(LOOKUP(CONCATENATE($A38,"innerApproximation","0",$R$1,V$2),'RawData_Hard - results-9'!B2:B652)))</f>
        <v>6.30859</v>
      </c>
      <c r="W38" t="s" s="68">
        <f>INDEX('RawData_Hard - results-9'!H2:H652,ROW(LOOKUP(CONCATENATE($A38,"innerApproximation","0",$V$1,V$2),'RawData_Hard - results-9'!B2:B652)))</f>
        <v>80</v>
      </c>
      <c r="X38" t="s" s="69">
        <f>LOOKUP("NO_NASH_EQ_FOUND",E38:W38)</f>
        <v>80</v>
      </c>
      <c r="Y38" t="s" s="70">
        <f>CONCATENATE(INDEX(D$1:V$1,MATCH(Z38,D38:V38)),INDEX(D$2:V$2,MATCH(Z38,D38:V38)))</f>
        <v>3580</v>
      </c>
      <c r="Z38" s="71">
        <f>MIN(F38:V38,D38)</f>
        <v>6.30294</v>
      </c>
      <c r="AA38" s="72">
        <f>Z38/MAX(F38:V38,D38)</f>
        <v>0.00349918390460011</v>
      </c>
    </row>
    <row r="39" ht="20.05" customHeight="1">
      <c r="A39" t="s" s="16">
        <v>3292</v>
      </c>
      <c r="B39" s="65">
        <f>INDEX('RawData_Hard - results-9'!D2:D652,ROW(LOOKUP(CONCATENATE($A39,D$1,"1--"),'RawData_Hard - results-9'!B2:B652)))</f>
        <v>7</v>
      </c>
      <c r="C39" t="s" s="19">
        <f>INDEX('RawData_Hard - results-9'!E2:E652,ROW(LOOKUP(CONCATENATE($A39,D$1,"1--"),'RawData_Hard - results-9'!B2:B652)))</f>
        <v>2936</v>
      </c>
      <c r="D39" s="66">
        <f>INDEX('RawData_Hard - results-9'!I2:I652,ROW(LOOKUP(CONCATENATE($A39,D$1,"0--"),'RawData_Hard - results-9'!B2:B652)))</f>
        <v>62.5474</v>
      </c>
      <c r="E39" t="s" s="19">
        <f>INDEX('RawData_Hard - results-9'!H2:H652,ROW(LOOKUP(CONCATENATE($A39,D$1,"0--"),'RawData_Hard - results-9'!B2:B652)))</f>
        <v>80</v>
      </c>
      <c r="F39" s="66">
        <f>INDEX('RawData_Hard - results-9'!I2:I652,ROW(LOOKUP(CONCATENATE($A39,"innerApproximation","0",$F$1,F$2),'RawData_Hard - results-9'!B2:B652)))</f>
        <v>2.78663</v>
      </c>
      <c r="G39" t="s" s="67">
        <f>INDEX('RawData_Hard - results-9'!H2:H652,ROW(LOOKUP(CONCATENATE($A39,"innerApproximation","0",$F$1,F$2),'RawData_Hard - results-9'!B2:B652)))</f>
        <v>80</v>
      </c>
      <c r="H39" s="66">
        <f>INDEX('RawData_Hard - results-9'!I2:I652,ROW(LOOKUP(CONCATENATE($A39,"innerApproximation","0",$F$1,H$2),'RawData_Hard - results-9'!B2:B652)))</f>
        <v>1.91505</v>
      </c>
      <c r="I39" t="s" s="67">
        <f>INDEX('RawData_Hard - results-9'!H2:H652,ROW(LOOKUP(CONCATENATE($A39,"innerApproximation","0",$F$1,H$2),'RawData_Hard - results-9'!B2:B652)))</f>
        <v>80</v>
      </c>
      <c r="J39" s="25">
        <f>INDEX('RawData_Hard - results-9'!I2:I652,ROW(LOOKUP(CONCATENATE($A39,"innerApproximation","0",$F$1,J$2),'RawData_Hard - results-9'!B2:B652)))</f>
        <v>103.276</v>
      </c>
      <c r="K39" t="s" s="19">
        <f>INDEX('RawData_Hard - results-9'!H2:H652,ROW(LOOKUP(CONCATENATE($A39,"innerApproximation","0",$F$1,J$2),'RawData_Hard - results-9'!B2:B652)))</f>
        <v>80</v>
      </c>
      <c r="L39" s="25">
        <f>INDEX('RawData_Hard - results-9'!I2:I652,ROW(LOOKUP(CONCATENATE($A39,"innerApproximation","0",$L$1,L$2),'RawData_Hard - results-9'!B2:B652)))</f>
        <v>1.60648</v>
      </c>
      <c r="M39" t="s" s="19">
        <f>INDEX('RawData_Hard - results-9'!H2:H652,ROW(LOOKUP(CONCATENATE($A39,"innerApproximation","0",$L$1,L$2),'RawData_Hard - results-9'!B2:B652)))</f>
        <v>80</v>
      </c>
      <c r="N39" s="25">
        <f>INDEX('RawData_Hard - results-9'!I2:I652,ROW(LOOKUP(CONCATENATE($A39,"innerApproximation","0",$L$1,N$2),'RawData_Hard - results-9'!B2:B652)))</f>
        <v>6.88325</v>
      </c>
      <c r="O39" t="s" s="19">
        <f>INDEX('RawData_Hard - results-9'!H2:H652,ROW(LOOKUP(CONCATENATE($A39,"innerApproximation","0",$L$1,N$2),'RawData_Hard - results-9'!B2:B652)))</f>
        <v>80</v>
      </c>
      <c r="P39" s="25">
        <f>INDEX('RawData_Hard - results-9'!I2:I652,ROW(LOOKUP(CONCATENATE($A39,"innerApproximation","0",$L$1,P$2),'RawData_Hard - results-9'!B2:B652)))</f>
        <v>281.18</v>
      </c>
      <c r="Q39" t="s" s="19">
        <f>INDEX('RawData_Hard - results-9'!H2:H652,ROW(LOOKUP(CONCATENATE($A39,"innerApproximation","0",$L$1,P$2),'RawData_Hard - results-9'!B2:B652)))</f>
        <v>80</v>
      </c>
      <c r="R39" s="25">
        <f>INDEX('RawData_Hard - results-9'!I2:I652,ROW(LOOKUP(CONCATENATE($A39,"innerApproximation","0",$R$1,R$2),'RawData_Hard - results-9'!B2:B652)))</f>
        <v>8.29491</v>
      </c>
      <c r="S39" t="s" s="19">
        <f>INDEX('RawData_Hard - results-9'!H2:H652,ROW(LOOKUP(CONCATENATE($A39,"innerApproximation","0",$R$1,R$2),'RawData_Hard - results-9'!B2:B652)))</f>
        <v>80</v>
      </c>
      <c r="T39" s="25">
        <f>INDEX('RawData_Hard - results-9'!I2:I652,ROW(LOOKUP(CONCATENATE($A39,"innerApproximation","0",$R$1,T$2),'RawData_Hard - results-9'!B2:B652)))</f>
        <v>23.7754</v>
      </c>
      <c r="U39" t="s" s="19">
        <f>INDEX('RawData_Hard - results-9'!H2:H652,ROW(LOOKUP(CONCATENATE($A39,"innerApproximation","0",$T$1,T$2),'RawData_Hard - results-9'!B2:B652)))</f>
        <v>80</v>
      </c>
      <c r="V39" s="25">
        <f>INDEX('RawData_Hard - results-9'!I2:I652,ROW(LOOKUP(CONCATENATE($A39,"innerApproximation","0",$R$1,V$2),'RawData_Hard - results-9'!B2:B652)))</f>
        <v>1800.52</v>
      </c>
      <c r="W39" t="s" s="68">
        <f>INDEX('RawData_Hard - results-9'!H2:H652,ROW(LOOKUP(CONCATENATE($A39,"innerApproximation","0",$V$1,V$2),'RawData_Hard - results-9'!B2:B652)))</f>
        <v>63</v>
      </c>
      <c r="X39" t="s" s="69">
        <f>LOOKUP("NO_NASH_EQ_FOUND",E39:W39)</f>
        <v>80</v>
      </c>
      <c r="Y39" t="s" s="70">
        <f>CONCATENATE(INDEX(D$1:V$1,MATCH(Z39,D39:V39)),INDEX(D$2:V$2,MATCH(Z39,D39:V39)))</f>
        <v>3577</v>
      </c>
      <c r="Z39" s="71">
        <f>MIN(F39:V39,D39)</f>
        <v>1.60648</v>
      </c>
      <c r="AA39" s="72">
        <f>Z39/MAX(F39:V39,D39)</f>
        <v>0.000892231133228179</v>
      </c>
    </row>
    <row r="40" ht="20.05" customHeight="1">
      <c r="A40" t="s" s="16">
        <v>3306</v>
      </c>
      <c r="B40" s="65">
        <f>INDEX('RawData_Hard - results-9'!D2:D652,ROW(LOOKUP(CONCATENATE($A40,D$1,"1--"),'RawData_Hard - results-9'!B2:B652)))</f>
        <v>7</v>
      </c>
      <c r="C40" t="s" s="19">
        <f>INDEX('RawData_Hard - results-9'!E2:E652,ROW(LOOKUP(CONCATENATE($A40,D$1,"1--"),'RawData_Hard - results-9'!B2:B652)))</f>
        <v>3308</v>
      </c>
      <c r="D40" s="66">
        <f>INDEX('RawData_Hard - results-9'!I2:I652,ROW(LOOKUP(CONCATENATE($A40,D$1,"0--"),'RawData_Hard - results-9'!B2:B652)))</f>
        <v>1800.75</v>
      </c>
      <c r="E40" t="s" s="19">
        <f>INDEX('RawData_Hard - results-9'!H2:H652,ROW(LOOKUP(CONCATENATE($A40,D$1,"0--"),'RawData_Hard - results-9'!B2:B652)))</f>
        <v>63</v>
      </c>
      <c r="F40" s="66">
        <f>INDEX('RawData_Hard - results-9'!I2:I652,ROW(LOOKUP(CONCATENATE($A40,"innerApproximation","0",$F$1,F$2),'RawData_Hard - results-9'!B2:B652)))</f>
        <v>4.95688</v>
      </c>
      <c r="G40" t="s" s="67">
        <f>INDEX('RawData_Hard - results-9'!H2:H652,ROW(LOOKUP(CONCATENATE($A40,"innerApproximation","0",$F$1,F$2),'RawData_Hard - results-9'!B2:B652)))</f>
        <v>80</v>
      </c>
      <c r="H40" s="66">
        <f>INDEX('RawData_Hard - results-9'!I2:I652,ROW(LOOKUP(CONCATENATE($A40,"innerApproximation","0",$F$1,H$2),'RawData_Hard - results-9'!B2:B652)))</f>
        <v>4.9875</v>
      </c>
      <c r="I40" t="s" s="67">
        <f>INDEX('RawData_Hard - results-9'!H2:H652,ROW(LOOKUP(CONCATENATE($A40,"innerApproximation","0",$F$1,H$2),'RawData_Hard - results-9'!B2:B652)))</f>
        <v>80</v>
      </c>
      <c r="J40" s="25">
        <f>INDEX('RawData_Hard - results-9'!I2:I652,ROW(LOOKUP(CONCATENATE($A40,"innerApproximation","0",$F$1,J$2),'RawData_Hard - results-9'!B2:B652)))</f>
        <v>4.94209</v>
      </c>
      <c r="K40" t="s" s="19">
        <f>INDEX('RawData_Hard - results-9'!H2:H652,ROW(LOOKUP(CONCATENATE($A40,"innerApproximation","0",$F$1,J$2),'RawData_Hard - results-9'!B2:B652)))</f>
        <v>80</v>
      </c>
      <c r="L40" s="25">
        <f>INDEX('RawData_Hard - results-9'!I2:I652,ROW(LOOKUP(CONCATENATE($A40,"innerApproximation","0",$L$1,L$2),'RawData_Hard - results-9'!B2:B652)))</f>
        <v>4.97942</v>
      </c>
      <c r="M40" t="s" s="19">
        <f>INDEX('RawData_Hard - results-9'!H2:H652,ROW(LOOKUP(CONCATENATE($A40,"innerApproximation","0",$L$1,L$2),'RawData_Hard - results-9'!B2:B652)))</f>
        <v>80</v>
      </c>
      <c r="N40" s="25">
        <f>INDEX('RawData_Hard - results-9'!I2:I652,ROW(LOOKUP(CONCATENATE($A40,"innerApproximation","0",$L$1,N$2),'RawData_Hard - results-9'!B2:B652)))</f>
        <v>4.99597</v>
      </c>
      <c r="O40" t="s" s="19">
        <f>INDEX('RawData_Hard - results-9'!H2:H652,ROW(LOOKUP(CONCATENATE($A40,"innerApproximation","0",$L$1,N$2),'RawData_Hard - results-9'!B2:B652)))</f>
        <v>80</v>
      </c>
      <c r="P40" s="25">
        <f>INDEX('RawData_Hard - results-9'!I2:I652,ROW(LOOKUP(CONCATENATE($A40,"innerApproximation","0",$L$1,P$2),'RawData_Hard - results-9'!B2:B652)))</f>
        <v>4.94839</v>
      </c>
      <c r="Q40" t="s" s="19">
        <f>INDEX('RawData_Hard - results-9'!H2:H652,ROW(LOOKUP(CONCATENATE($A40,"innerApproximation","0",$L$1,P$2),'RawData_Hard - results-9'!B2:B652)))</f>
        <v>80</v>
      </c>
      <c r="R40" s="25">
        <f>INDEX('RawData_Hard - results-9'!I2:I652,ROW(LOOKUP(CONCATENATE($A40,"innerApproximation","0",$R$1,R$2),'RawData_Hard - results-9'!B2:B652)))</f>
        <v>4.95071</v>
      </c>
      <c r="S40" t="s" s="19">
        <f>INDEX('RawData_Hard - results-9'!H2:H652,ROW(LOOKUP(CONCATENATE($A40,"innerApproximation","0",$R$1,R$2),'RawData_Hard - results-9'!B2:B652)))</f>
        <v>80</v>
      </c>
      <c r="T40" s="25">
        <f>INDEX('RawData_Hard - results-9'!I2:I652,ROW(LOOKUP(CONCATENATE($A40,"innerApproximation","0",$R$1,T$2),'RawData_Hard - results-9'!B2:B652)))</f>
        <v>4.94422</v>
      </c>
      <c r="U40" t="s" s="19">
        <f>INDEX('RawData_Hard - results-9'!H2:H652,ROW(LOOKUP(CONCATENATE($A40,"innerApproximation","0",$T$1,T$2),'RawData_Hard - results-9'!B2:B652)))</f>
        <v>80</v>
      </c>
      <c r="V40" s="25">
        <f>INDEX('RawData_Hard - results-9'!I2:I652,ROW(LOOKUP(CONCATENATE($A40,"innerApproximation","0",$R$1,V$2),'RawData_Hard - results-9'!B2:B652)))</f>
        <v>4.96652</v>
      </c>
      <c r="W40" t="s" s="68">
        <f>INDEX('RawData_Hard - results-9'!H2:H652,ROW(LOOKUP(CONCATENATE($A40,"innerApproximation","0",$V$1,V$2),'RawData_Hard - results-9'!B2:B652)))</f>
        <v>80</v>
      </c>
      <c r="X40" t="s" s="69">
        <f>LOOKUP("NO_NASH_EQ_FOUND",E40:W40)</f>
        <v>80</v>
      </c>
      <c r="Y40" t="s" s="70">
        <f>CONCATENATE(INDEX(D$1:V$1,MATCH(Z40,D40:V40)),INDEX(D$2:V$2,MATCH(Z40,D40:V40)))</f>
        <v>3583</v>
      </c>
      <c r="Z40" s="71">
        <f>MIN(F40:V40,D40)</f>
        <v>4.94209</v>
      </c>
      <c r="AA40" s="72">
        <f>Z40/MAX(F40:V40,D40)</f>
        <v>0.00274446202970984</v>
      </c>
    </row>
    <row r="41" ht="20.05" customHeight="1">
      <c r="A41" t="s" s="16">
        <v>3322</v>
      </c>
      <c r="B41" s="65">
        <f>INDEX('RawData_Hard - results-9'!D2:D652,ROW(LOOKUP(CONCATENATE($A41,D$1,"1--"),'RawData_Hard - results-9'!B2:B652)))</f>
        <v>7</v>
      </c>
      <c r="C41" t="s" s="19">
        <f>INDEX('RawData_Hard - results-9'!E2:E652,ROW(LOOKUP(CONCATENATE($A41,D$1,"1--"),'RawData_Hard - results-9'!B2:B652)))</f>
        <v>2860</v>
      </c>
      <c r="D41" s="66">
        <f>INDEX('RawData_Hard - results-9'!I2:I652,ROW(LOOKUP(CONCATENATE($A41,D$1,"0--"),'RawData_Hard - results-9'!B2:B652)))</f>
        <v>1800.75</v>
      </c>
      <c r="E41" t="s" s="19">
        <f>INDEX('RawData_Hard - results-9'!H2:H652,ROW(LOOKUP(CONCATENATE($A41,D$1,"0--"),'RawData_Hard - results-9'!B2:B652)))</f>
        <v>63</v>
      </c>
      <c r="F41" s="66">
        <f>INDEX('RawData_Hard - results-9'!I2:I652,ROW(LOOKUP(CONCATENATE($A41,"innerApproximation","0",$F$1,F$2),'RawData_Hard - results-9'!B2:B652)))</f>
        <v>9.471640000000001</v>
      </c>
      <c r="G41" t="s" s="67">
        <f>INDEX('RawData_Hard - results-9'!H2:H652,ROW(LOOKUP(CONCATENATE($A41,"innerApproximation","0",$F$1,F$2),'RawData_Hard - results-9'!B2:B652)))</f>
        <v>80</v>
      </c>
      <c r="H41" s="66">
        <f>INDEX('RawData_Hard - results-9'!I2:I652,ROW(LOOKUP(CONCATENATE($A41,"innerApproximation","0",$F$1,H$2),'RawData_Hard - results-9'!B2:B652)))</f>
        <v>9.58334</v>
      </c>
      <c r="I41" t="s" s="67">
        <f>INDEX('RawData_Hard - results-9'!H2:H652,ROW(LOOKUP(CONCATENATE($A41,"innerApproximation","0",$F$1,H$2),'RawData_Hard - results-9'!B2:B652)))</f>
        <v>80</v>
      </c>
      <c r="J41" s="25">
        <f>INDEX('RawData_Hard - results-9'!I2:I652,ROW(LOOKUP(CONCATENATE($A41,"innerApproximation","0",$F$1,J$2),'RawData_Hard - results-9'!B2:B652)))</f>
        <v>9.504390000000001</v>
      </c>
      <c r="K41" t="s" s="19">
        <f>INDEX('RawData_Hard - results-9'!H2:H652,ROW(LOOKUP(CONCATENATE($A41,"innerApproximation","0",$F$1,J$2),'RawData_Hard - results-9'!B2:B652)))</f>
        <v>80</v>
      </c>
      <c r="L41" s="25">
        <f>INDEX('RawData_Hard - results-9'!I2:I652,ROW(LOOKUP(CONCATENATE($A41,"innerApproximation","0",$L$1,L$2),'RawData_Hard - results-9'!B2:B652)))</f>
        <v>9.479850000000001</v>
      </c>
      <c r="M41" t="s" s="19">
        <f>INDEX('RawData_Hard - results-9'!H2:H652,ROW(LOOKUP(CONCATENATE($A41,"innerApproximation","0",$L$1,L$2),'RawData_Hard - results-9'!B2:B652)))</f>
        <v>80</v>
      </c>
      <c r="N41" s="25">
        <f>INDEX('RawData_Hard - results-9'!I2:I652,ROW(LOOKUP(CONCATENATE($A41,"innerApproximation","0",$L$1,N$2),'RawData_Hard - results-9'!B2:B652)))</f>
        <v>9.592599999999999</v>
      </c>
      <c r="O41" t="s" s="19">
        <f>INDEX('RawData_Hard - results-9'!H2:H652,ROW(LOOKUP(CONCATENATE($A41,"innerApproximation","0",$L$1,N$2),'RawData_Hard - results-9'!B2:B652)))</f>
        <v>80</v>
      </c>
      <c r="P41" s="25">
        <f>INDEX('RawData_Hard - results-9'!I2:I652,ROW(LOOKUP(CONCATENATE($A41,"innerApproximation","0",$L$1,P$2),'RawData_Hard - results-9'!B2:B652)))</f>
        <v>9.506159999999999</v>
      </c>
      <c r="Q41" t="s" s="19">
        <f>INDEX('RawData_Hard - results-9'!H2:H652,ROW(LOOKUP(CONCATENATE($A41,"innerApproximation","0",$L$1,P$2),'RawData_Hard - results-9'!B2:B652)))</f>
        <v>80</v>
      </c>
      <c r="R41" s="25">
        <f>INDEX('RawData_Hard - results-9'!I2:I652,ROW(LOOKUP(CONCATENATE($A41,"innerApproximation","0",$R$1,R$2),'RawData_Hard - results-9'!B2:B652)))</f>
        <v>9.5337</v>
      </c>
      <c r="S41" t="s" s="19">
        <f>INDEX('RawData_Hard - results-9'!H2:H652,ROW(LOOKUP(CONCATENATE($A41,"innerApproximation","0",$R$1,R$2),'RawData_Hard - results-9'!B2:B652)))</f>
        <v>80</v>
      </c>
      <c r="T41" s="25">
        <f>INDEX('RawData_Hard - results-9'!I2:I652,ROW(LOOKUP(CONCATENATE($A41,"innerApproximation","0",$R$1,T$2),'RawData_Hard - results-9'!B2:B652)))</f>
        <v>9.54731</v>
      </c>
      <c r="U41" t="s" s="19">
        <f>INDEX('RawData_Hard - results-9'!H2:H652,ROW(LOOKUP(CONCATENATE($A41,"innerApproximation","0",$T$1,T$2),'RawData_Hard - results-9'!B2:B652)))</f>
        <v>80</v>
      </c>
      <c r="V41" s="25">
        <f>INDEX('RawData_Hard - results-9'!I2:I652,ROW(LOOKUP(CONCATENATE($A41,"innerApproximation","0",$R$1,V$2),'RawData_Hard - results-9'!B2:B652)))</f>
        <v>9.561909999999999</v>
      </c>
      <c r="W41" t="s" s="68">
        <f>INDEX('RawData_Hard - results-9'!H2:H652,ROW(LOOKUP(CONCATENATE($A41,"innerApproximation","0",$V$1,V$2),'RawData_Hard - results-9'!B2:B652)))</f>
        <v>80</v>
      </c>
      <c r="X41" t="s" s="69">
        <f>LOOKUP("NO_NASH_EQ_FOUND",E41:W41)</f>
        <v>80</v>
      </c>
      <c r="Y41" t="s" s="70">
        <f>CONCATENATE(INDEX(D$1:V$1,MATCH(Z41,D41:V41)),INDEX(D$2:V$2,MATCH(Z41,D41:V41)))</f>
        <v>3575</v>
      </c>
      <c r="Z41" s="71">
        <f>MIN(F41:V41,D41)</f>
        <v>9.471640000000001</v>
      </c>
      <c r="AA41" s="72">
        <f>Z41/MAX(F41:V41,D41)</f>
        <v>0.005259830626128</v>
      </c>
    </row>
    <row r="42" ht="20.05" customHeight="1">
      <c r="A42" t="s" s="16">
        <v>3337</v>
      </c>
      <c r="B42" s="65">
        <f>INDEX('RawData_Hard - results-9'!D2:D652,ROW(LOOKUP(CONCATENATE($A42,D$1,"1--"),'RawData_Hard - results-9'!B2:B652)))</f>
        <v>7</v>
      </c>
      <c r="C42" t="s" s="19">
        <f>INDEX('RawData_Hard - results-9'!E2:E652,ROW(LOOKUP(CONCATENATE($A42,D$1,"1--"),'RawData_Hard - results-9'!B2:B652)))</f>
        <v>3339</v>
      </c>
      <c r="D42" s="66">
        <f>INDEX('RawData_Hard - results-9'!I2:I652,ROW(LOOKUP(CONCATENATE($A42,D$1,"0--"),'RawData_Hard - results-9'!B2:B652)))</f>
        <v>328.722</v>
      </c>
      <c r="E42" t="s" s="19">
        <f>INDEX('RawData_Hard - results-9'!H2:H652,ROW(LOOKUP(CONCATENATE($A42,D$1,"0--"),'RawData_Hard - results-9'!B2:B652)))</f>
        <v>80</v>
      </c>
      <c r="F42" s="66">
        <f>INDEX('RawData_Hard - results-9'!I2:I652,ROW(LOOKUP(CONCATENATE($A42,"innerApproximation","0",$F$1,F$2),'RawData_Hard - results-9'!B2:B652)))</f>
        <v>23.727</v>
      </c>
      <c r="G42" t="s" s="67">
        <f>INDEX('RawData_Hard - results-9'!H2:H652,ROW(LOOKUP(CONCATENATE($A42,"innerApproximation","0",$F$1,F$2),'RawData_Hard - results-9'!B2:B652)))</f>
        <v>80</v>
      </c>
      <c r="H42" s="66">
        <f>INDEX('RawData_Hard - results-9'!I2:I652,ROW(LOOKUP(CONCATENATE($A42,"innerApproximation","0",$F$1,H$2),'RawData_Hard - results-9'!B2:B652)))</f>
        <v>22.8015</v>
      </c>
      <c r="I42" t="s" s="67">
        <f>INDEX('RawData_Hard - results-9'!H2:H652,ROW(LOOKUP(CONCATENATE($A42,"innerApproximation","0",$F$1,H$2),'RawData_Hard - results-9'!B2:B652)))</f>
        <v>80</v>
      </c>
      <c r="J42" s="25">
        <f>INDEX('RawData_Hard - results-9'!I2:I652,ROW(LOOKUP(CONCATENATE($A42,"innerApproximation","0",$F$1,J$2),'RawData_Hard - results-9'!B2:B652)))</f>
        <v>151.032</v>
      </c>
      <c r="K42" t="s" s="19">
        <f>INDEX('RawData_Hard - results-9'!H2:H652,ROW(LOOKUP(CONCATENATE($A42,"innerApproximation","0",$F$1,J$2),'RawData_Hard - results-9'!B2:B652)))</f>
        <v>80</v>
      </c>
      <c r="L42" s="25">
        <f>INDEX('RawData_Hard - results-9'!I2:I652,ROW(LOOKUP(CONCATENATE($A42,"innerApproximation","0",$L$1,L$2),'RawData_Hard - results-9'!B2:B652)))</f>
        <v>36.6332</v>
      </c>
      <c r="M42" t="s" s="19">
        <f>INDEX('RawData_Hard - results-9'!H2:H652,ROW(LOOKUP(CONCATENATE($A42,"innerApproximation","0",$L$1,L$2),'RawData_Hard - results-9'!B2:B652)))</f>
        <v>80</v>
      </c>
      <c r="N42" s="25">
        <f>INDEX('RawData_Hard - results-9'!I2:I652,ROW(LOOKUP(CONCATENATE($A42,"innerApproximation","0",$L$1,N$2),'RawData_Hard - results-9'!B2:B652)))</f>
        <v>36.9061</v>
      </c>
      <c r="O42" t="s" s="19">
        <f>INDEX('RawData_Hard - results-9'!H2:H652,ROW(LOOKUP(CONCATENATE($A42,"innerApproximation","0",$L$1,N$2),'RawData_Hard - results-9'!B2:B652)))</f>
        <v>80</v>
      </c>
      <c r="P42" s="25">
        <f>INDEX('RawData_Hard - results-9'!I2:I652,ROW(LOOKUP(CONCATENATE($A42,"innerApproximation","0",$L$1,P$2),'RawData_Hard - results-9'!B2:B652)))</f>
        <v>1190.55</v>
      </c>
      <c r="Q42" t="s" s="19">
        <f>INDEX('RawData_Hard - results-9'!H2:H652,ROW(LOOKUP(CONCATENATE($A42,"innerApproximation","0",$L$1,P$2),'RawData_Hard - results-9'!B2:B652)))</f>
        <v>80</v>
      </c>
      <c r="R42" s="25">
        <f>INDEX('RawData_Hard - results-9'!I2:I652,ROW(LOOKUP(CONCATENATE($A42,"innerApproximation","0",$R$1,R$2),'RawData_Hard - results-9'!B2:B652)))</f>
        <v>11.5892</v>
      </c>
      <c r="S42" t="s" s="19">
        <f>INDEX('RawData_Hard - results-9'!H2:H652,ROW(LOOKUP(CONCATENATE($A42,"innerApproximation","0",$R$1,R$2),'RawData_Hard - results-9'!B2:B652)))</f>
        <v>80</v>
      </c>
      <c r="T42" s="25">
        <f>INDEX('RawData_Hard - results-9'!I2:I652,ROW(LOOKUP(CONCATENATE($A42,"innerApproximation","0",$R$1,T$2),'RawData_Hard - results-9'!B2:B652)))</f>
        <v>168.196</v>
      </c>
      <c r="U42" t="s" s="19">
        <f>INDEX('RawData_Hard - results-9'!H2:H652,ROW(LOOKUP(CONCATENATE($A42,"innerApproximation","0",$T$1,T$2),'RawData_Hard - results-9'!B2:B652)))</f>
        <v>80</v>
      </c>
      <c r="V42" s="25">
        <f>INDEX('RawData_Hard - results-9'!I2:I652,ROW(LOOKUP(CONCATENATE($A42,"innerApproximation","0",$R$1,V$2),'RawData_Hard - results-9'!B2:B652)))</f>
        <v>4.98321</v>
      </c>
      <c r="W42" t="s" s="68">
        <f>INDEX('RawData_Hard - results-9'!H2:H652,ROW(LOOKUP(CONCATENATE($A42,"innerApproximation","0",$V$1,V$2),'RawData_Hard - results-9'!B2:B652)))</f>
        <v>80</v>
      </c>
      <c r="X42" t="s" s="69">
        <f>LOOKUP("NO_NASH_EQ_FOUND",E42:W42)</f>
        <v>80</v>
      </c>
      <c r="Y42" t="s" s="70">
        <f>CONCATENATE(INDEX(D$1:V$1,MATCH(Z42,D42:V42)),INDEX(D$2:V$2,MATCH(Z42,D42:V42)))</f>
        <v>3579</v>
      </c>
      <c r="Z42" s="71">
        <f>MIN(F42:V42,D42)</f>
        <v>4.98321</v>
      </c>
      <c r="AA42" s="72">
        <f>Z42/MAX(F42:V42,D42)</f>
        <v>0.00418563689051279</v>
      </c>
    </row>
    <row r="43" ht="20.05" customHeight="1">
      <c r="A43" t="s" s="16">
        <v>3353</v>
      </c>
      <c r="B43" s="65">
        <f>INDEX('RawData_Hard - results-9'!D2:D652,ROW(LOOKUP(CONCATENATE($A43,D$1,"1--"),'RawData_Hard - results-9'!B2:B652)))</f>
        <v>7</v>
      </c>
      <c r="C43" t="s" s="19">
        <f>INDEX('RawData_Hard - results-9'!E2:E652,ROW(LOOKUP(CONCATENATE($A43,D$1,"1--"),'RawData_Hard - results-9'!B2:B652)))</f>
        <v>3355</v>
      </c>
      <c r="D43" s="66">
        <f>INDEX('RawData_Hard - results-9'!I2:I652,ROW(LOOKUP(CONCATENATE($A43,D$1,"0--"),'RawData_Hard - results-9'!B2:B652)))</f>
        <v>62.386</v>
      </c>
      <c r="E43" t="s" s="19">
        <f>INDEX('RawData_Hard - results-9'!H2:H652,ROW(LOOKUP(CONCATENATE($A43,D$1,"0--"),'RawData_Hard - results-9'!B2:B652)))</f>
        <v>80</v>
      </c>
      <c r="F43" s="66">
        <f>INDEX('RawData_Hard - results-9'!I2:I652,ROW(LOOKUP(CONCATENATE($A43,"innerApproximation","0",$F$1,F$2),'RawData_Hard - results-9'!B2:B652)))</f>
        <v>0.123891</v>
      </c>
      <c r="G43" t="s" s="67">
        <f>INDEX('RawData_Hard - results-9'!H2:H652,ROW(LOOKUP(CONCATENATE($A43,"innerApproximation","0",$F$1,F$2),'RawData_Hard - results-9'!B2:B652)))</f>
        <v>80</v>
      </c>
      <c r="H43" s="66">
        <f>INDEX('RawData_Hard - results-9'!I2:I652,ROW(LOOKUP(CONCATENATE($A43,"innerApproximation","0",$F$1,H$2),'RawData_Hard - results-9'!B2:B652)))</f>
        <v>0.125679</v>
      </c>
      <c r="I43" t="s" s="67">
        <f>INDEX('RawData_Hard - results-9'!H2:H652,ROW(LOOKUP(CONCATENATE($A43,"innerApproximation","0",$F$1,H$2),'RawData_Hard - results-9'!B2:B652)))</f>
        <v>80</v>
      </c>
      <c r="J43" s="25">
        <f>INDEX('RawData_Hard - results-9'!I2:I652,ROW(LOOKUP(CONCATENATE($A43,"innerApproximation","0",$F$1,J$2),'RawData_Hard - results-9'!B2:B652)))</f>
        <v>0.124043</v>
      </c>
      <c r="K43" t="s" s="19">
        <f>INDEX('RawData_Hard - results-9'!H2:H652,ROW(LOOKUP(CONCATENATE($A43,"innerApproximation","0",$F$1,J$2),'RawData_Hard - results-9'!B2:B652)))</f>
        <v>80</v>
      </c>
      <c r="L43" s="25">
        <f>INDEX('RawData_Hard - results-9'!I2:I652,ROW(LOOKUP(CONCATENATE($A43,"innerApproximation","0",$L$1,L$2),'RawData_Hard - results-9'!B2:B652)))</f>
        <v>0.123761</v>
      </c>
      <c r="M43" t="s" s="19">
        <f>INDEX('RawData_Hard - results-9'!H2:H652,ROW(LOOKUP(CONCATENATE($A43,"innerApproximation","0",$L$1,L$2),'RawData_Hard - results-9'!B2:B652)))</f>
        <v>80</v>
      </c>
      <c r="N43" s="25">
        <f>INDEX('RawData_Hard - results-9'!I2:I652,ROW(LOOKUP(CONCATENATE($A43,"innerApproximation","0",$L$1,N$2),'RawData_Hard - results-9'!B2:B652)))</f>
        <v>0.124228</v>
      </c>
      <c r="O43" t="s" s="19">
        <f>INDEX('RawData_Hard - results-9'!H2:H652,ROW(LOOKUP(CONCATENATE($A43,"innerApproximation","0",$L$1,N$2),'RawData_Hard - results-9'!B2:B652)))</f>
        <v>80</v>
      </c>
      <c r="P43" s="25">
        <f>INDEX('RawData_Hard - results-9'!I2:I652,ROW(LOOKUP(CONCATENATE($A43,"innerApproximation","0",$L$1,P$2),'RawData_Hard - results-9'!B2:B652)))</f>
        <v>0.123627</v>
      </c>
      <c r="Q43" t="s" s="19">
        <f>INDEX('RawData_Hard - results-9'!H2:H652,ROW(LOOKUP(CONCATENATE($A43,"innerApproximation","0",$L$1,P$2),'RawData_Hard - results-9'!B2:B652)))</f>
        <v>80</v>
      </c>
      <c r="R43" s="25">
        <f>INDEX('RawData_Hard - results-9'!I2:I652,ROW(LOOKUP(CONCATENATE($A43,"innerApproximation","0",$R$1,R$2),'RawData_Hard - results-9'!B2:B652)))</f>
        <v>0.125058</v>
      </c>
      <c r="S43" t="s" s="19">
        <f>INDEX('RawData_Hard - results-9'!H2:H652,ROW(LOOKUP(CONCATENATE($A43,"innerApproximation","0",$R$1,R$2),'RawData_Hard - results-9'!B2:B652)))</f>
        <v>80</v>
      </c>
      <c r="T43" s="25">
        <f>INDEX('RawData_Hard - results-9'!I2:I652,ROW(LOOKUP(CONCATENATE($A43,"innerApproximation","0",$R$1,T$2),'RawData_Hard - results-9'!B2:B652)))</f>
        <v>0.126665</v>
      </c>
      <c r="U43" t="s" s="19">
        <f>INDEX('RawData_Hard - results-9'!H2:H652,ROW(LOOKUP(CONCATENATE($A43,"innerApproximation","0",$T$1,T$2),'RawData_Hard - results-9'!B2:B652)))</f>
        <v>80</v>
      </c>
      <c r="V43" s="25">
        <f>INDEX('RawData_Hard - results-9'!I2:I652,ROW(LOOKUP(CONCATENATE($A43,"innerApproximation","0",$R$1,V$2),'RawData_Hard - results-9'!B2:B652)))</f>
        <v>0.124602</v>
      </c>
      <c r="W43" t="s" s="68">
        <f>INDEX('RawData_Hard - results-9'!H2:H652,ROW(LOOKUP(CONCATENATE($A43,"innerApproximation","0",$V$1,V$2),'RawData_Hard - results-9'!B2:B652)))</f>
        <v>80</v>
      </c>
      <c r="X43" t="s" s="69">
        <f>LOOKUP("NO_NASH_EQ_FOUND",E43:W43)</f>
        <v>80</v>
      </c>
      <c r="Y43" t="s" s="70">
        <f>CONCATENATE(INDEX(D$1:V$1,MATCH(Z43,D43:V43)),INDEX(D$2:V$2,MATCH(Z43,D43:V43)))</f>
        <v>3580</v>
      </c>
      <c r="Z43" s="71">
        <f>MIN(F43:V43,D43)</f>
        <v>0.123627</v>
      </c>
      <c r="AA43" s="72">
        <f>Z43/MAX(F43:V43,D43)</f>
        <v>0.00198164652325842</v>
      </c>
    </row>
    <row r="44" ht="20.05" customHeight="1">
      <c r="A44" t="s" s="16">
        <v>3368</v>
      </c>
      <c r="B44" s="65">
        <f>INDEX('RawData_Hard - results-9'!D2:D652,ROW(LOOKUP(CONCATENATE($A44,D$1,"1--"),'RawData_Hard - results-9'!B2:B652)))</f>
        <v>7</v>
      </c>
      <c r="C44" t="s" s="19">
        <f>INDEX('RawData_Hard - results-9'!E2:E652,ROW(LOOKUP(CONCATENATE($A44,D$1,"1--"),'RawData_Hard - results-9'!B2:B652)))</f>
        <v>3370</v>
      </c>
      <c r="D44" s="66">
        <f>INDEX('RawData_Hard - results-9'!I2:I652,ROW(LOOKUP(CONCATENATE($A44,D$1,"0--"),'RawData_Hard - results-9'!B2:B652)))</f>
        <v>1800.65</v>
      </c>
      <c r="E44" t="s" s="19">
        <f>INDEX('RawData_Hard - results-9'!H2:H652,ROW(LOOKUP(CONCATENATE($A44,D$1,"0--"),'RawData_Hard - results-9'!B2:B652)))</f>
        <v>63</v>
      </c>
      <c r="F44" s="66">
        <f>INDEX('RawData_Hard - results-9'!I2:I652,ROW(LOOKUP(CONCATENATE($A44,"innerApproximation","0",$F$1,F$2),'RawData_Hard - results-9'!B2:B652)))</f>
        <v>1800.61</v>
      </c>
      <c r="G44" t="s" s="67">
        <f>INDEX('RawData_Hard - results-9'!H2:H652,ROW(LOOKUP(CONCATENATE($A44,"innerApproximation","0",$F$1,F$2),'RawData_Hard - results-9'!B2:B652)))</f>
        <v>63</v>
      </c>
      <c r="H44" s="66">
        <f>INDEX('RawData_Hard - results-9'!I2:I652,ROW(LOOKUP(CONCATENATE($A44,"innerApproximation","0",$F$1,H$2),'RawData_Hard - results-9'!B2:B652)))</f>
        <v>1800.62</v>
      </c>
      <c r="I44" t="s" s="67">
        <f>INDEX('RawData_Hard - results-9'!H2:H652,ROW(LOOKUP(CONCATENATE($A44,"innerApproximation","0",$F$1,H$2),'RawData_Hard - results-9'!B2:B652)))</f>
        <v>63</v>
      </c>
      <c r="J44" s="25">
        <f>INDEX('RawData_Hard - results-9'!I2:I652,ROW(LOOKUP(CONCATENATE($A44,"innerApproximation","0",$F$1,J$2),'RawData_Hard - results-9'!B2:B652)))</f>
        <v>1800.62</v>
      </c>
      <c r="K44" t="s" s="19">
        <f>INDEX('RawData_Hard - results-9'!H2:H652,ROW(LOOKUP(CONCATENATE($A44,"innerApproximation","0",$F$1,J$2),'RawData_Hard - results-9'!B2:B652)))</f>
        <v>63</v>
      </c>
      <c r="L44" s="25">
        <f>INDEX('RawData_Hard - results-9'!I2:I652,ROW(LOOKUP(CONCATENATE($A44,"innerApproximation","0",$L$1,L$2),'RawData_Hard - results-9'!B2:B652)))</f>
        <v>357.434</v>
      </c>
      <c r="M44" t="s" s="19">
        <f>INDEX('RawData_Hard - results-9'!H2:H652,ROW(LOOKUP(CONCATENATE($A44,"innerApproximation","0",$L$1,L$2),'RawData_Hard - results-9'!B2:B652)))</f>
        <v>80</v>
      </c>
      <c r="N44" s="25">
        <f>INDEX('RawData_Hard - results-9'!I2:I652,ROW(LOOKUP(CONCATENATE($A44,"innerApproximation","0",$L$1,N$2),'RawData_Hard - results-9'!B2:B652)))</f>
        <v>1800.63</v>
      </c>
      <c r="O44" t="s" s="19">
        <f>INDEX('RawData_Hard - results-9'!H2:H652,ROW(LOOKUP(CONCATENATE($A44,"innerApproximation","0",$L$1,N$2),'RawData_Hard - results-9'!B2:B652)))</f>
        <v>63</v>
      </c>
      <c r="P44" s="25">
        <f>INDEX('RawData_Hard - results-9'!I2:I652,ROW(LOOKUP(CONCATENATE($A44,"innerApproximation","0",$L$1,P$2),'RawData_Hard - results-9'!B2:B652)))</f>
        <v>1800.62</v>
      </c>
      <c r="Q44" t="s" s="19">
        <f>INDEX('RawData_Hard - results-9'!H2:H652,ROW(LOOKUP(CONCATENATE($A44,"innerApproximation","0",$L$1,P$2),'RawData_Hard - results-9'!B2:B652)))</f>
        <v>63</v>
      </c>
      <c r="R44" s="25">
        <f>INDEX('RawData_Hard - results-9'!I2:I652,ROW(LOOKUP(CONCATENATE($A44,"innerApproximation","0",$R$1,R$2),'RawData_Hard - results-9'!B2:B652)))</f>
        <v>1800.63</v>
      </c>
      <c r="S44" t="s" s="19">
        <f>INDEX('RawData_Hard - results-9'!H2:H652,ROW(LOOKUP(CONCATENATE($A44,"innerApproximation","0",$R$1,R$2),'RawData_Hard - results-9'!B2:B652)))</f>
        <v>63</v>
      </c>
      <c r="T44" s="25">
        <f>INDEX('RawData_Hard - results-9'!I2:I652,ROW(LOOKUP(CONCATENATE($A44,"innerApproximation","0",$R$1,T$2),'RawData_Hard - results-9'!B2:B652)))</f>
        <v>1800.62</v>
      </c>
      <c r="U44" t="s" s="19">
        <f>INDEX('RawData_Hard - results-9'!H2:H652,ROW(LOOKUP(CONCATENATE($A44,"innerApproximation","0",$T$1,T$2),'RawData_Hard - results-9'!B2:B652)))</f>
        <v>63</v>
      </c>
      <c r="V44" s="25">
        <f>INDEX('RawData_Hard - results-9'!I2:I652,ROW(LOOKUP(CONCATENATE($A44,"innerApproximation","0",$R$1,V$2),'RawData_Hard - results-9'!B2:B652)))</f>
        <v>1800.63</v>
      </c>
      <c r="W44" t="s" s="68">
        <f>INDEX('RawData_Hard - results-9'!H2:H652,ROW(LOOKUP(CONCATENATE($A44,"innerApproximation","0",$V$1,V$2),'RawData_Hard - results-9'!B2:B652)))</f>
        <v>63</v>
      </c>
      <c r="X44" t="s" s="69">
        <f>LOOKUP("NO_NASH_EQ_FOUND",E44:W44)</f>
        <v>80</v>
      </c>
      <c r="Y44" t="s" s="70">
        <f>CONCATENATE(INDEX(D$1:V$1,MATCH(Z44,D44:V44)),INDEX(D$2:V$2,MATCH(Z44,D44:V44)))</f>
        <v>3577</v>
      </c>
      <c r="Z44" s="71">
        <f>MIN(F44:V44,D44)</f>
        <v>357.434</v>
      </c>
      <c r="AA44" s="72">
        <f>Z44/MAX(F44:V44,D44)</f>
        <v>0.198502762891178</v>
      </c>
    </row>
    <row r="45" ht="20.05" customHeight="1">
      <c r="A45" t="s" s="16">
        <v>3384</v>
      </c>
      <c r="B45" s="65">
        <f>INDEX('RawData_Hard - results-9'!D2:D652,ROW(LOOKUP(CONCATENATE($A45,D$1,"1--"),'RawData_Hard - results-9'!B2:B652)))</f>
        <v>7</v>
      </c>
      <c r="C45" t="s" s="19">
        <f>INDEX('RawData_Hard - results-9'!E2:E652,ROW(LOOKUP(CONCATENATE($A45,D$1,"1--"),'RawData_Hard - results-9'!B2:B652)))</f>
        <v>3386</v>
      </c>
      <c r="D45" s="66">
        <f>INDEX('RawData_Hard - results-9'!I2:I652,ROW(LOOKUP(CONCATENATE($A45,D$1,"0--"),'RawData_Hard - results-9'!B2:B652)))</f>
        <v>1131.25</v>
      </c>
      <c r="E45" t="s" s="19">
        <f>INDEX('RawData_Hard - results-9'!H2:H652,ROW(LOOKUP(CONCATENATE($A45,D$1,"0--"),'RawData_Hard - results-9'!B2:B652)))</f>
        <v>80</v>
      </c>
      <c r="F45" s="66">
        <f>INDEX('RawData_Hard - results-9'!I2:I652,ROW(LOOKUP(CONCATENATE($A45,"innerApproximation","0",$F$1,F$2),'RawData_Hard - results-9'!B2:B652)))</f>
        <v>1.67236</v>
      </c>
      <c r="G45" t="s" s="67">
        <f>INDEX('RawData_Hard - results-9'!H2:H652,ROW(LOOKUP(CONCATENATE($A45,"innerApproximation","0",$F$1,F$2),'RawData_Hard - results-9'!B2:B652)))</f>
        <v>80</v>
      </c>
      <c r="H45" s="66">
        <f>INDEX('RawData_Hard - results-9'!I2:I652,ROW(LOOKUP(CONCATENATE($A45,"innerApproximation","0",$F$1,H$2),'RawData_Hard - results-9'!B2:B652)))</f>
        <v>1.68866</v>
      </c>
      <c r="I45" t="s" s="67">
        <f>INDEX('RawData_Hard - results-9'!H2:H652,ROW(LOOKUP(CONCATENATE($A45,"innerApproximation","0",$F$1,H$2),'RawData_Hard - results-9'!B2:B652)))</f>
        <v>80</v>
      </c>
      <c r="J45" s="25">
        <f>INDEX('RawData_Hard - results-9'!I2:I652,ROW(LOOKUP(CONCATENATE($A45,"innerApproximation","0",$F$1,J$2),'RawData_Hard - results-9'!B2:B652)))</f>
        <v>1.66187</v>
      </c>
      <c r="K45" t="s" s="19">
        <f>INDEX('RawData_Hard - results-9'!H2:H652,ROW(LOOKUP(CONCATENATE($A45,"innerApproximation","0",$F$1,J$2),'RawData_Hard - results-9'!B2:B652)))</f>
        <v>80</v>
      </c>
      <c r="L45" s="25">
        <f>INDEX('RawData_Hard - results-9'!I2:I652,ROW(LOOKUP(CONCATENATE($A45,"innerApproximation","0",$L$1,L$2),'RawData_Hard - results-9'!B2:B652)))</f>
        <v>1.66763</v>
      </c>
      <c r="M45" t="s" s="19">
        <f>INDEX('RawData_Hard - results-9'!H2:H652,ROW(LOOKUP(CONCATENATE($A45,"innerApproximation","0",$L$1,L$2),'RawData_Hard - results-9'!B2:B652)))</f>
        <v>80</v>
      </c>
      <c r="N45" s="25">
        <f>INDEX('RawData_Hard - results-9'!I2:I652,ROW(LOOKUP(CONCATENATE($A45,"innerApproximation","0",$L$1,N$2),'RawData_Hard - results-9'!B2:B652)))</f>
        <v>1.65953</v>
      </c>
      <c r="O45" t="s" s="19">
        <f>INDEX('RawData_Hard - results-9'!H2:H652,ROW(LOOKUP(CONCATENATE($A45,"innerApproximation","0",$L$1,N$2),'RawData_Hard - results-9'!B2:B652)))</f>
        <v>80</v>
      </c>
      <c r="P45" s="25">
        <f>INDEX('RawData_Hard - results-9'!I2:I652,ROW(LOOKUP(CONCATENATE($A45,"innerApproximation","0",$L$1,P$2),'RawData_Hard - results-9'!B2:B652)))</f>
        <v>1.66069</v>
      </c>
      <c r="Q45" t="s" s="19">
        <f>INDEX('RawData_Hard - results-9'!H2:H652,ROW(LOOKUP(CONCATENATE($A45,"innerApproximation","0",$L$1,P$2),'RawData_Hard - results-9'!B2:B652)))</f>
        <v>80</v>
      </c>
      <c r="R45" s="25">
        <f>INDEX('RawData_Hard - results-9'!I2:I652,ROW(LOOKUP(CONCATENATE($A45,"innerApproximation","0",$R$1,R$2),'RawData_Hard - results-9'!B2:B652)))</f>
        <v>1.69001</v>
      </c>
      <c r="S45" t="s" s="19">
        <f>INDEX('RawData_Hard - results-9'!H2:H652,ROW(LOOKUP(CONCATENATE($A45,"innerApproximation","0",$R$1,R$2),'RawData_Hard - results-9'!B2:B652)))</f>
        <v>80</v>
      </c>
      <c r="T45" s="25">
        <f>INDEX('RawData_Hard - results-9'!I2:I652,ROW(LOOKUP(CONCATENATE($A45,"innerApproximation","0",$R$1,T$2),'RawData_Hard - results-9'!B2:B652)))</f>
        <v>1.65932</v>
      </c>
      <c r="U45" t="s" s="19">
        <f>INDEX('RawData_Hard - results-9'!H2:H652,ROW(LOOKUP(CONCATENATE($A45,"innerApproximation","0",$T$1,T$2),'RawData_Hard - results-9'!B2:B652)))</f>
        <v>80</v>
      </c>
      <c r="V45" s="25">
        <f>INDEX('RawData_Hard - results-9'!I2:I652,ROW(LOOKUP(CONCATENATE($A45,"innerApproximation","0",$R$1,V$2),'RawData_Hard - results-9'!B2:B652)))</f>
        <v>1.66055</v>
      </c>
      <c r="W45" t="s" s="68">
        <f>INDEX('RawData_Hard - results-9'!H2:H652,ROW(LOOKUP(CONCATENATE($A45,"innerApproximation","0",$V$1,V$2),'RawData_Hard - results-9'!B2:B652)))</f>
        <v>80</v>
      </c>
      <c r="X45" t="s" s="69">
        <f>LOOKUP("NO_NASH_EQ_FOUND",E45:W45)</f>
        <v>80</v>
      </c>
      <c r="Y45" t="s" s="70">
        <f>CONCATENATE(INDEX(D$1:V$1,MATCH(Z45,D45:V45)),INDEX(D$2:V$2,MATCH(Z45,D45:V45)))</f>
        <v>3582</v>
      </c>
      <c r="Z45" s="71">
        <f>MIN(F45:V45,D45)</f>
        <v>1.65932</v>
      </c>
      <c r="AA45" s="72">
        <f>Z45/MAX(F45:V45,D45)</f>
        <v>0.00146680220994475</v>
      </c>
    </row>
    <row r="46" ht="20.05" customHeight="1">
      <c r="A46" t="s" s="16">
        <v>3400</v>
      </c>
      <c r="B46" s="65">
        <f>INDEX('RawData_Hard - results-9'!D2:D652,ROW(LOOKUP(CONCATENATE($A46,D$1,"1--"),'RawData_Hard - results-9'!B2:B652)))</f>
        <v>7</v>
      </c>
      <c r="C46" t="s" s="19">
        <f>INDEX('RawData_Hard - results-9'!E2:E652,ROW(LOOKUP(CONCATENATE($A46,D$1,"1--"),'RawData_Hard - results-9'!B2:B652)))</f>
        <v>3402</v>
      </c>
      <c r="D46" s="66">
        <f>INDEX('RawData_Hard - results-9'!I2:I652,ROW(LOOKUP(CONCATENATE($A46,D$1,"0--"),'RawData_Hard - results-9'!B2:B652)))</f>
        <v>72.6803</v>
      </c>
      <c r="E46" t="s" s="19">
        <f>INDEX('RawData_Hard - results-9'!H2:H652,ROW(LOOKUP(CONCATENATE($A46,D$1,"0--"),'RawData_Hard - results-9'!B2:B652)))</f>
        <v>80</v>
      </c>
      <c r="F46" s="66">
        <f>INDEX('RawData_Hard - results-9'!I2:I652,ROW(LOOKUP(CONCATENATE($A46,"innerApproximation","0",$F$1,F$2),'RawData_Hard - results-9'!B2:B652)))</f>
        <v>19.0918</v>
      </c>
      <c r="G46" t="s" s="67">
        <f>INDEX('RawData_Hard - results-9'!H2:H652,ROW(LOOKUP(CONCATENATE($A46,"innerApproximation","0",$F$1,F$2),'RawData_Hard - results-9'!B2:B652)))</f>
        <v>80</v>
      </c>
      <c r="H46" s="66">
        <f>INDEX('RawData_Hard - results-9'!I2:I652,ROW(LOOKUP(CONCATENATE($A46,"innerApproximation","0",$F$1,H$2),'RawData_Hard - results-9'!B2:B652)))</f>
        <v>18.0575</v>
      </c>
      <c r="I46" t="s" s="67">
        <f>INDEX('RawData_Hard - results-9'!H2:H652,ROW(LOOKUP(CONCATENATE($A46,"innerApproximation","0",$F$1,H$2),'RawData_Hard - results-9'!B2:B652)))</f>
        <v>80</v>
      </c>
      <c r="J46" s="25">
        <f>INDEX('RawData_Hard - results-9'!I2:I652,ROW(LOOKUP(CONCATENATE($A46,"innerApproximation","0",$F$1,J$2),'RawData_Hard - results-9'!B2:B652)))</f>
        <v>18.0834</v>
      </c>
      <c r="K46" t="s" s="19">
        <f>INDEX('RawData_Hard - results-9'!H2:H652,ROW(LOOKUP(CONCATENATE($A46,"innerApproximation","0",$F$1,J$2),'RawData_Hard - results-9'!B2:B652)))</f>
        <v>80</v>
      </c>
      <c r="L46" s="25">
        <f>INDEX('RawData_Hard - results-9'!I2:I652,ROW(LOOKUP(CONCATENATE($A46,"innerApproximation","0",$L$1,L$2),'RawData_Hard - results-9'!B2:B652)))</f>
        <v>130.474</v>
      </c>
      <c r="M46" t="s" s="19">
        <f>INDEX('RawData_Hard - results-9'!H2:H652,ROW(LOOKUP(CONCATENATE($A46,"innerApproximation","0",$L$1,L$2),'RawData_Hard - results-9'!B2:B652)))</f>
        <v>80</v>
      </c>
      <c r="N46" s="25">
        <f>INDEX('RawData_Hard - results-9'!I2:I652,ROW(LOOKUP(CONCATENATE($A46,"innerApproximation","0",$L$1,N$2),'RawData_Hard - results-9'!B2:B652)))</f>
        <v>136.208</v>
      </c>
      <c r="O46" t="s" s="19">
        <f>INDEX('RawData_Hard - results-9'!H2:H652,ROW(LOOKUP(CONCATENATE($A46,"innerApproximation","0",$L$1,N$2),'RawData_Hard - results-9'!B2:B652)))</f>
        <v>80</v>
      </c>
      <c r="P46" s="25">
        <f>INDEX('RawData_Hard - results-9'!I2:I652,ROW(LOOKUP(CONCATENATE($A46,"innerApproximation","0",$L$1,P$2),'RawData_Hard - results-9'!B2:B652)))</f>
        <v>136.372</v>
      </c>
      <c r="Q46" t="s" s="19">
        <f>INDEX('RawData_Hard - results-9'!H2:H652,ROW(LOOKUP(CONCATENATE($A46,"innerApproximation","0",$L$1,P$2),'RawData_Hard - results-9'!B2:B652)))</f>
        <v>80</v>
      </c>
      <c r="R46" s="25">
        <f>INDEX('RawData_Hard - results-9'!I2:I652,ROW(LOOKUP(CONCATENATE($A46,"innerApproximation","0",$R$1,R$2),'RawData_Hard - results-9'!B2:B652)))</f>
        <v>47.9687</v>
      </c>
      <c r="S46" t="s" s="19">
        <f>INDEX('RawData_Hard - results-9'!H2:H652,ROW(LOOKUP(CONCATENATE($A46,"innerApproximation","0",$R$1,R$2),'RawData_Hard - results-9'!B2:B652)))</f>
        <v>80</v>
      </c>
      <c r="T46" s="25">
        <f>INDEX('RawData_Hard - results-9'!I2:I652,ROW(LOOKUP(CONCATENATE($A46,"innerApproximation","0",$R$1,T$2),'RawData_Hard - results-9'!B2:B652)))</f>
        <v>173.215</v>
      </c>
      <c r="U46" t="s" s="19">
        <f>INDEX('RawData_Hard - results-9'!H2:H652,ROW(LOOKUP(CONCATENATE($A46,"innerApproximation","0",$T$1,T$2),'RawData_Hard - results-9'!B2:B652)))</f>
        <v>80</v>
      </c>
      <c r="V46" s="25">
        <f>INDEX('RawData_Hard - results-9'!I2:I652,ROW(LOOKUP(CONCATENATE($A46,"innerApproximation","0",$R$1,V$2),'RawData_Hard - results-9'!B2:B652)))</f>
        <v>113.87</v>
      </c>
      <c r="W46" t="s" s="68">
        <f>INDEX('RawData_Hard - results-9'!H2:H652,ROW(LOOKUP(CONCATENATE($A46,"innerApproximation","0",$V$1,V$2),'RawData_Hard - results-9'!B2:B652)))</f>
        <v>80</v>
      </c>
      <c r="X46" t="s" s="69">
        <f>LOOKUP("NO_NASH_EQ_FOUND",E46:W46)</f>
        <v>80</v>
      </c>
      <c r="Y46" t="s" s="70">
        <f>CONCATENATE(INDEX(D$1:V$1,MATCH(Z46,D46:V46)),INDEX(D$2:V$2,MATCH(Z46,D46:V46)))</f>
        <v>3581</v>
      </c>
      <c r="Z46" s="71">
        <f>MIN(F46:V46,D46)</f>
        <v>18.0575</v>
      </c>
      <c r="AA46" s="72">
        <f>Z46/MAX(F46:V46,D46)</f>
        <v>0.104249054643074</v>
      </c>
    </row>
    <row r="47" ht="20.05" customHeight="1">
      <c r="A47" t="s" s="16">
        <v>3417</v>
      </c>
      <c r="B47" s="65">
        <f>INDEX('RawData_Hard - results-9'!D2:D652,ROW(LOOKUP(CONCATENATE($A47,D$1,"1--"),'RawData_Hard - results-9'!B2:B652)))</f>
        <v>7</v>
      </c>
      <c r="C47" t="s" s="19">
        <f>INDEX('RawData_Hard - results-9'!E2:E652,ROW(LOOKUP(CONCATENATE($A47,D$1,"1--"),'RawData_Hard - results-9'!B2:B652)))</f>
        <v>3419</v>
      </c>
      <c r="D47" s="66">
        <f>INDEX('RawData_Hard - results-9'!I2:I652,ROW(LOOKUP(CONCATENATE($A47,D$1,"0--"),'RawData_Hard - results-9'!B2:B652)))</f>
        <v>113.299</v>
      </c>
      <c r="E47" t="s" s="19">
        <f>INDEX('RawData_Hard - results-9'!H2:H652,ROW(LOOKUP(CONCATENATE($A47,D$1,"0--"),'RawData_Hard - results-9'!B2:B652)))</f>
        <v>80</v>
      </c>
      <c r="F47" s="66">
        <f>INDEX('RawData_Hard - results-9'!I2:I652,ROW(LOOKUP(CONCATENATE($A47,"innerApproximation","0",$F$1,F$2),'RawData_Hard - results-9'!B2:B652)))</f>
        <v>1800.7</v>
      </c>
      <c r="G47" t="s" s="67">
        <f>INDEX('RawData_Hard - results-9'!H2:H652,ROW(LOOKUP(CONCATENATE($A47,"innerApproximation","0",$F$1,F$2),'RawData_Hard - results-9'!B2:B652)))</f>
        <v>63</v>
      </c>
      <c r="H47" s="66">
        <f>INDEX('RawData_Hard - results-9'!I2:I652,ROW(LOOKUP(CONCATENATE($A47,"innerApproximation","0",$F$1,H$2),'RawData_Hard - results-9'!B2:B652)))</f>
        <v>1800.71</v>
      </c>
      <c r="I47" t="s" s="67">
        <f>INDEX('RawData_Hard - results-9'!H2:H652,ROW(LOOKUP(CONCATENATE($A47,"innerApproximation","0",$F$1,H$2),'RawData_Hard - results-9'!B2:B652)))</f>
        <v>63</v>
      </c>
      <c r="J47" s="25">
        <f>INDEX('RawData_Hard - results-9'!I2:I652,ROW(LOOKUP(CONCATENATE($A47,"innerApproximation","0",$F$1,J$2),'RawData_Hard - results-9'!B2:B652)))</f>
        <v>1800.88</v>
      </c>
      <c r="K47" t="s" s="19">
        <f>INDEX('RawData_Hard - results-9'!H2:H652,ROW(LOOKUP(CONCATENATE($A47,"innerApproximation","0",$F$1,J$2),'RawData_Hard - results-9'!B2:B652)))</f>
        <v>63</v>
      </c>
      <c r="L47" s="25">
        <f>INDEX('RawData_Hard - results-9'!I2:I652,ROW(LOOKUP(CONCATENATE($A47,"innerApproximation","0",$L$1,L$2),'RawData_Hard - results-9'!B2:B652)))</f>
        <v>4.85227</v>
      </c>
      <c r="M47" t="s" s="19">
        <f>INDEX('RawData_Hard - results-9'!H2:H652,ROW(LOOKUP(CONCATENATE($A47,"innerApproximation","0",$L$1,L$2),'RawData_Hard - results-9'!B2:B652)))</f>
        <v>80</v>
      </c>
      <c r="N47" s="25">
        <f>INDEX('RawData_Hard - results-9'!I2:I652,ROW(LOOKUP(CONCATENATE($A47,"innerApproximation","0",$L$1,N$2),'RawData_Hard - results-9'!B2:B652)))</f>
        <v>1800.71</v>
      </c>
      <c r="O47" t="s" s="19">
        <f>INDEX('RawData_Hard - results-9'!H2:H652,ROW(LOOKUP(CONCATENATE($A47,"innerApproximation","0",$L$1,N$2),'RawData_Hard - results-9'!B2:B652)))</f>
        <v>63</v>
      </c>
      <c r="P47" s="25">
        <f>INDEX('RawData_Hard - results-9'!I2:I652,ROW(LOOKUP(CONCATENATE($A47,"innerApproximation","0",$L$1,P$2),'RawData_Hard - results-9'!B2:B652)))</f>
        <v>115.956</v>
      </c>
      <c r="Q47" t="s" s="19">
        <f>INDEX('RawData_Hard - results-9'!H2:H652,ROW(LOOKUP(CONCATENATE($A47,"innerApproximation","0",$L$1,P$2),'RawData_Hard - results-9'!B2:B652)))</f>
        <v>80</v>
      </c>
      <c r="R47" s="25">
        <f>INDEX('RawData_Hard - results-9'!I2:I652,ROW(LOOKUP(CONCATENATE($A47,"innerApproximation","0",$R$1,R$2),'RawData_Hard - results-9'!B2:B652)))</f>
        <v>413.01</v>
      </c>
      <c r="S47" t="s" s="19">
        <f>INDEX('RawData_Hard - results-9'!H2:H652,ROW(LOOKUP(CONCATENATE($A47,"innerApproximation","0",$R$1,R$2),'RawData_Hard - results-9'!B2:B652)))</f>
        <v>80</v>
      </c>
      <c r="T47" s="25">
        <f>INDEX('RawData_Hard - results-9'!I2:I652,ROW(LOOKUP(CONCATENATE($A47,"innerApproximation","0",$R$1,T$2),'RawData_Hard - results-9'!B2:B652)))</f>
        <v>1065.67</v>
      </c>
      <c r="U47" t="s" s="19">
        <f>INDEX('RawData_Hard - results-9'!H2:H652,ROW(LOOKUP(CONCATENATE($A47,"innerApproximation","0",$T$1,T$2),'RawData_Hard - results-9'!B2:B652)))</f>
        <v>80</v>
      </c>
      <c r="V47" s="25">
        <f>INDEX('RawData_Hard - results-9'!I2:I652,ROW(LOOKUP(CONCATENATE($A47,"innerApproximation","0",$R$1,V$2),'RawData_Hard - results-9'!B2:B652)))</f>
        <v>689.096</v>
      </c>
      <c r="W47" t="s" s="68">
        <f>INDEX('RawData_Hard - results-9'!H2:H652,ROW(LOOKUP(CONCATENATE($A47,"innerApproximation","0",$V$1,V$2),'RawData_Hard - results-9'!B2:B652)))</f>
        <v>80</v>
      </c>
      <c r="X47" t="s" s="69">
        <f>LOOKUP("NO_NASH_EQ_FOUND",E47:W47)</f>
        <v>80</v>
      </c>
      <c r="Y47" t="s" s="70">
        <f>CONCATENATE(INDEX(D$1:V$1,MATCH(Z47,D47:V47)),INDEX(D$2:V$2,MATCH(Z47,D47:V47)))</f>
        <v>3577</v>
      </c>
      <c r="Z47" s="71">
        <f>MIN(F47:V47,D47)</f>
        <v>4.85227</v>
      </c>
      <c r="AA47" s="72">
        <f>Z47/MAX(F47:V47,D47)</f>
        <v>0.0026943882990538</v>
      </c>
    </row>
    <row r="48" ht="20.05" customHeight="1">
      <c r="A48" t="s" s="16">
        <v>3448</v>
      </c>
      <c r="B48" s="65">
        <f>INDEX('RawData_Hard - results-9'!D2:D652,ROW(LOOKUP(CONCATENATE($A48,D$1,"1--"),'RawData_Hard - results-9'!B2:B652)))</f>
        <v>7</v>
      </c>
      <c r="C48" t="s" s="19">
        <f>INDEX('RawData_Hard - results-9'!E2:E652,ROW(LOOKUP(CONCATENATE($A48,D$1,"1--"),'RawData_Hard - results-9'!B2:B652)))</f>
        <v>3220</v>
      </c>
      <c r="D48" s="66">
        <f>INDEX('RawData_Hard - results-9'!I2:I652,ROW(LOOKUP(CONCATENATE($A48,D$1,"0--"),'RawData_Hard - results-9'!B2:B652)))</f>
        <v>192.37</v>
      </c>
      <c r="E48" t="s" s="19">
        <f>INDEX('RawData_Hard - results-9'!H2:H652,ROW(LOOKUP(CONCATENATE($A48,D$1,"0--"),'RawData_Hard - results-9'!B2:B652)))</f>
        <v>80</v>
      </c>
      <c r="F48" s="66">
        <f>INDEX('RawData_Hard - results-9'!I2:I652,ROW(LOOKUP(CONCATENATE($A48,"innerApproximation","0",$F$1,F$2),'RawData_Hard - results-9'!B2:B652)))</f>
        <v>0.276799</v>
      </c>
      <c r="G48" t="s" s="67">
        <f>INDEX('RawData_Hard - results-9'!H2:H652,ROW(LOOKUP(CONCATENATE($A48,"innerApproximation","0",$F$1,F$2),'RawData_Hard - results-9'!B2:B652)))</f>
        <v>80</v>
      </c>
      <c r="H48" s="66">
        <f>INDEX('RawData_Hard - results-9'!I2:I652,ROW(LOOKUP(CONCATENATE($A48,"innerApproximation","0",$F$1,H$2),'RawData_Hard - results-9'!B2:B652)))</f>
        <v>0.273951</v>
      </c>
      <c r="I48" t="s" s="67">
        <f>INDEX('RawData_Hard - results-9'!H2:H652,ROW(LOOKUP(CONCATENATE($A48,"innerApproximation","0",$F$1,H$2),'RawData_Hard - results-9'!B2:B652)))</f>
        <v>80</v>
      </c>
      <c r="J48" s="25">
        <f>INDEX('RawData_Hard - results-9'!I2:I652,ROW(LOOKUP(CONCATENATE($A48,"innerApproximation","0",$F$1,J$2),'RawData_Hard - results-9'!B2:B652)))</f>
        <v>0.275121</v>
      </c>
      <c r="K48" t="s" s="19">
        <f>INDEX('RawData_Hard - results-9'!H2:H652,ROW(LOOKUP(CONCATENATE($A48,"innerApproximation","0",$F$1,J$2),'RawData_Hard - results-9'!B2:B652)))</f>
        <v>80</v>
      </c>
      <c r="L48" s="25">
        <f>INDEX('RawData_Hard - results-9'!I2:I652,ROW(LOOKUP(CONCATENATE($A48,"innerApproximation","0",$L$1,L$2),'RawData_Hard - results-9'!B2:B652)))</f>
        <v>0.276367</v>
      </c>
      <c r="M48" t="s" s="19">
        <f>INDEX('RawData_Hard - results-9'!H2:H652,ROW(LOOKUP(CONCATENATE($A48,"innerApproximation","0",$L$1,L$2),'RawData_Hard - results-9'!B2:B652)))</f>
        <v>80</v>
      </c>
      <c r="N48" s="25">
        <f>INDEX('RawData_Hard - results-9'!I2:I652,ROW(LOOKUP(CONCATENATE($A48,"innerApproximation","0",$L$1,N$2),'RawData_Hard - results-9'!B2:B652)))</f>
        <v>0.27755</v>
      </c>
      <c r="O48" t="s" s="19">
        <f>INDEX('RawData_Hard - results-9'!H2:H652,ROW(LOOKUP(CONCATENATE($A48,"innerApproximation","0",$L$1,N$2),'RawData_Hard - results-9'!B2:B652)))</f>
        <v>80</v>
      </c>
      <c r="P48" s="25">
        <f>INDEX('RawData_Hard - results-9'!I2:I652,ROW(LOOKUP(CONCATENATE($A48,"innerApproximation","0",$L$1,P$2),'RawData_Hard - results-9'!B2:B652)))</f>
        <v>0.272509</v>
      </c>
      <c r="Q48" t="s" s="19">
        <f>INDEX('RawData_Hard - results-9'!H2:H652,ROW(LOOKUP(CONCATENATE($A48,"innerApproximation","0",$L$1,P$2),'RawData_Hard - results-9'!B2:B652)))</f>
        <v>80</v>
      </c>
      <c r="R48" s="25">
        <f>INDEX('RawData_Hard - results-9'!I2:I652,ROW(LOOKUP(CONCATENATE($A48,"innerApproximation","0",$R$1,R$2),'RawData_Hard - results-9'!B2:B652)))</f>
        <v>0.273531</v>
      </c>
      <c r="S48" t="s" s="19">
        <f>INDEX('RawData_Hard - results-9'!H2:H652,ROW(LOOKUP(CONCATENATE($A48,"innerApproximation","0",$R$1,R$2),'RawData_Hard - results-9'!B2:B652)))</f>
        <v>80</v>
      </c>
      <c r="T48" s="25">
        <f>INDEX('RawData_Hard - results-9'!I2:I652,ROW(LOOKUP(CONCATENATE($A48,"innerApproximation","0",$R$1,T$2),'RawData_Hard - results-9'!B2:B652)))</f>
        <v>0.273404</v>
      </c>
      <c r="U48" t="s" s="19">
        <f>INDEX('RawData_Hard - results-9'!H2:H652,ROW(LOOKUP(CONCATENATE($A48,"innerApproximation","0",$T$1,T$2),'RawData_Hard - results-9'!B2:B652)))</f>
        <v>80</v>
      </c>
      <c r="V48" s="25">
        <f>INDEX('RawData_Hard - results-9'!I2:I652,ROW(LOOKUP(CONCATENATE($A48,"innerApproximation","0",$R$1,V$2),'RawData_Hard - results-9'!B2:B652)))</f>
        <v>0.272907</v>
      </c>
      <c r="W48" t="s" s="68">
        <f>INDEX('RawData_Hard - results-9'!H2:H652,ROW(LOOKUP(CONCATENATE($A48,"innerApproximation","0",$V$1,V$2),'RawData_Hard - results-9'!B2:B652)))</f>
        <v>80</v>
      </c>
      <c r="X48" t="s" s="69">
        <f>LOOKUP("NO_NASH_EQ_FOUND",E48:W48)</f>
        <v>80</v>
      </c>
      <c r="Y48" t="s" s="70">
        <f>CONCATENATE(INDEX(D$1:V$1,MATCH(Z48,D48:V48)),INDEX(D$2:V$2,MATCH(Z48,D48:V48)))</f>
        <v>3580</v>
      </c>
      <c r="Z48" s="71">
        <f>MIN(F48:V48,D48)</f>
        <v>0.272509</v>
      </c>
      <c r="AA48" s="72">
        <f>Z48/MAX(F48:V48,D48)</f>
        <v>0.00141658782554452</v>
      </c>
    </row>
    <row r="49" ht="20.05" customHeight="1">
      <c r="A49" t="s" s="16">
        <v>3461</v>
      </c>
      <c r="B49" s="65">
        <f>INDEX('RawData_Hard - results-9'!D2:D652,ROW(LOOKUP(CONCATENATE($A49,D$1,"1--"),'RawData_Hard - results-9'!B2:B652)))</f>
        <v>7</v>
      </c>
      <c r="C49" t="s" s="19">
        <f>INDEX('RawData_Hard - results-9'!E2:E652,ROW(LOOKUP(CONCATENATE($A49,D$1,"1--"),'RawData_Hard - results-9'!B2:B652)))</f>
        <v>3201</v>
      </c>
      <c r="D49" s="66">
        <f>INDEX('RawData_Hard - results-9'!I2:I652,ROW(LOOKUP(CONCATENATE($A49,D$1,"0--"),'RawData_Hard - results-9'!B2:B652)))</f>
        <v>1801.11</v>
      </c>
      <c r="E49" t="s" s="19">
        <f>INDEX('RawData_Hard - results-9'!H2:H652,ROW(LOOKUP(CONCATENATE($A49,D$1,"0--"),'RawData_Hard - results-9'!B2:B652)))</f>
        <v>63</v>
      </c>
      <c r="F49" s="66">
        <f>INDEX('RawData_Hard - results-9'!I2:I652,ROW(LOOKUP(CONCATENATE($A49,"innerApproximation","0",$F$1,F$2),'RawData_Hard - results-9'!B2:B652)))</f>
        <v>1800.91</v>
      </c>
      <c r="G49" t="s" s="67">
        <f>INDEX('RawData_Hard - results-9'!H2:H652,ROW(LOOKUP(CONCATENATE($A49,"innerApproximation","0",$F$1,F$2),'RawData_Hard - results-9'!B2:B652)))</f>
        <v>63</v>
      </c>
      <c r="H49" s="66">
        <f>INDEX('RawData_Hard - results-9'!I2:I652,ROW(LOOKUP(CONCATENATE($A49,"innerApproximation","0",$F$1,H$2),'RawData_Hard - results-9'!B2:B652)))</f>
        <v>1800.89</v>
      </c>
      <c r="I49" t="s" s="67">
        <f>INDEX('RawData_Hard - results-9'!H2:H652,ROW(LOOKUP(CONCATENATE($A49,"innerApproximation","0",$F$1,H$2),'RawData_Hard - results-9'!B2:B652)))</f>
        <v>63</v>
      </c>
      <c r="J49" s="25">
        <f>INDEX('RawData_Hard - results-9'!I2:I652,ROW(LOOKUP(CONCATENATE($A49,"innerApproximation","0",$F$1,J$2),'RawData_Hard - results-9'!B2:B652)))</f>
        <v>1801.03</v>
      </c>
      <c r="K49" t="s" s="19">
        <f>INDEX('RawData_Hard - results-9'!H2:H652,ROW(LOOKUP(CONCATENATE($A49,"innerApproximation","0",$F$1,J$2),'RawData_Hard - results-9'!B2:B652)))</f>
        <v>63</v>
      </c>
      <c r="L49" s="25">
        <f>INDEX('RawData_Hard - results-9'!I2:I652,ROW(LOOKUP(CONCATENATE($A49,"innerApproximation","0",$L$1,L$2),'RawData_Hard - results-9'!B2:B652)))</f>
        <v>20.016</v>
      </c>
      <c r="M49" t="s" s="19">
        <f>INDEX('RawData_Hard - results-9'!H2:H652,ROW(LOOKUP(CONCATENATE($A49,"innerApproximation","0",$L$1,L$2),'RawData_Hard - results-9'!B2:B652)))</f>
        <v>80</v>
      </c>
      <c r="N49" s="25">
        <f>INDEX('RawData_Hard - results-9'!I2:I652,ROW(LOOKUP(CONCATENATE($A49,"innerApproximation","0",$L$1,N$2),'RawData_Hard - results-9'!B2:B652)))</f>
        <v>1800.89</v>
      </c>
      <c r="O49" t="s" s="19">
        <f>INDEX('RawData_Hard - results-9'!H2:H652,ROW(LOOKUP(CONCATENATE($A49,"innerApproximation","0",$L$1,N$2),'RawData_Hard - results-9'!B2:B652)))</f>
        <v>63</v>
      </c>
      <c r="P49" s="25">
        <f>INDEX('RawData_Hard - results-9'!I2:I652,ROW(LOOKUP(CONCATENATE($A49,"innerApproximation","0",$L$1,P$2),'RawData_Hard - results-9'!B2:B652)))</f>
        <v>1801.04</v>
      </c>
      <c r="Q49" t="s" s="19">
        <f>INDEX('RawData_Hard - results-9'!H2:H652,ROW(LOOKUP(CONCATENATE($A49,"innerApproximation","0",$L$1,P$2),'RawData_Hard - results-9'!B2:B652)))</f>
        <v>63</v>
      </c>
      <c r="R49" s="25">
        <f>INDEX('RawData_Hard - results-9'!I2:I652,ROW(LOOKUP(CONCATENATE($A49,"innerApproximation","0",$R$1,R$2),'RawData_Hard - results-9'!B2:B652)))</f>
        <v>1800.89</v>
      </c>
      <c r="S49" t="s" s="19">
        <f>INDEX('RawData_Hard - results-9'!H2:H652,ROW(LOOKUP(CONCATENATE($A49,"innerApproximation","0",$R$1,R$2),'RawData_Hard - results-9'!B2:B652)))</f>
        <v>63</v>
      </c>
      <c r="T49" s="25">
        <f>INDEX('RawData_Hard - results-9'!I2:I652,ROW(LOOKUP(CONCATENATE($A49,"innerApproximation","0",$R$1,T$2),'RawData_Hard - results-9'!B2:B652)))</f>
        <v>1800.91</v>
      </c>
      <c r="U49" t="s" s="19">
        <f>INDEX('RawData_Hard - results-9'!H2:H652,ROW(LOOKUP(CONCATENATE($A49,"innerApproximation","0",$T$1,T$2),'RawData_Hard - results-9'!B2:B652)))</f>
        <v>63</v>
      </c>
      <c r="V49" s="25">
        <f>INDEX('RawData_Hard - results-9'!I2:I652,ROW(LOOKUP(CONCATENATE($A49,"innerApproximation","0",$R$1,V$2),'RawData_Hard - results-9'!B2:B652)))</f>
        <v>1801.03</v>
      </c>
      <c r="W49" t="s" s="68">
        <f>INDEX('RawData_Hard - results-9'!H2:H652,ROW(LOOKUP(CONCATENATE($A49,"innerApproximation","0",$V$1,V$2),'RawData_Hard - results-9'!B2:B652)))</f>
        <v>63</v>
      </c>
      <c r="X49" t="s" s="69">
        <f>LOOKUP("NO_NASH_EQ_FOUND",E49:W49)</f>
        <v>80</v>
      </c>
      <c r="Y49" t="s" s="70">
        <f>CONCATENATE(INDEX(D$1:V$1,MATCH(Z49,D49:V49)),INDEX(D$2:V$2,MATCH(Z49,D49:V49)))</f>
        <v>3577</v>
      </c>
      <c r="Z49" s="71">
        <f>MIN(F49:V49,D49)</f>
        <v>20.016</v>
      </c>
      <c r="AA49" s="72">
        <f>Z49/MAX(F49:V49,D49)</f>
        <v>0.0111131468927495</v>
      </c>
    </row>
    <row r="50" ht="20.05" customHeight="1">
      <c r="A50" t="s" s="16">
        <v>3474</v>
      </c>
      <c r="B50" s="65">
        <f>INDEX('RawData_Hard - results-9'!D2:D652,ROW(LOOKUP(CONCATENATE($A50,D$1,"1--"),'RawData_Hard - results-9'!B2:B652)))</f>
        <v>7</v>
      </c>
      <c r="C50" t="s" s="19">
        <f>INDEX('RawData_Hard - results-9'!E2:E652,ROW(LOOKUP(CONCATENATE($A50,D$1,"1--"),'RawData_Hard - results-9'!B2:B652)))</f>
        <v>3181</v>
      </c>
      <c r="D50" s="66">
        <f>INDEX('RawData_Hard - results-9'!I2:I652,ROW(LOOKUP(CONCATENATE($A50,D$1,"0--"),'RawData_Hard - results-9'!B2:B652)))</f>
        <v>1801.16</v>
      </c>
      <c r="E50" t="s" s="19">
        <f>INDEX('RawData_Hard - results-9'!H2:H652,ROW(LOOKUP(CONCATENATE($A50,D$1,"0--"),'RawData_Hard - results-9'!B2:B652)))</f>
        <v>63</v>
      </c>
      <c r="F50" s="66">
        <f>INDEX('RawData_Hard - results-9'!I2:I652,ROW(LOOKUP(CONCATENATE($A50,"innerApproximation","0",$F$1,F$2),'RawData_Hard - results-9'!B2:B652)))</f>
        <v>1800.78</v>
      </c>
      <c r="G50" t="s" s="67">
        <f>INDEX('RawData_Hard - results-9'!H2:H652,ROW(LOOKUP(CONCATENATE($A50,"innerApproximation","0",$F$1,F$2),'RawData_Hard - results-9'!B2:B652)))</f>
        <v>63</v>
      </c>
      <c r="H50" s="66">
        <f>INDEX('RawData_Hard - results-9'!I2:I652,ROW(LOOKUP(CONCATENATE($A50,"innerApproximation","0",$F$1,H$2),'RawData_Hard - results-9'!B2:B652)))</f>
        <v>1800.84</v>
      </c>
      <c r="I50" t="s" s="67">
        <f>INDEX('RawData_Hard - results-9'!H2:H652,ROW(LOOKUP(CONCATENATE($A50,"innerApproximation","0",$F$1,H$2),'RawData_Hard - results-9'!B2:B652)))</f>
        <v>63</v>
      </c>
      <c r="J50" s="25">
        <f>INDEX('RawData_Hard - results-9'!I2:I652,ROW(LOOKUP(CONCATENATE($A50,"innerApproximation","0",$F$1,J$2),'RawData_Hard - results-9'!B2:B652)))</f>
        <v>1800.99</v>
      </c>
      <c r="K50" t="s" s="19">
        <f>INDEX('RawData_Hard - results-9'!H2:H652,ROW(LOOKUP(CONCATENATE($A50,"innerApproximation","0",$F$1,J$2),'RawData_Hard - results-9'!B2:B652)))</f>
        <v>63</v>
      </c>
      <c r="L50" s="25">
        <f>INDEX('RawData_Hard - results-9'!I2:I652,ROW(LOOKUP(CONCATENATE($A50,"innerApproximation","0",$L$1,L$2),'RawData_Hard - results-9'!B2:B652)))</f>
        <v>464.213</v>
      </c>
      <c r="M50" t="s" s="19">
        <f>INDEX('RawData_Hard - results-9'!H2:H652,ROW(LOOKUP(CONCATENATE($A50,"innerApproximation","0",$L$1,L$2),'RawData_Hard - results-9'!B2:B652)))</f>
        <v>80</v>
      </c>
      <c r="N50" s="25">
        <f>INDEX('RawData_Hard - results-9'!I2:I652,ROW(LOOKUP(CONCATENATE($A50,"innerApproximation","0",$L$1,N$2),'RawData_Hard - results-9'!B2:B652)))</f>
        <v>1800.82</v>
      </c>
      <c r="O50" t="s" s="19">
        <f>INDEX('RawData_Hard - results-9'!H2:H652,ROW(LOOKUP(CONCATENATE($A50,"innerApproximation","0",$L$1,N$2),'RawData_Hard - results-9'!B2:B652)))</f>
        <v>63</v>
      </c>
      <c r="P50" s="25">
        <f>INDEX('RawData_Hard - results-9'!I2:I652,ROW(LOOKUP(CONCATENATE($A50,"innerApproximation","0",$L$1,P$2),'RawData_Hard - results-9'!B2:B652)))</f>
        <v>1801</v>
      </c>
      <c r="Q50" t="s" s="19">
        <f>INDEX('RawData_Hard - results-9'!H2:H652,ROW(LOOKUP(CONCATENATE($A50,"innerApproximation","0",$L$1,P$2),'RawData_Hard - results-9'!B2:B652)))</f>
        <v>63</v>
      </c>
      <c r="R50" s="25">
        <f>INDEX('RawData_Hard - results-9'!I2:I652,ROW(LOOKUP(CONCATENATE($A50,"innerApproximation","0",$R$1,R$2),'RawData_Hard - results-9'!B2:B652)))</f>
        <v>1800.57</v>
      </c>
      <c r="S50" t="s" s="19">
        <f>INDEX('RawData_Hard - results-9'!H2:H652,ROW(LOOKUP(CONCATENATE($A50,"innerApproximation","0",$R$1,R$2),'RawData_Hard - results-9'!B2:B652)))</f>
        <v>63</v>
      </c>
      <c r="T50" s="25">
        <f>INDEX('RawData_Hard - results-9'!I2:I652,ROW(LOOKUP(CONCATENATE($A50,"innerApproximation","0",$R$1,T$2),'RawData_Hard - results-9'!B2:B652)))</f>
        <v>1800.82</v>
      </c>
      <c r="U50" t="s" s="19">
        <f>INDEX('RawData_Hard - results-9'!H2:H652,ROW(LOOKUP(CONCATENATE($A50,"innerApproximation","0",$T$1,T$2),'RawData_Hard - results-9'!B2:B652)))</f>
        <v>63</v>
      </c>
      <c r="V50" s="25">
        <f>INDEX('RawData_Hard - results-9'!I2:I652,ROW(LOOKUP(CONCATENATE($A50,"innerApproximation","0",$R$1,V$2),'RawData_Hard - results-9'!B2:B652)))</f>
        <v>1800.99</v>
      </c>
      <c r="W50" t="s" s="68">
        <f>INDEX('RawData_Hard - results-9'!H2:H652,ROW(LOOKUP(CONCATENATE($A50,"innerApproximation","0",$V$1,V$2),'RawData_Hard - results-9'!B2:B652)))</f>
        <v>63</v>
      </c>
      <c r="X50" t="s" s="69">
        <f>LOOKUP("NO_NASH_EQ_FOUND",E50:W50)</f>
        <v>80</v>
      </c>
      <c r="Y50" t="s" s="70">
        <f>CONCATENATE(INDEX(D$1:V$1,MATCH(Z50,D50:V50)),INDEX(D$2:V$2,MATCH(Z50,D50:V50)))</f>
        <v>3577</v>
      </c>
      <c r="Z50" s="71">
        <f>MIN(F50:V50,D50)</f>
        <v>464.213</v>
      </c>
      <c r="AA50" s="72">
        <f>Z50/MAX(F50:V50,D50)</f>
        <v>0.257730018432566</v>
      </c>
    </row>
    <row r="51" ht="20.05" customHeight="1">
      <c r="A51" t="s" s="16">
        <v>3488</v>
      </c>
      <c r="B51" s="65">
        <f>INDEX('RawData_Hard - results-9'!D2:D652,ROW(LOOKUP(CONCATENATE($A51,D$1,"1--"),'RawData_Hard - results-9'!B2:B652)))</f>
        <v>7</v>
      </c>
      <c r="C51" t="s" s="19">
        <f>INDEX('RawData_Hard - results-9'!E2:E652,ROW(LOOKUP(CONCATENATE($A51,D$1,"1--"),'RawData_Hard - results-9'!B2:B652)))</f>
        <v>3165</v>
      </c>
      <c r="D51" s="66">
        <f>INDEX('RawData_Hard - results-9'!I2:I652,ROW(LOOKUP(CONCATENATE($A51,D$1,"0--"),'RawData_Hard - results-9'!B2:B652)))</f>
        <v>1801.29</v>
      </c>
      <c r="E51" t="s" s="19">
        <f>INDEX('RawData_Hard - results-9'!H2:H652,ROW(LOOKUP(CONCATENATE($A51,D$1,"0--"),'RawData_Hard - results-9'!B2:B652)))</f>
        <v>63</v>
      </c>
      <c r="F51" s="66">
        <f>INDEX('RawData_Hard - results-9'!I2:I652,ROW(LOOKUP(CONCATENATE($A51,"innerApproximation","0",$F$1,F$2),'RawData_Hard - results-9'!B2:B652)))</f>
        <v>0.382371</v>
      </c>
      <c r="G51" t="s" s="67">
        <f>INDEX('RawData_Hard - results-9'!H2:H652,ROW(LOOKUP(CONCATENATE($A51,"innerApproximation","0",$F$1,F$2),'RawData_Hard - results-9'!B2:B652)))</f>
        <v>80</v>
      </c>
      <c r="H51" s="66">
        <f>INDEX('RawData_Hard - results-9'!I2:I652,ROW(LOOKUP(CONCATENATE($A51,"innerApproximation","0",$F$1,H$2),'RawData_Hard - results-9'!B2:B652)))</f>
        <v>0.382298</v>
      </c>
      <c r="I51" t="s" s="67">
        <f>INDEX('RawData_Hard - results-9'!H2:H652,ROW(LOOKUP(CONCATENATE($A51,"innerApproximation","0",$F$1,H$2),'RawData_Hard - results-9'!B2:B652)))</f>
        <v>80</v>
      </c>
      <c r="J51" s="25">
        <f>INDEX('RawData_Hard - results-9'!I2:I652,ROW(LOOKUP(CONCATENATE($A51,"innerApproximation","0",$F$1,J$2),'RawData_Hard - results-9'!B2:B652)))</f>
        <v>0.385391</v>
      </c>
      <c r="K51" t="s" s="19">
        <f>INDEX('RawData_Hard - results-9'!H2:H652,ROW(LOOKUP(CONCATENATE($A51,"innerApproximation","0",$F$1,J$2),'RawData_Hard - results-9'!B2:B652)))</f>
        <v>80</v>
      </c>
      <c r="L51" s="25">
        <f>INDEX('RawData_Hard - results-9'!I2:I652,ROW(LOOKUP(CONCATENATE($A51,"innerApproximation","0",$L$1,L$2),'RawData_Hard - results-9'!B2:B652)))</f>
        <v>0.380807</v>
      </c>
      <c r="M51" t="s" s="19">
        <f>INDEX('RawData_Hard - results-9'!H2:H652,ROW(LOOKUP(CONCATENATE($A51,"innerApproximation","0",$L$1,L$2),'RawData_Hard - results-9'!B2:B652)))</f>
        <v>80</v>
      </c>
      <c r="N51" s="25">
        <f>INDEX('RawData_Hard - results-9'!I2:I652,ROW(LOOKUP(CONCATENATE($A51,"innerApproximation","0",$L$1,N$2),'RawData_Hard - results-9'!B2:B652)))</f>
        <v>0.381384</v>
      </c>
      <c r="O51" t="s" s="19">
        <f>INDEX('RawData_Hard - results-9'!H2:H652,ROW(LOOKUP(CONCATENATE($A51,"innerApproximation","0",$L$1,N$2),'RawData_Hard - results-9'!B2:B652)))</f>
        <v>80</v>
      </c>
      <c r="P51" s="25">
        <f>INDEX('RawData_Hard - results-9'!I2:I652,ROW(LOOKUP(CONCATENATE($A51,"innerApproximation","0",$L$1,P$2),'RawData_Hard - results-9'!B2:B652)))</f>
        <v>0.386422</v>
      </c>
      <c r="Q51" t="s" s="19">
        <f>INDEX('RawData_Hard - results-9'!H2:H652,ROW(LOOKUP(CONCATENATE($A51,"innerApproximation","0",$L$1,P$2),'RawData_Hard - results-9'!B2:B652)))</f>
        <v>80</v>
      </c>
      <c r="R51" s="25">
        <f>INDEX('RawData_Hard - results-9'!I2:I652,ROW(LOOKUP(CONCATENATE($A51,"innerApproximation","0",$R$1,R$2),'RawData_Hard - results-9'!B2:B652)))</f>
        <v>0.382775</v>
      </c>
      <c r="S51" t="s" s="19">
        <f>INDEX('RawData_Hard - results-9'!H2:H652,ROW(LOOKUP(CONCATENATE($A51,"innerApproximation","0",$R$1,R$2),'RawData_Hard - results-9'!B2:B652)))</f>
        <v>80</v>
      </c>
      <c r="T51" s="25">
        <f>INDEX('RawData_Hard - results-9'!I2:I652,ROW(LOOKUP(CONCATENATE($A51,"innerApproximation","0",$R$1,T$2),'RawData_Hard - results-9'!B2:B652)))</f>
        <v>0.386937</v>
      </c>
      <c r="U51" t="s" s="19">
        <f>INDEX('RawData_Hard - results-9'!H2:H652,ROW(LOOKUP(CONCATENATE($A51,"innerApproximation","0",$T$1,T$2),'RawData_Hard - results-9'!B2:B652)))</f>
        <v>80</v>
      </c>
      <c r="V51" s="25">
        <f>INDEX('RawData_Hard - results-9'!I2:I652,ROW(LOOKUP(CONCATENATE($A51,"innerApproximation","0",$R$1,V$2),'RawData_Hard - results-9'!B2:B652)))</f>
        <v>0.386306</v>
      </c>
      <c r="W51" t="s" s="68">
        <f>INDEX('RawData_Hard - results-9'!H2:H652,ROW(LOOKUP(CONCATENATE($A51,"innerApproximation","0",$V$1,V$2),'RawData_Hard - results-9'!B2:B652)))</f>
        <v>80</v>
      </c>
      <c r="X51" t="s" s="69">
        <f>LOOKUP("NO_NASH_EQ_FOUND",E51:W51)</f>
        <v>80</v>
      </c>
      <c r="Y51" t="s" s="70">
        <f>CONCATENATE(INDEX(D$1:V$1,MATCH(Z51,D51:V51)),INDEX(D$2:V$2,MATCH(Z51,D51:V51)))</f>
        <v>3577</v>
      </c>
      <c r="Z51" s="71">
        <f>MIN(F51:V51,D51)</f>
        <v>0.380807</v>
      </c>
      <c r="AA51" s="72">
        <f>Z51/MAX(F51:V51,D51)</f>
        <v>0.000211407935424057</v>
      </c>
    </row>
    <row r="52" ht="20.05" customHeight="1">
      <c r="A52" t="s" s="16">
        <v>3501</v>
      </c>
      <c r="B52" s="65">
        <f>INDEX('RawData_Hard - results-9'!D2:D652,ROW(LOOKUP(CONCATENATE($A52,D$1,"1--"),'RawData_Hard - results-9'!B2:B652)))</f>
        <v>7</v>
      </c>
      <c r="C52" t="s" s="19">
        <f>INDEX('RawData_Hard - results-9'!E2:E652,ROW(LOOKUP(CONCATENATE($A52,D$1,"1--"),'RawData_Hard - results-9'!B2:B652)))</f>
        <v>3149</v>
      </c>
      <c r="D52" s="66">
        <f>INDEX('RawData_Hard - results-9'!I2:I652,ROW(LOOKUP(CONCATENATE($A52,D$1,"0--"),'RawData_Hard - results-9'!B2:B652)))</f>
        <v>1800.78</v>
      </c>
      <c r="E52" t="s" s="19">
        <f>INDEX('RawData_Hard - results-9'!H2:H652,ROW(LOOKUP(CONCATENATE($A52,D$1,"0--"),'RawData_Hard - results-9'!B2:B652)))</f>
        <v>63</v>
      </c>
      <c r="F52" s="66">
        <f>INDEX('RawData_Hard - results-9'!I2:I652,ROW(LOOKUP(CONCATENATE($A52,"innerApproximation","0",$F$1,F$2),'RawData_Hard - results-9'!B2:B652)))</f>
        <v>2.44829</v>
      </c>
      <c r="G52" t="s" s="67">
        <f>INDEX('RawData_Hard - results-9'!H2:H652,ROW(LOOKUP(CONCATENATE($A52,"innerApproximation","0",$F$1,F$2),'RawData_Hard - results-9'!B2:B652)))</f>
        <v>80</v>
      </c>
      <c r="H52" s="66">
        <f>INDEX('RawData_Hard - results-9'!I2:I652,ROW(LOOKUP(CONCATENATE($A52,"innerApproximation","0",$F$1,H$2),'RawData_Hard - results-9'!B2:B652)))</f>
        <v>2.45839</v>
      </c>
      <c r="I52" t="s" s="67">
        <f>INDEX('RawData_Hard - results-9'!H2:H652,ROW(LOOKUP(CONCATENATE($A52,"innerApproximation","0",$F$1,H$2),'RawData_Hard - results-9'!B2:B652)))</f>
        <v>80</v>
      </c>
      <c r="J52" s="25">
        <f>INDEX('RawData_Hard - results-9'!I2:I652,ROW(LOOKUP(CONCATENATE($A52,"innerApproximation","0",$F$1,J$2),'RawData_Hard - results-9'!B2:B652)))</f>
        <v>2.45227</v>
      </c>
      <c r="K52" t="s" s="19">
        <f>INDEX('RawData_Hard - results-9'!H2:H652,ROW(LOOKUP(CONCATENATE($A52,"innerApproximation","0",$F$1,J$2),'RawData_Hard - results-9'!B2:B652)))</f>
        <v>80</v>
      </c>
      <c r="L52" s="25">
        <f>INDEX('RawData_Hard - results-9'!I2:I652,ROW(LOOKUP(CONCATENATE($A52,"innerApproximation","0",$L$1,L$2),'RawData_Hard - results-9'!B2:B652)))</f>
        <v>2.43446</v>
      </c>
      <c r="M52" t="s" s="19">
        <f>INDEX('RawData_Hard - results-9'!H2:H652,ROW(LOOKUP(CONCATENATE($A52,"innerApproximation","0",$L$1,L$2),'RawData_Hard - results-9'!B2:B652)))</f>
        <v>80</v>
      </c>
      <c r="N52" s="25">
        <f>INDEX('RawData_Hard - results-9'!I2:I652,ROW(LOOKUP(CONCATENATE($A52,"innerApproximation","0",$L$1,N$2),'RawData_Hard - results-9'!B2:B652)))</f>
        <v>2.46662</v>
      </c>
      <c r="O52" t="s" s="19">
        <f>INDEX('RawData_Hard - results-9'!H2:H652,ROW(LOOKUP(CONCATENATE($A52,"innerApproximation","0",$L$1,N$2),'RawData_Hard - results-9'!B2:B652)))</f>
        <v>80</v>
      </c>
      <c r="P52" s="25">
        <f>INDEX('RawData_Hard - results-9'!I2:I652,ROW(LOOKUP(CONCATENATE($A52,"innerApproximation","0",$L$1,P$2),'RawData_Hard - results-9'!B2:B652)))</f>
        <v>2.46459</v>
      </c>
      <c r="Q52" t="s" s="19">
        <f>INDEX('RawData_Hard - results-9'!H2:H652,ROW(LOOKUP(CONCATENATE($A52,"innerApproximation","0",$L$1,P$2),'RawData_Hard - results-9'!B2:B652)))</f>
        <v>80</v>
      </c>
      <c r="R52" s="25">
        <f>INDEX('RawData_Hard - results-9'!I2:I652,ROW(LOOKUP(CONCATENATE($A52,"innerApproximation","0",$R$1,R$2),'RawData_Hard - results-9'!B2:B652)))</f>
        <v>2.46828</v>
      </c>
      <c r="S52" t="s" s="19">
        <f>INDEX('RawData_Hard - results-9'!H2:H652,ROW(LOOKUP(CONCATENATE($A52,"innerApproximation","0",$R$1,R$2),'RawData_Hard - results-9'!B2:B652)))</f>
        <v>80</v>
      </c>
      <c r="T52" s="25">
        <f>INDEX('RawData_Hard - results-9'!I2:I652,ROW(LOOKUP(CONCATENATE($A52,"innerApproximation","0",$R$1,T$2),'RawData_Hard - results-9'!B2:B652)))</f>
        <v>2.46175</v>
      </c>
      <c r="U52" t="s" s="19">
        <f>INDEX('RawData_Hard - results-9'!H2:H652,ROW(LOOKUP(CONCATENATE($A52,"innerApproximation","0",$T$1,T$2),'RawData_Hard - results-9'!B2:B652)))</f>
        <v>80</v>
      </c>
      <c r="V52" s="25">
        <f>INDEX('RawData_Hard - results-9'!I2:I652,ROW(LOOKUP(CONCATENATE($A52,"innerApproximation","0",$R$1,V$2),'RawData_Hard - results-9'!B2:B652)))</f>
        <v>2.46055</v>
      </c>
      <c r="W52" t="s" s="68">
        <f>INDEX('RawData_Hard - results-9'!H2:H652,ROW(LOOKUP(CONCATENATE($A52,"innerApproximation","0",$V$1,V$2),'RawData_Hard - results-9'!B2:B652)))</f>
        <v>80</v>
      </c>
      <c r="X52" t="s" s="69">
        <f>LOOKUP("NO_NASH_EQ_FOUND",E52:W52)</f>
        <v>80</v>
      </c>
      <c r="Y52" t="s" s="70">
        <f>CONCATENATE(INDEX(D$1:V$1,MATCH(Z52,D52:V52)),INDEX(D$2:V$2,MATCH(Z52,D52:V52)))</f>
        <v>3577</v>
      </c>
      <c r="Z52" s="71">
        <f>MIN(F52:V52,D52)</f>
        <v>2.43446</v>
      </c>
      <c r="AA52" s="72">
        <f>Z52/MAX(F52:V52,D52)</f>
        <v>0.00135189195792934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sheetViews>
  <sheetFormatPr defaultColWidth="8.83333" defaultRowHeight="13" customHeight="1" outlineLevelRow="0" outlineLevelCol="0"/>
  <cols>
    <col min="1" max="1" width="44.5312" style="127" customWidth="1"/>
    <col min="2" max="2" width="28.9766" style="127" customWidth="1"/>
    <col min="3" max="3" width="18.5" style="127" customWidth="1"/>
    <col min="4" max="4" width="25.5" style="127" customWidth="1"/>
    <col min="5" max="5" width="21.5391" style="127" customWidth="1"/>
    <col min="6" max="6" width="32.3516" style="127" customWidth="1"/>
    <col min="7" max="7" width="30.3516" style="127" customWidth="1"/>
    <col min="8" max="16384" width="8.85156" style="127" customWidth="1"/>
  </cols>
  <sheetData>
    <row r="1" ht="28.6" customHeight="1">
      <c r="A1" s="82"/>
      <c r="B1" t="s" s="83">
        <v>3586</v>
      </c>
      <c r="C1" t="s" s="83">
        <v>3587</v>
      </c>
      <c r="D1" t="s" s="83">
        <v>3588</v>
      </c>
      <c r="E1" t="s" s="83">
        <v>3587</v>
      </c>
      <c r="F1" t="s" s="83">
        <v>3589</v>
      </c>
      <c r="G1" t="s" s="83">
        <v>3591</v>
      </c>
    </row>
    <row r="2" ht="28.05" customHeight="1">
      <c r="A2" t="s" s="84">
        <v>3592</v>
      </c>
      <c r="B2" s="85">
        <f>_xlfn.AVERAGEIF('MNE - Hard - results-4'!E3:E52,"=NASH_EQ_FOUND",'MNE - Hard - results-4'!D3:D52)</f>
        <v>260.287213888889</v>
      </c>
      <c r="C2" s="86">
        <f>_xlfn.COUNTIFS('MNE - Hard - results-4'!Y3:Y52,"=fullEnumeration",'MNE - Hard - results-4'!X3:X52,"=NASH_EQ_FOUND")</f>
        <v>0</v>
      </c>
      <c r="D2" s="87">
        <f>_xlfn.AVERAGEIF('MNE - Hard - results-4'!E3:E52,"=NO_NASH_EQ_FOUND",'MNE - Hard - results-4'!D3:D52)</f>
        <v>1.1180195</v>
      </c>
      <c r="E2" s="88">
        <f>_xlfn.COUNTIFS('MNE - Hard - results-4'!Y3:Y52,"=fullEnumeration",'MNE - Hard - results-4'!X3:X52,"=NO_NASH_EQ_FOUND")</f>
        <v>2</v>
      </c>
      <c r="F2" s="89">
        <f>AVERAGE('MNE - Hard - results-4'!D3:D52)</f>
        <v>1174.31951778</v>
      </c>
      <c r="G2" s="90">
        <f>50-COUNTIF('MNE - Hard - results-4'!E3:E52,"=TIME_LIMIT")</f>
        <v>20</v>
      </c>
    </row>
    <row r="3" ht="26.55" customHeight="1">
      <c r="A3" t="s" s="91">
        <v>3593</v>
      </c>
      <c r="B3" s="92">
        <f>_xlfn.AVERAGEIF('MNE - Hard - results-4'!G3:G52,"=NASH_EQ_FOUND",'MNE - Hard - results-4'!F3:F52)</f>
        <v>39.2582294</v>
      </c>
      <c r="C3" s="93">
        <f>_xlfn.COUNTIFS('MNE - Hard - results-4'!Y3:Y52,"=Sequential1",'MNE - Hard - results-4'!X3:X52,"=NASH_EQ_FOUND")</f>
        <v>1</v>
      </c>
      <c r="D3" s="94">
        <f>_xlfn.AVERAGEIF('MNE - Hard - results-4'!G3:G52,"=NO_NASH_EQ_FOUND",'MNE - Hard - results-4'!F3:F52)</f>
        <v>9.63937</v>
      </c>
      <c r="E3" s="95">
        <f>_xlfn.COUNTIFS('MNE - Hard - results-4'!Y3:Y52,"=sequential1",'MNE - Hard - results-4'!X3:X52,"=NO_NASH_EQ_FOUND")</f>
        <v>0</v>
      </c>
      <c r="F3" s="96">
        <f>AVERAGE('MNE - Hard - results-4'!F3:F52)</f>
        <v>672.24311244</v>
      </c>
      <c r="G3" s="97">
        <f>50-COUNTIF('MNE - Hard - results-4'!G3:G52,"=TIME_LIMIT")</f>
        <v>32</v>
      </c>
    </row>
    <row r="4" ht="25.4" customHeight="1">
      <c r="A4" t="s" s="98">
        <v>3594</v>
      </c>
      <c r="B4" s="99">
        <f>_xlfn.AVERAGEIF('MNE - Hard - results-4'!I3:I52,"=NASH_EQ_FOUND",'MNE - Hard - results-4'!H3:H52)</f>
        <v>62.6623620625</v>
      </c>
      <c r="C4" s="100">
        <f>_xlfn.COUNTIFS('MNE - Hard - results-4'!Y3:Y52,"=Sequential3",'MNE - Hard - results-4'!X3:X52,"=NASH_EQ_FOUND")</f>
        <v>1</v>
      </c>
      <c r="D4" s="101">
        <f>_xlfn.AVERAGEIF('MNE - Hard - results-4'!I3:I52,"=NO_NASH_EQ_FOUND",'MNE - Hard - results-4'!H3:H52)</f>
        <v>3.88062</v>
      </c>
      <c r="E4" s="102">
        <f>_xlfn.COUNTIFS('MNE - Hard - results-4'!Y3:Y52,"=sequential3",'MNE - Hard - results-4'!X3:X52,"=NO_NASH_EQ_FOUND")</f>
        <v>0</v>
      </c>
      <c r="F4" s="103">
        <f>AVERAGE('MNE - Hard - results-4'!H3:H52)</f>
        <v>616.53033652</v>
      </c>
      <c r="G4" s="104">
        <f>50-COUNTIF('MNE - Hard - results-4'!I3:I52,"=TIME_LIMIT")</f>
        <v>34</v>
      </c>
    </row>
    <row r="5" ht="25.4" customHeight="1">
      <c r="A5" t="s" s="105">
        <v>3595</v>
      </c>
      <c r="B5" s="106">
        <f>_xlfn.AVERAGEIF('MNE - Hard - results-4'!K3:K52,"=NASH_EQ_FOUND",'MNE - Hard - results-4'!J3:J52)</f>
        <v>24.0326536785714</v>
      </c>
      <c r="C5" s="107">
        <f>_xlfn.COUNTIFS('MNE - Hard - results-4'!Y3:Y52,"=Sequential5",'MNE - Hard - results-4'!X3:X52,"=NASH_EQ_FOUND")</f>
        <v>1</v>
      </c>
      <c r="D5" s="108">
        <f t="shared" si="20" ref="D5:D8">_xlfn.AVERAGEIF('MNE - Hard - results-4'!K3:K52,"=NO_NASH_EQ_FOUND",'MNE - Hard - results-4'!J3:J52)</f>
        <v>2.831235</v>
      </c>
      <c r="E5" s="109">
        <f>_xlfn.COUNTIFS('MNE - Hard - results-4'!Y3:Y52,"=sequential5",'MNE - Hard - results-4'!X3:X52,"=NO_NASH_EQ_FOUND")</f>
        <v>0</v>
      </c>
      <c r="F5" s="110">
        <f>AVERAGE('MNE - Hard - results-4'!J3:J52)</f>
        <v>733.9737354599999</v>
      </c>
      <c r="G5" s="111">
        <f>50-COUNTIF('MNE - Hard - results-4'!K3:K52,"=TIME_LIMIT")</f>
        <v>30</v>
      </c>
    </row>
    <row r="6" ht="25.4" customHeight="1">
      <c r="A6" t="s" s="105">
        <v>3596</v>
      </c>
      <c r="B6" s="112">
        <f>_xlfn.AVERAGEIF('MNE - Hard - results-4'!M3:M52,"=NASH_EQ_FOUND",'MNE - Hard - results-4'!L3:L52)</f>
        <v>171.471491822222</v>
      </c>
      <c r="C6" s="113">
        <f>_xlfn.COUNTIFS('MNE - Hard - results-4'!Y3:Y52,"=reverse_Sequential1",'MNE - Hard - results-4'!X3:X52,"=NASH_EQ_FOUND")</f>
        <v>27</v>
      </c>
      <c r="D6" s="114">
        <f>_xlfn.AVERAGEIF('MNE - Hard - results-4'!M3:M52,"=NO_NASH_EQ_FOUND",'MNE - Hard - results-4'!L3:L52)</f>
        <v>9.661670000000001</v>
      </c>
      <c r="E6" s="115">
        <f>_xlfn.COUNTIFS('MNE - Hard - results-4'!Y3:Y52,"=reverse_sequential1",'MNE - Hard - results-4'!X3:X52,"=NO_NASH_EQ_FOUND")</f>
        <v>0</v>
      </c>
      <c r="F6" s="116">
        <f>AVERAGE('MNE - Hard - results-4'!L3:L52)</f>
        <v>262.73800944</v>
      </c>
      <c r="G6" s="117">
        <f>50-COUNTIF('MNE - Hard - results-4'!M3:M52,"=TIME_LIMIT")</f>
        <v>47</v>
      </c>
    </row>
    <row r="7" ht="25.4" customHeight="1">
      <c r="A7" t="s" s="105">
        <v>3597</v>
      </c>
      <c r="B7" s="106">
        <f>_xlfn.AVERAGEIF('MNE - Hard - results-4'!O3:O52,"=NASH_EQ_FOUND",'MNE - Hard - results-4'!N3:N52)</f>
        <v>13.852841531250</v>
      </c>
      <c r="C7" s="107">
        <f>_xlfn.COUNTIFS('MNE - Hard - results-4'!Y3:Y52,"=reverse_Sequential3",'MNE - Hard - results-4'!X3:X52,"=NASH_EQ_FOUND")</f>
        <v>4</v>
      </c>
      <c r="D7" s="108">
        <f>_xlfn.AVERAGEIF('MNE - Hard - results-4'!O3:O52,"=NO_NASH_EQ_FOUND",'MNE - Hard - results-4'!N3:N52)</f>
        <v>3.864565</v>
      </c>
      <c r="E7" s="109">
        <f>_xlfn.COUNTIFS('MNE - Hard - results-4'!Y3:Y52,"=reverse_sequential3",'MNE - Hard - results-4'!X3:X52,"=NO_NASH_EQ_FOUND")</f>
        <v>0</v>
      </c>
      <c r="F7" s="110">
        <f>AVERAGE('MNE - Hard - results-4'!N3:N52)</f>
        <v>585.26500118</v>
      </c>
      <c r="G7" s="111">
        <f>50-COUNTIF('MNE - Hard - results-4'!O3:O52,"=TIME_LIMIT")</f>
        <v>34</v>
      </c>
    </row>
    <row r="8" ht="25.4" customHeight="1">
      <c r="A8" t="s" s="105">
        <v>3598</v>
      </c>
      <c r="B8" s="112">
        <f>_xlfn.AVERAGEIF('MNE - Hard - results-4'!Q3:Q52,"=NASH_EQ_FOUND",'MNE - Hard - results-4'!P3:P52)</f>
        <v>78.57115670370371</v>
      </c>
      <c r="C8" s="113">
        <f>_xlfn.COUNTIFS('MNE - Hard - results-4'!Y3:Y52,"=reverse_Sequential5",'MNE - Hard - results-4'!X3:X52,"=NASH_EQ_FOUND")</f>
        <v>6</v>
      </c>
      <c r="D8" s="114">
        <f t="shared" si="20"/>
        <v>2.831235</v>
      </c>
      <c r="E8" s="115">
        <f>_xlfn.COUNTIFS('MNE - Hard - results-4'!Y3:Y52,"=reverse_sequential5",'MNE - Hard - results-4'!X3:X52,"=NO_NASH_EQ_FOUND")</f>
        <v>0</v>
      </c>
      <c r="F8" s="116">
        <f>AVERAGE('MNE - Hard - results-4'!P3:P52)</f>
        <v>798.8993698199999</v>
      </c>
      <c r="G8" s="117">
        <f>50-COUNTIF('MNE - Hard - results-4'!Q3:Q52,"=TIME_LIMIT")</f>
        <v>29</v>
      </c>
    </row>
    <row r="9" ht="25.4" customHeight="1">
      <c r="A9" t="s" s="105">
        <v>3599</v>
      </c>
      <c r="B9" s="106">
        <f>_xlfn.AVERAGEIF('MNE - Hard - results-4'!S3:S52,"=NASH_EQ_FOUND",'MNE - Hard - results-4'!R3:R52)</f>
        <v>34.6482358484848</v>
      </c>
      <c r="C9" s="107">
        <f>_xlfn.COUNTIFS('MNE - Hard - results-4'!X3:X52,"=random1",'MNE - Hard - results-4'!Y3:Y52,"=NASH_EQ_FOUND")</f>
        <v>0</v>
      </c>
      <c r="D9" s="108">
        <f>_xlfn.AVERAGEIF('MNE - Hard - results-4'!S3:S52,"=NO_NASH_EQ_FOUND",'MNE - Hard - results-4'!R3:R52)</f>
        <v>9.653765</v>
      </c>
      <c r="E9" s="109">
        <f>_xlfn.COUNTIFS('MNE - Hard - results-4'!Y3:Y52,"=random1",'MNE - Hard - results-4'!X3:X52,"=NO_NASH_EQ_FOUND")</f>
        <v>0</v>
      </c>
      <c r="F9" s="110">
        <f>AVERAGE('MNE - Hard - results-4'!R3:R52)</f>
        <v>497.05697426</v>
      </c>
      <c r="G9" s="111">
        <f>50-COUNTIF('MNE - Hard - results-4'!S3:S52,"=TIME_LIMIT")</f>
        <v>37</v>
      </c>
    </row>
    <row r="10" ht="25.4" customHeight="1">
      <c r="A10" t="s" s="105">
        <v>3600</v>
      </c>
      <c r="B10" s="112">
        <f>_xlfn.AVERAGEIF('MNE - Hard - results-4'!U3:U52,"=NASH_EQ_FOUND",'MNE - Hard - results-4'!T3:T52)</f>
        <v>123.021800117647</v>
      </c>
      <c r="C10" s="113">
        <f>_xlfn.COUNTIFS('MNE - Hard - results-4'!Y3:Y52,"=random3",'MNE - Hard - results-4'!X3:X52,"=NASH_EQ_FOUND")</f>
        <v>2</v>
      </c>
      <c r="D10" s="114">
        <f>_xlfn.AVERAGEIF('MNE - Hard - results-4'!U3:U52,"=NO_NASH_EQ_FOUND",'MNE - Hard - results-4'!T3:T52)</f>
        <v>3.874435</v>
      </c>
      <c r="E10" s="115">
        <f>_xlfn.COUNTIFS('MNE - Hard - results-4'!Y3:Y52,"=random3",'MNE - Hard - results-4'!X3:X52,"=NO_NASH_EQ_FOUND")</f>
        <v>0</v>
      </c>
      <c r="F10" s="116">
        <f>AVERAGE('MNE - Hard - results-4'!T3:T52)</f>
        <v>588.03140148</v>
      </c>
      <c r="G10" s="117">
        <f>50-COUNTIF('MNE - Hard - results-4'!U3:U52,"=TIME_LIMIT")</f>
        <v>36</v>
      </c>
    </row>
    <row r="11" ht="25.4" customHeight="1">
      <c r="A11" t="s" s="105">
        <v>3601</v>
      </c>
      <c r="B11" s="106">
        <f>_xlfn.AVERAGEIF('MNE - Hard - results-4'!W3:W52,"=NASH_EQ_FOUND",'MNE - Hard - results-4'!V3:V52)</f>
        <v>39.1756367142857</v>
      </c>
      <c r="C11" s="107">
        <f>_xlfn.COUNTIFS('MNE - Hard - results-4'!Y3:Y52,"=random5",'MNE - Hard - results-4'!X3:X52,"=NASH_EQ_FOUND")</f>
        <v>4</v>
      </c>
      <c r="D11" s="108">
        <f>_xlfn.AVERAGEIF('MNE - Hard - results-4'!W3:W52,"=NO_NASH_EQ_FOUND",'MNE - Hard - results-4'!V3:V52)</f>
        <v>2.857745</v>
      </c>
      <c r="E11" s="109">
        <f>_xlfn.COUNTIFS('MNE - Hard - results-4'!Y3:Y52,"=random5",'MNE - Hard - results-4'!X3:X52,"=NO_NASH_EQ_FOUND")</f>
        <v>0</v>
      </c>
      <c r="F11" s="110">
        <f>AVERAGE('MNE - Hard - results-4'!V3:V52)</f>
        <v>711.76982636</v>
      </c>
      <c r="G11" s="111">
        <f>50-COUNTIF('MNE - Hard - results-4'!W3:W52,"=TIME_LIMIT")</f>
        <v>31</v>
      </c>
    </row>
    <row r="12" ht="25.4" customHeight="1">
      <c r="A12" s="118"/>
      <c r="B12" s="119"/>
      <c r="C12" s="120">
        <f>SUM(C2:C11)</f>
        <v>46</v>
      </c>
      <c r="D12" s="119"/>
      <c r="E12" s="120">
        <f>SUM(E2:E11)</f>
        <v>2</v>
      </c>
      <c r="F12" s="119"/>
      <c r="G12" s="1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